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https://aarhusuniversitet-my.sharepoint.com/personal/au277187_uni_au_dk/Documents/Documents/GitHub/AU-BCE-EE/Dalby-2024-KVIK/model/"/>
    </mc:Choice>
  </mc:AlternateContent>
  <xr:revisionPtr revIDLastSave="155" documentId="13_ncr:1_{A03A6902-9A89-4468-8B98-E20900CA048E}" xr6:coauthVersionLast="47" xr6:coauthVersionMax="47" xr10:uidLastSave="{D93A2F5F-A4AD-4EBC-BA5F-5EFA942F4F62}"/>
  <bookViews>
    <workbookView xWindow="-120" yWindow="-120" windowWidth="29040" windowHeight="15720" activeTab="2" xr2:uid="{00000000-000D-0000-FFFF-FFFF00000000}"/>
  </bookViews>
  <sheets>
    <sheet name="Tabel_svin" sheetId="1" r:id="rId1"/>
    <sheet name="Tabel_kvæg" sheetId="10" r:id="rId2"/>
    <sheet name="Lager" sheetId="2" r:id="rId3"/>
  </sheets>
  <definedNames>
    <definedName name="CH4__CH4_CO2">Lager!$D$2</definedName>
    <definedName name="CH4_CH4_CO2__afg">Lager!$B$43</definedName>
    <definedName name="CH4_CO2__CH4">Lager!$D$2</definedName>
    <definedName name="CH4_CO2__CH4_afg">Lager!$B$43</definedName>
    <definedName name="CH4_VS">Lager!$B$2</definedName>
    <definedName name="E_a">Lager!$D$1</definedName>
    <definedName name="Ln_A">Lager!$B$1</definedName>
    <definedName name="Ln_A___kvaeg">Lager!$B$22</definedName>
    <definedName name="Ln_A__afg">Lager!$D$43</definedName>
    <definedName name="Ln_A_kvaeg">Lager!$B$22</definedName>
    <definedName name="Måned_VS_tot_kvaeg_t30">Lager!$A$25:$E$37</definedName>
    <definedName name="Måned_VS_tot_t30">Lager!$A$5:$E$17</definedName>
    <definedName name="Måned_VS_tot_t30_afg">Lager!$A$45:$E$57</definedName>
    <definedName name="R_">Lager!$F$1</definedName>
    <definedName name="VS_kvæg_tot_omsat_lager">Lager!$T$39</definedName>
    <definedName name="VS_svin_tot_omsat_lager">Lager!$T$19</definedName>
    <definedName name="VS_tot_CH4">Lager!$F$2</definedName>
    <definedName name="VS_tot_CH4_afg">Lager!$F$43</definedName>
    <definedName name="VS_tot_omsat_lager">Lager!$T$19</definedName>
    <definedName name="VS_tot_omsat_lager_afg">Lager!$T$59</definedName>
    <definedName name="VS_tot_omsat_lager_svin">Lager!$T$19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2" i="10" l="1"/>
  <c r="G52" i="10"/>
  <c r="H52" i="10"/>
  <c r="I52" i="10"/>
  <c r="J52" i="10"/>
  <c r="K52" i="10"/>
  <c r="L52" i="10"/>
  <c r="M52" i="10"/>
  <c r="N52" i="10"/>
  <c r="O52" i="10"/>
  <c r="P52" i="10"/>
  <c r="Q52" i="10"/>
  <c r="E52" i="10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BE54" i="1"/>
  <c r="BF54" i="1"/>
  <c r="BG54" i="1"/>
  <c r="BH54" i="1"/>
  <c r="BI54" i="1"/>
  <c r="BJ54" i="1"/>
  <c r="BK54" i="1"/>
  <c r="BL54" i="1"/>
  <c r="BM54" i="1"/>
  <c r="BN54" i="1"/>
  <c r="BO54" i="1"/>
  <c r="BP54" i="1"/>
  <c r="BQ54" i="1"/>
  <c r="BR54" i="1"/>
  <c r="BS54" i="1"/>
  <c r="BT54" i="1"/>
  <c r="BU54" i="1"/>
  <c r="BV54" i="1"/>
  <c r="BW54" i="1"/>
  <c r="BX54" i="1"/>
  <c r="BY54" i="1"/>
  <c r="BZ54" i="1"/>
  <c r="CA54" i="1"/>
  <c r="CB54" i="1"/>
  <c r="CC54" i="1"/>
  <c r="CD54" i="1"/>
  <c r="CE54" i="1"/>
  <c r="CF54" i="1"/>
  <c r="CG54" i="1"/>
  <c r="CH54" i="1"/>
  <c r="CI54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BB55" i="1"/>
  <c r="BC55" i="1"/>
  <c r="BD55" i="1"/>
  <c r="BE55" i="1"/>
  <c r="BF55" i="1"/>
  <c r="BG55" i="1"/>
  <c r="BH55" i="1"/>
  <c r="BI55" i="1"/>
  <c r="BJ55" i="1"/>
  <c r="BK55" i="1"/>
  <c r="BL55" i="1"/>
  <c r="BM55" i="1"/>
  <c r="BN55" i="1"/>
  <c r="BO55" i="1"/>
  <c r="BP55" i="1"/>
  <c r="BQ55" i="1"/>
  <c r="BR55" i="1"/>
  <c r="BS55" i="1"/>
  <c r="BT55" i="1"/>
  <c r="BU55" i="1"/>
  <c r="BV55" i="1"/>
  <c r="BW55" i="1"/>
  <c r="BX55" i="1"/>
  <c r="BY55" i="1"/>
  <c r="BZ55" i="1"/>
  <c r="CA55" i="1"/>
  <c r="CB55" i="1"/>
  <c r="CC55" i="1"/>
  <c r="CD55" i="1"/>
  <c r="CE55" i="1"/>
  <c r="CF55" i="1"/>
  <c r="CG55" i="1"/>
  <c r="CH55" i="1"/>
  <c r="CI55" i="1"/>
  <c r="E55" i="1"/>
  <c r="E54" i="1"/>
  <c r="B43" i="2" l="1"/>
  <c r="D43" i="2"/>
  <c r="B1" i="2"/>
  <c r="L73" i="1"/>
  <c r="G90" i="10"/>
  <c r="H90" i="10"/>
  <c r="I90" i="10"/>
  <c r="J90" i="10"/>
  <c r="K90" i="10"/>
  <c r="L90" i="10"/>
  <c r="M90" i="10"/>
  <c r="N90" i="10"/>
  <c r="O90" i="10"/>
  <c r="P90" i="10"/>
  <c r="Q90" i="10"/>
  <c r="F90" i="10"/>
  <c r="E90" i="10"/>
  <c r="F58" i="10"/>
  <c r="G58" i="10"/>
  <c r="H58" i="10"/>
  <c r="I58" i="10"/>
  <c r="J58" i="10"/>
  <c r="K58" i="10"/>
  <c r="L58" i="10"/>
  <c r="M58" i="10"/>
  <c r="N58" i="10"/>
  <c r="O58" i="10"/>
  <c r="P58" i="10"/>
  <c r="Q58" i="10"/>
  <c r="E58" i="10"/>
  <c r="F57" i="10"/>
  <c r="F48" i="10" s="1"/>
  <c r="G57" i="10"/>
  <c r="G48" i="10" s="1"/>
  <c r="H57" i="10"/>
  <c r="H48" i="10" s="1"/>
  <c r="I57" i="10"/>
  <c r="I48" i="10" s="1"/>
  <c r="J57" i="10"/>
  <c r="J48" i="10" s="1"/>
  <c r="K57" i="10"/>
  <c r="K48" i="10" s="1"/>
  <c r="L57" i="10"/>
  <c r="L48" i="10" s="1"/>
  <c r="M57" i="10"/>
  <c r="M48" i="10" s="1"/>
  <c r="N57" i="10"/>
  <c r="N48" i="10" s="1"/>
  <c r="O57" i="10"/>
  <c r="O48" i="10" s="1"/>
  <c r="P57" i="10"/>
  <c r="P48" i="10" s="1"/>
  <c r="Q57" i="10"/>
  <c r="Q48" i="10" s="1"/>
  <c r="E57" i="10"/>
  <c r="F36" i="10"/>
  <c r="F37" i="10" s="1"/>
  <c r="G36" i="10"/>
  <c r="G37" i="10" s="1"/>
  <c r="H36" i="10"/>
  <c r="H37" i="10" s="1"/>
  <c r="I36" i="10"/>
  <c r="I37" i="10" s="1"/>
  <c r="J36" i="10"/>
  <c r="J37" i="10" s="1"/>
  <c r="K36" i="10"/>
  <c r="K37" i="10" s="1"/>
  <c r="L36" i="10"/>
  <c r="L37" i="10" s="1"/>
  <c r="M36" i="10"/>
  <c r="M37" i="10" s="1"/>
  <c r="N36" i="10"/>
  <c r="N37" i="10" s="1"/>
  <c r="O36" i="10"/>
  <c r="O37" i="10" s="1"/>
  <c r="P36" i="10"/>
  <c r="P37" i="10" s="1"/>
  <c r="Q36" i="10"/>
  <c r="Q37" i="10" s="1"/>
  <c r="E36" i="10"/>
  <c r="E37" i="10" s="1"/>
  <c r="F144" i="1"/>
  <c r="G144" i="1"/>
  <c r="H144" i="1"/>
  <c r="I144" i="1"/>
  <c r="J144" i="1"/>
  <c r="K144" i="1"/>
  <c r="L144" i="1"/>
  <c r="M144" i="1"/>
  <c r="N144" i="1"/>
  <c r="O144" i="1"/>
  <c r="P144" i="1"/>
  <c r="Q144" i="1"/>
  <c r="R144" i="1"/>
  <c r="S144" i="1"/>
  <c r="T144" i="1"/>
  <c r="U144" i="1"/>
  <c r="V144" i="1"/>
  <c r="W144" i="1"/>
  <c r="X144" i="1"/>
  <c r="Y144" i="1"/>
  <c r="Z144" i="1"/>
  <c r="AA144" i="1"/>
  <c r="AB144" i="1"/>
  <c r="AC144" i="1"/>
  <c r="AD144" i="1"/>
  <c r="AE144" i="1"/>
  <c r="AF144" i="1"/>
  <c r="AG144" i="1"/>
  <c r="AH144" i="1"/>
  <c r="AI144" i="1"/>
  <c r="AJ144" i="1"/>
  <c r="AK144" i="1"/>
  <c r="AL144" i="1"/>
  <c r="AM144" i="1"/>
  <c r="AN144" i="1"/>
  <c r="AO144" i="1"/>
  <c r="AP144" i="1"/>
  <c r="AQ144" i="1"/>
  <c r="AR144" i="1"/>
  <c r="AS144" i="1"/>
  <c r="AT144" i="1"/>
  <c r="AU144" i="1"/>
  <c r="AV144" i="1"/>
  <c r="AW144" i="1"/>
  <c r="AX144" i="1"/>
  <c r="AY144" i="1"/>
  <c r="AZ144" i="1"/>
  <c r="BA144" i="1"/>
  <c r="BB144" i="1"/>
  <c r="BC144" i="1"/>
  <c r="BD144" i="1"/>
  <c r="BE144" i="1"/>
  <c r="BF144" i="1"/>
  <c r="BG144" i="1"/>
  <c r="BH144" i="1"/>
  <c r="BI144" i="1"/>
  <c r="BJ144" i="1"/>
  <c r="BK144" i="1"/>
  <c r="BL144" i="1"/>
  <c r="BM144" i="1"/>
  <c r="BN144" i="1"/>
  <c r="BO144" i="1"/>
  <c r="BP144" i="1"/>
  <c r="BQ144" i="1"/>
  <c r="BR144" i="1"/>
  <c r="BS144" i="1"/>
  <c r="BT144" i="1"/>
  <c r="BU144" i="1"/>
  <c r="BV144" i="1"/>
  <c r="BW144" i="1"/>
  <c r="BX144" i="1"/>
  <c r="BY144" i="1"/>
  <c r="BZ144" i="1"/>
  <c r="CA144" i="1"/>
  <c r="CB144" i="1"/>
  <c r="CC144" i="1"/>
  <c r="CD144" i="1"/>
  <c r="CE144" i="1"/>
  <c r="CF144" i="1"/>
  <c r="CG144" i="1"/>
  <c r="CH144" i="1"/>
  <c r="CI144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O99" i="1"/>
  <c r="AP99" i="1"/>
  <c r="AQ99" i="1"/>
  <c r="AR99" i="1"/>
  <c r="AS99" i="1"/>
  <c r="AT99" i="1"/>
  <c r="AU99" i="1"/>
  <c r="AV99" i="1"/>
  <c r="AW99" i="1"/>
  <c r="AX99" i="1"/>
  <c r="AY99" i="1"/>
  <c r="AZ99" i="1"/>
  <c r="BA99" i="1"/>
  <c r="BB99" i="1"/>
  <c r="BC99" i="1"/>
  <c r="BD99" i="1"/>
  <c r="BE99" i="1"/>
  <c r="BF99" i="1"/>
  <c r="BG99" i="1"/>
  <c r="BH99" i="1"/>
  <c r="BI99" i="1"/>
  <c r="BJ99" i="1"/>
  <c r="BK99" i="1"/>
  <c r="BL99" i="1"/>
  <c r="BM99" i="1"/>
  <c r="BN99" i="1"/>
  <c r="BO99" i="1"/>
  <c r="BP99" i="1"/>
  <c r="BQ99" i="1"/>
  <c r="BR99" i="1"/>
  <c r="BS99" i="1"/>
  <c r="BT99" i="1"/>
  <c r="BU99" i="1"/>
  <c r="BV99" i="1"/>
  <c r="BW99" i="1"/>
  <c r="BX99" i="1"/>
  <c r="BY99" i="1"/>
  <c r="BZ99" i="1"/>
  <c r="CA99" i="1"/>
  <c r="CB99" i="1"/>
  <c r="CC99" i="1"/>
  <c r="CD99" i="1"/>
  <c r="CE99" i="1"/>
  <c r="CF99" i="1"/>
  <c r="CG99" i="1"/>
  <c r="CH99" i="1"/>
  <c r="CI99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AX48" i="1"/>
  <c r="AY48" i="1"/>
  <c r="AZ48" i="1"/>
  <c r="BA48" i="1"/>
  <c r="BB48" i="1"/>
  <c r="BC48" i="1"/>
  <c r="BD48" i="1"/>
  <c r="BE48" i="1"/>
  <c r="BF48" i="1"/>
  <c r="BG48" i="1"/>
  <c r="BH48" i="1"/>
  <c r="BI48" i="1"/>
  <c r="BJ48" i="1"/>
  <c r="BK48" i="1"/>
  <c r="BL48" i="1"/>
  <c r="BM48" i="1"/>
  <c r="BN48" i="1"/>
  <c r="BO48" i="1"/>
  <c r="BP48" i="1"/>
  <c r="BQ48" i="1"/>
  <c r="BR48" i="1"/>
  <c r="BS48" i="1"/>
  <c r="BT48" i="1"/>
  <c r="BU48" i="1"/>
  <c r="BV48" i="1"/>
  <c r="BW48" i="1"/>
  <c r="BX48" i="1"/>
  <c r="BY48" i="1"/>
  <c r="BZ48" i="1"/>
  <c r="CA48" i="1"/>
  <c r="CB48" i="1"/>
  <c r="CC48" i="1"/>
  <c r="CD48" i="1"/>
  <c r="CE48" i="1"/>
  <c r="CF48" i="1"/>
  <c r="CG48" i="1"/>
  <c r="CH48" i="1"/>
  <c r="CI48" i="1"/>
  <c r="E48" i="1"/>
  <c r="F59" i="1"/>
  <c r="G59" i="1"/>
  <c r="H59" i="1"/>
  <c r="I59" i="1"/>
  <c r="J59" i="1"/>
  <c r="K59" i="1"/>
  <c r="M59" i="1"/>
  <c r="N59" i="1"/>
  <c r="O59" i="1"/>
  <c r="P59" i="1"/>
  <c r="Q59" i="1"/>
  <c r="R59" i="1"/>
  <c r="S59" i="1"/>
  <c r="T59" i="1"/>
  <c r="U59" i="1"/>
  <c r="W59" i="1"/>
  <c r="X59" i="1"/>
  <c r="Y59" i="1"/>
  <c r="Z59" i="1"/>
  <c r="AA59" i="1"/>
  <c r="AB59" i="1"/>
  <c r="AC59" i="1"/>
  <c r="AD59" i="1"/>
  <c r="AE59" i="1"/>
  <c r="AF59" i="1"/>
  <c r="AH59" i="1"/>
  <c r="AH50" i="1" s="1"/>
  <c r="AI59" i="1"/>
  <c r="AI50" i="1" s="1"/>
  <c r="AJ59" i="1"/>
  <c r="AJ50" i="1" s="1"/>
  <c r="AK59" i="1"/>
  <c r="AK50" i="1" s="1"/>
  <c r="AL59" i="1"/>
  <c r="AL50" i="1" s="1"/>
  <c r="AM59" i="1"/>
  <c r="AM50" i="1" s="1"/>
  <c r="AN59" i="1"/>
  <c r="AN50" i="1" s="1"/>
  <c r="AO59" i="1"/>
  <c r="AO50" i="1" s="1"/>
  <c r="AP59" i="1"/>
  <c r="AP50" i="1" s="1"/>
  <c r="AQ59" i="1"/>
  <c r="AQ50" i="1" s="1"/>
  <c r="AR59" i="1"/>
  <c r="AS59" i="1"/>
  <c r="AS50" i="1" s="1"/>
  <c r="AT59" i="1"/>
  <c r="AT50" i="1" s="1"/>
  <c r="AU59" i="1"/>
  <c r="AU50" i="1" s="1"/>
  <c r="AV59" i="1"/>
  <c r="AV50" i="1" s="1"/>
  <c r="AW59" i="1"/>
  <c r="AW50" i="1" s="1"/>
  <c r="AX59" i="1"/>
  <c r="AX50" i="1" s="1"/>
  <c r="AY59" i="1"/>
  <c r="AZ59" i="1"/>
  <c r="AZ50" i="1" s="1"/>
  <c r="BA59" i="1"/>
  <c r="BA50" i="1" s="1"/>
  <c r="BB59" i="1"/>
  <c r="BB50" i="1" s="1"/>
  <c r="BC59" i="1"/>
  <c r="BD59" i="1"/>
  <c r="BD50" i="1" s="1"/>
  <c r="BE59" i="1"/>
  <c r="BE50" i="1" s="1"/>
  <c r="BF59" i="1"/>
  <c r="BG59" i="1"/>
  <c r="BH59" i="1"/>
  <c r="BI59" i="1"/>
  <c r="BJ59" i="1"/>
  <c r="BK59" i="1"/>
  <c r="BL59" i="1"/>
  <c r="BM59" i="1"/>
  <c r="BN59" i="1"/>
  <c r="BO59" i="1"/>
  <c r="BP59" i="1"/>
  <c r="BQ59" i="1"/>
  <c r="BR59" i="1"/>
  <c r="BS59" i="1"/>
  <c r="BT59" i="1"/>
  <c r="BU59" i="1"/>
  <c r="BV59" i="1"/>
  <c r="BW59" i="1"/>
  <c r="BX59" i="1"/>
  <c r="BY59" i="1"/>
  <c r="BZ59" i="1"/>
  <c r="CA59" i="1"/>
  <c r="CB59" i="1"/>
  <c r="CC59" i="1"/>
  <c r="CD59" i="1"/>
  <c r="CE59" i="1"/>
  <c r="CF59" i="1"/>
  <c r="CG59" i="1"/>
  <c r="CH59" i="1"/>
  <c r="CI59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AV60" i="1"/>
  <c r="AW60" i="1"/>
  <c r="AX60" i="1"/>
  <c r="AY60" i="1"/>
  <c r="AZ60" i="1"/>
  <c r="BA60" i="1"/>
  <c r="BB60" i="1"/>
  <c r="BC60" i="1"/>
  <c r="BD60" i="1"/>
  <c r="BE60" i="1"/>
  <c r="BF60" i="1"/>
  <c r="BG60" i="1"/>
  <c r="BH60" i="1"/>
  <c r="BI60" i="1"/>
  <c r="BJ60" i="1"/>
  <c r="BK60" i="1"/>
  <c r="BL60" i="1"/>
  <c r="BM60" i="1"/>
  <c r="BN60" i="1"/>
  <c r="BO60" i="1"/>
  <c r="BP60" i="1"/>
  <c r="BQ60" i="1"/>
  <c r="BR60" i="1"/>
  <c r="BS60" i="1"/>
  <c r="BT60" i="1"/>
  <c r="BU60" i="1"/>
  <c r="BV60" i="1"/>
  <c r="BW60" i="1"/>
  <c r="BX60" i="1"/>
  <c r="BY60" i="1"/>
  <c r="BZ60" i="1"/>
  <c r="CA60" i="1"/>
  <c r="CB60" i="1"/>
  <c r="CC60" i="1"/>
  <c r="CD60" i="1"/>
  <c r="CE60" i="1"/>
  <c r="CF60" i="1"/>
  <c r="CG60" i="1"/>
  <c r="CH60" i="1"/>
  <c r="CI60" i="1"/>
  <c r="E60" i="1"/>
  <c r="E59" i="1"/>
  <c r="AG45" i="1"/>
  <c r="AG59" i="1" s="1"/>
  <c r="V45" i="1"/>
  <c r="V59" i="1" s="1"/>
  <c r="L45" i="1"/>
  <c r="L59" i="1" s="1"/>
  <c r="O47" i="1"/>
  <c r="P47" i="1"/>
  <c r="Q47" i="1"/>
  <c r="R47" i="1"/>
  <c r="S47" i="1"/>
  <c r="T47" i="1"/>
  <c r="U47" i="1"/>
  <c r="V47" i="1"/>
  <c r="W47" i="1"/>
  <c r="Y47" i="1"/>
  <c r="Z47" i="1"/>
  <c r="AA47" i="1"/>
  <c r="AB47" i="1"/>
  <c r="AC47" i="1"/>
  <c r="AD47" i="1"/>
  <c r="AE47" i="1"/>
  <c r="AF47" i="1"/>
  <c r="AG47" i="1"/>
  <c r="AH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BB47" i="1"/>
  <c r="BC47" i="1"/>
  <c r="BD47" i="1"/>
  <c r="BE47" i="1"/>
  <c r="BF47" i="1"/>
  <c r="BG47" i="1"/>
  <c r="BH47" i="1"/>
  <c r="BI47" i="1"/>
  <c r="BJ47" i="1"/>
  <c r="BK47" i="1"/>
  <c r="BL47" i="1"/>
  <c r="BM47" i="1"/>
  <c r="BN47" i="1"/>
  <c r="BO47" i="1"/>
  <c r="BP47" i="1"/>
  <c r="BQ47" i="1"/>
  <c r="BR47" i="1"/>
  <c r="BS47" i="1"/>
  <c r="BT47" i="1"/>
  <c r="BU47" i="1"/>
  <c r="BV47" i="1"/>
  <c r="BW47" i="1"/>
  <c r="BX47" i="1"/>
  <c r="BY47" i="1"/>
  <c r="BZ47" i="1"/>
  <c r="CA47" i="1"/>
  <c r="CB47" i="1"/>
  <c r="CC47" i="1"/>
  <c r="CD47" i="1"/>
  <c r="CE47" i="1"/>
  <c r="CF47" i="1"/>
  <c r="CG47" i="1"/>
  <c r="CH47" i="1"/>
  <c r="CI47" i="1"/>
  <c r="E47" i="1"/>
  <c r="F47" i="1"/>
  <c r="G47" i="1"/>
  <c r="H47" i="1"/>
  <c r="I47" i="1"/>
  <c r="J47" i="1"/>
  <c r="K47" i="1"/>
  <c r="L47" i="1"/>
  <c r="M47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BA36" i="1"/>
  <c r="BB36" i="1"/>
  <c r="BC36" i="1"/>
  <c r="BD36" i="1"/>
  <c r="BE36" i="1"/>
  <c r="BF36" i="1"/>
  <c r="BG36" i="1"/>
  <c r="BH36" i="1"/>
  <c r="BI36" i="1"/>
  <c r="BJ36" i="1"/>
  <c r="BK36" i="1"/>
  <c r="BL36" i="1"/>
  <c r="BM36" i="1"/>
  <c r="BN36" i="1"/>
  <c r="BO36" i="1"/>
  <c r="BP36" i="1"/>
  <c r="BQ36" i="1"/>
  <c r="BR36" i="1"/>
  <c r="BS36" i="1"/>
  <c r="BT36" i="1"/>
  <c r="BU36" i="1"/>
  <c r="BV36" i="1"/>
  <c r="BW36" i="1"/>
  <c r="BX36" i="1"/>
  <c r="BY36" i="1"/>
  <c r="BZ36" i="1"/>
  <c r="CA36" i="1"/>
  <c r="CB36" i="1"/>
  <c r="CC36" i="1"/>
  <c r="CD36" i="1"/>
  <c r="CE36" i="1"/>
  <c r="CF36" i="1"/>
  <c r="CG36" i="1"/>
  <c r="CH36" i="1"/>
  <c r="CI36" i="1"/>
  <c r="E36" i="1"/>
  <c r="F138" i="10"/>
  <c r="G138" i="10"/>
  <c r="H138" i="10"/>
  <c r="I138" i="10"/>
  <c r="J138" i="10"/>
  <c r="K138" i="10"/>
  <c r="L138" i="10"/>
  <c r="M138" i="10"/>
  <c r="N138" i="10"/>
  <c r="O138" i="10"/>
  <c r="P138" i="10"/>
  <c r="Q138" i="10"/>
  <c r="E138" i="10"/>
  <c r="E144" i="1"/>
  <c r="E147" i="1" s="1"/>
  <c r="N50" i="1" l="1"/>
  <c r="AY50" i="1"/>
  <c r="G50" i="1"/>
  <c r="P50" i="1"/>
  <c r="AE50" i="1"/>
  <c r="W50" i="1"/>
  <c r="Y50" i="1"/>
  <c r="AA50" i="1"/>
  <c r="AF50" i="1"/>
  <c r="X50" i="1"/>
  <c r="H50" i="1"/>
  <c r="R50" i="1"/>
  <c r="I50" i="1"/>
  <c r="J50" i="1"/>
  <c r="Z50" i="1"/>
  <c r="Q50" i="1"/>
  <c r="AB50" i="1"/>
  <c r="S50" i="1"/>
  <c r="O50" i="1"/>
  <c r="F50" i="1"/>
  <c r="AD50" i="1"/>
  <c r="U50" i="1"/>
  <c r="M50" i="1"/>
  <c r="AC50" i="1"/>
  <c r="T50" i="1"/>
  <c r="K50" i="1"/>
  <c r="E50" i="1"/>
  <c r="F76" i="10"/>
  <c r="I141" i="10"/>
  <c r="I92" i="10"/>
  <c r="I84" i="10"/>
  <c r="I87" i="10" s="1"/>
  <c r="I88" i="10" s="1"/>
  <c r="I82" i="10"/>
  <c r="I76" i="10"/>
  <c r="I73" i="10"/>
  <c r="I72" i="10"/>
  <c r="I71" i="10"/>
  <c r="I70" i="10"/>
  <c r="I61" i="10"/>
  <c r="I101" i="10" s="1"/>
  <c r="I47" i="10"/>
  <c r="H141" i="10"/>
  <c r="H92" i="10"/>
  <c r="H84" i="10"/>
  <c r="H87" i="10" s="1"/>
  <c r="H88" i="10" s="1"/>
  <c r="H82" i="10"/>
  <c r="H103" i="10" s="1"/>
  <c r="H76" i="10"/>
  <c r="H73" i="10"/>
  <c r="H72" i="10"/>
  <c r="H71" i="10"/>
  <c r="H70" i="10"/>
  <c r="H61" i="10"/>
  <c r="H101" i="10" s="1"/>
  <c r="H47" i="10"/>
  <c r="G141" i="10"/>
  <c r="G92" i="10"/>
  <c r="G84" i="10"/>
  <c r="G87" i="10" s="1"/>
  <c r="G88" i="10" s="1"/>
  <c r="G82" i="10"/>
  <c r="G103" i="10" s="1"/>
  <c r="G76" i="10"/>
  <c r="G73" i="10"/>
  <c r="G72" i="10"/>
  <c r="G71" i="10"/>
  <c r="G70" i="10"/>
  <c r="G61" i="10"/>
  <c r="G101" i="10" s="1"/>
  <c r="G47" i="10"/>
  <c r="E6" i="2"/>
  <c r="CG39" i="1"/>
  <c r="CG50" i="1" s="1"/>
  <c r="F47" i="10"/>
  <c r="J47" i="10"/>
  <c r="K47" i="10"/>
  <c r="L47" i="10"/>
  <c r="M47" i="10"/>
  <c r="N47" i="10"/>
  <c r="O47" i="10"/>
  <c r="P47" i="10"/>
  <c r="Q47" i="10"/>
  <c r="E47" i="10"/>
  <c r="BG38" i="1"/>
  <c r="BH38" i="1"/>
  <c r="BI38" i="1"/>
  <c r="BJ38" i="1"/>
  <c r="BK38" i="1"/>
  <c r="BL38" i="1"/>
  <c r="BM38" i="1"/>
  <c r="BN38" i="1"/>
  <c r="BO38" i="1"/>
  <c r="BP38" i="1"/>
  <c r="BQ38" i="1"/>
  <c r="BR38" i="1"/>
  <c r="BS38" i="1"/>
  <c r="BT38" i="1"/>
  <c r="BU38" i="1"/>
  <c r="BV38" i="1"/>
  <c r="BW38" i="1"/>
  <c r="BX38" i="1"/>
  <c r="BY38" i="1"/>
  <c r="BZ38" i="1"/>
  <c r="CA38" i="1"/>
  <c r="CB38" i="1"/>
  <c r="CC38" i="1"/>
  <c r="CD38" i="1"/>
  <c r="CE38" i="1"/>
  <c r="CF38" i="1"/>
  <c r="CG38" i="1"/>
  <c r="CH38" i="1"/>
  <c r="CI38" i="1"/>
  <c r="BG39" i="1"/>
  <c r="BG50" i="1" s="1"/>
  <c r="BH39" i="1"/>
  <c r="BH50" i="1" s="1"/>
  <c r="BI39" i="1"/>
  <c r="BI50" i="1" s="1"/>
  <c r="BJ39" i="1"/>
  <c r="BJ50" i="1" s="1"/>
  <c r="BK39" i="1"/>
  <c r="BK50" i="1" s="1"/>
  <c r="BL39" i="1"/>
  <c r="BL50" i="1" s="1"/>
  <c r="BM39" i="1"/>
  <c r="BN39" i="1"/>
  <c r="BN50" i="1" s="1"/>
  <c r="BO39" i="1"/>
  <c r="BO50" i="1" s="1"/>
  <c r="BP39" i="1"/>
  <c r="BP50" i="1" s="1"/>
  <c r="BQ39" i="1"/>
  <c r="BQ50" i="1" s="1"/>
  <c r="BR39" i="1"/>
  <c r="BR50" i="1" s="1"/>
  <c r="BS39" i="1"/>
  <c r="BS50" i="1" s="1"/>
  <c r="BT39" i="1"/>
  <c r="BT50" i="1" s="1"/>
  <c r="BU39" i="1"/>
  <c r="BU50" i="1" s="1"/>
  <c r="BV39" i="1"/>
  <c r="BW39" i="1"/>
  <c r="BW50" i="1" s="1"/>
  <c r="BX39" i="1"/>
  <c r="BX50" i="1" s="1"/>
  <c r="BY39" i="1"/>
  <c r="BY50" i="1" s="1"/>
  <c r="BZ39" i="1"/>
  <c r="BZ50" i="1" s="1"/>
  <c r="CA39" i="1"/>
  <c r="CA50" i="1" s="1"/>
  <c r="CB39" i="1"/>
  <c r="CB50" i="1" s="1"/>
  <c r="CC39" i="1"/>
  <c r="CC50" i="1" s="1"/>
  <c r="CD39" i="1"/>
  <c r="CD50" i="1" s="1"/>
  <c r="CE39" i="1"/>
  <c r="CE50" i="1" s="1"/>
  <c r="CF39" i="1"/>
  <c r="CH39" i="1"/>
  <c r="CH50" i="1" s="1"/>
  <c r="CI39" i="1"/>
  <c r="CI50" i="1" s="1"/>
  <c r="BF39" i="1"/>
  <c r="BF50" i="1" s="1"/>
  <c r="BF38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X51" i="1" s="1"/>
  <c r="X52" i="1" s="1"/>
  <c r="X53" i="1" s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BB49" i="1"/>
  <c r="BC49" i="1"/>
  <c r="BD49" i="1"/>
  <c r="BD51" i="1" s="1"/>
  <c r="BD52" i="1" s="1"/>
  <c r="BD53" i="1" s="1"/>
  <c r="BE49" i="1"/>
  <c r="E49" i="1"/>
  <c r="AV147" i="1"/>
  <c r="AV85" i="1"/>
  <c r="AV86" i="1" s="1"/>
  <c r="AV89" i="1" s="1"/>
  <c r="AV79" i="1"/>
  <c r="AV76" i="1"/>
  <c r="AV75" i="1"/>
  <c r="AV73" i="1"/>
  <c r="AV72" i="1"/>
  <c r="AV63" i="1"/>
  <c r="AV107" i="1" s="1"/>
  <c r="AW63" i="1"/>
  <c r="AW107" i="1" s="1"/>
  <c r="AW72" i="1"/>
  <c r="AW73" i="1"/>
  <c r="AW75" i="1"/>
  <c r="AW76" i="1"/>
  <c r="AW79" i="1"/>
  <c r="AW85" i="1"/>
  <c r="AW86" i="1" s="1"/>
  <c r="AW89" i="1" s="1"/>
  <c r="AW147" i="1"/>
  <c r="AK147" i="1"/>
  <c r="AK85" i="1"/>
  <c r="AK86" i="1" s="1"/>
  <c r="AK89" i="1" s="1"/>
  <c r="AK79" i="1"/>
  <c r="AK76" i="1"/>
  <c r="AK75" i="1"/>
  <c r="AK73" i="1"/>
  <c r="AK72" i="1"/>
  <c r="AK63" i="1"/>
  <c r="AK107" i="1" s="1"/>
  <c r="Z147" i="1"/>
  <c r="Z85" i="1"/>
  <c r="Z86" i="1" s="1"/>
  <c r="Z89" i="1" s="1"/>
  <c r="Z79" i="1"/>
  <c r="Z76" i="1"/>
  <c r="Z75" i="1"/>
  <c r="Z73" i="1"/>
  <c r="Z72" i="1"/>
  <c r="Z63" i="1"/>
  <c r="Z107" i="1" s="1"/>
  <c r="CB147" i="1"/>
  <c r="CA147" i="1"/>
  <c r="BZ147" i="1"/>
  <c r="CB85" i="1"/>
  <c r="CB86" i="1" s="1"/>
  <c r="CB89" i="1" s="1"/>
  <c r="CA85" i="1"/>
  <c r="CA86" i="1" s="1"/>
  <c r="CA89" i="1" s="1"/>
  <c r="BZ85" i="1"/>
  <c r="BZ86" i="1" s="1"/>
  <c r="BZ89" i="1" s="1"/>
  <c r="CB80" i="1"/>
  <c r="CA80" i="1"/>
  <c r="BZ80" i="1"/>
  <c r="CB79" i="1"/>
  <c r="CA79" i="1"/>
  <c r="BZ79" i="1"/>
  <c r="CB76" i="1"/>
  <c r="CA76" i="1"/>
  <c r="BZ76" i="1"/>
  <c r="CB75" i="1"/>
  <c r="CA75" i="1"/>
  <c r="BZ75" i="1"/>
  <c r="CB73" i="1"/>
  <c r="CA73" i="1"/>
  <c r="BZ73" i="1"/>
  <c r="CB72" i="1"/>
  <c r="CA72" i="1"/>
  <c r="BZ72" i="1"/>
  <c r="CB63" i="1"/>
  <c r="CB107" i="1" s="1"/>
  <c r="CA63" i="1"/>
  <c r="CA107" i="1" s="1"/>
  <c r="BZ63" i="1"/>
  <c r="BZ107" i="1" s="1"/>
  <c r="BR147" i="1"/>
  <c r="BQ147" i="1"/>
  <c r="BP147" i="1"/>
  <c r="BR85" i="1"/>
  <c r="BR86" i="1" s="1"/>
  <c r="BQ85" i="1"/>
  <c r="BQ86" i="1" s="1"/>
  <c r="BQ89" i="1" s="1"/>
  <c r="BP85" i="1"/>
  <c r="BP86" i="1" s="1"/>
  <c r="BP89" i="1" s="1"/>
  <c r="BR80" i="1"/>
  <c r="BQ80" i="1"/>
  <c r="BP80" i="1"/>
  <c r="BR79" i="1"/>
  <c r="BQ79" i="1"/>
  <c r="BP79" i="1"/>
  <c r="BR76" i="1"/>
  <c r="BQ76" i="1"/>
  <c r="BP76" i="1"/>
  <c r="BR75" i="1"/>
  <c r="BQ75" i="1"/>
  <c r="BP75" i="1"/>
  <c r="BR73" i="1"/>
  <c r="BQ73" i="1"/>
  <c r="BP73" i="1"/>
  <c r="BR72" i="1"/>
  <c r="BQ72" i="1"/>
  <c r="BP72" i="1"/>
  <c r="BR63" i="1"/>
  <c r="BR107" i="1" s="1"/>
  <c r="BQ63" i="1"/>
  <c r="BQ107" i="1" s="1"/>
  <c r="BP63" i="1"/>
  <c r="BP107" i="1" s="1"/>
  <c r="BI147" i="1"/>
  <c r="BH147" i="1"/>
  <c r="BG147" i="1"/>
  <c r="BI85" i="1"/>
  <c r="BI86" i="1" s="1"/>
  <c r="BI89" i="1" s="1"/>
  <c r="BH85" i="1"/>
  <c r="BH86" i="1" s="1"/>
  <c r="BH89" i="1" s="1"/>
  <c r="BG85" i="1"/>
  <c r="BG86" i="1" s="1"/>
  <c r="BG89" i="1" s="1"/>
  <c r="BI80" i="1"/>
  <c r="BH80" i="1"/>
  <c r="BG80" i="1"/>
  <c r="BI79" i="1"/>
  <c r="BH79" i="1"/>
  <c r="BG79" i="1"/>
  <c r="BI76" i="1"/>
  <c r="BH76" i="1"/>
  <c r="BG76" i="1"/>
  <c r="BI75" i="1"/>
  <c r="BH75" i="1"/>
  <c r="BG75" i="1"/>
  <c r="BI73" i="1"/>
  <c r="BH73" i="1"/>
  <c r="BG73" i="1"/>
  <c r="BI72" i="1"/>
  <c r="BH72" i="1"/>
  <c r="BG72" i="1"/>
  <c r="BI63" i="1"/>
  <c r="BI107" i="1" s="1"/>
  <c r="BH63" i="1"/>
  <c r="BH107" i="1" s="1"/>
  <c r="BG63" i="1"/>
  <c r="BG107" i="1" s="1"/>
  <c r="AY147" i="1"/>
  <c r="AX147" i="1"/>
  <c r="AY85" i="1"/>
  <c r="AY86" i="1" s="1"/>
  <c r="AY89" i="1" s="1"/>
  <c r="AX85" i="1"/>
  <c r="AX86" i="1" s="1"/>
  <c r="AX89" i="1" s="1"/>
  <c r="AY79" i="1"/>
  <c r="AX79" i="1"/>
  <c r="AY76" i="1"/>
  <c r="AX76" i="1"/>
  <c r="AY75" i="1"/>
  <c r="AX75" i="1"/>
  <c r="AY73" i="1"/>
  <c r="AX73" i="1"/>
  <c r="AY72" i="1"/>
  <c r="AX72" i="1"/>
  <c r="AY63" i="1"/>
  <c r="AY107" i="1" s="1"/>
  <c r="AX63" i="1"/>
  <c r="AX107" i="1" s="1"/>
  <c r="AN147" i="1"/>
  <c r="AM147" i="1"/>
  <c r="AL147" i="1"/>
  <c r="AN85" i="1"/>
  <c r="AN86" i="1" s="1"/>
  <c r="AM85" i="1"/>
  <c r="AM86" i="1" s="1"/>
  <c r="AM89" i="1" s="1"/>
  <c r="AL85" i="1"/>
  <c r="AL86" i="1" s="1"/>
  <c r="AL89" i="1" s="1"/>
  <c r="AN79" i="1"/>
  <c r="AM79" i="1"/>
  <c r="AL79" i="1"/>
  <c r="AN76" i="1"/>
  <c r="AM76" i="1"/>
  <c r="AL76" i="1"/>
  <c r="AN75" i="1"/>
  <c r="AM75" i="1"/>
  <c r="AL75" i="1"/>
  <c r="AN73" i="1"/>
  <c r="AM73" i="1"/>
  <c r="AL73" i="1"/>
  <c r="AN72" i="1"/>
  <c r="AM72" i="1"/>
  <c r="AL72" i="1"/>
  <c r="AN63" i="1"/>
  <c r="AN107" i="1" s="1"/>
  <c r="AM63" i="1"/>
  <c r="AM107" i="1" s="1"/>
  <c r="AL63" i="1"/>
  <c r="AL107" i="1" s="1"/>
  <c r="AC147" i="1"/>
  <c r="AB147" i="1"/>
  <c r="AA147" i="1"/>
  <c r="AC85" i="1"/>
  <c r="AC86" i="1" s="1"/>
  <c r="AC89" i="1" s="1"/>
  <c r="AB85" i="1"/>
  <c r="AB86" i="1" s="1"/>
  <c r="AB89" i="1" s="1"/>
  <c r="AA85" i="1"/>
  <c r="AA86" i="1" s="1"/>
  <c r="AA89" i="1" s="1"/>
  <c r="AC79" i="1"/>
  <c r="AB79" i="1"/>
  <c r="AA79" i="1"/>
  <c r="AC76" i="1"/>
  <c r="AB76" i="1"/>
  <c r="AA76" i="1"/>
  <c r="AC75" i="1"/>
  <c r="AB75" i="1"/>
  <c r="AA75" i="1"/>
  <c r="AC73" i="1"/>
  <c r="AB73" i="1"/>
  <c r="AA73" i="1"/>
  <c r="AC72" i="1"/>
  <c r="AB72" i="1"/>
  <c r="AA72" i="1"/>
  <c r="AC63" i="1"/>
  <c r="AC107" i="1" s="1"/>
  <c r="AB63" i="1"/>
  <c r="AB107" i="1" s="1"/>
  <c r="AA63" i="1"/>
  <c r="AA107" i="1" s="1"/>
  <c r="R147" i="1"/>
  <c r="Q147" i="1"/>
  <c r="P147" i="1"/>
  <c r="R85" i="1"/>
  <c r="R86" i="1" s="1"/>
  <c r="R89" i="1" s="1"/>
  <c r="Q85" i="1"/>
  <c r="Q86" i="1" s="1"/>
  <c r="Q89" i="1" s="1"/>
  <c r="P85" i="1"/>
  <c r="P86" i="1" s="1"/>
  <c r="P89" i="1" s="1"/>
  <c r="R79" i="1"/>
  <c r="Q79" i="1"/>
  <c r="P79" i="1"/>
  <c r="R76" i="1"/>
  <c r="Q76" i="1"/>
  <c r="P76" i="1"/>
  <c r="R75" i="1"/>
  <c r="Q75" i="1"/>
  <c r="P75" i="1"/>
  <c r="R73" i="1"/>
  <c r="Q73" i="1"/>
  <c r="P73" i="1"/>
  <c r="R72" i="1"/>
  <c r="Q72" i="1"/>
  <c r="P72" i="1"/>
  <c r="R63" i="1"/>
  <c r="R107" i="1" s="1"/>
  <c r="Q63" i="1"/>
  <c r="Q107" i="1" s="1"/>
  <c r="P63" i="1"/>
  <c r="P107" i="1" s="1"/>
  <c r="H147" i="1"/>
  <c r="G147" i="1"/>
  <c r="F147" i="1"/>
  <c r="H85" i="1"/>
  <c r="H86" i="1" s="1"/>
  <c r="H89" i="1" s="1"/>
  <c r="G85" i="1"/>
  <c r="G86" i="1" s="1"/>
  <c r="F85" i="1"/>
  <c r="F86" i="1" s="1"/>
  <c r="H79" i="1"/>
  <c r="G79" i="1"/>
  <c r="F79" i="1"/>
  <c r="H76" i="1"/>
  <c r="G76" i="1"/>
  <c r="F76" i="1"/>
  <c r="H75" i="1"/>
  <c r="G75" i="1"/>
  <c r="F75" i="1"/>
  <c r="H73" i="1"/>
  <c r="G73" i="1"/>
  <c r="F73" i="1"/>
  <c r="H72" i="1"/>
  <c r="G72" i="1"/>
  <c r="F72" i="1"/>
  <c r="H63" i="1"/>
  <c r="H107" i="1" s="1"/>
  <c r="G63" i="1"/>
  <c r="G107" i="1" s="1"/>
  <c r="F63" i="1"/>
  <c r="F107" i="1" s="1"/>
  <c r="CC147" i="1"/>
  <c r="CC85" i="1"/>
  <c r="CC86" i="1" s="1"/>
  <c r="CC89" i="1" s="1"/>
  <c r="CC80" i="1"/>
  <c r="CC79" i="1"/>
  <c r="CC76" i="1"/>
  <c r="CC75" i="1"/>
  <c r="CC73" i="1"/>
  <c r="CC72" i="1"/>
  <c r="CC63" i="1"/>
  <c r="CC107" i="1" s="1"/>
  <c r="BS147" i="1"/>
  <c r="BS85" i="1"/>
  <c r="BS86" i="1" s="1"/>
  <c r="BS89" i="1" s="1"/>
  <c r="BS80" i="1"/>
  <c r="BS79" i="1"/>
  <c r="BS76" i="1"/>
  <c r="BS75" i="1"/>
  <c r="BS73" i="1"/>
  <c r="BS72" i="1"/>
  <c r="BS63" i="1"/>
  <c r="BS107" i="1" s="1"/>
  <c r="BJ147" i="1"/>
  <c r="BJ85" i="1"/>
  <c r="BJ86" i="1" s="1"/>
  <c r="BJ89" i="1" s="1"/>
  <c r="BJ80" i="1"/>
  <c r="BJ79" i="1"/>
  <c r="BJ76" i="1"/>
  <c r="BJ75" i="1"/>
  <c r="BJ73" i="1"/>
  <c r="BJ72" i="1"/>
  <c r="BJ63" i="1"/>
  <c r="BJ107" i="1" s="1"/>
  <c r="AZ147" i="1"/>
  <c r="AZ85" i="1"/>
  <c r="AZ86" i="1" s="1"/>
  <c r="AZ89" i="1" s="1"/>
  <c r="AZ79" i="1"/>
  <c r="AZ76" i="1"/>
  <c r="AZ75" i="1"/>
  <c r="AZ73" i="1"/>
  <c r="AZ72" i="1"/>
  <c r="AZ63" i="1"/>
  <c r="AZ107" i="1" s="1"/>
  <c r="AO147" i="1"/>
  <c r="AO85" i="1"/>
  <c r="AO86" i="1" s="1"/>
  <c r="AO89" i="1" s="1"/>
  <c r="AO79" i="1"/>
  <c r="AO76" i="1"/>
  <c r="AO75" i="1"/>
  <c r="AO73" i="1"/>
  <c r="AO72" i="1"/>
  <c r="AO63" i="1"/>
  <c r="AO107" i="1" s="1"/>
  <c r="AD147" i="1"/>
  <c r="AD85" i="1"/>
  <c r="AD86" i="1" s="1"/>
  <c r="AD79" i="1"/>
  <c r="AD76" i="1"/>
  <c r="AD75" i="1"/>
  <c r="AD73" i="1"/>
  <c r="AD72" i="1"/>
  <c r="AD63" i="1"/>
  <c r="AD107" i="1" s="1"/>
  <c r="S147" i="1"/>
  <c r="S85" i="1"/>
  <c r="S86" i="1" s="1"/>
  <c r="S89" i="1" s="1"/>
  <c r="S79" i="1"/>
  <c r="S76" i="1"/>
  <c r="S75" i="1"/>
  <c r="S73" i="1"/>
  <c r="S72" i="1"/>
  <c r="S63" i="1"/>
  <c r="S107" i="1" s="1"/>
  <c r="I147" i="1"/>
  <c r="I85" i="1"/>
  <c r="I86" i="1" s="1"/>
  <c r="I89" i="1" s="1"/>
  <c r="I79" i="1"/>
  <c r="I76" i="1"/>
  <c r="I75" i="1"/>
  <c r="I73" i="1"/>
  <c r="I72" i="1"/>
  <c r="I63" i="1"/>
  <c r="I107" i="1" s="1"/>
  <c r="J141" i="10"/>
  <c r="J92" i="10"/>
  <c r="J84" i="10"/>
  <c r="J87" i="10" s="1"/>
  <c r="J88" i="10" s="1"/>
  <c r="J82" i="10"/>
  <c r="J76" i="10"/>
  <c r="J73" i="10"/>
  <c r="J72" i="10"/>
  <c r="J71" i="10"/>
  <c r="J70" i="10"/>
  <c r="J61" i="10"/>
  <c r="J101" i="10" s="1"/>
  <c r="O141" i="10"/>
  <c r="O92" i="10"/>
  <c r="O84" i="10"/>
  <c r="O87" i="10" s="1"/>
  <c r="O88" i="10" s="1"/>
  <c r="O82" i="10"/>
  <c r="O103" i="10" s="1"/>
  <c r="O76" i="10"/>
  <c r="O73" i="10"/>
  <c r="O72" i="10"/>
  <c r="O71" i="10"/>
  <c r="O70" i="10"/>
  <c r="O61" i="10"/>
  <c r="O101" i="10" s="1"/>
  <c r="P141" i="10"/>
  <c r="P92" i="10"/>
  <c r="P84" i="10"/>
  <c r="P87" i="10" s="1"/>
  <c r="P88" i="10" s="1"/>
  <c r="P82" i="10"/>
  <c r="P104" i="10" s="1"/>
  <c r="P76" i="10"/>
  <c r="P73" i="10"/>
  <c r="P72" i="10"/>
  <c r="P71" i="10"/>
  <c r="P70" i="10"/>
  <c r="P61" i="10"/>
  <c r="P101" i="10" s="1"/>
  <c r="K141" i="10"/>
  <c r="K92" i="10"/>
  <c r="K84" i="10"/>
  <c r="K87" i="10" s="1"/>
  <c r="K88" i="10" s="1"/>
  <c r="K82" i="10"/>
  <c r="K104" i="10" s="1"/>
  <c r="K76" i="10"/>
  <c r="K73" i="10"/>
  <c r="K72" i="10"/>
  <c r="K71" i="10"/>
  <c r="K70" i="10"/>
  <c r="K61" i="10"/>
  <c r="K101" i="10" s="1"/>
  <c r="CD147" i="1"/>
  <c r="CD85" i="1"/>
  <c r="CD86" i="1" s="1"/>
  <c r="CD89" i="1" s="1"/>
  <c r="CD80" i="1"/>
  <c r="CD79" i="1"/>
  <c r="CD76" i="1"/>
  <c r="CD75" i="1"/>
  <c r="CD73" i="1"/>
  <c r="CD72" i="1"/>
  <c r="CD63" i="1"/>
  <c r="CD107" i="1" s="1"/>
  <c r="BT147" i="1"/>
  <c r="BT85" i="1"/>
  <c r="BT86" i="1" s="1"/>
  <c r="BT89" i="1" s="1"/>
  <c r="BT80" i="1"/>
  <c r="BT79" i="1"/>
  <c r="BT76" i="1"/>
  <c r="BT75" i="1"/>
  <c r="BT73" i="1"/>
  <c r="BT72" i="1"/>
  <c r="BT63" i="1"/>
  <c r="BT107" i="1" s="1"/>
  <c r="BK147" i="1"/>
  <c r="BK85" i="1"/>
  <c r="BK86" i="1" s="1"/>
  <c r="BK89" i="1" s="1"/>
  <c r="BK80" i="1"/>
  <c r="BK79" i="1"/>
  <c r="BK76" i="1"/>
  <c r="BK75" i="1"/>
  <c r="BK73" i="1"/>
  <c r="BK72" i="1"/>
  <c r="BK63" i="1"/>
  <c r="BK107" i="1" s="1"/>
  <c r="BA147" i="1"/>
  <c r="BA85" i="1"/>
  <c r="BA86" i="1" s="1"/>
  <c r="BA89" i="1" s="1"/>
  <c r="BA79" i="1"/>
  <c r="BA76" i="1"/>
  <c r="BA75" i="1"/>
  <c r="BA73" i="1"/>
  <c r="BA72" i="1"/>
  <c r="BA63" i="1"/>
  <c r="BA107" i="1" s="1"/>
  <c r="AP147" i="1"/>
  <c r="AP85" i="1"/>
  <c r="AP86" i="1" s="1"/>
  <c r="AP89" i="1" s="1"/>
  <c r="AP79" i="1"/>
  <c r="AP76" i="1"/>
  <c r="AP75" i="1"/>
  <c r="AP73" i="1"/>
  <c r="AP72" i="1"/>
  <c r="AP63" i="1"/>
  <c r="AP107" i="1" s="1"/>
  <c r="AQ63" i="1"/>
  <c r="AQ107" i="1" s="1"/>
  <c r="AQ72" i="1"/>
  <c r="AQ73" i="1"/>
  <c r="AQ75" i="1"/>
  <c r="AQ76" i="1"/>
  <c r="AQ79" i="1"/>
  <c r="AQ85" i="1"/>
  <c r="AQ86" i="1" s="1"/>
  <c r="AQ89" i="1" s="1"/>
  <c r="AQ147" i="1"/>
  <c r="AE147" i="1"/>
  <c r="AE85" i="1"/>
  <c r="AE86" i="1" s="1"/>
  <c r="AE89" i="1" s="1"/>
  <c r="AE79" i="1"/>
  <c r="AE76" i="1"/>
  <c r="AE75" i="1"/>
  <c r="AE73" i="1"/>
  <c r="AE72" i="1"/>
  <c r="AE63" i="1"/>
  <c r="AE107" i="1" s="1"/>
  <c r="T147" i="1"/>
  <c r="T85" i="1"/>
  <c r="T86" i="1" s="1"/>
  <c r="T89" i="1" s="1"/>
  <c r="T79" i="1"/>
  <c r="T76" i="1"/>
  <c r="T75" i="1"/>
  <c r="T73" i="1"/>
  <c r="T72" i="1"/>
  <c r="T63" i="1"/>
  <c r="T107" i="1" s="1"/>
  <c r="J147" i="1"/>
  <c r="J85" i="1"/>
  <c r="J86" i="1" s="1"/>
  <c r="J89" i="1" s="1"/>
  <c r="J79" i="1"/>
  <c r="J76" i="1"/>
  <c r="J75" i="1"/>
  <c r="J73" i="1"/>
  <c r="J72" i="1"/>
  <c r="J63" i="1"/>
  <c r="J107" i="1" s="1"/>
  <c r="CE147" i="1"/>
  <c r="CE85" i="1"/>
  <c r="CE86" i="1" s="1"/>
  <c r="CE89" i="1" s="1"/>
  <c r="CE80" i="1"/>
  <c r="CE79" i="1"/>
  <c r="CE76" i="1"/>
  <c r="CE75" i="1"/>
  <c r="CE73" i="1"/>
  <c r="CE72" i="1"/>
  <c r="CE63" i="1"/>
  <c r="CE107" i="1" s="1"/>
  <c r="BU147" i="1"/>
  <c r="BU85" i="1"/>
  <c r="BU86" i="1" s="1"/>
  <c r="BU89" i="1" s="1"/>
  <c r="BU80" i="1"/>
  <c r="BU79" i="1"/>
  <c r="BU76" i="1"/>
  <c r="BU75" i="1"/>
  <c r="BU73" i="1"/>
  <c r="BU72" i="1"/>
  <c r="BU63" i="1"/>
  <c r="BU107" i="1" s="1"/>
  <c r="BL147" i="1"/>
  <c r="BL85" i="1"/>
  <c r="BL86" i="1" s="1"/>
  <c r="BL89" i="1" s="1"/>
  <c r="BL80" i="1"/>
  <c r="BL79" i="1"/>
  <c r="BL76" i="1"/>
  <c r="BL75" i="1"/>
  <c r="BL73" i="1"/>
  <c r="BL72" i="1"/>
  <c r="BL63" i="1"/>
  <c r="BL107" i="1" s="1"/>
  <c r="BB147" i="1"/>
  <c r="BB85" i="1"/>
  <c r="BB86" i="1" s="1"/>
  <c r="BB89" i="1" s="1"/>
  <c r="BB79" i="1"/>
  <c r="BB76" i="1"/>
  <c r="BB75" i="1"/>
  <c r="BB73" i="1"/>
  <c r="BB72" i="1"/>
  <c r="BB63" i="1"/>
  <c r="BB107" i="1" s="1"/>
  <c r="AF147" i="1"/>
  <c r="AF85" i="1"/>
  <c r="AF86" i="1" s="1"/>
  <c r="AF89" i="1" s="1"/>
  <c r="AF79" i="1"/>
  <c r="AF76" i="1"/>
  <c r="AF75" i="1"/>
  <c r="AF73" i="1"/>
  <c r="AF72" i="1"/>
  <c r="AF63" i="1"/>
  <c r="AF107" i="1" s="1"/>
  <c r="U147" i="1"/>
  <c r="U85" i="1"/>
  <c r="U86" i="1" s="1"/>
  <c r="U89" i="1" s="1"/>
  <c r="U79" i="1"/>
  <c r="U76" i="1"/>
  <c r="U75" i="1"/>
  <c r="U73" i="1"/>
  <c r="U72" i="1"/>
  <c r="U63" i="1"/>
  <c r="U107" i="1" s="1"/>
  <c r="K147" i="1"/>
  <c r="K85" i="1"/>
  <c r="K86" i="1" s="1"/>
  <c r="K89" i="1" s="1"/>
  <c r="K79" i="1"/>
  <c r="K76" i="1"/>
  <c r="K75" i="1"/>
  <c r="K73" i="1"/>
  <c r="K72" i="1"/>
  <c r="K63" i="1"/>
  <c r="K107" i="1" s="1"/>
  <c r="Q141" i="10"/>
  <c r="Q92" i="10"/>
  <c r="Q84" i="10"/>
  <c r="Q87" i="10" s="1"/>
  <c r="Q88" i="10" s="1"/>
  <c r="Q82" i="10"/>
  <c r="Q103" i="10" s="1"/>
  <c r="Q76" i="10"/>
  <c r="Q73" i="10"/>
  <c r="Q72" i="10"/>
  <c r="Q71" i="10"/>
  <c r="Q70" i="10"/>
  <c r="Q61" i="10"/>
  <c r="Q101" i="10" s="1"/>
  <c r="L141" i="10"/>
  <c r="L92" i="10"/>
  <c r="L84" i="10"/>
  <c r="L87" i="10" s="1"/>
  <c r="L88" i="10" s="1"/>
  <c r="L82" i="10"/>
  <c r="L76" i="10"/>
  <c r="L73" i="10"/>
  <c r="L72" i="10"/>
  <c r="L71" i="10"/>
  <c r="L70" i="10"/>
  <c r="L61" i="10"/>
  <c r="L101" i="10" s="1"/>
  <c r="F141" i="10"/>
  <c r="F92" i="10"/>
  <c r="F84" i="10"/>
  <c r="F87" i="10" s="1"/>
  <c r="F88" i="10" s="1"/>
  <c r="F82" i="10"/>
  <c r="F104" i="10" s="1"/>
  <c r="F129" i="10" s="1"/>
  <c r="F73" i="10"/>
  <c r="F72" i="10"/>
  <c r="F71" i="10"/>
  <c r="F70" i="10"/>
  <c r="F61" i="10"/>
  <c r="F101" i="10" s="1"/>
  <c r="M141" i="10"/>
  <c r="M92" i="10"/>
  <c r="M84" i="10"/>
  <c r="M87" i="10" s="1"/>
  <c r="M88" i="10" s="1"/>
  <c r="M82" i="10"/>
  <c r="M104" i="10" s="1"/>
  <c r="M76" i="10"/>
  <c r="M73" i="10"/>
  <c r="M72" i="10"/>
  <c r="M71" i="10"/>
  <c r="M70" i="10"/>
  <c r="M61" i="10"/>
  <c r="M101" i="10" s="1"/>
  <c r="CF147" i="1"/>
  <c r="CF85" i="1"/>
  <c r="CF86" i="1" s="1"/>
  <c r="CF89" i="1" s="1"/>
  <c r="CF80" i="1"/>
  <c r="CF79" i="1"/>
  <c r="CF76" i="1"/>
  <c r="CF75" i="1"/>
  <c r="CF73" i="1"/>
  <c r="CF72" i="1"/>
  <c r="CF63" i="1"/>
  <c r="CF107" i="1" s="1"/>
  <c r="BV147" i="1"/>
  <c r="BV85" i="1"/>
  <c r="BV86" i="1" s="1"/>
  <c r="BV89" i="1" s="1"/>
  <c r="BV80" i="1"/>
  <c r="BV79" i="1"/>
  <c r="BV76" i="1"/>
  <c r="BV75" i="1"/>
  <c r="BV73" i="1"/>
  <c r="BV72" i="1"/>
  <c r="BV63" i="1"/>
  <c r="BV107" i="1" s="1"/>
  <c r="BM147" i="1"/>
  <c r="BM85" i="1"/>
  <c r="BM86" i="1" s="1"/>
  <c r="BM89" i="1" s="1"/>
  <c r="BM80" i="1"/>
  <c r="BM79" i="1"/>
  <c r="BM76" i="1"/>
  <c r="BM75" i="1"/>
  <c r="BM73" i="1"/>
  <c r="BM72" i="1"/>
  <c r="BM63" i="1"/>
  <c r="BM107" i="1" s="1"/>
  <c r="BC147" i="1"/>
  <c r="BC85" i="1"/>
  <c r="BC86" i="1" s="1"/>
  <c r="BC89" i="1" s="1"/>
  <c r="BC79" i="1"/>
  <c r="BC76" i="1"/>
  <c r="BC75" i="1"/>
  <c r="BC73" i="1"/>
  <c r="BC72" i="1"/>
  <c r="BC63" i="1"/>
  <c r="BC107" i="1" s="1"/>
  <c r="AR147" i="1"/>
  <c r="AR85" i="1"/>
  <c r="AR86" i="1" s="1"/>
  <c r="AR89" i="1" s="1"/>
  <c r="AR79" i="1"/>
  <c r="AR76" i="1"/>
  <c r="AR75" i="1"/>
  <c r="AR73" i="1"/>
  <c r="AR72" i="1"/>
  <c r="AR63" i="1"/>
  <c r="AR107" i="1" s="1"/>
  <c r="AG147" i="1"/>
  <c r="AG85" i="1"/>
  <c r="AG86" i="1" s="1"/>
  <c r="AG89" i="1" s="1"/>
  <c r="AG79" i="1"/>
  <c r="AG76" i="1"/>
  <c r="AG75" i="1"/>
  <c r="AG73" i="1"/>
  <c r="AG72" i="1"/>
  <c r="AG63" i="1"/>
  <c r="AG107" i="1" s="1"/>
  <c r="V147" i="1"/>
  <c r="V85" i="1"/>
  <c r="V86" i="1" s="1"/>
  <c r="V89" i="1" s="1"/>
  <c r="V79" i="1"/>
  <c r="V76" i="1"/>
  <c r="V75" i="1"/>
  <c r="V73" i="1"/>
  <c r="V72" i="1"/>
  <c r="V63" i="1"/>
  <c r="V107" i="1" s="1"/>
  <c r="L147" i="1"/>
  <c r="L85" i="1"/>
  <c r="L86" i="1" s="1"/>
  <c r="L79" i="1"/>
  <c r="L76" i="1"/>
  <c r="L75" i="1"/>
  <c r="L72" i="1"/>
  <c r="L63" i="1"/>
  <c r="L107" i="1" s="1"/>
  <c r="CI147" i="1"/>
  <c r="CI85" i="1"/>
  <c r="CI86" i="1" s="1"/>
  <c r="CI89" i="1" s="1"/>
  <c r="CI80" i="1"/>
  <c r="CI79" i="1"/>
  <c r="CI76" i="1"/>
  <c r="CI75" i="1"/>
  <c r="CI73" i="1"/>
  <c r="CI72" i="1"/>
  <c r="CI63" i="1"/>
  <c r="CI107" i="1" s="1"/>
  <c r="BX147" i="1"/>
  <c r="BX85" i="1"/>
  <c r="BX86" i="1" s="1"/>
  <c r="BX89" i="1" s="1"/>
  <c r="BX80" i="1"/>
  <c r="BX79" i="1"/>
  <c r="BX76" i="1"/>
  <c r="BX75" i="1"/>
  <c r="BX73" i="1"/>
  <c r="BX72" i="1"/>
  <c r="BX63" i="1"/>
  <c r="BX107" i="1" s="1"/>
  <c r="BN147" i="1"/>
  <c r="BN85" i="1"/>
  <c r="BN86" i="1" s="1"/>
  <c r="BN89" i="1" s="1"/>
  <c r="BN80" i="1"/>
  <c r="BN79" i="1"/>
  <c r="BN76" i="1"/>
  <c r="BN75" i="1"/>
  <c r="BN73" i="1"/>
  <c r="BN72" i="1"/>
  <c r="BN63" i="1"/>
  <c r="BN107" i="1" s="1"/>
  <c r="BE147" i="1"/>
  <c r="BE85" i="1"/>
  <c r="BE86" i="1" s="1"/>
  <c r="BE89" i="1" s="1"/>
  <c r="BE79" i="1"/>
  <c r="BE76" i="1"/>
  <c r="BE75" i="1"/>
  <c r="BE73" i="1"/>
  <c r="BE72" i="1"/>
  <c r="BE63" i="1"/>
  <c r="BE107" i="1" s="1"/>
  <c r="AT147" i="1"/>
  <c r="AT85" i="1"/>
  <c r="AT86" i="1" s="1"/>
  <c r="AT89" i="1" s="1"/>
  <c r="AT79" i="1"/>
  <c r="AT76" i="1"/>
  <c r="AT75" i="1"/>
  <c r="AT73" i="1"/>
  <c r="AT72" i="1"/>
  <c r="AT63" i="1"/>
  <c r="AT107" i="1" s="1"/>
  <c r="AI62" i="1"/>
  <c r="AI147" i="1"/>
  <c r="AI85" i="1"/>
  <c r="AI86" i="1" s="1"/>
  <c r="AI79" i="1"/>
  <c r="AI76" i="1"/>
  <c r="AI75" i="1"/>
  <c r="AI73" i="1"/>
  <c r="AI72" i="1"/>
  <c r="X62" i="1"/>
  <c r="X147" i="1"/>
  <c r="X85" i="1"/>
  <c r="X86" i="1" s="1"/>
  <c r="X89" i="1" s="1"/>
  <c r="X79" i="1"/>
  <c r="X76" i="1"/>
  <c r="X75" i="1"/>
  <c r="X73" i="1"/>
  <c r="X72" i="1"/>
  <c r="N62" i="1"/>
  <c r="N147" i="1"/>
  <c r="N85" i="1"/>
  <c r="N86" i="1" s="1"/>
  <c r="N89" i="1" s="1"/>
  <c r="N79" i="1"/>
  <c r="N76" i="1"/>
  <c r="N75" i="1"/>
  <c r="N73" i="1"/>
  <c r="N72" i="1"/>
  <c r="BF80" i="1"/>
  <c r="M51" i="1" l="1"/>
  <c r="M52" i="1" s="1"/>
  <c r="M53" i="1" s="1"/>
  <c r="P51" i="1"/>
  <c r="P52" i="1" s="1"/>
  <c r="P53" i="1" s="1"/>
  <c r="AF51" i="1"/>
  <c r="AF52" i="1" s="1"/>
  <c r="AF53" i="1" s="1"/>
  <c r="O54" i="10"/>
  <c r="O55" i="10" s="1"/>
  <c r="O49" i="10"/>
  <c r="N49" i="10"/>
  <c r="H54" i="10"/>
  <c r="H55" i="10" s="1"/>
  <c r="H49" i="10"/>
  <c r="M54" i="10"/>
  <c r="M55" i="10" s="1"/>
  <c r="M49" i="10"/>
  <c r="L54" i="10"/>
  <c r="L55" i="10" s="1"/>
  <c r="L49" i="10"/>
  <c r="G54" i="10"/>
  <c r="G55" i="10" s="1"/>
  <c r="G49" i="10"/>
  <c r="K49" i="10"/>
  <c r="K54" i="10"/>
  <c r="K55" i="10" s="1"/>
  <c r="J54" i="10"/>
  <c r="J55" i="10" s="1"/>
  <c r="J49" i="10"/>
  <c r="Q54" i="10"/>
  <c r="Q55" i="10" s="1"/>
  <c r="Q49" i="10"/>
  <c r="F54" i="10"/>
  <c r="F55" i="10" s="1"/>
  <c r="F49" i="10"/>
  <c r="P49" i="10"/>
  <c r="P54" i="10"/>
  <c r="P55" i="10" s="1"/>
  <c r="I54" i="10"/>
  <c r="I55" i="10" s="1"/>
  <c r="I49" i="10"/>
  <c r="AI91" i="1"/>
  <c r="AI89" i="1"/>
  <c r="BR94" i="1"/>
  <c r="BR89" i="1"/>
  <c r="BR110" i="1" s="1"/>
  <c r="BR124" i="1" s="1"/>
  <c r="AN94" i="1"/>
  <c r="AN89" i="1"/>
  <c r="AN110" i="1" s="1"/>
  <c r="AN124" i="1" s="1"/>
  <c r="AD94" i="1"/>
  <c r="AD89" i="1"/>
  <c r="AD110" i="1" s="1"/>
  <c r="L94" i="1"/>
  <c r="L89" i="1"/>
  <c r="F94" i="1"/>
  <c r="F89" i="1"/>
  <c r="F109" i="1" s="1"/>
  <c r="G94" i="1"/>
  <c r="G89" i="1"/>
  <c r="AD51" i="1"/>
  <c r="AD52" i="1" s="1"/>
  <c r="AD53" i="1" s="1"/>
  <c r="AZ51" i="1"/>
  <c r="AZ52" i="1" s="1"/>
  <c r="AZ53" i="1" s="1"/>
  <c r="AJ51" i="1"/>
  <c r="AJ52" i="1" s="1"/>
  <c r="AJ53" i="1" s="1"/>
  <c r="AB51" i="1"/>
  <c r="AB52" i="1" s="1"/>
  <c r="AB53" i="1" s="1"/>
  <c r="T51" i="1"/>
  <c r="T52" i="1" s="1"/>
  <c r="T53" i="1" s="1"/>
  <c r="U51" i="1"/>
  <c r="U52" i="1" s="1"/>
  <c r="U53" i="1" s="1"/>
  <c r="AY51" i="1"/>
  <c r="AY52" i="1" s="1"/>
  <c r="AY53" i="1" s="1"/>
  <c r="AQ51" i="1"/>
  <c r="AQ52" i="1" s="1"/>
  <c r="AQ53" i="1" s="1"/>
  <c r="AI51" i="1"/>
  <c r="AI52" i="1" s="1"/>
  <c r="AI53" i="1" s="1"/>
  <c r="AA51" i="1"/>
  <c r="AA52" i="1" s="1"/>
  <c r="AA53" i="1" s="1"/>
  <c r="S51" i="1"/>
  <c r="S52" i="1" s="1"/>
  <c r="S53" i="1" s="1"/>
  <c r="K51" i="1"/>
  <c r="K52" i="1" s="1"/>
  <c r="K53" i="1" s="1"/>
  <c r="AK51" i="1"/>
  <c r="AK52" i="1" s="1"/>
  <c r="AK53" i="1" s="1"/>
  <c r="AX51" i="1"/>
  <c r="AX52" i="1" s="1"/>
  <c r="AX53" i="1" s="1"/>
  <c r="AP51" i="1"/>
  <c r="AP52" i="1" s="1"/>
  <c r="AP53" i="1" s="1"/>
  <c r="AH51" i="1"/>
  <c r="AH52" i="1" s="1"/>
  <c r="AH53" i="1" s="1"/>
  <c r="Z51" i="1"/>
  <c r="Z52" i="1" s="1"/>
  <c r="Z53" i="1" s="1"/>
  <c r="R51" i="1"/>
  <c r="R52" i="1" s="1"/>
  <c r="R53" i="1" s="1"/>
  <c r="J51" i="1"/>
  <c r="J52" i="1" s="1"/>
  <c r="J53" i="1" s="1"/>
  <c r="AC51" i="1"/>
  <c r="AC52" i="1" s="1"/>
  <c r="AC53" i="1" s="1"/>
  <c r="AT51" i="1"/>
  <c r="AT52" i="1" s="1"/>
  <c r="AT53" i="1" s="1"/>
  <c r="N51" i="1"/>
  <c r="N52" i="1" s="1"/>
  <c r="N53" i="1" s="1"/>
  <c r="BE51" i="1"/>
  <c r="BE52" i="1" s="1"/>
  <c r="BE53" i="1" s="1"/>
  <c r="AW51" i="1"/>
  <c r="AW52" i="1" s="1"/>
  <c r="AW53" i="1" s="1"/>
  <c r="AO51" i="1"/>
  <c r="AO52" i="1" s="1"/>
  <c r="AO53" i="1" s="1"/>
  <c r="Y51" i="1"/>
  <c r="Y52" i="1" s="1"/>
  <c r="Y53" i="1" s="1"/>
  <c r="Q51" i="1"/>
  <c r="Q52" i="1" s="1"/>
  <c r="Q53" i="1" s="1"/>
  <c r="I51" i="1"/>
  <c r="I52" i="1" s="1"/>
  <c r="I53" i="1" s="1"/>
  <c r="AS51" i="1"/>
  <c r="AS52" i="1" s="1"/>
  <c r="AS53" i="1" s="1"/>
  <c r="BB51" i="1"/>
  <c r="BB52" i="1" s="1"/>
  <c r="BB53" i="1" s="1"/>
  <c r="F51" i="1"/>
  <c r="F52" i="1" s="1"/>
  <c r="F53" i="1" s="1"/>
  <c r="AN51" i="1"/>
  <c r="AN52" i="1" s="1"/>
  <c r="AN53" i="1" s="1"/>
  <c r="AL51" i="1"/>
  <c r="AL52" i="1" s="1"/>
  <c r="AL53" i="1" s="1"/>
  <c r="AU51" i="1"/>
  <c r="AU52" i="1" s="1"/>
  <c r="AU53" i="1" s="1"/>
  <c r="AM51" i="1"/>
  <c r="AM52" i="1" s="1"/>
  <c r="AM53" i="1" s="1"/>
  <c r="AE51" i="1"/>
  <c r="AE52" i="1" s="1"/>
  <c r="AE53" i="1" s="1"/>
  <c r="W51" i="1"/>
  <c r="W52" i="1" s="1"/>
  <c r="W53" i="1" s="1"/>
  <c r="O51" i="1"/>
  <c r="O52" i="1" s="1"/>
  <c r="O53" i="1" s="1"/>
  <c r="G51" i="1"/>
  <c r="G52" i="1" s="1"/>
  <c r="G53" i="1" s="1"/>
  <c r="H51" i="1"/>
  <c r="H52" i="1" s="1"/>
  <c r="H53" i="1" s="1"/>
  <c r="BA51" i="1"/>
  <c r="BA52" i="1" s="1"/>
  <c r="BA53" i="1" s="1"/>
  <c r="AV51" i="1"/>
  <c r="AV52" i="1" s="1"/>
  <c r="AV53" i="1" s="1"/>
  <c r="N63" i="1"/>
  <c r="N107" i="1" s="1"/>
  <c r="N108" i="1" s="1"/>
  <c r="N47" i="1"/>
  <c r="X63" i="1"/>
  <c r="X107" i="1" s="1"/>
  <c r="X108" i="1" s="1"/>
  <c r="X47" i="1"/>
  <c r="AI63" i="1"/>
  <c r="AI107" i="1" s="1"/>
  <c r="AI108" i="1" s="1"/>
  <c r="AI47" i="1"/>
  <c r="I102" i="10"/>
  <c r="H104" i="10"/>
  <c r="H129" i="10" s="1"/>
  <c r="I93" i="10"/>
  <c r="I103" i="10"/>
  <c r="I104" i="10"/>
  <c r="H102" i="10"/>
  <c r="G102" i="10"/>
  <c r="H93" i="10"/>
  <c r="G104" i="10"/>
  <c r="G129" i="10" s="1"/>
  <c r="G93" i="10"/>
  <c r="BJ49" i="1"/>
  <c r="E51" i="1"/>
  <c r="E52" i="1" s="1"/>
  <c r="E53" i="1" s="1"/>
  <c r="CC49" i="1"/>
  <c r="BU49" i="1"/>
  <c r="BM49" i="1"/>
  <c r="CB49" i="1"/>
  <c r="CH49" i="1"/>
  <c r="BX49" i="1"/>
  <c r="CG49" i="1"/>
  <c r="CG51" i="1" s="1"/>
  <c r="CG52" i="1" s="1"/>
  <c r="CG53" i="1" s="1"/>
  <c r="BY49" i="1"/>
  <c r="BY51" i="1" s="1"/>
  <c r="BY52" i="1" s="1"/>
  <c r="BY53" i="1" s="1"/>
  <c r="BQ49" i="1"/>
  <c r="BQ51" i="1" s="1"/>
  <c r="BQ52" i="1" s="1"/>
  <c r="BQ53" i="1" s="1"/>
  <c r="BI49" i="1"/>
  <c r="BZ49" i="1"/>
  <c r="BF49" i="1"/>
  <c r="BR49" i="1"/>
  <c r="BP49" i="1"/>
  <c r="BH49" i="1"/>
  <c r="BT49" i="1"/>
  <c r="BT51" i="1" s="1"/>
  <c r="BT52" i="1" s="1"/>
  <c r="BT53" i="1" s="1"/>
  <c r="BL49" i="1"/>
  <c r="BL51" i="1" s="1"/>
  <c r="BL52" i="1" s="1"/>
  <c r="BL53" i="1" s="1"/>
  <c r="CI49" i="1"/>
  <c r="CA49" i="1"/>
  <c r="BS49" i="1"/>
  <c r="BK49" i="1"/>
  <c r="CF49" i="1"/>
  <c r="CE49" i="1"/>
  <c r="BW49" i="1"/>
  <c r="BO49" i="1"/>
  <c r="BG49" i="1"/>
  <c r="CD49" i="1"/>
  <c r="BV49" i="1"/>
  <c r="BN49" i="1"/>
  <c r="AV108" i="1"/>
  <c r="AW108" i="1"/>
  <c r="AV94" i="1"/>
  <c r="AV91" i="1"/>
  <c r="AW91" i="1"/>
  <c r="AW94" i="1"/>
  <c r="Z108" i="1"/>
  <c r="AK108" i="1"/>
  <c r="AK94" i="1"/>
  <c r="AK91" i="1"/>
  <c r="Z94" i="1"/>
  <c r="Z91" i="1"/>
  <c r="BQ108" i="1"/>
  <c r="CB108" i="1"/>
  <c r="AB108" i="1"/>
  <c r="AM108" i="1"/>
  <c r="BZ108" i="1"/>
  <c r="AN108" i="1"/>
  <c r="BP108" i="1"/>
  <c r="CA108" i="1"/>
  <c r="CB110" i="1"/>
  <c r="CB94" i="1"/>
  <c r="CB91" i="1"/>
  <c r="BI108" i="1"/>
  <c r="BI109" i="1"/>
  <c r="BI94" i="1"/>
  <c r="BZ110" i="1"/>
  <c r="BZ109" i="1"/>
  <c r="CA109" i="1"/>
  <c r="CA110" i="1"/>
  <c r="BZ91" i="1"/>
  <c r="CA91" i="1"/>
  <c r="BZ94" i="1"/>
  <c r="BG108" i="1"/>
  <c r="BR108" i="1"/>
  <c r="CA94" i="1"/>
  <c r="BH108" i="1"/>
  <c r="AL108" i="1"/>
  <c r="AY108" i="1"/>
  <c r="BP91" i="1"/>
  <c r="BP94" i="1"/>
  <c r="BQ94" i="1"/>
  <c r="BQ91" i="1"/>
  <c r="Q108" i="1"/>
  <c r="BR91" i="1"/>
  <c r="BR95" i="1" s="1"/>
  <c r="BH94" i="1"/>
  <c r="BH91" i="1"/>
  <c r="BG91" i="1"/>
  <c r="BG94" i="1"/>
  <c r="AY94" i="1"/>
  <c r="AY110" i="1"/>
  <c r="AY135" i="1" s="1"/>
  <c r="AY91" i="1"/>
  <c r="BI91" i="1"/>
  <c r="AN91" i="1"/>
  <c r="AX108" i="1"/>
  <c r="AX94" i="1"/>
  <c r="AX91" i="1"/>
  <c r="AL91" i="1"/>
  <c r="H108" i="1"/>
  <c r="AA108" i="1"/>
  <c r="AM94" i="1"/>
  <c r="AM91" i="1"/>
  <c r="AL110" i="1"/>
  <c r="AL109" i="1"/>
  <c r="AC108" i="1"/>
  <c r="AA91" i="1"/>
  <c r="AC91" i="1"/>
  <c r="AL94" i="1"/>
  <c r="G108" i="1"/>
  <c r="R108" i="1"/>
  <c r="P110" i="1"/>
  <c r="P91" i="1"/>
  <c r="AA110" i="1"/>
  <c r="AA109" i="1"/>
  <c r="AB94" i="1"/>
  <c r="AB91" i="1"/>
  <c r="AC110" i="1"/>
  <c r="AC109" i="1"/>
  <c r="AA94" i="1"/>
  <c r="AC94" i="1"/>
  <c r="F108" i="1"/>
  <c r="P108" i="1"/>
  <c r="Q94" i="1"/>
  <c r="Q91" i="1"/>
  <c r="R94" i="1"/>
  <c r="R91" i="1"/>
  <c r="P94" i="1"/>
  <c r="H91" i="1"/>
  <c r="H94" i="1"/>
  <c r="H110" i="1"/>
  <c r="H109" i="1"/>
  <c r="CC110" i="1"/>
  <c r="CC91" i="1"/>
  <c r="F91" i="1"/>
  <c r="G91" i="1"/>
  <c r="CC108" i="1"/>
  <c r="J102" i="10"/>
  <c r="P102" i="10"/>
  <c r="O102" i="10"/>
  <c r="O104" i="10"/>
  <c r="J93" i="10"/>
  <c r="CC94" i="1"/>
  <c r="AZ108" i="1"/>
  <c r="BJ108" i="1"/>
  <c r="BS108" i="1"/>
  <c r="BS94" i="1"/>
  <c r="BS91" i="1"/>
  <c r="AZ91" i="1"/>
  <c r="BJ94" i="1"/>
  <c r="BJ91" i="1"/>
  <c r="AZ110" i="1"/>
  <c r="AZ109" i="1"/>
  <c r="AZ94" i="1"/>
  <c r="AP108" i="1"/>
  <c r="AD108" i="1"/>
  <c r="AO108" i="1"/>
  <c r="AO94" i="1"/>
  <c r="AO91" i="1"/>
  <c r="S108" i="1"/>
  <c r="AD91" i="1"/>
  <c r="CD108" i="1"/>
  <c r="S94" i="1"/>
  <c r="S91" i="1"/>
  <c r="BK108" i="1"/>
  <c r="I108" i="1"/>
  <c r="I94" i="1"/>
  <c r="I91" i="1"/>
  <c r="P129" i="10"/>
  <c r="P118" i="10"/>
  <c r="J103" i="10"/>
  <c r="O93" i="10"/>
  <c r="J104" i="10"/>
  <c r="K93" i="10"/>
  <c r="Q102" i="10"/>
  <c r="L102" i="10"/>
  <c r="P93" i="10"/>
  <c r="P97" i="10" s="1"/>
  <c r="Q104" i="10"/>
  <c r="Q129" i="10" s="1"/>
  <c r="P103" i="10"/>
  <c r="K102" i="10"/>
  <c r="K129" i="10"/>
  <c r="K118" i="10"/>
  <c r="F93" i="10"/>
  <c r="K103" i="10"/>
  <c r="F103" i="10"/>
  <c r="CD94" i="1"/>
  <c r="CD91" i="1"/>
  <c r="BA108" i="1"/>
  <c r="BT108" i="1"/>
  <c r="AQ108" i="1"/>
  <c r="BT91" i="1"/>
  <c r="BT110" i="1"/>
  <c r="BT109" i="1"/>
  <c r="BA110" i="1"/>
  <c r="BA91" i="1"/>
  <c r="BT94" i="1"/>
  <c r="BK94" i="1"/>
  <c r="BK91" i="1"/>
  <c r="BA94" i="1"/>
  <c r="AP94" i="1"/>
  <c r="AP91" i="1"/>
  <c r="AQ91" i="1"/>
  <c r="AQ94" i="1"/>
  <c r="AE108" i="1"/>
  <c r="BB108" i="1"/>
  <c r="CE108" i="1"/>
  <c r="J108" i="1"/>
  <c r="AE94" i="1"/>
  <c r="AE91" i="1"/>
  <c r="T108" i="1"/>
  <c r="T91" i="1"/>
  <c r="T94" i="1"/>
  <c r="J94" i="1"/>
  <c r="J91" i="1"/>
  <c r="BL108" i="1"/>
  <c r="BU108" i="1"/>
  <c r="CE94" i="1"/>
  <c r="CE91" i="1"/>
  <c r="K108" i="1"/>
  <c r="BU94" i="1"/>
  <c r="BU91" i="1"/>
  <c r="BL94" i="1"/>
  <c r="BL91" i="1"/>
  <c r="BB91" i="1"/>
  <c r="BB94" i="1"/>
  <c r="AF108" i="1"/>
  <c r="U108" i="1"/>
  <c r="AF91" i="1"/>
  <c r="AF94" i="1"/>
  <c r="K91" i="1"/>
  <c r="K94" i="1"/>
  <c r="K109" i="1"/>
  <c r="U91" i="1"/>
  <c r="U94" i="1"/>
  <c r="BC108" i="1"/>
  <c r="CF108" i="1"/>
  <c r="Q93" i="10"/>
  <c r="L93" i="10"/>
  <c r="L97" i="10" s="1"/>
  <c r="F118" i="10"/>
  <c r="L103" i="10"/>
  <c r="L104" i="10"/>
  <c r="M102" i="10"/>
  <c r="F102" i="10"/>
  <c r="M93" i="10"/>
  <c r="M97" i="10" s="1"/>
  <c r="M129" i="10"/>
  <c r="M118" i="10"/>
  <c r="M103" i="10"/>
  <c r="CF110" i="1"/>
  <c r="CF109" i="1"/>
  <c r="CF91" i="1"/>
  <c r="CF94" i="1"/>
  <c r="BM108" i="1"/>
  <c r="BV108" i="1"/>
  <c r="BV110" i="1"/>
  <c r="BV109" i="1"/>
  <c r="BV91" i="1"/>
  <c r="BV94" i="1"/>
  <c r="BM94" i="1"/>
  <c r="BM91" i="1"/>
  <c r="V108" i="1"/>
  <c r="BC94" i="1"/>
  <c r="BC91" i="1"/>
  <c r="AR108" i="1"/>
  <c r="AR110" i="1"/>
  <c r="AR109" i="1"/>
  <c r="AR91" i="1"/>
  <c r="AR94" i="1"/>
  <c r="AG108" i="1"/>
  <c r="AG110" i="1"/>
  <c r="AG109" i="1"/>
  <c r="AG91" i="1"/>
  <c r="AG94" i="1"/>
  <c r="V94" i="1"/>
  <c r="V91" i="1"/>
  <c r="BE108" i="1"/>
  <c r="L108" i="1"/>
  <c r="BX108" i="1"/>
  <c r="CI108" i="1"/>
  <c r="L91" i="1"/>
  <c r="CI91" i="1"/>
  <c r="CI94" i="1"/>
  <c r="BX91" i="1"/>
  <c r="BX94" i="1"/>
  <c r="BN108" i="1"/>
  <c r="BN94" i="1"/>
  <c r="BN91" i="1"/>
  <c r="AT108" i="1"/>
  <c r="BE94" i="1"/>
  <c r="BE91" i="1"/>
  <c r="AT91" i="1"/>
  <c r="AT94" i="1"/>
  <c r="AI94" i="1"/>
  <c r="X94" i="1"/>
  <c r="X91" i="1"/>
  <c r="N91" i="1"/>
  <c r="N94" i="1"/>
  <c r="CG147" i="1"/>
  <c r="CG85" i="1"/>
  <c r="CG86" i="1" s="1"/>
  <c r="CG80" i="1"/>
  <c r="CG79" i="1"/>
  <c r="CG76" i="1"/>
  <c r="CG75" i="1"/>
  <c r="CG73" i="1"/>
  <c r="CG72" i="1"/>
  <c r="CG63" i="1"/>
  <c r="CG107" i="1" s="1"/>
  <c r="BW147" i="1"/>
  <c r="BW85" i="1"/>
  <c r="BW86" i="1" s="1"/>
  <c r="BW89" i="1" s="1"/>
  <c r="BW80" i="1"/>
  <c r="BW79" i="1"/>
  <c r="BW76" i="1"/>
  <c r="BW75" i="1"/>
  <c r="BW73" i="1"/>
  <c r="BW72" i="1"/>
  <c r="BW63" i="1"/>
  <c r="BW107" i="1" s="1"/>
  <c r="BD147" i="1"/>
  <c r="BD85" i="1"/>
  <c r="BD86" i="1" s="1"/>
  <c r="BD89" i="1" s="1"/>
  <c r="BD79" i="1"/>
  <c r="BD76" i="1"/>
  <c r="BD75" i="1"/>
  <c r="BD73" i="1"/>
  <c r="BD72" i="1"/>
  <c r="BD63" i="1"/>
  <c r="BD107" i="1" s="1"/>
  <c r="AS147" i="1"/>
  <c r="AS85" i="1"/>
  <c r="AS86" i="1" s="1"/>
  <c r="AS89" i="1" s="1"/>
  <c r="AS79" i="1"/>
  <c r="AS76" i="1"/>
  <c r="AS75" i="1"/>
  <c r="AS73" i="1"/>
  <c r="AS72" i="1"/>
  <c r="AS63" i="1"/>
  <c r="AS107" i="1" s="1"/>
  <c r="AH147" i="1"/>
  <c r="AH85" i="1"/>
  <c r="AH86" i="1" s="1"/>
  <c r="AH89" i="1" s="1"/>
  <c r="AH79" i="1"/>
  <c r="AH76" i="1"/>
  <c r="AH75" i="1"/>
  <c r="AH73" i="1"/>
  <c r="AH72" i="1"/>
  <c r="AH63" i="1"/>
  <c r="AH107" i="1" s="1"/>
  <c r="W147" i="1"/>
  <c r="W85" i="1"/>
  <c r="W86" i="1" s="1"/>
  <c r="W89" i="1" s="1"/>
  <c r="W79" i="1"/>
  <c r="W76" i="1"/>
  <c r="W75" i="1"/>
  <c r="W73" i="1"/>
  <c r="W72" i="1"/>
  <c r="W63" i="1"/>
  <c r="W107" i="1" s="1"/>
  <c r="CH147" i="1"/>
  <c r="CH85" i="1"/>
  <c r="CH86" i="1" s="1"/>
  <c r="CH89" i="1" s="1"/>
  <c r="CH80" i="1"/>
  <c r="CH79" i="1"/>
  <c r="CH76" i="1"/>
  <c r="CH75" i="1"/>
  <c r="CH73" i="1"/>
  <c r="CH72" i="1"/>
  <c r="CH63" i="1"/>
  <c r="CH107" i="1" s="1"/>
  <c r="I95" i="10" l="1"/>
  <c r="I132" i="10" s="1"/>
  <c r="I97" i="10"/>
  <c r="I13" i="10" s="1"/>
  <c r="I11" i="10" s="1"/>
  <c r="I12" i="10" s="1"/>
  <c r="I14" i="10" s="1"/>
  <c r="I105" i="10" s="1"/>
  <c r="I117" i="10" s="1"/>
  <c r="I119" i="10" s="1"/>
  <c r="G30" i="10"/>
  <c r="G97" i="10"/>
  <c r="G13" i="10" s="1"/>
  <c r="G11" i="10" s="1"/>
  <c r="G12" i="10" s="1"/>
  <c r="G14" i="10" s="1"/>
  <c r="G111" i="10" s="1"/>
  <c r="G112" i="10" s="1"/>
  <c r="G113" i="10" s="1"/>
  <c r="G114" i="10" s="1"/>
  <c r="G115" i="10" s="1"/>
  <c r="G20" i="10" s="1"/>
  <c r="G31" i="10" s="1"/>
  <c r="H95" i="10"/>
  <c r="H132" i="10" s="1"/>
  <c r="H97" i="10"/>
  <c r="H13" i="10" s="1"/>
  <c r="H11" i="10" s="1"/>
  <c r="H12" i="10" s="1"/>
  <c r="H14" i="10" s="1"/>
  <c r="F94" i="10"/>
  <c r="F97" i="10"/>
  <c r="F13" i="10" s="1"/>
  <c r="F11" i="10" s="1"/>
  <c r="F12" i="10" s="1"/>
  <c r="F14" i="10" s="1"/>
  <c r="F111" i="10" s="1"/>
  <c r="F112" i="10" s="1"/>
  <c r="F113" i="10" s="1"/>
  <c r="F114" i="10" s="1"/>
  <c r="F115" i="10" s="1"/>
  <c r="F20" i="10" s="1"/>
  <c r="K95" i="10"/>
  <c r="K132" i="10" s="1"/>
  <c r="K97" i="10"/>
  <c r="K13" i="10" s="1"/>
  <c r="K11" i="10" s="1"/>
  <c r="K12" i="10" s="1"/>
  <c r="K14" i="10" s="1"/>
  <c r="K105" i="10" s="1"/>
  <c r="K128" i="10" s="1"/>
  <c r="K130" i="10" s="1"/>
  <c r="J94" i="10"/>
  <c r="J97" i="10"/>
  <c r="J13" i="10" s="1"/>
  <c r="J11" i="10" s="1"/>
  <c r="J12" i="10" s="1"/>
  <c r="J14" i="10" s="1"/>
  <c r="J105" i="10" s="1"/>
  <c r="J117" i="10" s="1"/>
  <c r="J119" i="10" s="1"/>
  <c r="Q95" i="10"/>
  <c r="Q132" i="10" s="1"/>
  <c r="Q97" i="10"/>
  <c r="Q13" i="10" s="1"/>
  <c r="Q11" i="10" s="1"/>
  <c r="Q12" i="10" s="1"/>
  <c r="Q14" i="10" s="1"/>
  <c r="O97" i="10"/>
  <c r="O13" i="10" s="1"/>
  <c r="O11" i="10" s="1"/>
  <c r="O12" i="10" s="1"/>
  <c r="O14" i="10" s="1"/>
  <c r="J50" i="10"/>
  <c r="J51" i="10" s="1"/>
  <c r="J53" i="10" s="1"/>
  <c r="O50" i="10"/>
  <c r="O51" i="10" s="1"/>
  <c r="O53" i="10" s="1"/>
  <c r="M50" i="10"/>
  <c r="M51" i="10" s="1"/>
  <c r="M53" i="10" s="1"/>
  <c r="P50" i="10"/>
  <c r="P51" i="10" s="1"/>
  <c r="P53" i="10" s="1"/>
  <c r="I50" i="10"/>
  <c r="I51" i="10" s="1"/>
  <c r="I53" i="10" s="1"/>
  <c r="L50" i="10"/>
  <c r="L51" i="10" s="1"/>
  <c r="L53" i="10" s="1"/>
  <c r="F50" i="10"/>
  <c r="F51" i="10" s="1"/>
  <c r="F53" i="10" s="1"/>
  <c r="H50" i="10"/>
  <c r="H51" i="10" s="1"/>
  <c r="H53" i="10" s="1"/>
  <c r="K50" i="10"/>
  <c r="K51" i="10" s="1"/>
  <c r="K53" i="10" s="1"/>
  <c r="Q50" i="10"/>
  <c r="Q51" i="10" s="1"/>
  <c r="Q53" i="10" s="1"/>
  <c r="G50" i="10"/>
  <c r="G51" i="10" s="1"/>
  <c r="G53" i="10" s="1"/>
  <c r="N50" i="10"/>
  <c r="N51" i="10" s="1"/>
  <c r="F95" i="1"/>
  <c r="G95" i="1"/>
  <c r="AN95" i="1"/>
  <c r="AN56" i="1" s="1"/>
  <c r="AN57" i="1" s="1"/>
  <c r="AD95" i="1"/>
  <c r="AD56" i="1" s="1"/>
  <c r="AD57" i="1" s="1"/>
  <c r="L95" i="1"/>
  <c r="L56" i="1" s="1"/>
  <c r="L57" i="1" s="1"/>
  <c r="CG94" i="1"/>
  <c r="CG89" i="1"/>
  <c r="CE51" i="1"/>
  <c r="CE52" i="1" s="1"/>
  <c r="CE53" i="1" s="1"/>
  <c r="BP51" i="1"/>
  <c r="BP52" i="1" s="1"/>
  <c r="BP53" i="1" s="1"/>
  <c r="BX51" i="1"/>
  <c r="BX52" i="1" s="1"/>
  <c r="BX53" i="1" s="1"/>
  <c r="BJ51" i="1"/>
  <c r="BJ52" i="1" s="1"/>
  <c r="BJ53" i="1" s="1"/>
  <c r="BN51" i="1"/>
  <c r="BN52" i="1" s="1"/>
  <c r="BN53" i="1" s="1"/>
  <c r="BK51" i="1"/>
  <c r="BK52" i="1" s="1"/>
  <c r="BK53" i="1" s="1"/>
  <c r="BR56" i="1"/>
  <c r="BR57" i="1" s="1"/>
  <c r="BR51" i="1"/>
  <c r="BR52" i="1" s="1"/>
  <c r="BR53" i="1" s="1"/>
  <c r="CH51" i="1"/>
  <c r="CH52" i="1" s="1"/>
  <c r="CH53" i="1" s="1"/>
  <c r="BS51" i="1"/>
  <c r="BS52" i="1" s="1"/>
  <c r="BS53" i="1" s="1"/>
  <c r="BF51" i="1"/>
  <c r="BF52" i="1" s="1"/>
  <c r="BF53" i="1" s="1"/>
  <c r="BH51" i="1"/>
  <c r="BH52" i="1" s="1"/>
  <c r="BH53" i="1" s="1"/>
  <c r="CD51" i="1"/>
  <c r="CD52" i="1" s="1"/>
  <c r="CD53" i="1" s="1"/>
  <c r="CA51" i="1"/>
  <c r="CA52" i="1" s="1"/>
  <c r="CA53" i="1" s="1"/>
  <c r="BZ51" i="1"/>
  <c r="BZ52" i="1" s="1"/>
  <c r="BZ53" i="1" s="1"/>
  <c r="BG51" i="1"/>
  <c r="BG52" i="1" s="1"/>
  <c r="BG53" i="1" s="1"/>
  <c r="CI51" i="1"/>
  <c r="CI52" i="1" s="1"/>
  <c r="CI53" i="1" s="1"/>
  <c r="BU51" i="1"/>
  <c r="BU52" i="1" s="1"/>
  <c r="BU53" i="1" s="1"/>
  <c r="CB51" i="1"/>
  <c r="CB52" i="1" s="1"/>
  <c r="CB53" i="1" s="1"/>
  <c r="BO51" i="1"/>
  <c r="BO52" i="1" s="1"/>
  <c r="BO53" i="1" s="1"/>
  <c r="CC51" i="1"/>
  <c r="CC52" i="1" s="1"/>
  <c r="CC53" i="1" s="1"/>
  <c r="BW51" i="1"/>
  <c r="BW52" i="1" s="1"/>
  <c r="BW53" i="1" s="1"/>
  <c r="BI51" i="1"/>
  <c r="BI52" i="1" s="1"/>
  <c r="BI53" i="1" s="1"/>
  <c r="H118" i="10"/>
  <c r="H120" i="10" s="1"/>
  <c r="G118" i="10"/>
  <c r="G120" i="10" s="1"/>
  <c r="I94" i="10"/>
  <c r="I30" i="10"/>
  <c r="G94" i="10"/>
  <c r="I118" i="10"/>
  <c r="I120" i="10" s="1"/>
  <c r="I129" i="10"/>
  <c r="I131" i="10" s="1"/>
  <c r="G131" i="10"/>
  <c r="H94" i="10"/>
  <c r="H30" i="10"/>
  <c r="G95" i="10"/>
  <c r="G132" i="10" s="1"/>
  <c r="H131" i="10"/>
  <c r="AV95" i="1"/>
  <c r="AV56" i="1" s="1"/>
  <c r="AV57" i="1" s="1"/>
  <c r="AW95" i="1"/>
  <c r="AW56" i="1" s="1"/>
  <c r="AW57" i="1" s="1"/>
  <c r="AV110" i="1"/>
  <c r="AV109" i="1"/>
  <c r="AW109" i="1"/>
  <c r="AW110" i="1"/>
  <c r="AK95" i="1"/>
  <c r="AK56" i="1" s="1"/>
  <c r="AK57" i="1" s="1"/>
  <c r="AK110" i="1"/>
  <c r="AK109" i="1"/>
  <c r="BR100" i="1"/>
  <c r="Z95" i="1"/>
  <c r="Z56" i="1" s="1"/>
  <c r="Z57" i="1" s="1"/>
  <c r="Z110" i="1"/>
  <c r="Z109" i="1"/>
  <c r="BZ95" i="1"/>
  <c r="BZ56" i="1" s="1"/>
  <c r="BZ57" i="1" s="1"/>
  <c r="BI95" i="1"/>
  <c r="BI56" i="1" s="1"/>
  <c r="BI57" i="1" s="1"/>
  <c r="BI110" i="1"/>
  <c r="BI135" i="1" s="1"/>
  <c r="BR135" i="1"/>
  <c r="O30" i="10"/>
  <c r="P120" i="10"/>
  <c r="J95" i="10"/>
  <c r="J132" i="10" s="1"/>
  <c r="CB109" i="1"/>
  <c r="AY124" i="1"/>
  <c r="CB95" i="1"/>
  <c r="AC95" i="1"/>
  <c r="AC56" i="1" s="1"/>
  <c r="AC57" i="1" s="1"/>
  <c r="BZ135" i="1"/>
  <c r="BZ124" i="1"/>
  <c r="CA135" i="1"/>
  <c r="CA124" i="1"/>
  <c r="CA95" i="1"/>
  <c r="BR109" i="1"/>
  <c r="CB124" i="1"/>
  <c r="CB135" i="1"/>
  <c r="BQ110" i="1"/>
  <c r="BQ109" i="1"/>
  <c r="AY109" i="1"/>
  <c r="BP95" i="1"/>
  <c r="BP110" i="1"/>
  <c r="BP109" i="1"/>
  <c r="BG95" i="1"/>
  <c r="BQ95" i="1"/>
  <c r="BQ56" i="1" s="1"/>
  <c r="BQ57" i="1" s="1"/>
  <c r="AN135" i="1"/>
  <c r="BH95" i="1"/>
  <c r="AN109" i="1"/>
  <c r="BG110" i="1"/>
  <c r="BG109" i="1"/>
  <c r="BH110" i="1"/>
  <c r="BH109" i="1"/>
  <c r="AY95" i="1"/>
  <c r="AY56" i="1" s="1"/>
  <c r="AY57" i="1" s="1"/>
  <c r="AL95" i="1"/>
  <c r="AL56" i="1" s="1"/>
  <c r="AL57" i="1" s="1"/>
  <c r="R95" i="1"/>
  <c r="R56" i="1" s="1"/>
  <c r="R57" i="1" s="1"/>
  <c r="AX95" i="1"/>
  <c r="AX56" i="1" s="1"/>
  <c r="AX57" i="1" s="1"/>
  <c r="AX110" i="1"/>
  <c r="AX109" i="1"/>
  <c r="F110" i="1"/>
  <c r="F124" i="1" s="1"/>
  <c r="H95" i="1"/>
  <c r="H56" i="1" s="1"/>
  <c r="H57" i="1" s="1"/>
  <c r="P109" i="1"/>
  <c r="AL135" i="1"/>
  <c r="AL124" i="1"/>
  <c r="AM95" i="1"/>
  <c r="AM56" i="1" s="1"/>
  <c r="AM57" i="1" s="1"/>
  <c r="AM110" i="1"/>
  <c r="AM109" i="1"/>
  <c r="CC109" i="1"/>
  <c r="AC124" i="1"/>
  <c r="AC135" i="1"/>
  <c r="AA135" i="1"/>
  <c r="AA124" i="1"/>
  <c r="AA95" i="1"/>
  <c r="AA56" i="1" s="1"/>
  <c r="AA57" i="1" s="1"/>
  <c r="AB95" i="1"/>
  <c r="AB56" i="1" s="1"/>
  <c r="AB57" i="1" s="1"/>
  <c r="AB110" i="1"/>
  <c r="AB109" i="1"/>
  <c r="R110" i="1"/>
  <c r="R109" i="1"/>
  <c r="Q95" i="1"/>
  <c r="Q56" i="1" s="1"/>
  <c r="Q57" i="1" s="1"/>
  <c r="P135" i="1"/>
  <c r="P124" i="1"/>
  <c r="Q109" i="1"/>
  <c r="Q110" i="1"/>
  <c r="P95" i="1"/>
  <c r="P56" i="1" s="1"/>
  <c r="P57" i="1" s="1"/>
  <c r="AZ95" i="1"/>
  <c r="AZ56" i="1" s="1"/>
  <c r="AZ57" i="1" s="1"/>
  <c r="G110" i="1"/>
  <c r="G109" i="1"/>
  <c r="CC95" i="1"/>
  <c r="H135" i="1"/>
  <c r="H124" i="1"/>
  <c r="K30" i="10"/>
  <c r="J30" i="10"/>
  <c r="K94" i="10"/>
  <c r="K120" i="10"/>
  <c r="O94" i="10"/>
  <c r="O129" i="10"/>
  <c r="O131" i="10" s="1"/>
  <c r="O118" i="10"/>
  <c r="O120" i="10" s="1"/>
  <c r="CC124" i="1"/>
  <c r="CC135" i="1"/>
  <c r="BS95" i="1"/>
  <c r="BS56" i="1" s="1"/>
  <c r="BS57" i="1" s="1"/>
  <c r="BS109" i="1"/>
  <c r="BS110" i="1"/>
  <c r="BJ95" i="1"/>
  <c r="AO95" i="1"/>
  <c r="AO56" i="1" s="1"/>
  <c r="AO57" i="1" s="1"/>
  <c r="BJ110" i="1"/>
  <c r="BJ109" i="1"/>
  <c r="AD109" i="1"/>
  <c r="AZ135" i="1"/>
  <c r="AZ124" i="1"/>
  <c r="AO110" i="1"/>
  <c r="AO109" i="1"/>
  <c r="AD124" i="1"/>
  <c r="AD135" i="1"/>
  <c r="S95" i="1"/>
  <c r="S56" i="1" s="1"/>
  <c r="S57" i="1" s="1"/>
  <c r="I95" i="1"/>
  <c r="I56" i="1" s="1"/>
  <c r="I57" i="1" s="1"/>
  <c r="S110" i="1"/>
  <c r="S109" i="1"/>
  <c r="I110" i="1"/>
  <c r="I109" i="1"/>
  <c r="P95" i="10"/>
  <c r="P132" i="10" s="1"/>
  <c r="J129" i="10"/>
  <c r="J131" i="10" s="1"/>
  <c r="J118" i="10"/>
  <c r="J120" i="10" s="1"/>
  <c r="O95" i="10"/>
  <c r="O132" i="10" s="1"/>
  <c r="Q131" i="10"/>
  <c r="K131" i="10"/>
  <c r="P94" i="10"/>
  <c r="P13" i="10"/>
  <c r="P11" i="10" s="1"/>
  <c r="P12" i="10" s="1"/>
  <c r="P14" i="10" s="1"/>
  <c r="P30" i="10"/>
  <c r="P131" i="10"/>
  <c r="Q118" i="10"/>
  <c r="Q120" i="10" s="1"/>
  <c r="F95" i="10"/>
  <c r="F132" i="10" s="1"/>
  <c r="F131" i="10"/>
  <c r="F30" i="10"/>
  <c r="F120" i="10"/>
  <c r="BA109" i="1"/>
  <c r="CD95" i="1"/>
  <c r="CD110" i="1"/>
  <c r="CD109" i="1"/>
  <c r="BT135" i="1"/>
  <c r="BT124" i="1"/>
  <c r="BT95" i="1"/>
  <c r="BT56" i="1" s="1"/>
  <c r="BT57" i="1" s="1"/>
  <c r="BK95" i="1"/>
  <c r="BK110" i="1"/>
  <c r="BK109" i="1"/>
  <c r="BA95" i="1"/>
  <c r="BA56" i="1" s="1"/>
  <c r="BA57" i="1" s="1"/>
  <c r="BA135" i="1"/>
  <c r="BA124" i="1"/>
  <c r="AP95" i="1"/>
  <c r="AP56" i="1" s="1"/>
  <c r="AP57" i="1" s="1"/>
  <c r="AP110" i="1"/>
  <c r="AP109" i="1"/>
  <c r="AQ110" i="1"/>
  <c r="AQ109" i="1"/>
  <c r="AQ95" i="1"/>
  <c r="AQ56" i="1" s="1"/>
  <c r="AQ57" i="1" s="1"/>
  <c r="AE95" i="1"/>
  <c r="AE56" i="1" s="1"/>
  <c r="AE57" i="1" s="1"/>
  <c r="AE110" i="1"/>
  <c r="AE109" i="1"/>
  <c r="T110" i="1"/>
  <c r="T109" i="1"/>
  <c r="T95" i="1"/>
  <c r="T56" i="1" s="1"/>
  <c r="T57" i="1" s="1"/>
  <c r="J110" i="1"/>
  <c r="J109" i="1"/>
  <c r="J95" i="1"/>
  <c r="J56" i="1" s="1"/>
  <c r="J57" i="1" s="1"/>
  <c r="CE95" i="1"/>
  <c r="CE110" i="1"/>
  <c r="CE109" i="1"/>
  <c r="BU110" i="1"/>
  <c r="BU109" i="1"/>
  <c r="BU95" i="1"/>
  <c r="BL95" i="1"/>
  <c r="BL110" i="1"/>
  <c r="BL109" i="1"/>
  <c r="BB95" i="1"/>
  <c r="BB56" i="1" s="1"/>
  <c r="BB57" i="1" s="1"/>
  <c r="BB110" i="1"/>
  <c r="BB109" i="1"/>
  <c r="K110" i="1"/>
  <c r="K135" i="1" s="1"/>
  <c r="K95" i="1"/>
  <c r="K56" i="1" s="1"/>
  <c r="K57" i="1" s="1"/>
  <c r="AF95" i="1"/>
  <c r="AF56" i="1" s="1"/>
  <c r="AF57" i="1" s="1"/>
  <c r="AF110" i="1"/>
  <c r="AF109" i="1"/>
  <c r="CF95" i="1"/>
  <c r="CF56" i="1" s="1"/>
  <c r="CF57" i="1" s="1"/>
  <c r="U95" i="1"/>
  <c r="U56" i="1" s="1"/>
  <c r="U57" i="1" s="1"/>
  <c r="U110" i="1"/>
  <c r="U109" i="1"/>
  <c r="Q94" i="10"/>
  <c r="Q30" i="10"/>
  <c r="L94" i="10"/>
  <c r="L30" i="10"/>
  <c r="L13" i="10"/>
  <c r="L11" i="10" s="1"/>
  <c r="L12" i="10" s="1"/>
  <c r="L14" i="10" s="1"/>
  <c r="L118" i="10"/>
  <c r="L120" i="10" s="1"/>
  <c r="L129" i="10"/>
  <c r="L131" i="10" s="1"/>
  <c r="L95" i="10"/>
  <c r="L132" i="10" s="1"/>
  <c r="M94" i="10"/>
  <c r="M30" i="10"/>
  <c r="M13" i="10"/>
  <c r="M11" i="10" s="1"/>
  <c r="M12" i="10" s="1"/>
  <c r="M14" i="10" s="1"/>
  <c r="M95" i="10"/>
  <c r="M132" i="10" s="1"/>
  <c r="M120" i="10"/>
  <c r="M131" i="10"/>
  <c r="CF135" i="1"/>
  <c r="CF124" i="1"/>
  <c r="BV95" i="1"/>
  <c r="BV56" i="1" s="1"/>
  <c r="BV57" i="1" s="1"/>
  <c r="BV135" i="1"/>
  <c r="BV124" i="1"/>
  <c r="BM95" i="1"/>
  <c r="BM56" i="1" s="1"/>
  <c r="BM57" i="1" s="1"/>
  <c r="BM109" i="1"/>
  <c r="BM110" i="1"/>
  <c r="BC95" i="1"/>
  <c r="BC56" i="1" s="1"/>
  <c r="BC57" i="1" s="1"/>
  <c r="BC110" i="1"/>
  <c r="BC109" i="1"/>
  <c r="AR135" i="1"/>
  <c r="AR124" i="1"/>
  <c r="AR95" i="1"/>
  <c r="AR56" i="1" s="1"/>
  <c r="AR57" i="1" s="1"/>
  <c r="AG135" i="1"/>
  <c r="AG124" i="1"/>
  <c r="AG95" i="1"/>
  <c r="AG56" i="1" s="1"/>
  <c r="AG57" i="1" s="1"/>
  <c r="V95" i="1"/>
  <c r="V56" i="1" s="1"/>
  <c r="V57" i="1" s="1"/>
  <c r="V110" i="1"/>
  <c r="V109" i="1"/>
  <c r="L110" i="1"/>
  <c r="L109" i="1"/>
  <c r="CI95" i="1"/>
  <c r="CI110" i="1"/>
  <c r="CI109" i="1"/>
  <c r="BX109" i="1"/>
  <c r="BX110" i="1"/>
  <c r="BX95" i="1"/>
  <c r="BX56" i="1" s="1"/>
  <c r="BX57" i="1" s="1"/>
  <c r="BN95" i="1"/>
  <c r="BN110" i="1"/>
  <c r="BN109" i="1"/>
  <c r="BE109" i="1"/>
  <c r="BE110" i="1"/>
  <c r="BE95" i="1"/>
  <c r="BE56" i="1" s="1"/>
  <c r="BE57" i="1" s="1"/>
  <c r="AT95" i="1"/>
  <c r="AT56" i="1" s="1"/>
  <c r="AT57" i="1" s="1"/>
  <c r="AT110" i="1"/>
  <c r="AT109" i="1"/>
  <c r="AI95" i="1"/>
  <c r="AI56" i="1" s="1"/>
  <c r="AI57" i="1" s="1"/>
  <c r="AI110" i="1"/>
  <c r="AI109" i="1"/>
  <c r="X95" i="1"/>
  <c r="X56" i="1" s="1"/>
  <c r="X57" i="1" s="1"/>
  <c r="X110" i="1"/>
  <c r="X109" i="1"/>
  <c r="N110" i="1"/>
  <c r="N109" i="1"/>
  <c r="N95" i="1"/>
  <c r="N56" i="1" s="1"/>
  <c r="N57" i="1" s="1"/>
  <c r="CG108" i="1"/>
  <c r="BD108" i="1"/>
  <c r="BW108" i="1"/>
  <c r="AH108" i="1"/>
  <c r="CG91" i="1"/>
  <c r="BW91" i="1"/>
  <c r="BW94" i="1"/>
  <c r="CH108" i="1"/>
  <c r="AS108" i="1"/>
  <c r="BD91" i="1"/>
  <c r="BD94" i="1"/>
  <c r="AS91" i="1"/>
  <c r="AS94" i="1"/>
  <c r="W108" i="1"/>
  <c r="AH94" i="1"/>
  <c r="AH91" i="1"/>
  <c r="W94" i="1"/>
  <c r="W91" i="1"/>
  <c r="CH94" i="1"/>
  <c r="CH91" i="1"/>
  <c r="M147" i="1"/>
  <c r="O147" i="1"/>
  <c r="Y147" i="1"/>
  <c r="AJ147" i="1"/>
  <c r="AU147" i="1"/>
  <c r="BF147" i="1"/>
  <c r="BO147" i="1"/>
  <c r="BY147" i="1"/>
  <c r="G100" i="1" l="1"/>
  <c r="G104" i="1" s="1"/>
  <c r="G13" i="1" s="1"/>
  <c r="G11" i="1" s="1"/>
  <c r="G12" i="1" s="1"/>
  <c r="G14" i="1" s="1"/>
  <c r="G56" i="1"/>
  <c r="G57" i="1" s="1"/>
  <c r="G58" i="1"/>
  <c r="O105" i="10"/>
  <c r="O128" i="10" s="1"/>
  <c r="O130" i="10" s="1"/>
  <c r="O133" i="10" s="1"/>
  <c r="O142" i="10" s="1"/>
  <c r="O24" i="10" s="1"/>
  <c r="O35" i="10" s="1"/>
  <c r="O111" i="10"/>
  <c r="O112" i="10" s="1"/>
  <c r="O113" i="10" s="1"/>
  <c r="O114" i="10" s="1"/>
  <c r="O115" i="10" s="1"/>
  <c r="O20" i="10" s="1"/>
  <c r="O31" i="10" s="1"/>
  <c r="I56" i="10"/>
  <c r="H56" i="10"/>
  <c r="P56" i="10"/>
  <c r="G56" i="10"/>
  <c r="L56" i="10"/>
  <c r="O56" i="10"/>
  <c r="M56" i="10"/>
  <c r="F56" i="10"/>
  <c r="Q56" i="10"/>
  <c r="K56" i="10"/>
  <c r="J56" i="10"/>
  <c r="I106" i="10"/>
  <c r="I107" i="10" s="1"/>
  <c r="I108" i="10" s="1"/>
  <c r="I109" i="10" s="1"/>
  <c r="I16" i="10" s="1"/>
  <c r="I27" i="10" s="1"/>
  <c r="F58" i="1"/>
  <c r="AN100" i="1"/>
  <c r="AN102" i="1" s="1"/>
  <c r="AN138" i="1" s="1"/>
  <c r="F100" i="1"/>
  <c r="F104" i="1" s="1"/>
  <c r="F13" i="1" s="1"/>
  <c r="F11" i="1" s="1"/>
  <c r="F12" i="1" s="1"/>
  <c r="F14" i="1" s="1"/>
  <c r="F56" i="1"/>
  <c r="F57" i="1" s="1"/>
  <c r="L100" i="1"/>
  <c r="L104" i="1" s="1"/>
  <c r="L13" i="1" s="1"/>
  <c r="L11" i="1" s="1"/>
  <c r="L12" i="1" s="1"/>
  <c r="L14" i="1" s="1"/>
  <c r="AD100" i="1"/>
  <c r="AD102" i="1" s="1"/>
  <c r="AD138" i="1" s="1"/>
  <c r="CG95" i="1"/>
  <c r="BR102" i="1"/>
  <c r="BR138" i="1" s="1"/>
  <c r="BR104" i="1"/>
  <c r="BP56" i="1"/>
  <c r="BP57" i="1" s="1"/>
  <c r="CA56" i="1"/>
  <c r="CA57" i="1" s="1"/>
  <c r="BU56" i="1"/>
  <c r="BU57" i="1" s="1"/>
  <c r="CC58" i="1"/>
  <c r="CD58" i="1"/>
  <c r="BH56" i="1"/>
  <c r="BH57" i="1" s="1"/>
  <c r="CB56" i="1"/>
  <c r="CB57" i="1" s="1"/>
  <c r="BK56" i="1"/>
  <c r="BK57" i="1" s="1"/>
  <c r="BP58" i="1"/>
  <c r="CE58" i="1"/>
  <c r="BH58" i="1"/>
  <c r="CC56" i="1"/>
  <c r="CC57" i="1" s="1"/>
  <c r="CB58" i="1"/>
  <c r="CI58" i="1"/>
  <c r="CD56" i="1"/>
  <c r="CD57" i="1" s="1"/>
  <c r="BK58" i="1"/>
  <c r="CE56" i="1"/>
  <c r="CE57" i="1" s="1"/>
  <c r="CI56" i="1"/>
  <c r="CI57" i="1" s="1"/>
  <c r="BN56" i="1"/>
  <c r="BN57" i="1" s="1"/>
  <c r="BJ56" i="1"/>
  <c r="BJ57" i="1" s="1"/>
  <c r="AL58" i="1"/>
  <c r="BL56" i="1"/>
  <c r="BL57" i="1" s="1"/>
  <c r="BG58" i="1"/>
  <c r="BN58" i="1"/>
  <c r="BJ58" i="1"/>
  <c r="BL58" i="1"/>
  <c r="BG56" i="1"/>
  <c r="BG57" i="1" s="1"/>
  <c r="BU58" i="1"/>
  <c r="CA58" i="1"/>
  <c r="BR58" i="1"/>
  <c r="I128" i="10"/>
  <c r="I130" i="10" s="1"/>
  <c r="I134" i="10" s="1"/>
  <c r="I111" i="10"/>
  <c r="I112" i="10" s="1"/>
  <c r="I113" i="10" s="1"/>
  <c r="I114" i="10" s="1"/>
  <c r="I115" i="10" s="1"/>
  <c r="I20" i="10" s="1"/>
  <c r="I31" i="10" s="1"/>
  <c r="I121" i="10"/>
  <c r="I23" i="10" s="1"/>
  <c r="I34" i="10" s="1"/>
  <c r="G105" i="10"/>
  <c r="G117" i="10" s="1"/>
  <c r="G119" i="10" s="1"/>
  <c r="H105" i="10"/>
  <c r="H111" i="10"/>
  <c r="H112" i="10" s="1"/>
  <c r="H113" i="10" s="1"/>
  <c r="H114" i="10" s="1"/>
  <c r="H115" i="10" s="1"/>
  <c r="H20" i="10" s="1"/>
  <c r="BI124" i="1"/>
  <c r="AW124" i="1"/>
  <c r="AW135" i="1"/>
  <c r="AV135" i="1"/>
  <c r="AV124" i="1"/>
  <c r="AW100" i="1"/>
  <c r="AW104" i="1" s="1"/>
  <c r="AV100" i="1"/>
  <c r="AV104" i="1" s="1"/>
  <c r="BR126" i="1"/>
  <c r="BR101" i="1"/>
  <c r="BR137" i="1"/>
  <c r="AK124" i="1"/>
  <c r="AK135" i="1"/>
  <c r="AK100" i="1"/>
  <c r="AK104" i="1" s="1"/>
  <c r="AR100" i="1"/>
  <c r="CF100" i="1"/>
  <c r="J100" i="1"/>
  <c r="AT100" i="1"/>
  <c r="AP100" i="1"/>
  <c r="AA100" i="1"/>
  <c r="BV100" i="1"/>
  <c r="AF100" i="1"/>
  <c r="AQ100" i="1"/>
  <c r="BA100" i="1"/>
  <c r="AO100" i="1"/>
  <c r="Q100" i="1"/>
  <c r="BI100" i="1"/>
  <c r="Z135" i="1"/>
  <c r="Z124" i="1"/>
  <c r="CA100" i="1"/>
  <c r="CE100" i="1"/>
  <c r="AM100" i="1"/>
  <c r="CI100" i="1"/>
  <c r="V100" i="1"/>
  <c r="K100" i="1"/>
  <c r="K104" i="1" s="1"/>
  <c r="CD100" i="1"/>
  <c r="I100" i="1"/>
  <c r="I104" i="1" s="1"/>
  <c r="BZ100" i="1"/>
  <c r="Z100" i="1"/>
  <c r="CB100" i="1"/>
  <c r="CB104" i="1" s="1"/>
  <c r="N100" i="1"/>
  <c r="AI100" i="1"/>
  <c r="AG100" i="1"/>
  <c r="S100" i="1"/>
  <c r="R100" i="1"/>
  <c r="BG100" i="1"/>
  <c r="BG104" i="1" s="1"/>
  <c r="BB100" i="1"/>
  <c r="AB100" i="1"/>
  <c r="H100" i="1"/>
  <c r="BT100" i="1"/>
  <c r="AZ100" i="1"/>
  <c r="AC100" i="1"/>
  <c r="J128" i="10"/>
  <c r="J130" i="10" s="1"/>
  <c r="J134" i="10" s="1"/>
  <c r="J106" i="10"/>
  <c r="J107" i="10" s="1"/>
  <c r="J108" i="10" s="1"/>
  <c r="J109" i="10" s="1"/>
  <c r="J16" i="10" s="1"/>
  <c r="J27" i="10" s="1"/>
  <c r="J111" i="10"/>
  <c r="J112" i="10" s="1"/>
  <c r="J113" i="10" s="1"/>
  <c r="J114" i="10" s="1"/>
  <c r="J115" i="10" s="1"/>
  <c r="J20" i="10" s="1"/>
  <c r="J31" i="10" s="1"/>
  <c r="BP124" i="1"/>
  <c r="BP135" i="1"/>
  <c r="BQ100" i="1"/>
  <c r="BQ104" i="1" s="1"/>
  <c r="BP100" i="1"/>
  <c r="BP104" i="1" s="1"/>
  <c r="BQ135" i="1"/>
  <c r="BQ124" i="1"/>
  <c r="BH135" i="1"/>
  <c r="BH124" i="1"/>
  <c r="F135" i="1"/>
  <c r="BG124" i="1"/>
  <c r="BG135" i="1"/>
  <c r="AY100" i="1"/>
  <c r="AY104" i="1" s="1"/>
  <c r="BH100" i="1"/>
  <c r="BH104" i="1" s="1"/>
  <c r="AX100" i="1"/>
  <c r="AX104" i="1" s="1"/>
  <c r="AX135" i="1"/>
  <c r="AX124" i="1"/>
  <c r="AL100" i="1"/>
  <c r="AL104" i="1" s="1"/>
  <c r="AM135" i="1"/>
  <c r="AM124" i="1"/>
  <c r="AB135" i="1"/>
  <c r="AB124" i="1"/>
  <c r="R124" i="1"/>
  <c r="R135" i="1"/>
  <c r="P100" i="1"/>
  <c r="Q135" i="1"/>
  <c r="Q124" i="1"/>
  <c r="G135" i="1"/>
  <c r="G124" i="1"/>
  <c r="CC100" i="1"/>
  <c r="K111" i="10"/>
  <c r="K112" i="10" s="1"/>
  <c r="K113" i="10" s="1"/>
  <c r="K114" i="10" s="1"/>
  <c r="K115" i="10" s="1"/>
  <c r="K20" i="10" s="1"/>
  <c r="K31" i="10" s="1"/>
  <c r="K106" i="10"/>
  <c r="K107" i="10" s="1"/>
  <c r="K108" i="10" s="1"/>
  <c r="K109" i="10" s="1"/>
  <c r="K16" i="10" s="1"/>
  <c r="K27" i="10" s="1"/>
  <c r="K117" i="10"/>
  <c r="K119" i="10" s="1"/>
  <c r="K121" i="10" s="1"/>
  <c r="K23" i="10" s="1"/>
  <c r="K34" i="10" s="1"/>
  <c r="BS135" i="1"/>
  <c r="BS124" i="1"/>
  <c r="BJ100" i="1"/>
  <c r="BJ104" i="1" s="1"/>
  <c r="BS100" i="1"/>
  <c r="BS104" i="1" s="1"/>
  <c r="BJ124" i="1"/>
  <c r="BJ135" i="1"/>
  <c r="AO135" i="1"/>
  <c r="AO124" i="1"/>
  <c r="S135" i="1"/>
  <c r="S124" i="1"/>
  <c r="I135" i="1"/>
  <c r="I124" i="1"/>
  <c r="J121" i="10"/>
  <c r="J23" i="10" s="1"/>
  <c r="J34" i="10" s="1"/>
  <c r="P111" i="10"/>
  <c r="P112" i="10" s="1"/>
  <c r="P113" i="10" s="1"/>
  <c r="P114" i="10" s="1"/>
  <c r="P115" i="10" s="1"/>
  <c r="P20" i="10" s="1"/>
  <c r="P105" i="10"/>
  <c r="F105" i="10"/>
  <c r="K133" i="10"/>
  <c r="K142" i="10" s="1"/>
  <c r="K24" i="10" s="1"/>
  <c r="K35" i="10" s="1"/>
  <c r="K134" i="10"/>
  <c r="CD135" i="1"/>
  <c r="CD124" i="1"/>
  <c r="BK135" i="1"/>
  <c r="BK124" i="1"/>
  <c r="BK100" i="1"/>
  <c r="BK104" i="1" s="1"/>
  <c r="AQ135" i="1"/>
  <c r="AQ124" i="1"/>
  <c r="AP135" i="1"/>
  <c r="AP124" i="1"/>
  <c r="AE135" i="1"/>
  <c r="AE124" i="1"/>
  <c r="AE100" i="1"/>
  <c r="AE104" i="1" s="1"/>
  <c r="T100" i="1"/>
  <c r="T104" i="1" s="1"/>
  <c r="T135" i="1"/>
  <c r="T124" i="1"/>
  <c r="J124" i="1"/>
  <c r="J135" i="1"/>
  <c r="CE135" i="1"/>
  <c r="CE124" i="1"/>
  <c r="BU100" i="1"/>
  <c r="BU104" i="1" s="1"/>
  <c r="BU135" i="1"/>
  <c r="BU124" i="1"/>
  <c r="BL135" i="1"/>
  <c r="BL124" i="1"/>
  <c r="BL100" i="1"/>
  <c r="BL104" i="1" s="1"/>
  <c r="BB135" i="1"/>
  <c r="BB124" i="1"/>
  <c r="K124" i="1"/>
  <c r="AF135" i="1"/>
  <c r="AF124" i="1"/>
  <c r="U135" i="1"/>
  <c r="U124" i="1"/>
  <c r="U100" i="1"/>
  <c r="U104" i="1" s="1"/>
  <c r="Q105" i="10"/>
  <c r="Q111" i="10"/>
  <c r="Q112" i="10" s="1"/>
  <c r="Q113" i="10" s="1"/>
  <c r="Q114" i="10" s="1"/>
  <c r="Q115" i="10" s="1"/>
  <c r="Q20" i="10" s="1"/>
  <c r="L105" i="10"/>
  <c r="L111" i="10"/>
  <c r="L112" i="10" s="1"/>
  <c r="L113" i="10" s="1"/>
  <c r="L114" i="10" s="1"/>
  <c r="L115" i="10" s="1"/>
  <c r="L20" i="10" s="1"/>
  <c r="F31" i="10"/>
  <c r="M111" i="10"/>
  <c r="M112" i="10" s="1"/>
  <c r="M113" i="10" s="1"/>
  <c r="M114" i="10" s="1"/>
  <c r="M115" i="10" s="1"/>
  <c r="M20" i="10" s="1"/>
  <c r="M105" i="10"/>
  <c r="BM100" i="1"/>
  <c r="BM104" i="1" s="1"/>
  <c r="BM135" i="1"/>
  <c r="BM124" i="1"/>
  <c r="BC135" i="1"/>
  <c r="BC124" i="1"/>
  <c r="BC100" i="1"/>
  <c r="BC104" i="1" s="1"/>
  <c r="V124" i="1"/>
  <c r="V135" i="1"/>
  <c r="L135" i="1"/>
  <c r="L124" i="1"/>
  <c r="CI135" i="1"/>
  <c r="CI124" i="1"/>
  <c r="BX100" i="1"/>
  <c r="BX104" i="1" s="1"/>
  <c r="BX124" i="1"/>
  <c r="BX135" i="1"/>
  <c r="BN124" i="1"/>
  <c r="BN135" i="1"/>
  <c r="BN100" i="1"/>
  <c r="BN104" i="1" s="1"/>
  <c r="BE135" i="1"/>
  <c r="BE124" i="1"/>
  <c r="BE100" i="1"/>
  <c r="BE104" i="1" s="1"/>
  <c r="AT124" i="1"/>
  <c r="AT135" i="1"/>
  <c r="AI124" i="1"/>
  <c r="AI135" i="1"/>
  <c r="X124" i="1"/>
  <c r="X135" i="1"/>
  <c r="X100" i="1"/>
  <c r="X104" i="1" s="1"/>
  <c r="N124" i="1"/>
  <c r="N135" i="1"/>
  <c r="CG109" i="1"/>
  <c r="CG110" i="1"/>
  <c r="BW95" i="1"/>
  <c r="BW56" i="1" s="1"/>
  <c r="BW57" i="1" s="1"/>
  <c r="BW110" i="1"/>
  <c r="BW109" i="1"/>
  <c r="BD95" i="1"/>
  <c r="BD56" i="1" s="1"/>
  <c r="BD57" i="1" s="1"/>
  <c r="BD110" i="1"/>
  <c r="BD109" i="1"/>
  <c r="AS95" i="1"/>
  <c r="AS56" i="1" s="1"/>
  <c r="AS57" i="1" s="1"/>
  <c r="AS110" i="1"/>
  <c r="AS109" i="1"/>
  <c r="AH95" i="1"/>
  <c r="AH56" i="1" s="1"/>
  <c r="AH57" i="1" s="1"/>
  <c r="AH110" i="1"/>
  <c r="AH109" i="1"/>
  <c r="W110" i="1"/>
  <c r="W109" i="1"/>
  <c r="W95" i="1"/>
  <c r="W56" i="1" s="1"/>
  <c r="W57" i="1" s="1"/>
  <c r="CH95" i="1"/>
  <c r="CH56" i="1" s="1"/>
  <c r="CH57" i="1" s="1"/>
  <c r="CH110" i="1"/>
  <c r="CH109" i="1"/>
  <c r="N92" i="10"/>
  <c r="E92" i="10"/>
  <c r="N84" i="10"/>
  <c r="N87" i="10" s="1"/>
  <c r="N88" i="10" s="1"/>
  <c r="N53" i="10" s="1"/>
  <c r="E84" i="10"/>
  <c r="E87" i="10" s="1"/>
  <c r="E88" i="10" s="1"/>
  <c r="E54" i="10" s="1"/>
  <c r="E55" i="10" s="1"/>
  <c r="N82" i="10"/>
  <c r="E82" i="10"/>
  <c r="M63" i="1"/>
  <c r="O63" i="1"/>
  <c r="Y63" i="1"/>
  <c r="Y107" i="1" s="1"/>
  <c r="AJ63" i="1"/>
  <c r="AU63" i="1"/>
  <c r="BF63" i="1"/>
  <c r="BO63" i="1"/>
  <c r="BY63" i="1"/>
  <c r="N141" i="10"/>
  <c r="E141" i="10"/>
  <c r="N76" i="10"/>
  <c r="E76" i="10"/>
  <c r="N73" i="10"/>
  <c r="E73" i="10"/>
  <c r="N72" i="10"/>
  <c r="E72" i="10"/>
  <c r="N71" i="10"/>
  <c r="E71" i="10"/>
  <c r="F43" i="2" s="1"/>
  <c r="E46" i="2" s="1"/>
  <c r="N70" i="10"/>
  <c r="E70" i="10"/>
  <c r="N61" i="10"/>
  <c r="N101" i="10" s="1"/>
  <c r="E61" i="10"/>
  <c r="E101" i="10" s="1"/>
  <c r="G101" i="1" l="1"/>
  <c r="G126" i="1"/>
  <c r="G102" i="1"/>
  <c r="G138" i="1" s="1"/>
  <c r="G137" i="1"/>
  <c r="T58" i="1"/>
  <c r="L101" i="1"/>
  <c r="L126" i="1"/>
  <c r="AN137" i="1"/>
  <c r="L102" i="1"/>
  <c r="L138" i="1" s="1"/>
  <c r="L137" i="1"/>
  <c r="AN126" i="1"/>
  <c r="CG56" i="1"/>
  <c r="CG57" i="1" s="1"/>
  <c r="F101" i="1"/>
  <c r="AN101" i="1"/>
  <c r="AN58" i="1"/>
  <c r="O134" i="10"/>
  <c r="O143" i="10" s="1"/>
  <c r="O25" i="10" s="1"/>
  <c r="O106" i="10"/>
  <c r="O107" i="10" s="1"/>
  <c r="O108" i="10" s="1"/>
  <c r="O109" i="10" s="1"/>
  <c r="O16" i="10" s="1"/>
  <c r="O27" i="10" s="1"/>
  <c r="O117" i="10"/>
  <c r="O119" i="10" s="1"/>
  <c r="O121" i="10" s="1"/>
  <c r="O23" i="10" s="1"/>
  <c r="O34" i="10" s="1"/>
  <c r="N54" i="10"/>
  <c r="N55" i="10" s="1"/>
  <c r="N56" i="10"/>
  <c r="I133" i="10"/>
  <c r="I142" i="10" s="1"/>
  <c r="I24" i="10" s="1"/>
  <c r="I35" i="10" s="1"/>
  <c r="AN104" i="1"/>
  <c r="AN13" i="1" s="1"/>
  <c r="AN11" i="1" s="1"/>
  <c r="AN12" i="1" s="1"/>
  <c r="AN14" i="1" s="1"/>
  <c r="AN111" i="1" s="1"/>
  <c r="AD126" i="1"/>
  <c r="AD58" i="1"/>
  <c r="F102" i="1"/>
  <c r="F138" i="1" s="1"/>
  <c r="F126" i="1"/>
  <c r="F137" i="1"/>
  <c r="CG100" i="1"/>
  <c r="CG104" i="1" s="1"/>
  <c r="CG13" i="1" s="1"/>
  <c r="CG11" i="1" s="1"/>
  <c r="CG12" i="1" s="1"/>
  <c r="CG14" i="1" s="1"/>
  <c r="AD101" i="1"/>
  <c r="AD137" i="1"/>
  <c r="AD104" i="1"/>
  <c r="AD13" i="1" s="1"/>
  <c r="AD11" i="1" s="1"/>
  <c r="AD12" i="1" s="1"/>
  <c r="AD14" i="1" s="1"/>
  <c r="AD117" i="1" s="1"/>
  <c r="AD118" i="1" s="1"/>
  <c r="AD119" i="1" s="1"/>
  <c r="AD120" i="1" s="1"/>
  <c r="AD121" i="1" s="1"/>
  <c r="AD20" i="1" s="1"/>
  <c r="AD31" i="1" s="1"/>
  <c r="CG58" i="1"/>
  <c r="K58" i="1"/>
  <c r="P58" i="1"/>
  <c r="AX58" i="1"/>
  <c r="AB58" i="1"/>
  <c r="AW58" i="1"/>
  <c r="CI101" i="1"/>
  <c r="CI104" i="1"/>
  <c r="J101" i="1"/>
  <c r="J104" i="1"/>
  <c r="P137" i="1"/>
  <c r="P104" i="1"/>
  <c r="P13" i="1" s="1"/>
  <c r="P11" i="1" s="1"/>
  <c r="P12" i="1" s="1"/>
  <c r="P14" i="1" s="1"/>
  <c r="AB102" i="1"/>
  <c r="AB138" i="1" s="1"/>
  <c r="AB104" i="1"/>
  <c r="AM101" i="1"/>
  <c r="AM104" i="1"/>
  <c r="BA137" i="1"/>
  <c r="BA104" i="1"/>
  <c r="N101" i="1"/>
  <c r="N104" i="1"/>
  <c r="H101" i="1"/>
  <c r="H104" i="1"/>
  <c r="Z104" i="1"/>
  <c r="Z13" i="1" s="1"/>
  <c r="Z11" i="1" s="1"/>
  <c r="Z12" i="1" s="1"/>
  <c r="Z14" i="1" s="1"/>
  <c r="BZ126" i="1"/>
  <c r="BZ104" i="1"/>
  <c r="BZ13" i="1" s="1"/>
  <c r="BZ11" i="1" s="1"/>
  <c r="BZ12" i="1" s="1"/>
  <c r="BZ14" i="1" s="1"/>
  <c r="CA137" i="1"/>
  <c r="CA104" i="1"/>
  <c r="AF104" i="1"/>
  <c r="AF13" i="1" s="1"/>
  <c r="AF11" i="1" s="1"/>
  <c r="AF12" i="1" s="1"/>
  <c r="AF14" i="1" s="1"/>
  <c r="AR104" i="1"/>
  <c r="AR13" i="1" s="1"/>
  <c r="AR11" i="1" s="1"/>
  <c r="AR12" i="1" s="1"/>
  <c r="AR14" i="1" s="1"/>
  <c r="BB104" i="1"/>
  <c r="BB13" i="1" s="1"/>
  <c r="BB11" i="1" s="1"/>
  <c r="BB12" i="1" s="1"/>
  <c r="BB14" i="1" s="1"/>
  <c r="AQ101" i="1"/>
  <c r="AQ104" i="1"/>
  <c r="AC102" i="1"/>
  <c r="AC138" i="1" s="1"/>
  <c r="AC104" i="1"/>
  <c r="R102" i="1"/>
  <c r="R138" i="1" s="1"/>
  <c r="R104" i="1"/>
  <c r="BV137" i="1"/>
  <c r="BV104" i="1"/>
  <c r="CE102" i="1"/>
  <c r="CE138" i="1" s="1"/>
  <c r="CE104" i="1"/>
  <c r="AZ102" i="1"/>
  <c r="AZ138" i="1" s="1"/>
  <c r="AZ104" i="1"/>
  <c r="S101" i="1"/>
  <c r="S104" i="1"/>
  <c r="CD101" i="1"/>
  <c r="CD104" i="1"/>
  <c r="AA102" i="1"/>
  <c r="AA138" i="1" s="1"/>
  <c r="AA104" i="1"/>
  <c r="CC137" i="1"/>
  <c r="CC104" i="1"/>
  <c r="CC13" i="1" s="1"/>
  <c r="CC11" i="1" s="1"/>
  <c r="CC12" i="1" s="1"/>
  <c r="CC14" i="1" s="1"/>
  <c r="AG126" i="1"/>
  <c r="AG104" i="1"/>
  <c r="BI102" i="1"/>
  <c r="BI138" i="1" s="1"/>
  <c r="BI104" i="1"/>
  <c r="AP101" i="1"/>
  <c r="AP104" i="1"/>
  <c r="X58" i="1"/>
  <c r="AO102" i="1"/>
  <c r="AO138" i="1" s="1"/>
  <c r="AO104" i="1"/>
  <c r="CF102" i="1"/>
  <c r="CF138" i="1" s="1"/>
  <c r="CF104" i="1"/>
  <c r="BT102" i="1"/>
  <c r="BT138" i="1" s="1"/>
  <c r="BT104" i="1"/>
  <c r="AI102" i="1"/>
  <c r="AI138" i="1" s="1"/>
  <c r="AI104" i="1"/>
  <c r="V102" i="1"/>
  <c r="V138" i="1" s="1"/>
  <c r="V104" i="1"/>
  <c r="Q104" i="1"/>
  <c r="Q13" i="1" s="1"/>
  <c r="Q11" i="1" s="1"/>
  <c r="Q12" i="1" s="1"/>
  <c r="Q14" i="1" s="1"/>
  <c r="AT101" i="1"/>
  <c r="AT104" i="1"/>
  <c r="I58" i="1"/>
  <c r="BZ58" i="1"/>
  <c r="AA58" i="1"/>
  <c r="H58" i="1"/>
  <c r="R58" i="1"/>
  <c r="AK58" i="1"/>
  <c r="BQ58" i="1"/>
  <c r="AP58" i="1"/>
  <c r="AY58" i="1"/>
  <c r="BA58" i="1"/>
  <c r="AE58" i="1"/>
  <c r="AQ58" i="1"/>
  <c r="AI58" i="1"/>
  <c r="BB58" i="1"/>
  <c r="AO58" i="1"/>
  <c r="Z58" i="1"/>
  <c r="J58" i="1"/>
  <c r="N58" i="1"/>
  <c r="AV58" i="1"/>
  <c r="AM58" i="1"/>
  <c r="AT58" i="1"/>
  <c r="BI58" i="1"/>
  <c r="Q58" i="1"/>
  <c r="AF58" i="1"/>
  <c r="U58" i="1"/>
  <c r="BT58" i="1"/>
  <c r="AZ58" i="1"/>
  <c r="BS58" i="1"/>
  <c r="S58" i="1"/>
  <c r="AC58" i="1"/>
  <c r="BX58" i="1"/>
  <c r="BE58" i="1"/>
  <c r="CB13" i="1"/>
  <c r="CB11" i="1" s="1"/>
  <c r="CB12" i="1" s="1"/>
  <c r="CB14" i="1" s="1"/>
  <c r="CB111" i="1" s="1"/>
  <c r="K13" i="1"/>
  <c r="K11" i="1" s="1"/>
  <c r="K12" i="1" s="1"/>
  <c r="K14" i="1" s="1"/>
  <c r="K111" i="1" s="1"/>
  <c r="BG13" i="1"/>
  <c r="BG11" i="1" s="1"/>
  <c r="BG12" i="1" s="1"/>
  <c r="BG14" i="1" s="1"/>
  <c r="BG111" i="1" s="1"/>
  <c r="BR13" i="1"/>
  <c r="BR11" i="1" s="1"/>
  <c r="BR12" i="1" s="1"/>
  <c r="BR14" i="1" s="1"/>
  <c r="BR117" i="1" s="1"/>
  <c r="BR118" i="1" s="1"/>
  <c r="BR119" i="1" s="1"/>
  <c r="BR120" i="1" s="1"/>
  <c r="BR121" i="1" s="1"/>
  <c r="BR20" i="1" s="1"/>
  <c r="BR31" i="1" s="1"/>
  <c r="I13" i="1"/>
  <c r="I11" i="1" s="1"/>
  <c r="I12" i="1" s="1"/>
  <c r="I14" i="1" s="1"/>
  <c r="I111" i="1" s="1"/>
  <c r="G128" i="10"/>
  <c r="G130" i="10" s="1"/>
  <c r="G134" i="10" s="1"/>
  <c r="G143" i="10" s="1"/>
  <c r="G106" i="10"/>
  <c r="G107" i="10" s="1"/>
  <c r="G108" i="10" s="1"/>
  <c r="G109" i="10" s="1"/>
  <c r="G16" i="10" s="1"/>
  <c r="G27" i="10" s="1"/>
  <c r="I144" i="10"/>
  <c r="I143" i="10"/>
  <c r="I25" i="10" s="1"/>
  <c r="H31" i="10"/>
  <c r="H117" i="10"/>
  <c r="H119" i="10" s="1"/>
  <c r="H106" i="10"/>
  <c r="H107" i="10" s="1"/>
  <c r="H108" i="10" s="1"/>
  <c r="H109" i="10" s="1"/>
  <c r="H16" i="10" s="1"/>
  <c r="H128" i="10"/>
  <c r="H130" i="10" s="1"/>
  <c r="G121" i="10"/>
  <c r="G23" i="10" s="1"/>
  <c r="G34" i="10" s="1"/>
  <c r="J133" i="10"/>
  <c r="J142" i="10" s="1"/>
  <c r="J24" i="10" s="1"/>
  <c r="J35" i="10" s="1"/>
  <c r="N137" i="1"/>
  <c r="AR102" i="1"/>
  <c r="AR138" i="1" s="1"/>
  <c r="AB101" i="1"/>
  <c r="BI137" i="1"/>
  <c r="N126" i="1"/>
  <c r="AR101" i="1"/>
  <c r="AR137" i="1"/>
  <c r="S137" i="1"/>
  <c r="Q101" i="1"/>
  <c r="K126" i="1"/>
  <c r="AF101" i="1"/>
  <c r="S102" i="1"/>
  <c r="S138" i="1" s="1"/>
  <c r="CB137" i="1"/>
  <c r="N102" i="1"/>
  <c r="N138" i="1" s="1"/>
  <c r="CB126" i="1"/>
  <c r="S126" i="1"/>
  <c r="AQ102" i="1"/>
  <c r="AQ138" i="1" s="1"/>
  <c r="AM102" i="1"/>
  <c r="AM138" i="1" s="1"/>
  <c r="AP126" i="1"/>
  <c r="AP102" i="1"/>
  <c r="AP138" i="1" s="1"/>
  <c r="AP137" i="1"/>
  <c r="BT137" i="1"/>
  <c r="AM126" i="1"/>
  <c r="AQ126" i="1"/>
  <c r="AB126" i="1"/>
  <c r="AR126" i="1"/>
  <c r="AC101" i="1"/>
  <c r="BV102" i="1"/>
  <c r="BV138" i="1" s="1"/>
  <c r="AO101" i="1"/>
  <c r="BV126" i="1"/>
  <c r="BI126" i="1"/>
  <c r="CE126" i="1"/>
  <c r="BA126" i="1"/>
  <c r="AA126" i="1"/>
  <c r="BI101" i="1"/>
  <c r="AV126" i="1"/>
  <c r="BB101" i="1"/>
  <c r="BB126" i="1"/>
  <c r="CE101" i="1"/>
  <c r="AB137" i="1"/>
  <c r="AK137" i="1"/>
  <c r="AZ101" i="1"/>
  <c r="AF137" i="1"/>
  <c r="K101" i="1"/>
  <c r="AQ137" i="1"/>
  <c r="AM137" i="1"/>
  <c r="AC126" i="1"/>
  <c r="AO126" i="1"/>
  <c r="CA126" i="1"/>
  <c r="AV101" i="1"/>
  <c r="AV13" i="1"/>
  <c r="AV11" i="1" s="1"/>
  <c r="AV12" i="1" s="1"/>
  <c r="AV14" i="1" s="1"/>
  <c r="AV102" i="1"/>
  <c r="AV138" i="1" s="1"/>
  <c r="AV137" i="1"/>
  <c r="BT101" i="1"/>
  <c r="I126" i="1"/>
  <c r="R101" i="1"/>
  <c r="CB102" i="1"/>
  <c r="CB138" i="1" s="1"/>
  <c r="CB101" i="1"/>
  <c r="AK126" i="1"/>
  <c r="AG102" i="1"/>
  <c r="AG138" i="1" s="1"/>
  <c r="BG102" i="1"/>
  <c r="BG138" i="1" s="1"/>
  <c r="AW137" i="1"/>
  <c r="AW126" i="1"/>
  <c r="AW101" i="1"/>
  <c r="AW13" i="1"/>
  <c r="AW11" i="1" s="1"/>
  <c r="AW12" i="1" s="1"/>
  <c r="AW14" i="1" s="1"/>
  <c r="AW102" i="1"/>
  <c r="AW138" i="1" s="1"/>
  <c r="CI126" i="1"/>
  <c r="CD126" i="1"/>
  <c r="AI101" i="1"/>
  <c r="CI137" i="1"/>
  <c r="AF102" i="1"/>
  <c r="AF138" i="1" s="1"/>
  <c r="BB137" i="1"/>
  <c r="CE137" i="1"/>
  <c r="J137" i="1"/>
  <c r="BA102" i="1"/>
  <c r="BA138" i="1" s="1"/>
  <c r="CD137" i="1"/>
  <c r="AZ137" i="1"/>
  <c r="Q102" i="1"/>
  <c r="Q138" i="1" s="1"/>
  <c r="R137" i="1"/>
  <c r="K102" i="1"/>
  <c r="K138" i="1" s="1"/>
  <c r="J126" i="1"/>
  <c r="CD102" i="1"/>
  <c r="CD138" i="1" s="1"/>
  <c r="AZ126" i="1"/>
  <c r="R126" i="1"/>
  <c r="CI102" i="1"/>
  <c r="CI138" i="1" s="1"/>
  <c r="CF126" i="1"/>
  <c r="CF101" i="1"/>
  <c r="J102" i="1"/>
  <c r="J138" i="1" s="1"/>
  <c r="BT126" i="1"/>
  <c r="Q126" i="1"/>
  <c r="AA137" i="1"/>
  <c r="AK101" i="1"/>
  <c r="AK13" i="1"/>
  <c r="AK11" i="1" s="1"/>
  <c r="AK12" i="1" s="1"/>
  <c r="AK14" i="1" s="1"/>
  <c r="AK102" i="1"/>
  <c r="AK138" i="1" s="1"/>
  <c r="CF137" i="1"/>
  <c r="AI137" i="1"/>
  <c r="BB102" i="1"/>
  <c r="BB138" i="1" s="1"/>
  <c r="K137" i="1"/>
  <c r="Q137" i="1"/>
  <c r="AA101" i="1"/>
  <c r="BA101" i="1"/>
  <c r="AI126" i="1"/>
  <c r="AF126" i="1"/>
  <c r="CH100" i="1"/>
  <c r="AT102" i="1"/>
  <c r="AT138" i="1" s="1"/>
  <c r="V101" i="1"/>
  <c r="AG101" i="1"/>
  <c r="I137" i="1"/>
  <c r="AO137" i="1"/>
  <c r="BG126" i="1"/>
  <c r="Z101" i="1"/>
  <c r="Z102" i="1"/>
  <c r="Z138" i="1" s="1"/>
  <c r="Z126" i="1"/>
  <c r="BV101" i="1"/>
  <c r="H102" i="1"/>
  <c r="H138" i="1" s="1"/>
  <c r="CA102" i="1"/>
  <c r="CA138" i="1" s="1"/>
  <c r="Z137" i="1"/>
  <c r="BD100" i="1"/>
  <c r="V137" i="1"/>
  <c r="I102" i="1"/>
  <c r="I138" i="1" s="1"/>
  <c r="H126" i="1"/>
  <c r="BZ101" i="1"/>
  <c r="BZ102" i="1"/>
  <c r="BZ138" i="1" s="1"/>
  <c r="W100" i="1"/>
  <c r="BG137" i="1"/>
  <c r="I101" i="1"/>
  <c r="CA101" i="1"/>
  <c r="BZ137" i="1"/>
  <c r="AH100" i="1"/>
  <c r="AT126" i="1"/>
  <c r="AG137" i="1"/>
  <c r="H137" i="1"/>
  <c r="AC137" i="1"/>
  <c r="AS100" i="1"/>
  <c r="AT137" i="1"/>
  <c r="V126" i="1"/>
  <c r="BW100" i="1"/>
  <c r="BG101" i="1"/>
  <c r="E102" i="10"/>
  <c r="BQ126" i="1"/>
  <c r="BQ137" i="1"/>
  <c r="AX137" i="1"/>
  <c r="BP13" i="1"/>
  <c r="BP11" i="1" s="1"/>
  <c r="BP12" i="1" s="1"/>
  <c r="BP14" i="1" s="1"/>
  <c r="BP101" i="1"/>
  <c r="BP102" i="1"/>
  <c r="BP138" i="1" s="1"/>
  <c r="BQ102" i="1"/>
  <c r="BQ138" i="1" s="1"/>
  <c r="BQ101" i="1"/>
  <c r="BQ13" i="1"/>
  <c r="BQ11" i="1" s="1"/>
  <c r="BQ12" i="1" s="1"/>
  <c r="BQ14" i="1" s="1"/>
  <c r="BP137" i="1"/>
  <c r="BP126" i="1"/>
  <c r="AY13" i="1"/>
  <c r="AY11" i="1" s="1"/>
  <c r="AY12" i="1" s="1"/>
  <c r="AY14" i="1" s="1"/>
  <c r="AY101" i="1"/>
  <c r="AY102" i="1"/>
  <c r="AY138" i="1" s="1"/>
  <c r="AY137" i="1"/>
  <c r="AY126" i="1"/>
  <c r="BH101" i="1"/>
  <c r="BH13" i="1"/>
  <c r="BH11" i="1" s="1"/>
  <c r="BH12" i="1" s="1"/>
  <c r="BH14" i="1" s="1"/>
  <c r="BH102" i="1"/>
  <c r="BH138" i="1" s="1"/>
  <c r="BH126" i="1"/>
  <c r="BH137" i="1"/>
  <c r="AL101" i="1"/>
  <c r="AL102" i="1"/>
  <c r="AL138" i="1" s="1"/>
  <c r="AL13" i="1"/>
  <c r="AL11" i="1" s="1"/>
  <c r="AL12" i="1" s="1"/>
  <c r="AL14" i="1" s="1"/>
  <c r="AX126" i="1"/>
  <c r="AL126" i="1"/>
  <c r="AL137" i="1"/>
  <c r="AX101" i="1"/>
  <c r="AX13" i="1"/>
  <c r="AX11" i="1" s="1"/>
  <c r="AX12" i="1" s="1"/>
  <c r="AX14" i="1" s="1"/>
  <c r="AX102" i="1"/>
  <c r="AX138" i="1" s="1"/>
  <c r="CC126" i="1"/>
  <c r="P101" i="1"/>
  <c r="P102" i="1"/>
  <c r="P138" i="1" s="1"/>
  <c r="P126" i="1"/>
  <c r="G111" i="1"/>
  <c r="G117" i="1"/>
  <c r="G118" i="1" s="1"/>
  <c r="G119" i="1" s="1"/>
  <c r="G120" i="1" s="1"/>
  <c r="G121" i="1" s="1"/>
  <c r="G20" i="1" s="1"/>
  <c r="CC102" i="1"/>
  <c r="CC138" i="1" s="1"/>
  <c r="CC101" i="1"/>
  <c r="F111" i="1"/>
  <c r="F117" i="1"/>
  <c r="F118" i="1" s="1"/>
  <c r="F119" i="1" s="1"/>
  <c r="F120" i="1" s="1"/>
  <c r="F121" i="1" s="1"/>
  <c r="F20" i="1" s="1"/>
  <c r="BJ137" i="1"/>
  <c r="BS126" i="1"/>
  <c r="BJ126" i="1"/>
  <c r="BS137" i="1"/>
  <c r="BJ13" i="1"/>
  <c r="BJ11" i="1" s="1"/>
  <c r="BJ12" i="1" s="1"/>
  <c r="BJ14" i="1" s="1"/>
  <c r="BJ101" i="1"/>
  <c r="BJ102" i="1"/>
  <c r="BJ138" i="1" s="1"/>
  <c r="BS101" i="1"/>
  <c r="BS13" i="1"/>
  <c r="BS11" i="1" s="1"/>
  <c r="BS12" i="1" s="1"/>
  <c r="BS14" i="1" s="1"/>
  <c r="BS102" i="1"/>
  <c r="BS138" i="1" s="1"/>
  <c r="J144" i="10"/>
  <c r="J143" i="10"/>
  <c r="J25" i="10" s="1"/>
  <c r="P117" i="10"/>
  <c r="P119" i="10" s="1"/>
  <c r="P106" i="10"/>
  <c r="P107" i="10" s="1"/>
  <c r="P108" i="10" s="1"/>
  <c r="P109" i="10" s="1"/>
  <c r="P16" i="10" s="1"/>
  <c r="P128" i="10"/>
  <c r="P130" i="10" s="1"/>
  <c r="P31" i="10"/>
  <c r="K144" i="10"/>
  <c r="K143" i="10"/>
  <c r="K25" i="10" s="1"/>
  <c r="F106" i="10"/>
  <c r="F107" i="10" s="1"/>
  <c r="F108" i="10" s="1"/>
  <c r="F109" i="10" s="1"/>
  <c r="F16" i="10" s="1"/>
  <c r="F27" i="10" s="1"/>
  <c r="F128" i="10"/>
  <c r="F130" i="10" s="1"/>
  <c r="F117" i="10"/>
  <c r="F119" i="10" s="1"/>
  <c r="BK126" i="1"/>
  <c r="BK137" i="1"/>
  <c r="BK102" i="1"/>
  <c r="BK138" i="1" s="1"/>
  <c r="BK101" i="1"/>
  <c r="BK13" i="1"/>
  <c r="BK11" i="1" s="1"/>
  <c r="BK12" i="1" s="1"/>
  <c r="BK14" i="1" s="1"/>
  <c r="AE126" i="1"/>
  <c r="AE137" i="1"/>
  <c r="AE101" i="1"/>
  <c r="AE13" i="1"/>
  <c r="AE11" i="1" s="1"/>
  <c r="AE12" i="1" s="1"/>
  <c r="AE14" i="1" s="1"/>
  <c r="AE102" i="1"/>
  <c r="AE138" i="1" s="1"/>
  <c r="T126" i="1"/>
  <c r="T137" i="1"/>
  <c r="T102" i="1"/>
  <c r="T138" i="1" s="1"/>
  <c r="T101" i="1"/>
  <c r="T13" i="1"/>
  <c r="T11" i="1" s="1"/>
  <c r="T12" i="1" s="1"/>
  <c r="T14" i="1" s="1"/>
  <c r="BU137" i="1"/>
  <c r="BU126" i="1"/>
  <c r="BU102" i="1"/>
  <c r="BU138" i="1" s="1"/>
  <c r="BU101" i="1"/>
  <c r="BU13" i="1"/>
  <c r="BU11" i="1" s="1"/>
  <c r="BU12" i="1" s="1"/>
  <c r="BU14" i="1" s="1"/>
  <c r="BL126" i="1"/>
  <c r="BL137" i="1"/>
  <c r="BL101" i="1"/>
  <c r="BL13" i="1"/>
  <c r="BL11" i="1" s="1"/>
  <c r="BL12" i="1" s="1"/>
  <c r="BL14" i="1" s="1"/>
  <c r="BL102" i="1"/>
  <c r="BL138" i="1" s="1"/>
  <c r="U126" i="1"/>
  <c r="U101" i="1"/>
  <c r="U13" i="1"/>
  <c r="U11" i="1" s="1"/>
  <c r="U12" i="1" s="1"/>
  <c r="U14" i="1" s="1"/>
  <c r="U102" i="1"/>
  <c r="U138" i="1" s="1"/>
  <c r="U137" i="1"/>
  <c r="Q117" i="10"/>
  <c r="Q119" i="10" s="1"/>
  <c r="Q106" i="10"/>
  <c r="Q107" i="10" s="1"/>
  <c r="Q108" i="10" s="1"/>
  <c r="Q109" i="10" s="1"/>
  <c r="Q16" i="10" s="1"/>
  <c r="Q128" i="10"/>
  <c r="Q130" i="10" s="1"/>
  <c r="Q31" i="10"/>
  <c r="L106" i="10"/>
  <c r="L107" i="10" s="1"/>
  <c r="L108" i="10" s="1"/>
  <c r="L109" i="10" s="1"/>
  <c r="L16" i="10" s="1"/>
  <c r="L117" i="10"/>
  <c r="L119" i="10" s="1"/>
  <c r="L128" i="10"/>
  <c r="L130" i="10" s="1"/>
  <c r="L31" i="10"/>
  <c r="M106" i="10"/>
  <c r="M107" i="10" s="1"/>
  <c r="M108" i="10" s="1"/>
  <c r="M109" i="10" s="1"/>
  <c r="M16" i="10" s="1"/>
  <c r="M27" i="10" s="1"/>
  <c r="M117" i="10"/>
  <c r="M119" i="10" s="1"/>
  <c r="M128" i="10"/>
  <c r="M130" i="10" s="1"/>
  <c r="M31" i="10"/>
  <c r="BM137" i="1"/>
  <c r="BM126" i="1"/>
  <c r="BM101" i="1"/>
  <c r="BM13" i="1"/>
  <c r="BM11" i="1" s="1"/>
  <c r="BM12" i="1" s="1"/>
  <c r="BM14" i="1" s="1"/>
  <c r="BM102" i="1"/>
  <c r="BM138" i="1" s="1"/>
  <c r="BC126" i="1"/>
  <c r="BC137" i="1"/>
  <c r="BC101" i="1"/>
  <c r="BC13" i="1"/>
  <c r="BC11" i="1" s="1"/>
  <c r="BC12" i="1" s="1"/>
  <c r="BC14" i="1" s="1"/>
  <c r="BC102" i="1"/>
  <c r="BC138" i="1" s="1"/>
  <c r="L117" i="1"/>
  <c r="L118" i="1" s="1"/>
  <c r="L119" i="1" s="1"/>
  <c r="L120" i="1" s="1"/>
  <c r="L121" i="1" s="1"/>
  <c r="L20" i="1" s="1"/>
  <c r="L111" i="1"/>
  <c r="BX137" i="1"/>
  <c r="BX126" i="1"/>
  <c r="BX101" i="1"/>
  <c r="BX13" i="1"/>
  <c r="BX11" i="1" s="1"/>
  <c r="BX12" i="1" s="1"/>
  <c r="BX14" i="1" s="1"/>
  <c r="BX102" i="1"/>
  <c r="BX138" i="1" s="1"/>
  <c r="BE137" i="1"/>
  <c r="BN101" i="1"/>
  <c r="BN102" i="1"/>
  <c r="BN138" i="1" s="1"/>
  <c r="BN13" i="1"/>
  <c r="BN11" i="1" s="1"/>
  <c r="BN12" i="1" s="1"/>
  <c r="BN14" i="1" s="1"/>
  <c r="BN137" i="1"/>
  <c r="BN126" i="1"/>
  <c r="BE101" i="1"/>
  <c r="BE13" i="1"/>
  <c r="BE11" i="1" s="1"/>
  <c r="BE12" i="1" s="1"/>
  <c r="BE14" i="1" s="1"/>
  <c r="BE102" i="1"/>
  <c r="BE138" i="1" s="1"/>
  <c r="BE126" i="1"/>
  <c r="X137" i="1"/>
  <c r="X101" i="1"/>
  <c r="X13" i="1"/>
  <c r="X11" i="1" s="1"/>
  <c r="X12" i="1" s="1"/>
  <c r="X14" i="1" s="1"/>
  <c r="X102" i="1"/>
  <c r="X138" i="1" s="1"/>
  <c r="X126" i="1"/>
  <c r="N102" i="10"/>
  <c r="CG135" i="1"/>
  <c r="CG124" i="1"/>
  <c r="BW124" i="1"/>
  <c r="BW135" i="1"/>
  <c r="BD135" i="1"/>
  <c r="BD124" i="1"/>
  <c r="AS135" i="1"/>
  <c r="AS124" i="1"/>
  <c r="AH135" i="1"/>
  <c r="AH124" i="1"/>
  <c r="W135" i="1"/>
  <c r="W124" i="1"/>
  <c r="CH135" i="1"/>
  <c r="CH124" i="1"/>
  <c r="N93" i="10"/>
  <c r="E93" i="10"/>
  <c r="O144" i="10" l="1"/>
  <c r="E30" i="10"/>
  <c r="E97" i="10"/>
  <c r="E13" i="10" s="1"/>
  <c r="E11" i="10" s="1"/>
  <c r="E12" i="10" s="1"/>
  <c r="E14" i="10" s="1"/>
  <c r="N30" i="10"/>
  <c r="N97" i="10"/>
  <c r="E95" i="10"/>
  <c r="E132" i="10" s="1"/>
  <c r="CG101" i="1"/>
  <c r="CG102" i="1"/>
  <c r="CG138" i="1" s="1"/>
  <c r="CG126" i="1"/>
  <c r="CG137" i="1"/>
  <c r="Q111" i="1"/>
  <c r="Q123" i="1" s="1"/>
  <c r="Q125" i="1" s="1"/>
  <c r="Q117" i="1"/>
  <c r="Q118" i="1" s="1"/>
  <c r="Q119" i="1" s="1"/>
  <c r="Q120" i="1" s="1"/>
  <c r="Q121" i="1" s="1"/>
  <c r="Q20" i="1" s="1"/>
  <c r="Q31" i="1" s="1"/>
  <c r="W58" i="1"/>
  <c r="AR117" i="1"/>
  <c r="AR118" i="1" s="1"/>
  <c r="AR119" i="1" s="1"/>
  <c r="AR120" i="1" s="1"/>
  <c r="AR121" i="1" s="1"/>
  <c r="AR20" i="1" s="1"/>
  <c r="AR31" i="1" s="1"/>
  <c r="AR111" i="1"/>
  <c r="AR123" i="1" s="1"/>
  <c r="AR125" i="1" s="1"/>
  <c r="AF117" i="1"/>
  <c r="AF118" i="1" s="1"/>
  <c r="AF119" i="1" s="1"/>
  <c r="AF120" i="1" s="1"/>
  <c r="AF121" i="1" s="1"/>
  <c r="AF20" i="1" s="1"/>
  <c r="AF31" i="1" s="1"/>
  <c r="AF111" i="1"/>
  <c r="AF112" i="1" s="1"/>
  <c r="AF113" i="1" s="1"/>
  <c r="AF114" i="1" s="1"/>
  <c r="AF115" i="1" s="1"/>
  <c r="AF16" i="1" s="1"/>
  <c r="CG117" i="1"/>
  <c r="CG118" i="1" s="1"/>
  <c r="CG119" i="1" s="1"/>
  <c r="CG120" i="1" s="1"/>
  <c r="CG121" i="1" s="1"/>
  <c r="CG20" i="1" s="1"/>
  <c r="CG31" i="1" s="1"/>
  <c r="CG111" i="1"/>
  <c r="CG112" i="1" s="1"/>
  <c r="CG113" i="1" s="1"/>
  <c r="CG114" i="1" s="1"/>
  <c r="CG115" i="1" s="1"/>
  <c r="CG16" i="1" s="1"/>
  <c r="BB111" i="1"/>
  <c r="BB123" i="1" s="1"/>
  <c r="BB125" i="1" s="1"/>
  <c r="BB117" i="1"/>
  <c r="BB118" i="1" s="1"/>
  <c r="BB119" i="1" s="1"/>
  <c r="BB120" i="1" s="1"/>
  <c r="BB121" i="1" s="1"/>
  <c r="BB20" i="1" s="1"/>
  <c r="BB31" i="1" s="1"/>
  <c r="CH102" i="1"/>
  <c r="CH138" i="1" s="1"/>
  <c r="CH104" i="1"/>
  <c r="AS101" i="1"/>
  <c r="AS104" i="1"/>
  <c r="BD102" i="1"/>
  <c r="BD138" i="1" s="1"/>
  <c r="BD104" i="1"/>
  <c r="W101" i="1"/>
  <c r="W104" i="1"/>
  <c r="BW101" i="1"/>
  <c r="BW104" i="1"/>
  <c r="AH102" i="1"/>
  <c r="AH138" i="1" s="1"/>
  <c r="AH104" i="1"/>
  <c r="BW58" i="1"/>
  <c r="AS58" i="1"/>
  <c r="BD58" i="1"/>
  <c r="AH58" i="1"/>
  <c r="CH58" i="1"/>
  <c r="BG117" i="1"/>
  <c r="BG118" i="1" s="1"/>
  <c r="BG119" i="1" s="1"/>
  <c r="BG120" i="1" s="1"/>
  <c r="BG121" i="1" s="1"/>
  <c r="BG20" i="1" s="1"/>
  <c r="BG31" i="1" s="1"/>
  <c r="I117" i="1"/>
  <c r="I118" i="1" s="1"/>
  <c r="I119" i="1" s="1"/>
  <c r="I120" i="1" s="1"/>
  <c r="I121" i="1" s="1"/>
  <c r="I20" i="1" s="1"/>
  <c r="I31" i="1" s="1"/>
  <c r="AN117" i="1"/>
  <c r="AN118" i="1" s="1"/>
  <c r="AN119" i="1" s="1"/>
  <c r="AN120" i="1" s="1"/>
  <c r="AN121" i="1" s="1"/>
  <c r="AN20" i="1" s="1"/>
  <c r="AN31" i="1" s="1"/>
  <c r="BR111" i="1"/>
  <c r="BR134" i="1" s="1"/>
  <c r="BR136" i="1" s="1"/>
  <c r="BR139" i="1" s="1"/>
  <c r="BR150" i="1" s="1"/>
  <c r="CB117" i="1"/>
  <c r="CB118" i="1" s="1"/>
  <c r="CB119" i="1" s="1"/>
  <c r="CB120" i="1" s="1"/>
  <c r="CB121" i="1" s="1"/>
  <c r="CB20" i="1" s="1"/>
  <c r="CB31" i="1" s="1"/>
  <c r="AD111" i="1"/>
  <c r="AD112" i="1" s="1"/>
  <c r="AD113" i="1" s="1"/>
  <c r="AD114" i="1" s="1"/>
  <c r="AD115" i="1" s="1"/>
  <c r="AD16" i="1" s="1"/>
  <c r="AD27" i="1" s="1"/>
  <c r="K117" i="1"/>
  <c r="K118" i="1" s="1"/>
  <c r="K119" i="1" s="1"/>
  <c r="K120" i="1" s="1"/>
  <c r="K121" i="1" s="1"/>
  <c r="K20" i="1" s="1"/>
  <c r="K31" i="1" s="1"/>
  <c r="AN112" i="1"/>
  <c r="AN113" i="1" s="1"/>
  <c r="AN114" i="1" s="1"/>
  <c r="AN115" i="1" s="1"/>
  <c r="AN16" i="1" s="1"/>
  <c r="AN27" i="1" s="1"/>
  <c r="AN134" i="1"/>
  <c r="AN136" i="1" s="1"/>
  <c r="AN139" i="1" s="1"/>
  <c r="AN148" i="1" s="1"/>
  <c r="AN24" i="1" s="1"/>
  <c r="AN35" i="1" s="1"/>
  <c r="AN123" i="1"/>
  <c r="AN125" i="1" s="1"/>
  <c r="AN127" i="1" s="1"/>
  <c r="AN23" i="1" s="1"/>
  <c r="AN34" i="1" s="1"/>
  <c r="I134" i="1"/>
  <c r="I136" i="1" s="1"/>
  <c r="I139" i="1" s="1"/>
  <c r="I150" i="1" s="1"/>
  <c r="I123" i="1"/>
  <c r="I125" i="1" s="1"/>
  <c r="I127" i="1" s="1"/>
  <c r="I23" i="1" s="1"/>
  <c r="I34" i="1" s="1"/>
  <c r="I112" i="1"/>
  <c r="I113" i="1" s="1"/>
  <c r="I114" i="1" s="1"/>
  <c r="I115" i="1" s="1"/>
  <c r="I16" i="1" s="1"/>
  <c r="I27" i="1" s="1"/>
  <c r="BG112" i="1"/>
  <c r="BG113" i="1" s="1"/>
  <c r="BG114" i="1" s="1"/>
  <c r="BG115" i="1" s="1"/>
  <c r="BG16" i="1" s="1"/>
  <c r="BG27" i="1" s="1"/>
  <c r="BG123" i="1"/>
  <c r="BG125" i="1" s="1"/>
  <c r="BG127" i="1" s="1"/>
  <c r="BG23" i="1" s="1"/>
  <c r="BG34" i="1" s="1"/>
  <c r="BG134" i="1"/>
  <c r="BG136" i="1" s="1"/>
  <c r="BG139" i="1" s="1"/>
  <c r="BG148" i="1" s="1"/>
  <c r="BG24" i="1" s="1"/>
  <c r="BG35" i="1" s="1"/>
  <c r="K123" i="1"/>
  <c r="K125" i="1" s="1"/>
  <c r="K127" i="1" s="1"/>
  <c r="K23" i="1" s="1"/>
  <c r="K34" i="1" s="1"/>
  <c r="K112" i="1"/>
  <c r="K113" i="1" s="1"/>
  <c r="K114" i="1" s="1"/>
  <c r="K115" i="1" s="1"/>
  <c r="K16" i="1" s="1"/>
  <c r="K27" i="1" s="1"/>
  <c r="K134" i="1"/>
  <c r="K136" i="1" s="1"/>
  <c r="K139" i="1" s="1"/>
  <c r="K140" i="1" s="1"/>
  <c r="K149" i="1" s="1"/>
  <c r="K25" i="1" s="1"/>
  <c r="CB134" i="1"/>
  <c r="CB136" i="1" s="1"/>
  <c r="CB139" i="1" s="1"/>
  <c r="CB148" i="1" s="1"/>
  <c r="CB24" i="1" s="1"/>
  <c r="CB35" i="1" s="1"/>
  <c r="CB112" i="1"/>
  <c r="CB113" i="1" s="1"/>
  <c r="CB114" i="1" s="1"/>
  <c r="CB115" i="1" s="1"/>
  <c r="CB16" i="1" s="1"/>
  <c r="CB27" i="1" s="1"/>
  <c r="CB123" i="1"/>
  <c r="CB125" i="1" s="1"/>
  <c r="CB127" i="1" s="1"/>
  <c r="CB23" i="1" s="1"/>
  <c r="CB34" i="1" s="1"/>
  <c r="AG13" i="1"/>
  <c r="AG11" i="1" s="1"/>
  <c r="AG12" i="1" s="1"/>
  <c r="AG14" i="1" s="1"/>
  <c r="AG111" i="1" s="1"/>
  <c r="AG123" i="1" s="1"/>
  <c r="AG125" i="1" s="1"/>
  <c r="CA13" i="1"/>
  <c r="CA11" i="1" s="1"/>
  <c r="CA12" i="1" s="1"/>
  <c r="CA14" i="1" s="1"/>
  <c r="CA117" i="1" s="1"/>
  <c r="CA118" i="1" s="1"/>
  <c r="CA119" i="1" s="1"/>
  <c r="CA120" i="1" s="1"/>
  <c r="CA121" i="1" s="1"/>
  <c r="CA20" i="1" s="1"/>
  <c r="CA31" i="1" s="1"/>
  <c r="CD13" i="1"/>
  <c r="CD11" i="1" s="1"/>
  <c r="CD12" i="1" s="1"/>
  <c r="CD14" i="1" s="1"/>
  <c r="CD117" i="1" s="1"/>
  <c r="CD118" i="1" s="1"/>
  <c r="CD119" i="1" s="1"/>
  <c r="CD120" i="1" s="1"/>
  <c r="CD121" i="1" s="1"/>
  <c r="CD20" i="1" s="1"/>
  <c r="CD31" i="1" s="1"/>
  <c r="AB13" i="1"/>
  <c r="AB11" i="1" s="1"/>
  <c r="AB12" i="1" s="1"/>
  <c r="AB14" i="1" s="1"/>
  <c r="AB111" i="1" s="1"/>
  <c r="AB112" i="1" s="1"/>
  <c r="AB113" i="1" s="1"/>
  <c r="AB114" i="1" s="1"/>
  <c r="AB115" i="1" s="1"/>
  <c r="AB16" i="1" s="1"/>
  <c r="AA13" i="1"/>
  <c r="AA11" i="1" s="1"/>
  <c r="AA12" i="1" s="1"/>
  <c r="AA14" i="1" s="1"/>
  <c r="AA117" i="1" s="1"/>
  <c r="AA118" i="1" s="1"/>
  <c r="AA119" i="1" s="1"/>
  <c r="AA120" i="1" s="1"/>
  <c r="AA121" i="1" s="1"/>
  <c r="AA20" i="1" s="1"/>
  <c r="AA31" i="1" s="1"/>
  <c r="AC13" i="1"/>
  <c r="AC11" i="1" s="1"/>
  <c r="AC12" i="1" s="1"/>
  <c r="AC14" i="1" s="1"/>
  <c r="AC117" i="1" s="1"/>
  <c r="AC118" i="1" s="1"/>
  <c r="AC119" i="1" s="1"/>
  <c r="AC120" i="1" s="1"/>
  <c r="AC121" i="1" s="1"/>
  <c r="AC20" i="1" s="1"/>
  <c r="AC31" i="1" s="1"/>
  <c r="H13" i="1"/>
  <c r="H11" i="1" s="1"/>
  <c r="H12" i="1" s="1"/>
  <c r="H14" i="1" s="1"/>
  <c r="H111" i="1" s="1"/>
  <c r="AZ13" i="1"/>
  <c r="AZ11" i="1" s="1"/>
  <c r="AZ12" i="1" s="1"/>
  <c r="AZ14" i="1" s="1"/>
  <c r="AZ111" i="1" s="1"/>
  <c r="CE13" i="1"/>
  <c r="CE11" i="1" s="1"/>
  <c r="CE12" i="1" s="1"/>
  <c r="CE14" i="1" s="1"/>
  <c r="CE111" i="1" s="1"/>
  <c r="CE112" i="1" s="1"/>
  <c r="CE113" i="1" s="1"/>
  <c r="CE114" i="1" s="1"/>
  <c r="CE115" i="1" s="1"/>
  <c r="CE16" i="1" s="1"/>
  <c r="CE27" i="1" s="1"/>
  <c r="AO13" i="1"/>
  <c r="AO11" i="1" s="1"/>
  <c r="AO12" i="1" s="1"/>
  <c r="AO14" i="1" s="1"/>
  <c r="AO117" i="1" s="1"/>
  <c r="AO118" i="1" s="1"/>
  <c r="AO119" i="1" s="1"/>
  <c r="AO120" i="1" s="1"/>
  <c r="AO121" i="1" s="1"/>
  <c r="AO20" i="1" s="1"/>
  <c r="AO31" i="1" s="1"/>
  <c r="BT13" i="1"/>
  <c r="BT11" i="1" s="1"/>
  <c r="BT12" i="1" s="1"/>
  <c r="BT14" i="1" s="1"/>
  <c r="BT111" i="1" s="1"/>
  <c r="S13" i="1"/>
  <c r="S11" i="1" s="1"/>
  <c r="S12" i="1" s="1"/>
  <c r="S14" i="1" s="1"/>
  <c r="S111" i="1" s="1"/>
  <c r="S123" i="1" s="1"/>
  <c r="S125" i="1" s="1"/>
  <c r="BV13" i="1"/>
  <c r="BV11" i="1" s="1"/>
  <c r="BV12" i="1" s="1"/>
  <c r="BV14" i="1" s="1"/>
  <c r="BV111" i="1" s="1"/>
  <c r="AQ13" i="1"/>
  <c r="AQ11" i="1" s="1"/>
  <c r="AQ12" i="1" s="1"/>
  <c r="AQ14" i="1" s="1"/>
  <c r="AQ117" i="1" s="1"/>
  <c r="AQ118" i="1" s="1"/>
  <c r="AQ119" i="1" s="1"/>
  <c r="AQ120" i="1" s="1"/>
  <c r="AQ121" i="1" s="1"/>
  <c r="AQ20" i="1" s="1"/>
  <c r="AQ31" i="1" s="1"/>
  <c r="CI13" i="1"/>
  <c r="CI11" i="1" s="1"/>
  <c r="CI12" i="1" s="1"/>
  <c r="CI14" i="1" s="1"/>
  <c r="CI111" i="1" s="1"/>
  <c r="AT13" i="1"/>
  <c r="AT11" i="1" s="1"/>
  <c r="AT12" i="1" s="1"/>
  <c r="AT14" i="1" s="1"/>
  <c r="AT111" i="1" s="1"/>
  <c r="AT134" i="1" s="1"/>
  <c r="AT136" i="1" s="1"/>
  <c r="AT139" i="1" s="1"/>
  <c r="BI13" i="1"/>
  <c r="BI11" i="1" s="1"/>
  <c r="BI12" i="1" s="1"/>
  <c r="BI14" i="1" s="1"/>
  <c r="BI111" i="1" s="1"/>
  <c r="N13" i="1"/>
  <c r="N11" i="1" s="1"/>
  <c r="N12" i="1" s="1"/>
  <c r="N14" i="1" s="1"/>
  <c r="N117" i="1" s="1"/>
  <c r="N118" i="1" s="1"/>
  <c r="N119" i="1" s="1"/>
  <c r="N120" i="1" s="1"/>
  <c r="N121" i="1" s="1"/>
  <c r="N20" i="1" s="1"/>
  <c r="N31" i="1" s="1"/>
  <c r="AM13" i="1"/>
  <c r="AM11" i="1" s="1"/>
  <c r="AM12" i="1" s="1"/>
  <c r="AM14" i="1" s="1"/>
  <c r="AM111" i="1" s="1"/>
  <c r="BA13" i="1"/>
  <c r="BA11" i="1" s="1"/>
  <c r="BA12" i="1" s="1"/>
  <c r="BA14" i="1" s="1"/>
  <c r="BA111" i="1" s="1"/>
  <c r="V13" i="1"/>
  <c r="V11" i="1" s="1"/>
  <c r="V12" i="1" s="1"/>
  <c r="V14" i="1" s="1"/>
  <c r="V111" i="1" s="1"/>
  <c r="V112" i="1" s="1"/>
  <c r="V113" i="1" s="1"/>
  <c r="V114" i="1" s="1"/>
  <c r="V115" i="1" s="1"/>
  <c r="V16" i="1" s="1"/>
  <c r="J13" i="1"/>
  <c r="J11" i="1" s="1"/>
  <c r="J12" i="1" s="1"/>
  <c r="J14" i="1" s="1"/>
  <c r="J111" i="1" s="1"/>
  <c r="R13" i="1"/>
  <c r="R11" i="1" s="1"/>
  <c r="R12" i="1" s="1"/>
  <c r="R14" i="1" s="1"/>
  <c r="R117" i="1" s="1"/>
  <c r="R118" i="1" s="1"/>
  <c r="R119" i="1" s="1"/>
  <c r="R120" i="1" s="1"/>
  <c r="R121" i="1" s="1"/>
  <c r="R20" i="1" s="1"/>
  <c r="R31" i="1" s="1"/>
  <c r="CF13" i="1"/>
  <c r="CF11" i="1" s="1"/>
  <c r="CF12" i="1" s="1"/>
  <c r="CF14" i="1" s="1"/>
  <c r="CF117" i="1" s="1"/>
  <c r="CF118" i="1" s="1"/>
  <c r="CF119" i="1" s="1"/>
  <c r="CF120" i="1" s="1"/>
  <c r="CF121" i="1" s="1"/>
  <c r="CF20" i="1" s="1"/>
  <c r="CF31" i="1" s="1"/>
  <c r="AI13" i="1"/>
  <c r="AI11" i="1" s="1"/>
  <c r="AI12" i="1" s="1"/>
  <c r="AI14" i="1" s="1"/>
  <c r="AI117" i="1" s="1"/>
  <c r="AI118" i="1" s="1"/>
  <c r="AI119" i="1" s="1"/>
  <c r="AI120" i="1" s="1"/>
  <c r="AI121" i="1" s="1"/>
  <c r="AI20" i="1" s="1"/>
  <c r="AP13" i="1"/>
  <c r="AP11" i="1" s="1"/>
  <c r="AP12" i="1" s="1"/>
  <c r="AP14" i="1" s="1"/>
  <c r="AP111" i="1" s="1"/>
  <c r="G31" i="1"/>
  <c r="L31" i="1"/>
  <c r="F31" i="1"/>
  <c r="G133" i="10"/>
  <c r="G142" i="10" s="1"/>
  <c r="G24" i="10" s="1"/>
  <c r="G35" i="10" s="1"/>
  <c r="H27" i="10"/>
  <c r="H121" i="10"/>
  <c r="H23" i="10" s="1"/>
  <c r="H34" i="10" s="1"/>
  <c r="H133" i="10"/>
  <c r="H142" i="10" s="1"/>
  <c r="H24" i="10" s="1"/>
  <c r="H35" i="10" s="1"/>
  <c r="H134" i="10"/>
  <c r="G144" i="10"/>
  <c r="G25" i="10"/>
  <c r="AS137" i="1"/>
  <c r="AH137" i="1"/>
  <c r="AS102" i="1"/>
  <c r="AS138" i="1" s="1"/>
  <c r="AS126" i="1"/>
  <c r="AH101" i="1"/>
  <c r="BD126" i="1"/>
  <c r="AH126" i="1"/>
  <c r="BD137" i="1"/>
  <c r="AW117" i="1"/>
  <c r="AW118" i="1" s="1"/>
  <c r="AW119" i="1" s="1"/>
  <c r="AW120" i="1" s="1"/>
  <c r="AW121" i="1" s="1"/>
  <c r="AW20" i="1" s="1"/>
  <c r="AW111" i="1"/>
  <c r="AV111" i="1"/>
  <c r="AV117" i="1"/>
  <c r="AV118" i="1" s="1"/>
  <c r="AV119" i="1" s="1"/>
  <c r="AV120" i="1" s="1"/>
  <c r="AV121" i="1" s="1"/>
  <c r="AV20" i="1" s="1"/>
  <c r="BW137" i="1"/>
  <c r="CH137" i="1"/>
  <c r="AK111" i="1"/>
  <c r="AK117" i="1"/>
  <c r="AK118" i="1" s="1"/>
  <c r="AK119" i="1" s="1"/>
  <c r="AK120" i="1" s="1"/>
  <c r="AK121" i="1" s="1"/>
  <c r="AK20" i="1" s="1"/>
  <c r="BW102" i="1"/>
  <c r="BW138" i="1" s="1"/>
  <c r="BW126" i="1"/>
  <c r="CH101" i="1"/>
  <c r="CH126" i="1"/>
  <c r="W137" i="1"/>
  <c r="W102" i="1"/>
  <c r="W138" i="1" s="1"/>
  <c r="BZ111" i="1"/>
  <c r="BZ117" i="1"/>
  <c r="BZ118" i="1" s="1"/>
  <c r="BZ119" i="1" s="1"/>
  <c r="BZ120" i="1" s="1"/>
  <c r="BZ121" i="1" s="1"/>
  <c r="BZ20" i="1" s="1"/>
  <c r="W126" i="1"/>
  <c r="BD101" i="1"/>
  <c r="Z111" i="1"/>
  <c r="Z117" i="1"/>
  <c r="Z118" i="1" s="1"/>
  <c r="Z119" i="1" s="1"/>
  <c r="Z120" i="1" s="1"/>
  <c r="Z121" i="1" s="1"/>
  <c r="Z20" i="1" s="1"/>
  <c r="BP117" i="1"/>
  <c r="BP118" i="1" s="1"/>
  <c r="BP119" i="1" s="1"/>
  <c r="BP120" i="1" s="1"/>
  <c r="BP121" i="1" s="1"/>
  <c r="BP20" i="1" s="1"/>
  <c r="BP111" i="1"/>
  <c r="BQ117" i="1"/>
  <c r="BQ118" i="1" s="1"/>
  <c r="BQ119" i="1" s="1"/>
  <c r="BQ120" i="1" s="1"/>
  <c r="BQ121" i="1" s="1"/>
  <c r="BQ20" i="1" s="1"/>
  <c r="BQ111" i="1"/>
  <c r="BH117" i="1"/>
  <c r="BH118" i="1" s="1"/>
  <c r="BH119" i="1" s="1"/>
  <c r="BH120" i="1" s="1"/>
  <c r="BH121" i="1" s="1"/>
  <c r="BH20" i="1" s="1"/>
  <c r="BH111" i="1"/>
  <c r="AY117" i="1"/>
  <c r="AY118" i="1" s="1"/>
  <c r="AY119" i="1" s="1"/>
  <c r="AY120" i="1" s="1"/>
  <c r="AY121" i="1" s="1"/>
  <c r="AY20" i="1" s="1"/>
  <c r="AY111" i="1"/>
  <c r="AX117" i="1"/>
  <c r="AX118" i="1" s="1"/>
  <c r="AX119" i="1" s="1"/>
  <c r="AX120" i="1" s="1"/>
  <c r="AX121" i="1" s="1"/>
  <c r="AX20" i="1" s="1"/>
  <c r="AX111" i="1"/>
  <c r="AL117" i="1"/>
  <c r="AL118" i="1" s="1"/>
  <c r="AL119" i="1" s="1"/>
  <c r="AL120" i="1" s="1"/>
  <c r="AL121" i="1" s="1"/>
  <c r="AL20" i="1" s="1"/>
  <c r="AL111" i="1"/>
  <c r="P111" i="1"/>
  <c r="P117" i="1"/>
  <c r="P118" i="1" s="1"/>
  <c r="P119" i="1" s="1"/>
  <c r="P120" i="1" s="1"/>
  <c r="P121" i="1" s="1"/>
  <c r="P20" i="1" s="1"/>
  <c r="F123" i="1"/>
  <c r="F125" i="1" s="1"/>
  <c r="F112" i="1"/>
  <c r="F113" i="1" s="1"/>
  <c r="F114" i="1" s="1"/>
  <c r="F115" i="1" s="1"/>
  <c r="F16" i="1" s="1"/>
  <c r="F134" i="1"/>
  <c r="F136" i="1" s="1"/>
  <c r="F139" i="1" s="1"/>
  <c r="CC111" i="1"/>
  <c r="CC117" i="1"/>
  <c r="CC118" i="1" s="1"/>
  <c r="CC119" i="1" s="1"/>
  <c r="CC120" i="1" s="1"/>
  <c r="CC121" i="1" s="1"/>
  <c r="CC20" i="1" s="1"/>
  <c r="G123" i="1"/>
  <c r="G125" i="1" s="1"/>
  <c r="G112" i="1"/>
  <c r="G113" i="1" s="1"/>
  <c r="G114" i="1" s="1"/>
  <c r="G115" i="1" s="1"/>
  <c r="G16" i="1" s="1"/>
  <c r="G134" i="1"/>
  <c r="G136" i="1" s="1"/>
  <c r="G139" i="1" s="1"/>
  <c r="BS111" i="1"/>
  <c r="BS117" i="1"/>
  <c r="BS118" i="1" s="1"/>
  <c r="BS119" i="1" s="1"/>
  <c r="BS120" i="1" s="1"/>
  <c r="BS121" i="1" s="1"/>
  <c r="BS20" i="1" s="1"/>
  <c r="BJ111" i="1"/>
  <c r="BJ117" i="1"/>
  <c r="BJ118" i="1" s="1"/>
  <c r="BJ119" i="1" s="1"/>
  <c r="BJ120" i="1" s="1"/>
  <c r="BJ121" i="1" s="1"/>
  <c r="BJ20" i="1" s="1"/>
  <c r="P121" i="10"/>
  <c r="P23" i="10" s="1"/>
  <c r="P34" i="10" s="1"/>
  <c r="P133" i="10"/>
  <c r="P142" i="10" s="1"/>
  <c r="P24" i="10" s="1"/>
  <c r="P35" i="10" s="1"/>
  <c r="P134" i="10"/>
  <c r="P27" i="10"/>
  <c r="F121" i="10"/>
  <c r="F23" i="10" s="1"/>
  <c r="F34" i="10" s="1"/>
  <c r="F133" i="10"/>
  <c r="F142" i="10" s="1"/>
  <c r="F24" i="10" s="1"/>
  <c r="F35" i="10" s="1"/>
  <c r="F134" i="10"/>
  <c r="BK117" i="1"/>
  <c r="BK118" i="1" s="1"/>
  <c r="BK119" i="1" s="1"/>
  <c r="BK120" i="1" s="1"/>
  <c r="BK121" i="1" s="1"/>
  <c r="BK20" i="1" s="1"/>
  <c r="BK111" i="1"/>
  <c r="AE111" i="1"/>
  <c r="AE117" i="1"/>
  <c r="AE118" i="1" s="1"/>
  <c r="AE119" i="1" s="1"/>
  <c r="AE120" i="1" s="1"/>
  <c r="AE121" i="1" s="1"/>
  <c r="AE20" i="1" s="1"/>
  <c r="T111" i="1"/>
  <c r="T117" i="1"/>
  <c r="T118" i="1" s="1"/>
  <c r="T119" i="1" s="1"/>
  <c r="T120" i="1" s="1"/>
  <c r="T121" i="1" s="1"/>
  <c r="T20" i="1" s="1"/>
  <c r="BU111" i="1"/>
  <c r="BU117" i="1"/>
  <c r="BU118" i="1" s="1"/>
  <c r="BU119" i="1" s="1"/>
  <c r="BU120" i="1" s="1"/>
  <c r="BU121" i="1" s="1"/>
  <c r="BU20" i="1" s="1"/>
  <c r="BL111" i="1"/>
  <c r="BL117" i="1"/>
  <c r="BL118" i="1" s="1"/>
  <c r="BL119" i="1" s="1"/>
  <c r="BL120" i="1" s="1"/>
  <c r="BL121" i="1" s="1"/>
  <c r="BL20" i="1" s="1"/>
  <c r="U111" i="1"/>
  <c r="U117" i="1"/>
  <c r="U118" i="1" s="1"/>
  <c r="U119" i="1" s="1"/>
  <c r="U120" i="1" s="1"/>
  <c r="U121" i="1" s="1"/>
  <c r="U20" i="1" s="1"/>
  <c r="Q27" i="10"/>
  <c r="Q133" i="10"/>
  <c r="Q142" i="10" s="1"/>
  <c r="Q24" i="10" s="1"/>
  <c r="Q35" i="10" s="1"/>
  <c r="Q134" i="10"/>
  <c r="Q121" i="10"/>
  <c r="Q23" i="10" s="1"/>
  <c r="Q34" i="10" s="1"/>
  <c r="L27" i="10"/>
  <c r="L133" i="10"/>
  <c r="L142" i="10" s="1"/>
  <c r="L24" i="10" s="1"/>
  <c r="L35" i="10" s="1"/>
  <c r="L134" i="10"/>
  <c r="L121" i="10"/>
  <c r="L23" i="10" s="1"/>
  <c r="L34" i="10" s="1"/>
  <c r="M121" i="10"/>
  <c r="M23" i="10" s="1"/>
  <c r="M34" i="10" s="1"/>
  <c r="M133" i="10"/>
  <c r="M142" i="10" s="1"/>
  <c r="M24" i="10" s="1"/>
  <c r="M35" i="10" s="1"/>
  <c r="M134" i="10"/>
  <c r="BM117" i="1"/>
  <c r="BM118" i="1" s="1"/>
  <c r="BM119" i="1" s="1"/>
  <c r="BM120" i="1" s="1"/>
  <c r="BM121" i="1" s="1"/>
  <c r="BM20" i="1" s="1"/>
  <c r="BM111" i="1"/>
  <c r="BC117" i="1"/>
  <c r="BC118" i="1" s="1"/>
  <c r="BC119" i="1" s="1"/>
  <c r="BC120" i="1" s="1"/>
  <c r="BC121" i="1" s="1"/>
  <c r="BC20" i="1" s="1"/>
  <c r="BC111" i="1"/>
  <c r="L123" i="1"/>
  <c r="L125" i="1" s="1"/>
  <c r="L112" i="1"/>
  <c r="L113" i="1" s="1"/>
  <c r="L114" i="1" s="1"/>
  <c r="L115" i="1" s="1"/>
  <c r="L16" i="1" s="1"/>
  <c r="L134" i="1"/>
  <c r="L136" i="1" s="1"/>
  <c r="L139" i="1" s="1"/>
  <c r="BX117" i="1"/>
  <c r="BX118" i="1" s="1"/>
  <c r="BX119" i="1" s="1"/>
  <c r="BX120" i="1" s="1"/>
  <c r="BX121" i="1" s="1"/>
  <c r="BX20" i="1" s="1"/>
  <c r="BX111" i="1"/>
  <c r="BN111" i="1"/>
  <c r="BN117" i="1"/>
  <c r="BN118" i="1" s="1"/>
  <c r="BN119" i="1" s="1"/>
  <c r="BN120" i="1" s="1"/>
  <c r="BN121" i="1" s="1"/>
  <c r="BN20" i="1" s="1"/>
  <c r="BE117" i="1"/>
  <c r="BE118" i="1" s="1"/>
  <c r="BE119" i="1" s="1"/>
  <c r="BE120" i="1" s="1"/>
  <c r="BE121" i="1" s="1"/>
  <c r="BE20" i="1" s="1"/>
  <c r="BE111" i="1"/>
  <c r="X117" i="1"/>
  <c r="X118" i="1" s="1"/>
  <c r="X119" i="1" s="1"/>
  <c r="X120" i="1" s="1"/>
  <c r="X121" i="1" s="1"/>
  <c r="X20" i="1" s="1"/>
  <c r="X111" i="1"/>
  <c r="CG123" i="1"/>
  <c r="CG125" i="1" s="1"/>
  <c r="E94" i="10"/>
  <c r="N94" i="10"/>
  <c r="N95" i="10"/>
  <c r="N132" i="10" s="1"/>
  <c r="N104" i="10"/>
  <c r="N103" i="10"/>
  <c r="E104" i="10"/>
  <c r="E103" i="10"/>
  <c r="AF123" i="1" l="1"/>
  <c r="AF125" i="1" s="1"/>
  <c r="AF127" i="1" s="1"/>
  <c r="AF23" i="1" s="1"/>
  <c r="AF34" i="1" s="1"/>
  <c r="AR134" i="1"/>
  <c r="AR136" i="1" s="1"/>
  <c r="AR139" i="1" s="1"/>
  <c r="AR140" i="1" s="1"/>
  <c r="AR149" i="1" s="1"/>
  <c r="AR25" i="1" s="1"/>
  <c r="AR112" i="1"/>
  <c r="AR113" i="1" s="1"/>
  <c r="AR114" i="1" s="1"/>
  <c r="AR115" i="1" s="1"/>
  <c r="AR16" i="1" s="1"/>
  <c r="AR27" i="1" s="1"/>
  <c r="Q134" i="1"/>
  <c r="Q136" i="1" s="1"/>
  <c r="Q139" i="1" s="1"/>
  <c r="AF134" i="1"/>
  <c r="AF136" i="1" s="1"/>
  <c r="AF139" i="1" s="1"/>
  <c r="AF150" i="1" s="1"/>
  <c r="CG134" i="1"/>
  <c r="CG136" i="1" s="1"/>
  <c r="CG139" i="1" s="1"/>
  <c r="CG148" i="1" s="1"/>
  <c r="CG24" i="1" s="1"/>
  <c r="CG35" i="1" s="1"/>
  <c r="Q112" i="1"/>
  <c r="Q113" i="1" s="1"/>
  <c r="Q114" i="1" s="1"/>
  <c r="Q115" i="1" s="1"/>
  <c r="Q16" i="1" s="1"/>
  <c r="Q27" i="1" s="1"/>
  <c r="BB134" i="1"/>
  <c r="BB136" i="1" s="1"/>
  <c r="BB139" i="1" s="1"/>
  <c r="BB150" i="1" s="1"/>
  <c r="BB112" i="1"/>
  <c r="BB113" i="1" s="1"/>
  <c r="BB114" i="1" s="1"/>
  <c r="BB115" i="1" s="1"/>
  <c r="BB16" i="1" s="1"/>
  <c r="BB27" i="1" s="1"/>
  <c r="AD134" i="1"/>
  <c r="AD136" i="1" s="1"/>
  <c r="AD139" i="1" s="1"/>
  <c r="AD148" i="1" s="1"/>
  <c r="AD24" i="1" s="1"/>
  <c r="AD35" i="1" s="1"/>
  <c r="BR148" i="1"/>
  <c r="BR24" i="1" s="1"/>
  <c r="BR35" i="1" s="1"/>
  <c r="BR140" i="1"/>
  <c r="BR149" i="1" s="1"/>
  <c r="BR25" i="1" s="1"/>
  <c r="BR123" i="1"/>
  <c r="BR125" i="1" s="1"/>
  <c r="BR127" i="1" s="1"/>
  <c r="BR23" i="1" s="1"/>
  <c r="BR34" i="1" s="1"/>
  <c r="BR112" i="1"/>
  <c r="BR113" i="1" s="1"/>
  <c r="BR114" i="1" s="1"/>
  <c r="BR115" i="1" s="1"/>
  <c r="BR16" i="1" s="1"/>
  <c r="BR27" i="1" s="1"/>
  <c r="AD123" i="1"/>
  <c r="AD125" i="1" s="1"/>
  <c r="AD127" i="1" s="1"/>
  <c r="AD23" i="1" s="1"/>
  <c r="AD34" i="1" s="1"/>
  <c r="AN150" i="1"/>
  <c r="CE117" i="1"/>
  <c r="CE118" i="1" s="1"/>
  <c r="CE119" i="1" s="1"/>
  <c r="CE120" i="1" s="1"/>
  <c r="CE121" i="1" s="1"/>
  <c r="CE20" i="1" s="1"/>
  <c r="CE31" i="1" s="1"/>
  <c r="AG117" i="1"/>
  <c r="AG118" i="1" s="1"/>
  <c r="AG119" i="1" s="1"/>
  <c r="AG120" i="1" s="1"/>
  <c r="AG121" i="1" s="1"/>
  <c r="AG20" i="1" s="1"/>
  <c r="AG31" i="1" s="1"/>
  <c r="CI117" i="1"/>
  <c r="CI118" i="1" s="1"/>
  <c r="CI119" i="1" s="1"/>
  <c r="CI120" i="1" s="1"/>
  <c r="CI121" i="1" s="1"/>
  <c r="CI20" i="1" s="1"/>
  <c r="CI31" i="1" s="1"/>
  <c r="R111" i="1"/>
  <c r="R123" i="1" s="1"/>
  <c r="R125" i="1" s="1"/>
  <c r="R127" i="1" s="1"/>
  <c r="R23" i="1" s="1"/>
  <c r="R34" i="1" s="1"/>
  <c r="AQ111" i="1"/>
  <c r="AQ134" i="1" s="1"/>
  <c r="AQ136" i="1" s="1"/>
  <c r="AQ139" i="1" s="1"/>
  <c r="AQ140" i="1" s="1"/>
  <c r="AQ149" i="1" s="1"/>
  <c r="AQ25" i="1" s="1"/>
  <c r="AC111" i="1"/>
  <c r="AC112" i="1" s="1"/>
  <c r="AC113" i="1" s="1"/>
  <c r="AC114" i="1" s="1"/>
  <c r="AC115" i="1" s="1"/>
  <c r="AC16" i="1" s="1"/>
  <c r="AC27" i="1" s="1"/>
  <c r="J117" i="1"/>
  <c r="J118" i="1" s="1"/>
  <c r="J119" i="1" s="1"/>
  <c r="J120" i="1" s="1"/>
  <c r="J121" i="1" s="1"/>
  <c r="J20" i="1" s="1"/>
  <c r="J31" i="1" s="1"/>
  <c r="BV117" i="1"/>
  <c r="BV118" i="1" s="1"/>
  <c r="BV119" i="1" s="1"/>
  <c r="BV120" i="1" s="1"/>
  <c r="BV121" i="1" s="1"/>
  <c r="BV20" i="1" s="1"/>
  <c r="BV31" i="1" s="1"/>
  <c r="V117" i="1"/>
  <c r="V118" i="1" s="1"/>
  <c r="V119" i="1" s="1"/>
  <c r="V120" i="1" s="1"/>
  <c r="V121" i="1" s="1"/>
  <c r="V20" i="1" s="1"/>
  <c r="V31" i="1" s="1"/>
  <c r="CD111" i="1"/>
  <c r="CD123" i="1" s="1"/>
  <c r="CD125" i="1" s="1"/>
  <c r="CD127" i="1" s="1"/>
  <c r="CD23" i="1" s="1"/>
  <c r="CD34" i="1" s="1"/>
  <c r="AM117" i="1"/>
  <c r="AM118" i="1" s="1"/>
  <c r="AM119" i="1" s="1"/>
  <c r="AM120" i="1" s="1"/>
  <c r="AM121" i="1" s="1"/>
  <c r="AM20" i="1" s="1"/>
  <c r="AM31" i="1" s="1"/>
  <c r="AI111" i="1"/>
  <c r="AI123" i="1" s="1"/>
  <c r="AI125" i="1" s="1"/>
  <c r="AI127" i="1" s="1"/>
  <c r="AI23" i="1" s="1"/>
  <c r="AI34" i="1" s="1"/>
  <c r="CA111" i="1"/>
  <c r="CA112" i="1" s="1"/>
  <c r="CA113" i="1" s="1"/>
  <c r="CA114" i="1" s="1"/>
  <c r="CA115" i="1" s="1"/>
  <c r="CA16" i="1" s="1"/>
  <c r="CA27" i="1" s="1"/>
  <c r="BT117" i="1"/>
  <c r="BT118" i="1" s="1"/>
  <c r="BT119" i="1" s="1"/>
  <c r="BT120" i="1" s="1"/>
  <c r="BT121" i="1" s="1"/>
  <c r="BT20" i="1" s="1"/>
  <c r="BT31" i="1" s="1"/>
  <c r="AN140" i="1"/>
  <c r="AN149" i="1" s="1"/>
  <c r="AN25" i="1" s="1"/>
  <c r="BV134" i="1"/>
  <c r="BV136" i="1" s="1"/>
  <c r="BV139" i="1" s="1"/>
  <c r="BV148" i="1" s="1"/>
  <c r="BV24" i="1" s="1"/>
  <c r="BV35" i="1" s="1"/>
  <c r="BV112" i="1"/>
  <c r="BV113" i="1" s="1"/>
  <c r="BV114" i="1" s="1"/>
  <c r="BV115" i="1" s="1"/>
  <c r="BV16" i="1" s="1"/>
  <c r="BV27" i="1" s="1"/>
  <c r="BA117" i="1"/>
  <c r="BA118" i="1" s="1"/>
  <c r="BA119" i="1" s="1"/>
  <c r="BA120" i="1" s="1"/>
  <c r="BA121" i="1" s="1"/>
  <c r="BA20" i="1" s="1"/>
  <c r="BA31" i="1" s="1"/>
  <c r="H117" i="1"/>
  <c r="H118" i="1" s="1"/>
  <c r="H119" i="1" s="1"/>
  <c r="H120" i="1" s="1"/>
  <c r="H121" i="1" s="1"/>
  <c r="H20" i="1" s="1"/>
  <c r="H31" i="1" s="1"/>
  <c r="BI117" i="1"/>
  <c r="BI118" i="1" s="1"/>
  <c r="BI119" i="1" s="1"/>
  <c r="BI120" i="1" s="1"/>
  <c r="BI121" i="1" s="1"/>
  <c r="BI20" i="1" s="1"/>
  <c r="BI31" i="1" s="1"/>
  <c r="AA111" i="1"/>
  <c r="AA123" i="1" s="1"/>
  <c r="AA125" i="1" s="1"/>
  <c r="AA127" i="1" s="1"/>
  <c r="AA23" i="1" s="1"/>
  <c r="AA34" i="1" s="1"/>
  <c r="N111" i="1"/>
  <c r="N112" i="1" s="1"/>
  <c r="N113" i="1" s="1"/>
  <c r="N114" i="1" s="1"/>
  <c r="N115" i="1" s="1"/>
  <c r="N16" i="1" s="1"/>
  <c r="N27" i="1" s="1"/>
  <c r="AP117" i="1"/>
  <c r="AP118" i="1" s="1"/>
  <c r="AP119" i="1" s="1"/>
  <c r="AP120" i="1" s="1"/>
  <c r="AP121" i="1" s="1"/>
  <c r="AP20" i="1" s="1"/>
  <c r="AP31" i="1" s="1"/>
  <c r="AP134" i="1"/>
  <c r="AP136" i="1" s="1"/>
  <c r="AP139" i="1" s="1"/>
  <c r="AP148" i="1" s="1"/>
  <c r="AP24" i="1" s="1"/>
  <c r="AP35" i="1" s="1"/>
  <c r="AP123" i="1"/>
  <c r="AP125" i="1" s="1"/>
  <c r="AP127" i="1" s="1"/>
  <c r="AP23" i="1" s="1"/>
  <c r="AP34" i="1" s="1"/>
  <c r="AP112" i="1"/>
  <c r="AP113" i="1" s="1"/>
  <c r="AP114" i="1" s="1"/>
  <c r="AP115" i="1" s="1"/>
  <c r="AP16" i="1" s="1"/>
  <c r="AP27" i="1" s="1"/>
  <c r="BT123" i="1"/>
  <c r="BT125" i="1" s="1"/>
  <c r="BT127" i="1" s="1"/>
  <c r="BT23" i="1" s="1"/>
  <c r="BT34" i="1" s="1"/>
  <c r="BT112" i="1"/>
  <c r="BT113" i="1" s="1"/>
  <c r="BT114" i="1" s="1"/>
  <c r="BT115" i="1" s="1"/>
  <c r="BT16" i="1" s="1"/>
  <c r="BT27" i="1" s="1"/>
  <c r="BT134" i="1"/>
  <c r="BT136" i="1" s="1"/>
  <c r="BT139" i="1" s="1"/>
  <c r="BT150" i="1" s="1"/>
  <c r="BA123" i="1"/>
  <c r="BA125" i="1" s="1"/>
  <c r="BA127" i="1" s="1"/>
  <c r="BA23" i="1" s="1"/>
  <c r="BA34" i="1" s="1"/>
  <c r="BA112" i="1"/>
  <c r="BA113" i="1" s="1"/>
  <c r="BA114" i="1" s="1"/>
  <c r="BA115" i="1" s="1"/>
  <c r="BA16" i="1" s="1"/>
  <c r="BA27" i="1" s="1"/>
  <c r="BA134" i="1"/>
  <c r="BA136" i="1" s="1"/>
  <c r="BA139" i="1" s="1"/>
  <c r="BA140" i="1" s="1"/>
  <c r="BA149" i="1" s="1"/>
  <c r="BA25" i="1" s="1"/>
  <c r="H123" i="1"/>
  <c r="H125" i="1" s="1"/>
  <c r="H127" i="1" s="1"/>
  <c r="H23" i="1" s="1"/>
  <c r="H34" i="1" s="1"/>
  <c r="H112" i="1"/>
  <c r="H113" i="1" s="1"/>
  <c r="H114" i="1" s="1"/>
  <c r="H115" i="1" s="1"/>
  <c r="H16" i="1" s="1"/>
  <c r="H27" i="1" s="1"/>
  <c r="H134" i="1"/>
  <c r="H136" i="1" s="1"/>
  <c r="H139" i="1" s="1"/>
  <c r="H150" i="1" s="1"/>
  <c r="AM112" i="1"/>
  <c r="AM113" i="1" s="1"/>
  <c r="AM114" i="1" s="1"/>
  <c r="AM115" i="1" s="1"/>
  <c r="AM16" i="1" s="1"/>
  <c r="AM27" i="1" s="1"/>
  <c r="AM134" i="1"/>
  <c r="AM136" i="1" s="1"/>
  <c r="AM139" i="1" s="1"/>
  <c r="AM148" i="1" s="1"/>
  <c r="AM24" i="1" s="1"/>
  <c r="AM35" i="1" s="1"/>
  <c r="AM123" i="1"/>
  <c r="AM125" i="1" s="1"/>
  <c r="AM127" i="1" s="1"/>
  <c r="AM23" i="1" s="1"/>
  <c r="AM34" i="1" s="1"/>
  <c r="CI123" i="1"/>
  <c r="CI125" i="1" s="1"/>
  <c r="CI127" i="1" s="1"/>
  <c r="CI23" i="1" s="1"/>
  <c r="CI34" i="1" s="1"/>
  <c r="CI112" i="1"/>
  <c r="CI113" i="1" s="1"/>
  <c r="CI114" i="1" s="1"/>
  <c r="CI115" i="1" s="1"/>
  <c r="CI16" i="1" s="1"/>
  <c r="CI27" i="1" s="1"/>
  <c r="CI134" i="1"/>
  <c r="CI136" i="1" s="1"/>
  <c r="CI139" i="1" s="1"/>
  <c r="CI150" i="1" s="1"/>
  <c r="J112" i="1"/>
  <c r="J113" i="1" s="1"/>
  <c r="J114" i="1" s="1"/>
  <c r="J115" i="1" s="1"/>
  <c r="J16" i="1" s="1"/>
  <c r="J27" i="1" s="1"/>
  <c r="J123" i="1"/>
  <c r="J125" i="1" s="1"/>
  <c r="J127" i="1" s="1"/>
  <c r="J23" i="1" s="1"/>
  <c r="J34" i="1" s="1"/>
  <c r="J134" i="1"/>
  <c r="J136" i="1" s="1"/>
  <c r="J139" i="1" s="1"/>
  <c r="J150" i="1" s="1"/>
  <c r="AZ123" i="1"/>
  <c r="AZ125" i="1" s="1"/>
  <c r="AZ127" i="1" s="1"/>
  <c r="AZ23" i="1" s="1"/>
  <c r="AZ34" i="1" s="1"/>
  <c r="AZ112" i="1"/>
  <c r="AZ113" i="1" s="1"/>
  <c r="AZ114" i="1" s="1"/>
  <c r="AZ115" i="1" s="1"/>
  <c r="AZ16" i="1" s="1"/>
  <c r="AZ27" i="1" s="1"/>
  <c r="AZ134" i="1"/>
  <c r="AZ136" i="1" s="1"/>
  <c r="AZ139" i="1" s="1"/>
  <c r="AZ150" i="1" s="1"/>
  <c r="AS13" i="1"/>
  <c r="AS11" i="1" s="1"/>
  <c r="AS12" i="1" s="1"/>
  <c r="AS14" i="1" s="1"/>
  <c r="AS117" i="1" s="1"/>
  <c r="AS118" i="1" s="1"/>
  <c r="AS119" i="1" s="1"/>
  <c r="AS120" i="1" s="1"/>
  <c r="AS121" i="1" s="1"/>
  <c r="AS20" i="1" s="1"/>
  <c r="AS31" i="1" s="1"/>
  <c r="V134" i="1"/>
  <c r="V136" i="1" s="1"/>
  <c r="V139" i="1" s="1"/>
  <c r="V150" i="1" s="1"/>
  <c r="CF111" i="1"/>
  <c r="CF134" i="1" s="1"/>
  <c r="CF136" i="1" s="1"/>
  <c r="CF139" i="1" s="1"/>
  <c r="CF150" i="1" s="1"/>
  <c r="AZ117" i="1"/>
  <c r="AZ118" i="1" s="1"/>
  <c r="AZ119" i="1" s="1"/>
  <c r="AZ120" i="1" s="1"/>
  <c r="AZ121" i="1" s="1"/>
  <c r="AZ20" i="1" s="1"/>
  <c r="AZ31" i="1" s="1"/>
  <c r="AH13" i="1"/>
  <c r="AH11" i="1" s="1"/>
  <c r="AH12" i="1" s="1"/>
  <c r="AH14" i="1" s="1"/>
  <c r="AH117" i="1" s="1"/>
  <c r="AH118" i="1" s="1"/>
  <c r="AH119" i="1" s="1"/>
  <c r="AH120" i="1" s="1"/>
  <c r="AH121" i="1" s="1"/>
  <c r="AH20" i="1" s="1"/>
  <c r="AH31" i="1" s="1"/>
  <c r="AT117" i="1"/>
  <c r="AT118" i="1" s="1"/>
  <c r="AT119" i="1" s="1"/>
  <c r="AT120" i="1" s="1"/>
  <c r="AT121" i="1" s="1"/>
  <c r="AT20" i="1" s="1"/>
  <c r="AT31" i="1" s="1"/>
  <c r="S117" i="1"/>
  <c r="S118" i="1" s="1"/>
  <c r="S119" i="1" s="1"/>
  <c r="S120" i="1" s="1"/>
  <c r="S121" i="1" s="1"/>
  <c r="S20" i="1" s="1"/>
  <c r="S31" i="1" s="1"/>
  <c r="AB117" i="1"/>
  <c r="AB118" i="1" s="1"/>
  <c r="AB119" i="1" s="1"/>
  <c r="AB120" i="1" s="1"/>
  <c r="AB121" i="1" s="1"/>
  <c r="AB20" i="1" s="1"/>
  <c r="AB31" i="1" s="1"/>
  <c r="V123" i="1"/>
  <c r="V125" i="1" s="1"/>
  <c r="V127" i="1" s="1"/>
  <c r="V23" i="1" s="1"/>
  <c r="V34" i="1" s="1"/>
  <c r="AO111" i="1"/>
  <c r="AO112" i="1" s="1"/>
  <c r="AO113" i="1" s="1"/>
  <c r="AO114" i="1" s="1"/>
  <c r="AO115" i="1" s="1"/>
  <c r="AO16" i="1" s="1"/>
  <c r="AO27" i="1" s="1"/>
  <c r="AG134" i="1"/>
  <c r="AG136" i="1" s="1"/>
  <c r="AG139" i="1" s="1"/>
  <c r="AG150" i="1" s="1"/>
  <c r="BD13" i="1"/>
  <c r="BD11" i="1" s="1"/>
  <c r="BD12" i="1" s="1"/>
  <c r="BD14" i="1" s="1"/>
  <c r="BD111" i="1" s="1"/>
  <c r="AG112" i="1"/>
  <c r="AG113" i="1" s="1"/>
  <c r="AG114" i="1" s="1"/>
  <c r="AG115" i="1" s="1"/>
  <c r="AG16" i="1" s="1"/>
  <c r="AG27" i="1" s="1"/>
  <c r="CE134" i="1"/>
  <c r="CE136" i="1" s="1"/>
  <c r="CE139" i="1" s="1"/>
  <c r="CE150" i="1" s="1"/>
  <c r="CE123" i="1"/>
  <c r="CE125" i="1" s="1"/>
  <c r="CE127" i="1" s="1"/>
  <c r="CE23" i="1" s="1"/>
  <c r="CE34" i="1" s="1"/>
  <c r="BV123" i="1"/>
  <c r="BV125" i="1" s="1"/>
  <c r="BV127" i="1" s="1"/>
  <c r="BV23" i="1" s="1"/>
  <c r="BV34" i="1" s="1"/>
  <c r="CH13" i="1"/>
  <c r="CH11" i="1" s="1"/>
  <c r="CH12" i="1" s="1"/>
  <c r="CH14" i="1" s="1"/>
  <c r="CH117" i="1" s="1"/>
  <c r="CH118" i="1" s="1"/>
  <c r="CH119" i="1" s="1"/>
  <c r="CH120" i="1" s="1"/>
  <c r="CH121" i="1" s="1"/>
  <c r="CH20" i="1" s="1"/>
  <c r="CH31" i="1" s="1"/>
  <c r="BW13" i="1"/>
  <c r="BW11" i="1" s="1"/>
  <c r="BW12" i="1" s="1"/>
  <c r="BW14" i="1" s="1"/>
  <c r="BW117" i="1" s="1"/>
  <c r="BW118" i="1" s="1"/>
  <c r="BW119" i="1" s="1"/>
  <c r="BW120" i="1" s="1"/>
  <c r="BW121" i="1" s="1"/>
  <c r="BW20" i="1" s="1"/>
  <c r="BW31" i="1" s="1"/>
  <c r="W13" i="1"/>
  <c r="W11" i="1" s="1"/>
  <c r="W12" i="1" s="1"/>
  <c r="W14" i="1" s="1"/>
  <c r="W117" i="1" s="1"/>
  <c r="W118" i="1" s="1"/>
  <c r="W119" i="1" s="1"/>
  <c r="W120" i="1" s="1"/>
  <c r="W121" i="1" s="1"/>
  <c r="W20" i="1" s="1"/>
  <c r="W31" i="1" s="1"/>
  <c r="BC31" i="1"/>
  <c r="CC31" i="1"/>
  <c r="AX31" i="1"/>
  <c r="T31" i="1"/>
  <c r="BJ31" i="1"/>
  <c r="BP31" i="1"/>
  <c r="U31" i="1"/>
  <c r="AB27" i="1"/>
  <c r="BM31" i="1"/>
  <c r="BL31" i="1"/>
  <c r="AY31" i="1"/>
  <c r="AW31" i="1"/>
  <c r="AI31" i="1"/>
  <c r="CG27" i="1"/>
  <c r="BE31" i="1"/>
  <c r="AE31" i="1"/>
  <c r="BS31" i="1"/>
  <c r="F27" i="1"/>
  <c r="BK31" i="1"/>
  <c r="BU31" i="1"/>
  <c r="BH31" i="1"/>
  <c r="AF27" i="1"/>
  <c r="BN31" i="1"/>
  <c r="Z31" i="1"/>
  <c r="L27" i="1"/>
  <c r="X31" i="1"/>
  <c r="G27" i="1"/>
  <c r="AL31" i="1"/>
  <c r="BZ31" i="1"/>
  <c r="BX31" i="1"/>
  <c r="V27" i="1"/>
  <c r="BQ31" i="1"/>
  <c r="AV31" i="1"/>
  <c r="P31" i="1"/>
  <c r="AK31" i="1"/>
  <c r="AB134" i="1"/>
  <c r="AB136" i="1" s="1"/>
  <c r="AB139" i="1" s="1"/>
  <c r="AB150" i="1" s="1"/>
  <c r="AB123" i="1"/>
  <c r="AB125" i="1" s="1"/>
  <c r="AB127" i="1" s="1"/>
  <c r="AB23" i="1" s="1"/>
  <c r="AB34" i="1" s="1"/>
  <c r="H144" i="10"/>
  <c r="H143" i="10"/>
  <c r="H25" i="10" s="1"/>
  <c r="S112" i="1"/>
  <c r="S113" i="1" s="1"/>
  <c r="S114" i="1" s="1"/>
  <c r="S115" i="1" s="1"/>
  <c r="S16" i="1" s="1"/>
  <c r="S134" i="1"/>
  <c r="S136" i="1" s="1"/>
  <c r="S139" i="1" s="1"/>
  <c r="S150" i="1" s="1"/>
  <c r="CB140" i="1"/>
  <c r="CB149" i="1" s="1"/>
  <c r="CB25" i="1" s="1"/>
  <c r="CB150" i="1"/>
  <c r="AT112" i="1"/>
  <c r="AT113" i="1" s="1"/>
  <c r="AT114" i="1" s="1"/>
  <c r="AT115" i="1" s="1"/>
  <c r="AT16" i="1" s="1"/>
  <c r="AT123" i="1"/>
  <c r="AT125" i="1" s="1"/>
  <c r="AT127" i="1" s="1"/>
  <c r="AT23" i="1" s="1"/>
  <c r="AT34" i="1" s="1"/>
  <c r="BI112" i="1"/>
  <c r="BI113" i="1" s="1"/>
  <c r="BI114" i="1" s="1"/>
  <c r="BI115" i="1" s="1"/>
  <c r="BI16" i="1" s="1"/>
  <c r="BI134" i="1"/>
  <c r="BI136" i="1" s="1"/>
  <c r="BI139" i="1" s="1"/>
  <c r="BI123" i="1"/>
  <c r="BI125" i="1" s="1"/>
  <c r="BI127" i="1" s="1"/>
  <c r="BI23" i="1" s="1"/>
  <c r="BI34" i="1" s="1"/>
  <c r="I140" i="1"/>
  <c r="I149" i="1" s="1"/>
  <c r="I25" i="1" s="1"/>
  <c r="I148" i="1"/>
  <c r="I24" i="1" s="1"/>
  <c r="I35" i="1" s="1"/>
  <c r="K148" i="1"/>
  <c r="K24" i="1" s="1"/>
  <c r="K35" i="1" s="1"/>
  <c r="K150" i="1"/>
  <c r="BG150" i="1"/>
  <c r="AV123" i="1"/>
  <c r="AV125" i="1" s="1"/>
  <c r="AV112" i="1"/>
  <c r="AV113" i="1" s="1"/>
  <c r="AV114" i="1" s="1"/>
  <c r="AV115" i="1" s="1"/>
  <c r="AV16" i="1" s="1"/>
  <c r="AV134" i="1"/>
  <c r="AV136" i="1" s="1"/>
  <c r="AV139" i="1" s="1"/>
  <c r="BG140" i="1"/>
  <c r="BG149" i="1" s="1"/>
  <c r="BG25" i="1" s="1"/>
  <c r="AW112" i="1"/>
  <c r="AW113" i="1" s="1"/>
  <c r="AW114" i="1" s="1"/>
  <c r="AW115" i="1" s="1"/>
  <c r="AW16" i="1" s="1"/>
  <c r="AW123" i="1"/>
  <c r="AW125" i="1" s="1"/>
  <c r="AW134" i="1"/>
  <c r="AW136" i="1" s="1"/>
  <c r="AW139" i="1" s="1"/>
  <c r="AK123" i="1"/>
  <c r="AK125" i="1" s="1"/>
  <c r="AK112" i="1"/>
  <c r="AK113" i="1" s="1"/>
  <c r="AK114" i="1" s="1"/>
  <c r="AK115" i="1" s="1"/>
  <c r="AK16" i="1" s="1"/>
  <c r="AK134" i="1"/>
  <c r="AK136" i="1" s="1"/>
  <c r="AK139" i="1" s="1"/>
  <c r="Z123" i="1"/>
  <c r="Z125" i="1" s="1"/>
  <c r="Z112" i="1"/>
  <c r="Z113" i="1" s="1"/>
  <c r="Z114" i="1" s="1"/>
  <c r="Z115" i="1" s="1"/>
  <c r="Z16" i="1" s="1"/>
  <c r="Z134" i="1"/>
  <c r="Z136" i="1" s="1"/>
  <c r="Z139" i="1" s="1"/>
  <c r="BZ123" i="1"/>
  <c r="BZ125" i="1" s="1"/>
  <c r="BZ127" i="1" s="1"/>
  <c r="BZ23" i="1" s="1"/>
  <c r="BZ34" i="1" s="1"/>
  <c r="BZ112" i="1"/>
  <c r="BZ113" i="1" s="1"/>
  <c r="BZ114" i="1" s="1"/>
  <c r="BZ115" i="1" s="1"/>
  <c r="BZ16" i="1" s="1"/>
  <c r="BZ134" i="1"/>
  <c r="BZ136" i="1" s="1"/>
  <c r="BZ139" i="1" s="1"/>
  <c r="BP123" i="1"/>
  <c r="BP125" i="1" s="1"/>
  <c r="BP112" i="1"/>
  <c r="BP113" i="1" s="1"/>
  <c r="BP114" i="1" s="1"/>
  <c r="BP115" i="1" s="1"/>
  <c r="BP16" i="1" s="1"/>
  <c r="BP134" i="1"/>
  <c r="BP136" i="1" s="1"/>
  <c r="BP139" i="1" s="1"/>
  <c r="BQ123" i="1"/>
  <c r="BQ125" i="1" s="1"/>
  <c r="BQ112" i="1"/>
  <c r="BQ113" i="1" s="1"/>
  <c r="BQ114" i="1" s="1"/>
  <c r="BQ115" i="1" s="1"/>
  <c r="BQ16" i="1" s="1"/>
  <c r="BQ134" i="1"/>
  <c r="BQ136" i="1" s="1"/>
  <c r="BQ139" i="1" s="1"/>
  <c r="AY123" i="1"/>
  <c r="AY125" i="1" s="1"/>
  <c r="AY112" i="1"/>
  <c r="AY113" i="1" s="1"/>
  <c r="AY114" i="1" s="1"/>
  <c r="AY115" i="1" s="1"/>
  <c r="AY16" i="1" s="1"/>
  <c r="AY134" i="1"/>
  <c r="AY136" i="1" s="1"/>
  <c r="AY139" i="1" s="1"/>
  <c r="BH123" i="1"/>
  <c r="BH125" i="1" s="1"/>
  <c r="BH112" i="1"/>
  <c r="BH113" i="1" s="1"/>
  <c r="BH114" i="1" s="1"/>
  <c r="BH115" i="1" s="1"/>
  <c r="BH16" i="1" s="1"/>
  <c r="BH134" i="1"/>
  <c r="BH136" i="1" s="1"/>
  <c r="BH139" i="1" s="1"/>
  <c r="AL112" i="1"/>
  <c r="AL113" i="1" s="1"/>
  <c r="AL114" i="1" s="1"/>
  <c r="AL115" i="1" s="1"/>
  <c r="AL16" i="1" s="1"/>
  <c r="AL123" i="1"/>
  <c r="AL125" i="1" s="1"/>
  <c r="AL134" i="1"/>
  <c r="AL136" i="1" s="1"/>
  <c r="AL139" i="1" s="1"/>
  <c r="AX123" i="1"/>
  <c r="AX125" i="1" s="1"/>
  <c r="AX112" i="1"/>
  <c r="AX113" i="1" s="1"/>
  <c r="AX114" i="1" s="1"/>
  <c r="AX115" i="1" s="1"/>
  <c r="AX16" i="1" s="1"/>
  <c r="AX134" i="1"/>
  <c r="AX136" i="1" s="1"/>
  <c r="AX139" i="1" s="1"/>
  <c r="Q148" i="1"/>
  <c r="Q24" i="1" s="1"/>
  <c r="Q35" i="1" s="1"/>
  <c r="Q150" i="1"/>
  <c r="Q140" i="1"/>
  <c r="Q149" i="1" s="1"/>
  <c r="Q25" i="1" s="1"/>
  <c r="Q127" i="1"/>
  <c r="Q23" i="1" s="1"/>
  <c r="Q34" i="1" s="1"/>
  <c r="P123" i="1"/>
  <c r="P125" i="1" s="1"/>
  <c r="P112" i="1"/>
  <c r="P113" i="1" s="1"/>
  <c r="P114" i="1" s="1"/>
  <c r="P115" i="1" s="1"/>
  <c r="P16" i="1" s="1"/>
  <c r="P134" i="1"/>
  <c r="P136" i="1" s="1"/>
  <c r="P139" i="1" s="1"/>
  <c r="G148" i="1"/>
  <c r="G24" i="1" s="1"/>
  <c r="G35" i="1" s="1"/>
  <c r="G150" i="1"/>
  <c r="G140" i="1"/>
  <c r="G149" i="1" s="1"/>
  <c r="G25" i="1" s="1"/>
  <c r="CC123" i="1"/>
  <c r="CC125" i="1" s="1"/>
  <c r="CC112" i="1"/>
  <c r="CC113" i="1" s="1"/>
  <c r="CC114" i="1" s="1"/>
  <c r="CC115" i="1" s="1"/>
  <c r="CC16" i="1" s="1"/>
  <c r="CC134" i="1"/>
  <c r="CC136" i="1" s="1"/>
  <c r="CC139" i="1" s="1"/>
  <c r="F148" i="1"/>
  <c r="F24" i="1" s="1"/>
  <c r="F35" i="1" s="1"/>
  <c r="F150" i="1"/>
  <c r="F140" i="1"/>
  <c r="F149" i="1" s="1"/>
  <c r="F25" i="1" s="1"/>
  <c r="G127" i="1"/>
  <c r="G23" i="1" s="1"/>
  <c r="G34" i="1" s="1"/>
  <c r="F127" i="1"/>
  <c r="F23" i="1" s="1"/>
  <c r="F34" i="1" s="1"/>
  <c r="BJ134" i="1"/>
  <c r="BJ136" i="1" s="1"/>
  <c r="BJ139" i="1" s="1"/>
  <c r="BJ123" i="1"/>
  <c r="BJ125" i="1" s="1"/>
  <c r="BJ112" i="1"/>
  <c r="BJ113" i="1" s="1"/>
  <c r="BJ114" i="1" s="1"/>
  <c r="BJ115" i="1" s="1"/>
  <c r="BJ16" i="1" s="1"/>
  <c r="BS123" i="1"/>
  <c r="BS125" i="1" s="1"/>
  <c r="BS112" i="1"/>
  <c r="BS113" i="1" s="1"/>
  <c r="BS114" i="1" s="1"/>
  <c r="BS115" i="1" s="1"/>
  <c r="BS16" i="1" s="1"/>
  <c r="BS134" i="1"/>
  <c r="BS136" i="1" s="1"/>
  <c r="BS139" i="1" s="1"/>
  <c r="S127" i="1"/>
  <c r="S23" i="1" s="1"/>
  <c r="S34" i="1" s="1"/>
  <c r="P144" i="10"/>
  <c r="P143" i="10"/>
  <c r="P25" i="10" s="1"/>
  <c r="F144" i="10"/>
  <c r="F143" i="10"/>
  <c r="F25" i="10" s="1"/>
  <c r="BK123" i="1"/>
  <c r="BK125" i="1" s="1"/>
  <c r="BK112" i="1"/>
  <c r="BK113" i="1" s="1"/>
  <c r="BK114" i="1" s="1"/>
  <c r="BK115" i="1" s="1"/>
  <c r="BK16" i="1" s="1"/>
  <c r="BK134" i="1"/>
  <c r="BK136" i="1" s="1"/>
  <c r="BK139" i="1" s="1"/>
  <c r="AE123" i="1"/>
  <c r="AE125" i="1" s="1"/>
  <c r="AE112" i="1"/>
  <c r="AE113" i="1" s="1"/>
  <c r="AE114" i="1" s="1"/>
  <c r="AE115" i="1" s="1"/>
  <c r="AE16" i="1" s="1"/>
  <c r="AE134" i="1"/>
  <c r="AE136" i="1" s="1"/>
  <c r="AE139" i="1" s="1"/>
  <c r="T123" i="1"/>
  <c r="T125" i="1" s="1"/>
  <c r="T112" i="1"/>
  <c r="T113" i="1" s="1"/>
  <c r="T114" i="1" s="1"/>
  <c r="T115" i="1" s="1"/>
  <c r="T16" i="1" s="1"/>
  <c r="T134" i="1"/>
  <c r="T136" i="1" s="1"/>
  <c r="T139" i="1" s="1"/>
  <c r="BU123" i="1"/>
  <c r="BU125" i="1" s="1"/>
  <c r="BU112" i="1"/>
  <c r="BU113" i="1" s="1"/>
  <c r="BU114" i="1" s="1"/>
  <c r="BU115" i="1" s="1"/>
  <c r="BU16" i="1" s="1"/>
  <c r="BU134" i="1"/>
  <c r="BU136" i="1" s="1"/>
  <c r="BU139" i="1" s="1"/>
  <c r="BL123" i="1"/>
  <c r="BL125" i="1" s="1"/>
  <c r="BL112" i="1"/>
  <c r="BL113" i="1" s="1"/>
  <c r="BL114" i="1" s="1"/>
  <c r="BL115" i="1" s="1"/>
  <c r="BL16" i="1" s="1"/>
  <c r="BL134" i="1"/>
  <c r="BL136" i="1" s="1"/>
  <c r="BL139" i="1" s="1"/>
  <c r="BB127" i="1"/>
  <c r="BB23" i="1" s="1"/>
  <c r="BB34" i="1" s="1"/>
  <c r="U123" i="1"/>
  <c r="U125" i="1" s="1"/>
  <c r="U112" i="1"/>
  <c r="U113" i="1" s="1"/>
  <c r="U114" i="1" s="1"/>
  <c r="U115" i="1" s="1"/>
  <c r="U16" i="1" s="1"/>
  <c r="U134" i="1"/>
  <c r="U136" i="1" s="1"/>
  <c r="U139" i="1" s="1"/>
  <c r="Q144" i="10"/>
  <c r="Q143" i="10"/>
  <c r="Q25" i="10" s="1"/>
  <c r="L144" i="10"/>
  <c r="L143" i="10"/>
  <c r="L25" i="10" s="1"/>
  <c r="M144" i="10"/>
  <c r="M143" i="10"/>
  <c r="M25" i="10" s="1"/>
  <c r="BM123" i="1"/>
  <c r="BM125" i="1" s="1"/>
  <c r="BM112" i="1"/>
  <c r="BM113" i="1" s="1"/>
  <c r="BM114" i="1" s="1"/>
  <c r="BM115" i="1" s="1"/>
  <c r="BM16" i="1" s="1"/>
  <c r="BM134" i="1"/>
  <c r="BM136" i="1" s="1"/>
  <c r="BM139" i="1" s="1"/>
  <c r="BC123" i="1"/>
  <c r="BC125" i="1" s="1"/>
  <c r="BC112" i="1"/>
  <c r="BC113" i="1" s="1"/>
  <c r="BC114" i="1" s="1"/>
  <c r="BC115" i="1" s="1"/>
  <c r="BC16" i="1" s="1"/>
  <c r="BC134" i="1"/>
  <c r="BC136" i="1" s="1"/>
  <c r="BC139" i="1" s="1"/>
  <c r="AR127" i="1"/>
  <c r="AR23" i="1" s="1"/>
  <c r="AR34" i="1" s="1"/>
  <c r="AG127" i="1"/>
  <c r="AG23" i="1" s="1"/>
  <c r="AG34" i="1" s="1"/>
  <c r="L150" i="1"/>
  <c r="L148" i="1"/>
  <c r="L24" i="1" s="1"/>
  <c r="L35" i="1" s="1"/>
  <c r="L140" i="1"/>
  <c r="L149" i="1" s="1"/>
  <c r="L25" i="1" s="1"/>
  <c r="L127" i="1"/>
  <c r="L23" i="1" s="1"/>
  <c r="L34" i="1" s="1"/>
  <c r="BX123" i="1"/>
  <c r="BX125" i="1" s="1"/>
  <c r="BX112" i="1"/>
  <c r="BX113" i="1" s="1"/>
  <c r="BX114" i="1" s="1"/>
  <c r="BX115" i="1" s="1"/>
  <c r="BX16" i="1" s="1"/>
  <c r="BX134" i="1"/>
  <c r="BX136" i="1" s="1"/>
  <c r="BX139" i="1" s="1"/>
  <c r="BN112" i="1"/>
  <c r="BN113" i="1" s="1"/>
  <c r="BN114" i="1" s="1"/>
  <c r="BN115" i="1" s="1"/>
  <c r="BN16" i="1" s="1"/>
  <c r="BN123" i="1"/>
  <c r="BN125" i="1" s="1"/>
  <c r="BN134" i="1"/>
  <c r="BN136" i="1" s="1"/>
  <c r="BN139" i="1" s="1"/>
  <c r="BE112" i="1"/>
  <c r="BE113" i="1" s="1"/>
  <c r="BE114" i="1" s="1"/>
  <c r="BE115" i="1" s="1"/>
  <c r="BE16" i="1" s="1"/>
  <c r="BE123" i="1"/>
  <c r="BE125" i="1" s="1"/>
  <c r="BE134" i="1"/>
  <c r="BE136" i="1" s="1"/>
  <c r="BE139" i="1" s="1"/>
  <c r="AT140" i="1"/>
  <c r="AT149" i="1" s="1"/>
  <c r="AT25" i="1" s="1"/>
  <c r="AT150" i="1"/>
  <c r="AT148" i="1"/>
  <c r="AT24" i="1" s="1"/>
  <c r="AT35" i="1" s="1"/>
  <c r="X123" i="1"/>
  <c r="X125" i="1" s="1"/>
  <c r="X112" i="1"/>
  <c r="X113" i="1" s="1"/>
  <c r="X114" i="1" s="1"/>
  <c r="X115" i="1" s="1"/>
  <c r="X16" i="1" s="1"/>
  <c r="X134" i="1"/>
  <c r="X136" i="1" s="1"/>
  <c r="X139" i="1" s="1"/>
  <c r="CG150" i="1"/>
  <c r="CG127" i="1"/>
  <c r="CG23" i="1" s="1"/>
  <c r="CG34" i="1" s="1"/>
  <c r="E129" i="10"/>
  <c r="E131" i="10" s="1"/>
  <c r="E118" i="10"/>
  <c r="E120" i="10" s="1"/>
  <c r="N118" i="10"/>
  <c r="N120" i="10" s="1"/>
  <c r="N129" i="10"/>
  <c r="N131" i="10" s="1"/>
  <c r="E111" i="10"/>
  <c r="E112" i="10" s="1"/>
  <c r="E113" i="10" s="1"/>
  <c r="E114" i="10" s="1"/>
  <c r="E115" i="10" s="1"/>
  <c r="E20" i="10" s="1"/>
  <c r="E31" i="10" s="1"/>
  <c r="E105" i="10"/>
  <c r="N13" i="10"/>
  <c r="N11" i="10" s="1"/>
  <c r="N12" i="10" s="1"/>
  <c r="N14" i="10" s="1"/>
  <c r="AF148" i="1" l="1"/>
  <c r="AF24" i="1" s="1"/>
  <c r="AF35" i="1" s="1"/>
  <c r="CG140" i="1"/>
  <c r="CG149" i="1" s="1"/>
  <c r="CG25" i="1" s="1"/>
  <c r="BB140" i="1"/>
  <c r="BB149" i="1" s="1"/>
  <c r="BB25" i="1" s="1"/>
  <c r="AR148" i="1"/>
  <c r="AR24" i="1" s="1"/>
  <c r="AR35" i="1" s="1"/>
  <c r="AR150" i="1"/>
  <c r="AF140" i="1"/>
  <c r="AF149" i="1" s="1"/>
  <c r="AF25" i="1" s="1"/>
  <c r="BB148" i="1"/>
  <c r="BB24" i="1" s="1"/>
  <c r="BB35" i="1" s="1"/>
  <c r="AD150" i="1"/>
  <c r="AD140" i="1"/>
  <c r="AD149" i="1" s="1"/>
  <c r="AD25" i="1" s="1"/>
  <c r="AQ123" i="1"/>
  <c r="AQ125" i="1" s="1"/>
  <c r="AQ127" i="1" s="1"/>
  <c r="AQ23" i="1" s="1"/>
  <c r="AQ34" i="1" s="1"/>
  <c r="CD112" i="1"/>
  <c r="CD113" i="1" s="1"/>
  <c r="CD114" i="1" s="1"/>
  <c r="CD115" i="1" s="1"/>
  <c r="CD16" i="1" s="1"/>
  <c r="CD27" i="1" s="1"/>
  <c r="CF123" i="1"/>
  <c r="CF125" i="1" s="1"/>
  <c r="CF127" i="1" s="1"/>
  <c r="CF23" i="1" s="1"/>
  <c r="CF34" i="1" s="1"/>
  <c r="AG148" i="1"/>
  <c r="AG24" i="1" s="1"/>
  <c r="AG35" i="1" s="1"/>
  <c r="BT140" i="1"/>
  <c r="BT149" i="1" s="1"/>
  <c r="BT25" i="1" s="1"/>
  <c r="CA134" i="1"/>
  <c r="CA136" i="1" s="1"/>
  <c r="CA139" i="1" s="1"/>
  <c r="CA148" i="1" s="1"/>
  <c r="CA24" i="1" s="1"/>
  <c r="CA35" i="1" s="1"/>
  <c r="AQ150" i="1"/>
  <c r="CA123" i="1"/>
  <c r="CA125" i="1" s="1"/>
  <c r="CA127" i="1" s="1"/>
  <c r="CA23" i="1" s="1"/>
  <c r="CA34" i="1" s="1"/>
  <c r="AQ148" i="1"/>
  <c r="AQ24" i="1" s="1"/>
  <c r="AQ35" i="1" s="1"/>
  <c r="AQ112" i="1"/>
  <c r="AQ113" i="1" s="1"/>
  <c r="AQ114" i="1" s="1"/>
  <c r="AQ115" i="1" s="1"/>
  <c r="AQ16" i="1" s="1"/>
  <c r="AQ27" i="1" s="1"/>
  <c r="J140" i="1"/>
  <c r="J149" i="1" s="1"/>
  <c r="J25" i="1" s="1"/>
  <c r="H140" i="1"/>
  <c r="H149" i="1" s="1"/>
  <c r="H25" i="1" s="1"/>
  <c r="H148" i="1"/>
  <c r="H24" i="1" s="1"/>
  <c r="H35" i="1" s="1"/>
  <c r="R134" i="1"/>
  <c r="R136" i="1" s="1"/>
  <c r="R139" i="1" s="1"/>
  <c r="R140" i="1" s="1"/>
  <c r="R149" i="1" s="1"/>
  <c r="R25" i="1" s="1"/>
  <c r="R112" i="1"/>
  <c r="R113" i="1" s="1"/>
  <c r="R114" i="1" s="1"/>
  <c r="R115" i="1" s="1"/>
  <c r="R16" i="1" s="1"/>
  <c r="R27" i="1" s="1"/>
  <c r="AC123" i="1"/>
  <c r="AC125" i="1" s="1"/>
  <c r="AC127" i="1" s="1"/>
  <c r="AC23" i="1" s="1"/>
  <c r="AC34" i="1" s="1"/>
  <c r="CE140" i="1"/>
  <c r="CE149" i="1" s="1"/>
  <c r="CE25" i="1" s="1"/>
  <c r="N134" i="1"/>
  <c r="N136" i="1" s="1"/>
  <c r="N139" i="1" s="1"/>
  <c r="N150" i="1" s="1"/>
  <c r="W111" i="1"/>
  <c r="W123" i="1" s="1"/>
  <c r="W125" i="1" s="1"/>
  <c r="W127" i="1" s="1"/>
  <c r="W23" i="1" s="1"/>
  <c r="W34" i="1" s="1"/>
  <c r="BV140" i="1"/>
  <c r="BV149" i="1" s="1"/>
  <c r="BV25" i="1" s="1"/>
  <c r="BA148" i="1"/>
  <c r="BA24" i="1" s="1"/>
  <c r="BA35" i="1" s="1"/>
  <c r="AC134" i="1"/>
  <c r="AC136" i="1" s="1"/>
  <c r="AC139" i="1" s="1"/>
  <c r="AC140" i="1" s="1"/>
  <c r="AC149" i="1" s="1"/>
  <c r="AC25" i="1" s="1"/>
  <c r="N123" i="1"/>
  <c r="N125" i="1" s="1"/>
  <c r="N127" i="1" s="1"/>
  <c r="N23" i="1" s="1"/>
  <c r="N34" i="1" s="1"/>
  <c r="BV150" i="1"/>
  <c r="AP140" i="1"/>
  <c r="AP149" i="1" s="1"/>
  <c r="AP25" i="1" s="1"/>
  <c r="AP150" i="1"/>
  <c r="AS111" i="1"/>
  <c r="AS134" i="1" s="1"/>
  <c r="AS136" i="1" s="1"/>
  <c r="AS139" i="1" s="1"/>
  <c r="AS150" i="1" s="1"/>
  <c r="BA150" i="1"/>
  <c r="AO123" i="1"/>
  <c r="AO125" i="1" s="1"/>
  <c r="AO127" i="1" s="1"/>
  <c r="AO23" i="1" s="1"/>
  <c r="AO34" i="1" s="1"/>
  <c r="CF148" i="1"/>
  <c r="CF24" i="1" s="1"/>
  <c r="CF35" i="1" s="1"/>
  <c r="BW111" i="1"/>
  <c r="BW134" i="1" s="1"/>
  <c r="BW136" i="1" s="1"/>
  <c r="BW139" i="1" s="1"/>
  <c r="BW150" i="1" s="1"/>
  <c r="CF112" i="1"/>
  <c r="CF113" i="1" s="1"/>
  <c r="CF114" i="1" s="1"/>
  <c r="CF115" i="1" s="1"/>
  <c r="CF16" i="1" s="1"/>
  <c r="CF27" i="1" s="1"/>
  <c r="AI112" i="1"/>
  <c r="AI113" i="1" s="1"/>
  <c r="AI114" i="1" s="1"/>
  <c r="AI115" i="1" s="1"/>
  <c r="AI16" i="1" s="1"/>
  <c r="AI27" i="1" s="1"/>
  <c r="CD134" i="1"/>
  <c r="CD136" i="1" s="1"/>
  <c r="CD139" i="1" s="1"/>
  <c r="CD150" i="1" s="1"/>
  <c r="CF140" i="1"/>
  <c r="CF149" i="1" s="1"/>
  <c r="CF25" i="1" s="1"/>
  <c r="J148" i="1"/>
  <c r="J24" i="1" s="1"/>
  <c r="J35" i="1" s="1"/>
  <c r="CH111" i="1"/>
  <c r="CH134" i="1" s="1"/>
  <c r="CH136" i="1" s="1"/>
  <c r="CH139" i="1" s="1"/>
  <c r="CH140" i="1" s="1"/>
  <c r="CH149" i="1" s="1"/>
  <c r="CH25" i="1" s="1"/>
  <c r="AI134" i="1"/>
  <c r="AI136" i="1" s="1"/>
  <c r="AI139" i="1" s="1"/>
  <c r="AZ140" i="1"/>
  <c r="AZ149" i="1" s="1"/>
  <c r="AZ25" i="1" s="1"/>
  <c r="CI148" i="1"/>
  <c r="CI24" i="1" s="1"/>
  <c r="CI35" i="1" s="1"/>
  <c r="V148" i="1"/>
  <c r="V24" i="1" s="1"/>
  <c r="V35" i="1" s="1"/>
  <c r="CI140" i="1"/>
  <c r="CI149" i="1" s="1"/>
  <c r="CI25" i="1" s="1"/>
  <c r="V140" i="1"/>
  <c r="V149" i="1" s="1"/>
  <c r="V25" i="1" s="1"/>
  <c r="CE148" i="1"/>
  <c r="CE24" i="1" s="1"/>
  <c r="CE35" i="1" s="1"/>
  <c r="AH111" i="1"/>
  <c r="AH112" i="1" s="1"/>
  <c r="AH113" i="1" s="1"/>
  <c r="AH114" i="1" s="1"/>
  <c r="AH115" i="1" s="1"/>
  <c r="AH16" i="1" s="1"/>
  <c r="AH27" i="1" s="1"/>
  <c r="BD117" i="1"/>
  <c r="BD118" i="1" s="1"/>
  <c r="BD119" i="1" s="1"/>
  <c r="BD120" i="1" s="1"/>
  <c r="BD121" i="1" s="1"/>
  <c r="BD20" i="1" s="1"/>
  <c r="BD31" i="1" s="1"/>
  <c r="AZ148" i="1"/>
  <c r="AZ24" i="1" s="1"/>
  <c r="AZ35" i="1" s="1"/>
  <c r="AA112" i="1"/>
  <c r="AA113" i="1" s="1"/>
  <c r="AA114" i="1" s="1"/>
  <c r="AA115" i="1" s="1"/>
  <c r="AA16" i="1" s="1"/>
  <c r="AA27" i="1" s="1"/>
  <c r="AA134" i="1"/>
  <c r="AA136" i="1" s="1"/>
  <c r="AA139" i="1" s="1"/>
  <c r="AA150" i="1" s="1"/>
  <c r="BD123" i="1"/>
  <c r="BD125" i="1" s="1"/>
  <c r="BD127" i="1" s="1"/>
  <c r="BD23" i="1" s="1"/>
  <c r="BD34" i="1" s="1"/>
  <c r="BD112" i="1"/>
  <c r="BD113" i="1" s="1"/>
  <c r="BD114" i="1" s="1"/>
  <c r="BD115" i="1" s="1"/>
  <c r="BD16" i="1" s="1"/>
  <c r="BD27" i="1" s="1"/>
  <c r="BD134" i="1"/>
  <c r="BD136" i="1" s="1"/>
  <c r="BD139" i="1" s="1"/>
  <c r="BD150" i="1" s="1"/>
  <c r="AG140" i="1"/>
  <c r="AG149" i="1" s="1"/>
  <c r="AG25" i="1" s="1"/>
  <c r="BT148" i="1"/>
  <c r="BT24" i="1" s="1"/>
  <c r="BT35" i="1" s="1"/>
  <c r="AM140" i="1"/>
  <c r="AM149" i="1" s="1"/>
  <c r="AM25" i="1" s="1"/>
  <c r="AO134" i="1"/>
  <c r="AO136" i="1" s="1"/>
  <c r="AO139" i="1" s="1"/>
  <c r="AM150" i="1"/>
  <c r="BM27" i="1"/>
  <c r="BL27" i="1"/>
  <c r="BS27" i="1"/>
  <c r="S27" i="1"/>
  <c r="P27" i="1"/>
  <c r="AL27" i="1"/>
  <c r="BQ27" i="1"/>
  <c r="BZ27" i="1"/>
  <c r="AK27" i="1"/>
  <c r="BI27" i="1"/>
  <c r="BE27" i="1"/>
  <c r="T27" i="1"/>
  <c r="BJ27" i="1"/>
  <c r="BU27" i="1"/>
  <c r="BK27" i="1"/>
  <c r="CC27" i="1"/>
  <c r="BH27" i="1"/>
  <c r="AV27" i="1"/>
  <c r="BN27" i="1"/>
  <c r="BP27" i="1"/>
  <c r="Z27" i="1"/>
  <c r="AT27" i="1"/>
  <c r="BC27" i="1"/>
  <c r="U27" i="1"/>
  <c r="AE27" i="1"/>
  <c r="AX27" i="1"/>
  <c r="X27" i="1"/>
  <c r="BX27" i="1"/>
  <c r="AY27" i="1"/>
  <c r="AW27" i="1"/>
  <c r="AB140" i="1"/>
  <c r="AB149" i="1" s="1"/>
  <c r="AB25" i="1" s="1"/>
  <c r="AB148" i="1"/>
  <c r="AB24" i="1" s="1"/>
  <c r="AB35" i="1" s="1"/>
  <c r="S140" i="1"/>
  <c r="S149" i="1" s="1"/>
  <c r="S25" i="1" s="1"/>
  <c r="S148" i="1"/>
  <c r="S24" i="1" s="1"/>
  <c r="S35" i="1" s="1"/>
  <c r="BI148" i="1"/>
  <c r="BI24" i="1" s="1"/>
  <c r="BI35" i="1" s="1"/>
  <c r="BI150" i="1"/>
  <c r="BI140" i="1"/>
  <c r="BI149" i="1" s="1"/>
  <c r="BI25" i="1" s="1"/>
  <c r="AV150" i="1"/>
  <c r="AV148" i="1"/>
  <c r="AV24" i="1" s="1"/>
  <c r="AV35" i="1" s="1"/>
  <c r="AV140" i="1"/>
  <c r="AV149" i="1" s="1"/>
  <c r="AV25" i="1" s="1"/>
  <c r="AV127" i="1"/>
  <c r="AV23" i="1" s="1"/>
  <c r="AV34" i="1" s="1"/>
  <c r="AW148" i="1"/>
  <c r="AW24" i="1" s="1"/>
  <c r="AW35" i="1" s="1"/>
  <c r="AW140" i="1"/>
  <c r="AW149" i="1" s="1"/>
  <c r="AW25" i="1" s="1"/>
  <c r="AW150" i="1"/>
  <c r="AW127" i="1"/>
  <c r="AW23" i="1" s="1"/>
  <c r="AW34" i="1" s="1"/>
  <c r="AK127" i="1"/>
  <c r="AK23" i="1" s="1"/>
  <c r="AK34" i="1" s="1"/>
  <c r="AK150" i="1"/>
  <c r="AK140" i="1"/>
  <c r="AK149" i="1" s="1"/>
  <c r="AK25" i="1" s="1"/>
  <c r="AK148" i="1"/>
  <c r="AK24" i="1" s="1"/>
  <c r="AK35" i="1" s="1"/>
  <c r="Z150" i="1"/>
  <c r="Z148" i="1"/>
  <c r="Z24" i="1" s="1"/>
  <c r="Z35" i="1" s="1"/>
  <c r="Z140" i="1"/>
  <c r="Z149" i="1" s="1"/>
  <c r="Z25" i="1" s="1"/>
  <c r="Z127" i="1"/>
  <c r="Z23" i="1" s="1"/>
  <c r="Z34" i="1" s="1"/>
  <c r="BZ150" i="1"/>
  <c r="BZ140" i="1"/>
  <c r="BZ149" i="1" s="1"/>
  <c r="BZ25" i="1" s="1"/>
  <c r="BZ148" i="1"/>
  <c r="BZ24" i="1" s="1"/>
  <c r="BZ35" i="1" s="1"/>
  <c r="BQ127" i="1"/>
  <c r="BQ23" i="1" s="1"/>
  <c r="BQ34" i="1" s="1"/>
  <c r="BP150" i="1"/>
  <c r="BP140" i="1"/>
  <c r="BP149" i="1" s="1"/>
  <c r="BP25" i="1" s="1"/>
  <c r="BP148" i="1"/>
  <c r="BP24" i="1" s="1"/>
  <c r="BP35" i="1" s="1"/>
  <c r="BP127" i="1"/>
  <c r="BP23" i="1" s="1"/>
  <c r="BP34" i="1" s="1"/>
  <c r="BQ148" i="1"/>
  <c r="BQ24" i="1" s="1"/>
  <c r="BQ35" i="1" s="1"/>
  <c r="BQ150" i="1"/>
  <c r="BQ140" i="1"/>
  <c r="BQ149" i="1" s="1"/>
  <c r="BQ25" i="1" s="1"/>
  <c r="BH127" i="1"/>
  <c r="BH23" i="1" s="1"/>
  <c r="BH34" i="1" s="1"/>
  <c r="AY150" i="1"/>
  <c r="AY140" i="1"/>
  <c r="AY149" i="1" s="1"/>
  <c r="AY25" i="1" s="1"/>
  <c r="AY148" i="1"/>
  <c r="AY24" i="1" s="1"/>
  <c r="AY35" i="1" s="1"/>
  <c r="AY127" i="1"/>
  <c r="AY23" i="1" s="1"/>
  <c r="AY34" i="1" s="1"/>
  <c r="BH148" i="1"/>
  <c r="BH24" i="1" s="1"/>
  <c r="BH35" i="1" s="1"/>
  <c r="BH150" i="1"/>
  <c r="BH140" i="1"/>
  <c r="BH149" i="1" s="1"/>
  <c r="BH25" i="1" s="1"/>
  <c r="AX148" i="1"/>
  <c r="AX24" i="1" s="1"/>
  <c r="AX35" i="1" s="1"/>
  <c r="AX150" i="1"/>
  <c r="AX140" i="1"/>
  <c r="AX149" i="1" s="1"/>
  <c r="AX25" i="1" s="1"/>
  <c r="AL150" i="1"/>
  <c r="AL140" i="1"/>
  <c r="AL149" i="1" s="1"/>
  <c r="AL25" i="1" s="1"/>
  <c r="AL148" i="1"/>
  <c r="AL24" i="1" s="1"/>
  <c r="AL35" i="1" s="1"/>
  <c r="AL127" i="1"/>
  <c r="AL23" i="1" s="1"/>
  <c r="AL34" i="1" s="1"/>
  <c r="AX127" i="1"/>
  <c r="AX23" i="1" s="1"/>
  <c r="AX34" i="1" s="1"/>
  <c r="P150" i="1"/>
  <c r="P140" i="1"/>
  <c r="P149" i="1" s="1"/>
  <c r="P25" i="1" s="1"/>
  <c r="P148" i="1"/>
  <c r="P24" i="1" s="1"/>
  <c r="P35" i="1" s="1"/>
  <c r="P127" i="1"/>
  <c r="P23" i="1" s="1"/>
  <c r="P34" i="1" s="1"/>
  <c r="CC150" i="1"/>
  <c r="CC148" i="1"/>
  <c r="CC24" i="1" s="1"/>
  <c r="CC35" i="1" s="1"/>
  <c r="CC140" i="1"/>
  <c r="CC149" i="1" s="1"/>
  <c r="CC25" i="1" s="1"/>
  <c r="CC127" i="1"/>
  <c r="CC23" i="1" s="1"/>
  <c r="CC34" i="1" s="1"/>
  <c r="BS148" i="1"/>
  <c r="BS24" i="1" s="1"/>
  <c r="BS35" i="1" s="1"/>
  <c r="BS150" i="1"/>
  <c r="BS140" i="1"/>
  <c r="BS149" i="1" s="1"/>
  <c r="BS25" i="1" s="1"/>
  <c r="BS127" i="1"/>
  <c r="BS23" i="1" s="1"/>
  <c r="BS34" i="1" s="1"/>
  <c r="BJ127" i="1"/>
  <c r="BJ23" i="1" s="1"/>
  <c r="BJ34" i="1" s="1"/>
  <c r="BJ140" i="1"/>
  <c r="BJ149" i="1" s="1"/>
  <c r="BJ25" i="1" s="1"/>
  <c r="BJ148" i="1"/>
  <c r="BJ24" i="1" s="1"/>
  <c r="BJ35" i="1" s="1"/>
  <c r="BJ150" i="1"/>
  <c r="BK150" i="1"/>
  <c r="BK148" i="1"/>
  <c r="BK24" i="1" s="1"/>
  <c r="BK35" i="1" s="1"/>
  <c r="BK140" i="1"/>
  <c r="BK149" i="1" s="1"/>
  <c r="BK25" i="1" s="1"/>
  <c r="BK127" i="1"/>
  <c r="BK23" i="1" s="1"/>
  <c r="BK34" i="1" s="1"/>
  <c r="AE150" i="1"/>
  <c r="AE148" i="1"/>
  <c r="AE24" i="1" s="1"/>
  <c r="AE35" i="1" s="1"/>
  <c r="AE140" i="1"/>
  <c r="AE149" i="1" s="1"/>
  <c r="AE25" i="1" s="1"/>
  <c r="AE127" i="1"/>
  <c r="AE23" i="1" s="1"/>
  <c r="AE34" i="1" s="1"/>
  <c r="T150" i="1"/>
  <c r="T148" i="1"/>
  <c r="T24" i="1" s="1"/>
  <c r="T35" i="1" s="1"/>
  <c r="T140" i="1"/>
  <c r="T149" i="1" s="1"/>
  <c r="T25" i="1" s="1"/>
  <c r="T127" i="1"/>
  <c r="T23" i="1" s="1"/>
  <c r="T34" i="1" s="1"/>
  <c r="BU140" i="1"/>
  <c r="BU149" i="1" s="1"/>
  <c r="BU25" i="1" s="1"/>
  <c r="BU150" i="1"/>
  <c r="BU148" i="1"/>
  <c r="BU24" i="1" s="1"/>
  <c r="BU35" i="1" s="1"/>
  <c r="BU127" i="1"/>
  <c r="BU23" i="1" s="1"/>
  <c r="BU34" i="1" s="1"/>
  <c r="BL150" i="1"/>
  <c r="BL148" i="1"/>
  <c r="BL24" i="1" s="1"/>
  <c r="BL35" i="1" s="1"/>
  <c r="BL140" i="1"/>
  <c r="BL149" i="1" s="1"/>
  <c r="BL25" i="1" s="1"/>
  <c r="BL127" i="1"/>
  <c r="BL23" i="1" s="1"/>
  <c r="BL34" i="1" s="1"/>
  <c r="U150" i="1"/>
  <c r="U140" i="1"/>
  <c r="U149" i="1" s="1"/>
  <c r="U25" i="1" s="1"/>
  <c r="U148" i="1"/>
  <c r="U24" i="1" s="1"/>
  <c r="U35" i="1" s="1"/>
  <c r="U127" i="1"/>
  <c r="U23" i="1" s="1"/>
  <c r="U34" i="1" s="1"/>
  <c r="BM148" i="1"/>
  <c r="BM24" i="1" s="1"/>
  <c r="BM35" i="1" s="1"/>
  <c r="BM150" i="1"/>
  <c r="BM140" i="1"/>
  <c r="BM149" i="1" s="1"/>
  <c r="BM25" i="1" s="1"/>
  <c r="BM127" i="1"/>
  <c r="BM23" i="1" s="1"/>
  <c r="BM34" i="1" s="1"/>
  <c r="BC148" i="1"/>
  <c r="BC24" i="1" s="1"/>
  <c r="BC35" i="1" s="1"/>
  <c r="BC150" i="1"/>
  <c r="BC140" i="1"/>
  <c r="BC149" i="1" s="1"/>
  <c r="BC25" i="1" s="1"/>
  <c r="BC127" i="1"/>
  <c r="BC23" i="1" s="1"/>
  <c r="BC34" i="1" s="1"/>
  <c r="BX140" i="1"/>
  <c r="BX149" i="1" s="1"/>
  <c r="BX25" i="1" s="1"/>
  <c r="BX148" i="1"/>
  <c r="BX24" i="1" s="1"/>
  <c r="BX35" i="1" s="1"/>
  <c r="BX150" i="1"/>
  <c r="BX127" i="1"/>
  <c r="BX23" i="1" s="1"/>
  <c r="BX34" i="1" s="1"/>
  <c r="BN150" i="1"/>
  <c r="BN140" i="1"/>
  <c r="BN149" i="1" s="1"/>
  <c r="BN25" i="1" s="1"/>
  <c r="BN148" i="1"/>
  <c r="BN24" i="1" s="1"/>
  <c r="BN35" i="1" s="1"/>
  <c r="BN127" i="1"/>
  <c r="BN23" i="1" s="1"/>
  <c r="BN34" i="1" s="1"/>
  <c r="BE127" i="1"/>
  <c r="BE23" i="1" s="1"/>
  <c r="BE34" i="1" s="1"/>
  <c r="BE150" i="1"/>
  <c r="BE140" i="1"/>
  <c r="BE149" i="1" s="1"/>
  <c r="BE25" i="1" s="1"/>
  <c r="BE148" i="1"/>
  <c r="BE24" i="1" s="1"/>
  <c r="BE35" i="1" s="1"/>
  <c r="X140" i="1"/>
  <c r="X149" i="1" s="1"/>
  <c r="X25" i="1" s="1"/>
  <c r="X150" i="1"/>
  <c r="X148" i="1"/>
  <c r="X24" i="1" s="1"/>
  <c r="X35" i="1" s="1"/>
  <c r="X127" i="1"/>
  <c r="X23" i="1" s="1"/>
  <c r="X34" i="1" s="1"/>
  <c r="E117" i="10"/>
  <c r="E119" i="10" s="1"/>
  <c r="E106" i="10"/>
  <c r="E107" i="10" s="1"/>
  <c r="E108" i="10" s="1"/>
  <c r="E109" i="10" s="1"/>
  <c r="E16" i="10" s="1"/>
  <c r="E27" i="10" s="1"/>
  <c r="E128" i="10"/>
  <c r="E130" i="10" s="1"/>
  <c r="N105" i="10"/>
  <c r="N111" i="10"/>
  <c r="N112" i="10" s="1"/>
  <c r="N113" i="10" s="1"/>
  <c r="N114" i="10" s="1"/>
  <c r="N115" i="10" s="1"/>
  <c r="N20" i="10" s="1"/>
  <c r="N31" i="10" s="1"/>
  <c r="R148" i="1" l="1"/>
  <c r="R24" i="1" s="1"/>
  <c r="R35" i="1" s="1"/>
  <c r="CA140" i="1"/>
  <c r="CA149" i="1" s="1"/>
  <c r="CA25" i="1" s="1"/>
  <c r="N140" i="1"/>
  <c r="N149" i="1" s="1"/>
  <c r="N25" i="1" s="1"/>
  <c r="CA150" i="1"/>
  <c r="AC150" i="1"/>
  <c r="R150" i="1"/>
  <c r="W134" i="1"/>
  <c r="W136" i="1" s="1"/>
  <c r="W139" i="1" s="1"/>
  <c r="W150" i="1" s="1"/>
  <c r="AS148" i="1"/>
  <c r="AS24" i="1" s="1"/>
  <c r="AS35" i="1" s="1"/>
  <c r="AS123" i="1"/>
  <c r="AS125" i="1" s="1"/>
  <c r="AS127" i="1" s="1"/>
  <c r="AS23" i="1" s="1"/>
  <c r="AS34" i="1" s="1"/>
  <c r="AS112" i="1"/>
  <c r="AS113" i="1" s="1"/>
  <c r="AS114" i="1" s="1"/>
  <c r="AS115" i="1" s="1"/>
  <c r="AS16" i="1" s="1"/>
  <c r="AS27" i="1" s="1"/>
  <c r="W112" i="1"/>
  <c r="W113" i="1" s="1"/>
  <c r="W114" i="1" s="1"/>
  <c r="W115" i="1" s="1"/>
  <c r="W16" i="1" s="1"/>
  <c r="W27" i="1" s="1"/>
  <c r="AS140" i="1"/>
  <c r="AS149" i="1" s="1"/>
  <c r="AS25" i="1" s="1"/>
  <c r="N148" i="1"/>
  <c r="N24" i="1" s="1"/>
  <c r="N35" i="1" s="1"/>
  <c r="CH150" i="1"/>
  <c r="AC148" i="1"/>
  <c r="AC24" i="1" s="1"/>
  <c r="AC35" i="1" s="1"/>
  <c r="AA140" i="1"/>
  <c r="AA149" i="1" s="1"/>
  <c r="AA25" i="1" s="1"/>
  <c r="AA148" i="1"/>
  <c r="AA24" i="1" s="1"/>
  <c r="AA35" i="1" s="1"/>
  <c r="BW123" i="1"/>
  <c r="BW125" i="1" s="1"/>
  <c r="BW127" i="1" s="1"/>
  <c r="BW23" i="1" s="1"/>
  <c r="BW34" i="1" s="1"/>
  <c r="BW112" i="1"/>
  <c r="BW113" i="1" s="1"/>
  <c r="BW114" i="1" s="1"/>
  <c r="BW115" i="1" s="1"/>
  <c r="BW16" i="1" s="1"/>
  <c r="BW27" i="1" s="1"/>
  <c r="CH148" i="1"/>
  <c r="CH24" i="1" s="1"/>
  <c r="CH35" i="1" s="1"/>
  <c r="BW140" i="1"/>
  <c r="BW149" i="1" s="1"/>
  <c r="BW25" i="1" s="1"/>
  <c r="CH123" i="1"/>
  <c r="CH125" i="1" s="1"/>
  <c r="CH127" i="1" s="1"/>
  <c r="CH23" i="1" s="1"/>
  <c r="CH34" i="1" s="1"/>
  <c r="BW148" i="1"/>
  <c r="BW24" i="1" s="1"/>
  <c r="BW35" i="1" s="1"/>
  <c r="CH112" i="1"/>
  <c r="CH113" i="1" s="1"/>
  <c r="CH114" i="1" s="1"/>
  <c r="CH115" i="1" s="1"/>
  <c r="CH16" i="1" s="1"/>
  <c r="CH27" i="1" s="1"/>
  <c r="CD148" i="1"/>
  <c r="CD24" i="1" s="1"/>
  <c r="CD35" i="1" s="1"/>
  <c r="BD148" i="1"/>
  <c r="BD24" i="1" s="1"/>
  <c r="BD35" i="1" s="1"/>
  <c r="AI140" i="1"/>
  <c r="AI149" i="1" s="1"/>
  <c r="AI25" i="1" s="1"/>
  <c r="AI150" i="1"/>
  <c r="AI148" i="1"/>
  <c r="AI24" i="1" s="1"/>
  <c r="AI35" i="1" s="1"/>
  <c r="CD140" i="1"/>
  <c r="CD149" i="1" s="1"/>
  <c r="CD25" i="1" s="1"/>
  <c r="BD140" i="1"/>
  <c r="BD149" i="1" s="1"/>
  <c r="BD25" i="1" s="1"/>
  <c r="AH134" i="1"/>
  <c r="AH136" i="1" s="1"/>
  <c r="AH139" i="1" s="1"/>
  <c r="AH140" i="1" s="1"/>
  <c r="AH149" i="1" s="1"/>
  <c r="AH25" i="1" s="1"/>
  <c r="AH123" i="1"/>
  <c r="AH125" i="1" s="1"/>
  <c r="AH127" i="1" s="1"/>
  <c r="AH23" i="1" s="1"/>
  <c r="AH34" i="1" s="1"/>
  <c r="AO150" i="1"/>
  <c r="AO148" i="1"/>
  <c r="AO24" i="1" s="1"/>
  <c r="AO35" i="1" s="1"/>
  <c r="AO140" i="1"/>
  <c r="AO149" i="1" s="1"/>
  <c r="AO25" i="1" s="1"/>
  <c r="E134" i="10"/>
  <c r="E133" i="10"/>
  <c r="E142" i="10" s="1"/>
  <c r="E24" i="10" s="1"/>
  <c r="E35" i="10" s="1"/>
  <c r="N117" i="10"/>
  <c r="N119" i="10" s="1"/>
  <c r="N106" i="10"/>
  <c r="N107" i="10" s="1"/>
  <c r="N108" i="10" s="1"/>
  <c r="N109" i="10" s="1"/>
  <c r="N16" i="10" s="1"/>
  <c r="N27" i="10" s="1"/>
  <c r="N128" i="10"/>
  <c r="N130" i="10" s="1"/>
  <c r="E121" i="10"/>
  <c r="E23" i="10" s="1"/>
  <c r="E34" i="10" s="1"/>
  <c r="W148" i="1" l="1"/>
  <c r="W24" i="1" s="1"/>
  <c r="W35" i="1" s="1"/>
  <c r="W140" i="1"/>
  <c r="W149" i="1" s="1"/>
  <c r="W25" i="1" s="1"/>
  <c r="AH148" i="1"/>
  <c r="AH24" i="1" s="1"/>
  <c r="AH35" i="1" s="1"/>
  <c r="AH150" i="1"/>
  <c r="N133" i="10"/>
  <c r="N142" i="10" s="1"/>
  <c r="N24" i="10" s="1"/>
  <c r="N35" i="10" s="1"/>
  <c r="N134" i="10"/>
  <c r="N143" i="10" s="1"/>
  <c r="N25" i="10" s="1"/>
  <c r="E144" i="10"/>
  <c r="E143" i="10"/>
  <c r="E25" i="10" s="1"/>
  <c r="N121" i="10"/>
  <c r="N23" i="10" s="1"/>
  <c r="N34" i="10" s="1"/>
  <c r="E99" i="1"/>
  <c r="M85" i="1"/>
  <c r="O85" i="1"/>
  <c r="Y85" i="1"/>
  <c r="AJ85" i="1"/>
  <c r="AU85" i="1"/>
  <c r="E85" i="1"/>
  <c r="N144" i="10" l="1"/>
  <c r="O79" i="1"/>
  <c r="O76" i="1"/>
  <c r="O75" i="1"/>
  <c r="O73" i="1"/>
  <c r="O72" i="1"/>
  <c r="O107" i="1"/>
  <c r="O108" i="1" l="1"/>
  <c r="O86" i="1"/>
  <c r="O89" i="1" s="1"/>
  <c r="O94" i="1" l="1"/>
  <c r="O91" i="1"/>
  <c r="O110" i="1"/>
  <c r="C64" i="2"/>
  <c r="D64" i="2" s="1"/>
  <c r="C65" i="2"/>
  <c r="D65" i="2" s="1"/>
  <c r="C66" i="2"/>
  <c r="D66" i="2" s="1"/>
  <c r="C67" i="2"/>
  <c r="D67" i="2" s="1"/>
  <c r="C68" i="2"/>
  <c r="D68" i="2" s="1"/>
  <c r="C69" i="2"/>
  <c r="D69" i="2" s="1"/>
  <c r="C70" i="2"/>
  <c r="D70" i="2" s="1"/>
  <c r="C71" i="2"/>
  <c r="D71" i="2" s="1"/>
  <c r="C72" i="2"/>
  <c r="D72" i="2" s="1"/>
  <c r="C73" i="2"/>
  <c r="D73" i="2" s="1"/>
  <c r="C63" i="2"/>
  <c r="D63" i="2" s="1"/>
  <c r="E67" i="2" l="1"/>
  <c r="O109" i="1"/>
  <c r="E69" i="2"/>
  <c r="O95" i="1"/>
  <c r="O56" i="1" s="1"/>
  <c r="O57" i="1" s="1"/>
  <c r="O124" i="1"/>
  <c r="O135" i="1"/>
  <c r="F73" i="2"/>
  <c r="E73" i="2"/>
  <c r="E72" i="2"/>
  <c r="F72" i="2"/>
  <c r="F70" i="2"/>
  <c r="F66" i="2"/>
  <c r="E66" i="2"/>
  <c r="F65" i="2"/>
  <c r="E65" i="2"/>
  <c r="F64" i="2"/>
  <c r="E71" i="2"/>
  <c r="E68" i="2"/>
  <c r="F67" i="2"/>
  <c r="E70" i="2"/>
  <c r="F71" i="2"/>
  <c r="F69" i="2"/>
  <c r="E64" i="2"/>
  <c r="F68" i="2"/>
  <c r="M75" i="1"/>
  <c r="Y75" i="1"/>
  <c r="AJ75" i="1"/>
  <c r="AU75" i="1"/>
  <c r="BF75" i="1"/>
  <c r="BO75" i="1"/>
  <c r="BY75" i="1"/>
  <c r="M76" i="1"/>
  <c r="Y76" i="1"/>
  <c r="AJ76" i="1"/>
  <c r="AU76" i="1"/>
  <c r="BF76" i="1"/>
  <c r="BO76" i="1"/>
  <c r="BY76" i="1"/>
  <c r="E76" i="1"/>
  <c r="E75" i="1"/>
  <c r="O100" i="1" l="1"/>
  <c r="O102" i="1" l="1"/>
  <c r="O138" i="1" s="1"/>
  <c r="O104" i="1"/>
  <c r="O58" i="1"/>
  <c r="O126" i="1"/>
  <c r="O137" i="1"/>
  <c r="O101" i="1"/>
  <c r="BY85" i="1"/>
  <c r="BY80" i="1"/>
  <c r="M107" i="1"/>
  <c r="M72" i="1"/>
  <c r="M73" i="1"/>
  <c r="M79" i="1"/>
  <c r="E86" i="1"/>
  <c r="E79" i="1"/>
  <c r="E73" i="1"/>
  <c r="E72" i="1"/>
  <c r="E63" i="1"/>
  <c r="E107" i="1" s="1"/>
  <c r="AU107" i="1"/>
  <c r="AU72" i="1"/>
  <c r="AU73" i="1"/>
  <c r="AU79" i="1"/>
  <c r="BO85" i="1"/>
  <c r="BF85" i="1"/>
  <c r="BO80" i="1"/>
  <c r="E91" i="1" l="1"/>
  <c r="E89" i="1"/>
  <c r="E109" i="1" s="1"/>
  <c r="O13" i="1"/>
  <c r="O11" i="1" s="1"/>
  <c r="O12" i="1" s="1"/>
  <c r="O14" i="1" s="1"/>
  <c r="O117" i="1" s="1"/>
  <c r="O118" i="1" s="1"/>
  <c r="O119" i="1" s="1"/>
  <c r="O120" i="1" s="1"/>
  <c r="O121" i="1" s="1"/>
  <c r="O20" i="1" s="1"/>
  <c r="O31" i="1" s="1"/>
  <c r="AU86" i="1"/>
  <c r="AU89" i="1" s="1"/>
  <c r="M86" i="1"/>
  <c r="M89" i="1" s="1"/>
  <c r="M108" i="1"/>
  <c r="E108" i="1"/>
  <c r="E94" i="1"/>
  <c r="AU108" i="1"/>
  <c r="BY107" i="1"/>
  <c r="BY72" i="1"/>
  <c r="BY73" i="1"/>
  <c r="BY79" i="1"/>
  <c r="BO107" i="1"/>
  <c r="BO72" i="1"/>
  <c r="BO73" i="1"/>
  <c r="BO79" i="1"/>
  <c r="BF107" i="1"/>
  <c r="BF72" i="1"/>
  <c r="BF73" i="1"/>
  <c r="BF79" i="1"/>
  <c r="AJ73" i="1"/>
  <c r="Y73" i="1"/>
  <c r="C47" i="2"/>
  <c r="C48" i="2"/>
  <c r="C49" i="2"/>
  <c r="C50" i="2"/>
  <c r="C51" i="2"/>
  <c r="C52" i="2"/>
  <c r="C53" i="2"/>
  <c r="C54" i="2"/>
  <c r="C55" i="2"/>
  <c r="C56" i="2"/>
  <c r="C57" i="2"/>
  <c r="C46" i="2"/>
  <c r="E7" i="2"/>
  <c r="E8" i="2"/>
  <c r="E9" i="2"/>
  <c r="E10" i="2"/>
  <c r="H7" i="2" s="1"/>
  <c r="E11" i="2"/>
  <c r="E12" i="2"/>
  <c r="E13" i="2"/>
  <c r="E14" i="2"/>
  <c r="E15" i="2"/>
  <c r="E16" i="2"/>
  <c r="E17" i="2"/>
  <c r="AJ107" i="1"/>
  <c r="AJ72" i="1"/>
  <c r="AJ79" i="1"/>
  <c r="Y79" i="1"/>
  <c r="Y72" i="1"/>
  <c r="Y108" i="1" s="1"/>
  <c r="O111" i="1" l="1"/>
  <c r="O134" i="1" s="1"/>
  <c r="O136" i="1" s="1"/>
  <c r="O139" i="1" s="1"/>
  <c r="O140" i="1" s="1"/>
  <c r="O149" i="1" s="1"/>
  <c r="O25" i="1" s="1"/>
  <c r="E47" i="2"/>
  <c r="Q56" i="2" s="1"/>
  <c r="AU110" i="1"/>
  <c r="AU91" i="1"/>
  <c r="M110" i="1"/>
  <c r="M91" i="1"/>
  <c r="AU94" i="1"/>
  <c r="AJ86" i="1"/>
  <c r="AJ89" i="1" s="1"/>
  <c r="BY86" i="1"/>
  <c r="BY89" i="1" s="1"/>
  <c r="BO86" i="1"/>
  <c r="BO89" i="1" s="1"/>
  <c r="M94" i="1"/>
  <c r="Y86" i="1"/>
  <c r="Y89" i="1" s="1"/>
  <c r="BF86" i="1"/>
  <c r="BF89" i="1" s="1"/>
  <c r="E95" i="1"/>
  <c r="E110" i="1"/>
  <c r="BY108" i="1"/>
  <c r="BO108" i="1"/>
  <c r="BF108" i="1"/>
  <c r="I8" i="2"/>
  <c r="E48" i="2"/>
  <c r="R57" i="2" s="1"/>
  <c r="P55" i="2"/>
  <c r="L11" i="2"/>
  <c r="O14" i="2"/>
  <c r="K10" i="2"/>
  <c r="S18" i="2"/>
  <c r="Q16" i="2"/>
  <c r="N13" i="2"/>
  <c r="J9" i="2"/>
  <c r="P15" i="2"/>
  <c r="R17" i="2"/>
  <c r="M12" i="2"/>
  <c r="E57" i="2"/>
  <c r="O54" i="2" s="1"/>
  <c r="E52" i="2"/>
  <c r="J49" i="2" s="1"/>
  <c r="E56" i="2"/>
  <c r="N53" i="2" s="1"/>
  <c r="E50" i="2"/>
  <c r="H47" i="2" s="1"/>
  <c r="E54" i="2"/>
  <c r="L51" i="2" s="1"/>
  <c r="E49" i="2"/>
  <c r="S58" i="2" s="1"/>
  <c r="E53" i="2"/>
  <c r="K50" i="2" s="1"/>
  <c r="E55" i="2"/>
  <c r="M52" i="2" s="1"/>
  <c r="E51" i="2"/>
  <c r="I48" i="2" s="1"/>
  <c r="AJ108" i="1"/>
  <c r="R58" i="2" l="1"/>
  <c r="R59" i="2" s="1"/>
  <c r="R60" i="2" s="1"/>
  <c r="E58" i="1"/>
  <c r="O123" i="1"/>
  <c r="O125" i="1" s="1"/>
  <c r="O127" i="1" s="1"/>
  <c r="O23" i="1" s="1"/>
  <c r="O34" i="1" s="1"/>
  <c r="O112" i="1"/>
  <c r="O113" i="1" s="1"/>
  <c r="O114" i="1" s="1"/>
  <c r="O115" i="1" s="1"/>
  <c r="O16" i="1" s="1"/>
  <c r="O27" i="1" s="1"/>
  <c r="E56" i="1"/>
  <c r="E57" i="1" s="1"/>
  <c r="Y91" i="1"/>
  <c r="Y94" i="1"/>
  <c r="E100" i="1"/>
  <c r="O150" i="1"/>
  <c r="O148" i="1"/>
  <c r="O24" i="1" s="1"/>
  <c r="O35" i="1" s="1"/>
  <c r="AU95" i="1"/>
  <c r="AU56" i="1" s="1"/>
  <c r="AU57" i="1" s="1"/>
  <c r="AU109" i="1"/>
  <c r="M109" i="1"/>
  <c r="Y109" i="1"/>
  <c r="BO94" i="1"/>
  <c r="BO91" i="1"/>
  <c r="BF110" i="1"/>
  <c r="BF91" i="1"/>
  <c r="BY94" i="1"/>
  <c r="BY91" i="1"/>
  <c r="AJ94" i="1"/>
  <c r="AJ91" i="1"/>
  <c r="AJ110" i="1"/>
  <c r="BY109" i="1"/>
  <c r="M95" i="1"/>
  <c r="M56" i="1" s="1"/>
  <c r="M57" i="1" s="1"/>
  <c r="BO110" i="1"/>
  <c r="BF94" i="1"/>
  <c r="S59" i="2"/>
  <c r="S60" i="2" s="1"/>
  <c r="M13" i="2"/>
  <c r="M14" i="2" s="1"/>
  <c r="M15" i="2" s="1"/>
  <c r="M16" i="2" s="1"/>
  <c r="M17" i="2" s="1"/>
  <c r="M18" i="2" s="1"/>
  <c r="R18" i="2"/>
  <c r="R19" i="2" s="1"/>
  <c r="P16" i="2"/>
  <c r="P17" i="2" s="1"/>
  <c r="P18" i="2" s="1"/>
  <c r="J10" i="2"/>
  <c r="N14" i="2"/>
  <c r="N15" i="2" s="1"/>
  <c r="N16" i="2" s="1"/>
  <c r="N17" i="2" s="1"/>
  <c r="N18" i="2" s="1"/>
  <c r="N19" i="2" s="1"/>
  <c r="Q17" i="2"/>
  <c r="Q18" i="2" s="1"/>
  <c r="S19" i="2"/>
  <c r="S20" i="2" s="1"/>
  <c r="K11" i="2"/>
  <c r="O15" i="2"/>
  <c r="O16" i="2" s="1"/>
  <c r="O17" i="2" s="1"/>
  <c r="O18" i="2" s="1"/>
  <c r="L12" i="2"/>
  <c r="L13" i="2" s="1"/>
  <c r="L14" i="2" s="1"/>
  <c r="L15" i="2" s="1"/>
  <c r="L16" i="2" s="1"/>
  <c r="L17" i="2" s="1"/>
  <c r="L18" i="2" s="1"/>
  <c r="P56" i="2"/>
  <c r="P57" i="2" s="1"/>
  <c r="P58" i="2" s="1"/>
  <c r="H8" i="2"/>
  <c r="I9" i="2"/>
  <c r="M124" i="1"/>
  <c r="M135" i="1"/>
  <c r="E124" i="1"/>
  <c r="E135" i="1"/>
  <c r="AU135" i="1"/>
  <c r="AU124" i="1"/>
  <c r="I49" i="2"/>
  <c r="L52" i="2"/>
  <c r="O55" i="2"/>
  <c r="M53" i="2"/>
  <c r="M54" i="2" s="1"/>
  <c r="M55" i="2" s="1"/>
  <c r="M56" i="2" s="1"/>
  <c r="M57" i="2" s="1"/>
  <c r="M58" i="2" s="1"/>
  <c r="H48" i="2"/>
  <c r="K51" i="2"/>
  <c r="N54" i="2"/>
  <c r="J50" i="2"/>
  <c r="Q57" i="2"/>
  <c r="E102" i="1" l="1"/>
  <c r="E138" i="1" s="1"/>
  <c r="E104" i="1"/>
  <c r="E101" i="1"/>
  <c r="AU100" i="1"/>
  <c r="Y110" i="1"/>
  <c r="AJ109" i="1"/>
  <c r="BF109" i="1"/>
  <c r="Q19" i="2"/>
  <c r="Q20" i="2" s="1"/>
  <c r="M19" i="2"/>
  <c r="M20" i="2" s="1"/>
  <c r="L19" i="2"/>
  <c r="L20" i="2" s="1"/>
  <c r="O19" i="2"/>
  <c r="O20" i="2" s="1"/>
  <c r="P19" i="2"/>
  <c r="P20" i="2" s="1"/>
  <c r="AJ95" i="1"/>
  <c r="AJ56" i="1" s="1"/>
  <c r="AJ57" i="1" s="1"/>
  <c r="Y95" i="1"/>
  <c r="Y56" i="1" s="1"/>
  <c r="Y57" i="1" s="1"/>
  <c r="BO95" i="1"/>
  <c r="BO56" i="1" s="1"/>
  <c r="BO57" i="1" s="1"/>
  <c r="BO109" i="1"/>
  <c r="BY110" i="1"/>
  <c r="BY135" i="1" s="1"/>
  <c r="BY95" i="1"/>
  <c r="BY56" i="1" s="1"/>
  <c r="BY57" i="1" s="1"/>
  <c r="M100" i="1"/>
  <c r="BF95" i="1"/>
  <c r="BF56" i="1" s="1"/>
  <c r="BF57" i="1" s="1"/>
  <c r="E137" i="1"/>
  <c r="E126" i="1"/>
  <c r="Q58" i="2"/>
  <c r="Q59" i="2" s="1"/>
  <c r="J51" i="2"/>
  <c r="J52" i="2" s="1"/>
  <c r="J53" i="2" s="1"/>
  <c r="J54" i="2" s="1"/>
  <c r="J55" i="2" s="1"/>
  <c r="J56" i="2" s="1"/>
  <c r="J57" i="2" s="1"/>
  <c r="J58" i="2" s="1"/>
  <c r="N55" i="2"/>
  <c r="N56" i="2" s="1"/>
  <c r="N57" i="2" s="1"/>
  <c r="N58" i="2" s="1"/>
  <c r="K52" i="2"/>
  <c r="K53" i="2" s="1"/>
  <c r="K54" i="2" s="1"/>
  <c r="K55" i="2" s="1"/>
  <c r="K56" i="2" s="1"/>
  <c r="K57" i="2" s="1"/>
  <c r="K58" i="2" s="1"/>
  <c r="H49" i="2"/>
  <c r="H50" i="2" s="1"/>
  <c r="H51" i="2" s="1"/>
  <c r="H52" i="2" s="1"/>
  <c r="H53" i="2" s="1"/>
  <c r="H54" i="2" s="1"/>
  <c r="H55" i="2" s="1"/>
  <c r="H56" i="2" s="1"/>
  <c r="H57" i="2" s="1"/>
  <c r="H58" i="2" s="1"/>
  <c r="M59" i="2"/>
  <c r="M60" i="2" s="1"/>
  <c r="O56" i="2"/>
  <c r="O57" i="2" s="1"/>
  <c r="O58" i="2" s="1"/>
  <c r="L53" i="2"/>
  <c r="L54" i="2" s="1"/>
  <c r="L55" i="2" s="1"/>
  <c r="L56" i="2" s="1"/>
  <c r="L57" i="2" s="1"/>
  <c r="L58" i="2" s="1"/>
  <c r="L59" i="2" s="1"/>
  <c r="I50" i="2"/>
  <c r="I51" i="2" s="1"/>
  <c r="I52" i="2" s="1"/>
  <c r="I53" i="2" s="1"/>
  <c r="I54" i="2" s="1"/>
  <c r="I55" i="2" s="1"/>
  <c r="I56" i="2" s="1"/>
  <c r="I57" i="2" s="1"/>
  <c r="I58" i="2" s="1"/>
  <c r="P59" i="2"/>
  <c r="P60" i="2" s="1"/>
  <c r="I10" i="2"/>
  <c r="I11" i="2" s="1"/>
  <c r="I12" i="2" s="1"/>
  <c r="I13" i="2" s="1"/>
  <c r="I14" i="2" s="1"/>
  <c r="I15" i="2" s="1"/>
  <c r="I16" i="2" s="1"/>
  <c r="I17" i="2" s="1"/>
  <c r="I18" i="2" s="1"/>
  <c r="H9" i="2"/>
  <c r="H10" i="2" s="1"/>
  <c r="H11" i="2" s="1"/>
  <c r="H12" i="2" s="1"/>
  <c r="H13" i="2" s="1"/>
  <c r="H14" i="2" s="1"/>
  <c r="H15" i="2" s="1"/>
  <c r="H16" i="2" s="1"/>
  <c r="H17" i="2" s="1"/>
  <c r="H18" i="2" s="1"/>
  <c r="K12" i="2"/>
  <c r="K13" i="2" s="1"/>
  <c r="K14" i="2" s="1"/>
  <c r="K15" i="2" s="1"/>
  <c r="K16" i="2" s="1"/>
  <c r="K17" i="2" s="1"/>
  <c r="K18" i="2" s="1"/>
  <c r="N20" i="2"/>
  <c r="J11" i="2"/>
  <c r="J12" i="2" s="1"/>
  <c r="J13" i="2" s="1"/>
  <c r="J14" i="2" s="1"/>
  <c r="J15" i="2" s="1"/>
  <c r="J16" i="2" s="1"/>
  <c r="J17" i="2" s="1"/>
  <c r="J18" i="2" s="1"/>
  <c r="R20" i="2"/>
  <c r="BO124" i="1"/>
  <c r="BO135" i="1"/>
  <c r="BF135" i="1"/>
  <c r="BF124" i="1"/>
  <c r="AJ135" i="1"/>
  <c r="AJ124" i="1"/>
  <c r="M58" i="1" l="1"/>
  <c r="M102" i="1"/>
  <c r="M138" i="1" s="1"/>
  <c r="M104" i="1"/>
  <c r="AU102" i="1"/>
  <c r="AU138" i="1" s="1"/>
  <c r="AU104" i="1"/>
  <c r="AU58" i="1"/>
  <c r="E13" i="1"/>
  <c r="E11" i="1" s="1"/>
  <c r="E12" i="1" s="1"/>
  <c r="E14" i="1" s="1"/>
  <c r="E111" i="1" s="1"/>
  <c r="E134" i="1" s="1"/>
  <c r="Y135" i="1"/>
  <c r="Y124" i="1"/>
  <c r="AU126" i="1"/>
  <c r="AU137" i="1"/>
  <c r="AU101" i="1"/>
  <c r="BO100" i="1"/>
  <c r="AJ100" i="1"/>
  <c r="M101" i="1"/>
  <c r="M137" i="1"/>
  <c r="Y100" i="1"/>
  <c r="O59" i="2"/>
  <c r="O60" i="2" s="1"/>
  <c r="J59" i="2"/>
  <c r="J60" i="2" s="1"/>
  <c r="I19" i="2"/>
  <c r="I20" i="2" s="1"/>
  <c r="K59" i="2"/>
  <c r="K60" i="2" s="1"/>
  <c r="I59" i="2"/>
  <c r="I60" i="2" s="1"/>
  <c r="BY124" i="1"/>
  <c r="K19" i="2"/>
  <c r="K20" i="2" s="1"/>
  <c r="H59" i="2"/>
  <c r="H60" i="2" s="1"/>
  <c r="J19" i="2"/>
  <c r="J20" i="2" s="1"/>
  <c r="H19" i="2"/>
  <c r="N59" i="2"/>
  <c r="N60" i="2" s="1"/>
  <c r="M126" i="1"/>
  <c r="BY100" i="1"/>
  <c r="BF100" i="1"/>
  <c r="BF104" i="1" s="1"/>
  <c r="L60" i="2"/>
  <c r="Q60" i="2"/>
  <c r="AJ58" i="1" l="1"/>
  <c r="AJ102" i="1"/>
  <c r="AJ138" i="1" s="1"/>
  <c r="AJ104" i="1"/>
  <c r="BO102" i="1"/>
  <c r="BO138" i="1" s="1"/>
  <c r="BO104" i="1"/>
  <c r="Y104" i="1"/>
  <c r="Y13" i="1" s="1"/>
  <c r="Y11" i="1" s="1"/>
  <c r="Y12" i="1" s="1"/>
  <c r="Y14" i="1" s="1"/>
  <c r="Y58" i="1"/>
  <c r="BY102" i="1"/>
  <c r="BY138" i="1" s="1"/>
  <c r="BY104" i="1"/>
  <c r="BF58" i="1"/>
  <c r="BY58" i="1"/>
  <c r="BO58" i="1"/>
  <c r="E117" i="1"/>
  <c r="E118" i="1" s="1"/>
  <c r="E119" i="1" s="1"/>
  <c r="E120" i="1" s="1"/>
  <c r="E121" i="1" s="1"/>
  <c r="E20" i="1" s="1"/>
  <c r="E31" i="1" s="1"/>
  <c r="M13" i="1"/>
  <c r="M11" i="1" s="1"/>
  <c r="M12" i="1" s="1"/>
  <c r="M14" i="1" s="1"/>
  <c r="M111" i="1" s="1"/>
  <c r="AU13" i="1"/>
  <c r="AU11" i="1" s="1"/>
  <c r="AU12" i="1" s="1"/>
  <c r="AU14" i="1" s="1"/>
  <c r="AU117" i="1" s="1"/>
  <c r="AU118" i="1" s="1"/>
  <c r="AU119" i="1" s="1"/>
  <c r="AU120" i="1" s="1"/>
  <c r="AU121" i="1" s="1"/>
  <c r="AU20" i="1" s="1"/>
  <c r="AU31" i="1" s="1"/>
  <c r="Y126" i="1"/>
  <c r="BO137" i="1"/>
  <c r="BO126" i="1"/>
  <c r="BO101" i="1"/>
  <c r="AJ126" i="1"/>
  <c r="AJ137" i="1"/>
  <c r="AJ101" i="1"/>
  <c r="BF102" i="1"/>
  <c r="BF138" i="1" s="1"/>
  <c r="Y102" i="1"/>
  <c r="Y138" i="1" s="1"/>
  <c r="Y137" i="1"/>
  <c r="E136" i="1"/>
  <c r="E139" i="1" s="1"/>
  <c r="BF101" i="1"/>
  <c r="BY101" i="1"/>
  <c r="Y101" i="1"/>
  <c r="H20" i="2"/>
  <c r="T20" i="2" s="1"/>
  <c r="T19" i="2"/>
  <c r="T59" i="2"/>
  <c r="BY126" i="1"/>
  <c r="BF137" i="1"/>
  <c r="BF126" i="1"/>
  <c r="BY137" i="1"/>
  <c r="E123" i="1"/>
  <c r="E125" i="1" s="1"/>
  <c r="E127" i="1" s="1"/>
  <c r="E23" i="1" s="1"/>
  <c r="E34" i="1" s="1"/>
  <c r="E112" i="1"/>
  <c r="T60" i="2"/>
  <c r="H145" i="10" l="1"/>
  <c r="H146" i="10" s="1"/>
  <c r="H147" i="10" s="1"/>
  <c r="H21" i="10" s="1"/>
  <c r="G145" i="10"/>
  <c r="G146" i="10" s="1"/>
  <c r="G147" i="10" s="1"/>
  <c r="G21" i="10" s="1"/>
  <c r="I145" i="10"/>
  <c r="I146" i="10" s="1"/>
  <c r="I147" i="10" s="1"/>
  <c r="I21" i="10" s="1"/>
  <c r="M117" i="1"/>
  <c r="M118" i="1" s="1"/>
  <c r="M119" i="1" s="1"/>
  <c r="M120" i="1" s="1"/>
  <c r="M121" i="1" s="1"/>
  <c r="M20" i="1" s="1"/>
  <c r="M31" i="1" s="1"/>
  <c r="AU111" i="1"/>
  <c r="AU134" i="1" s="1"/>
  <c r="AU136" i="1" s="1"/>
  <c r="AU139" i="1" s="1"/>
  <c r="AU150" i="1" s="1"/>
  <c r="M134" i="1"/>
  <c r="M136" i="1" s="1"/>
  <c r="M139" i="1" s="1"/>
  <c r="M140" i="1" s="1"/>
  <c r="M149" i="1" s="1"/>
  <c r="M25" i="1" s="1"/>
  <c r="M123" i="1"/>
  <c r="M125" i="1" s="1"/>
  <c r="M127" i="1" s="1"/>
  <c r="M23" i="1" s="1"/>
  <c r="M34" i="1" s="1"/>
  <c r="M112" i="1"/>
  <c r="M113" i="1" s="1"/>
  <c r="M114" i="1" s="1"/>
  <c r="M115" i="1" s="1"/>
  <c r="M16" i="1" s="1"/>
  <c r="M27" i="1" s="1"/>
  <c r="BO13" i="1"/>
  <c r="BO11" i="1" s="1"/>
  <c r="BO12" i="1" s="1"/>
  <c r="BO14" i="1" s="1"/>
  <c r="BO111" i="1" s="1"/>
  <c r="BF13" i="1"/>
  <c r="BF11" i="1" s="1"/>
  <c r="BF12" i="1" s="1"/>
  <c r="BF14" i="1" s="1"/>
  <c r="BF117" i="1" s="1"/>
  <c r="BF118" i="1" s="1"/>
  <c r="BF119" i="1" s="1"/>
  <c r="BF120" i="1" s="1"/>
  <c r="BF121" i="1" s="1"/>
  <c r="BF20" i="1" s="1"/>
  <c r="BF31" i="1" s="1"/>
  <c r="AJ13" i="1"/>
  <c r="AJ11" i="1" s="1"/>
  <c r="AJ12" i="1" s="1"/>
  <c r="AJ14" i="1" s="1"/>
  <c r="AJ111" i="1" s="1"/>
  <c r="AJ134" i="1" s="1"/>
  <c r="AJ136" i="1" s="1"/>
  <c r="AJ139" i="1" s="1"/>
  <c r="AJ140" i="1" s="1"/>
  <c r="AJ149" i="1" s="1"/>
  <c r="AJ25" i="1" s="1"/>
  <c r="BY13" i="1"/>
  <c r="BY11" i="1" s="1"/>
  <c r="BY12" i="1" s="1"/>
  <c r="BY14" i="1" s="1"/>
  <c r="BY117" i="1" s="1"/>
  <c r="BY118" i="1" s="1"/>
  <c r="BY119" i="1" s="1"/>
  <c r="BY120" i="1" s="1"/>
  <c r="BY121" i="1" s="1"/>
  <c r="BY20" i="1" s="1"/>
  <c r="BY31" i="1" s="1"/>
  <c r="E150" i="1"/>
  <c r="E148" i="1"/>
  <c r="E24" i="1" s="1"/>
  <c r="E35" i="1" s="1"/>
  <c r="Y117" i="1"/>
  <c r="Y118" i="1" s="1"/>
  <c r="Y119" i="1" s="1"/>
  <c r="Y120" i="1" s="1"/>
  <c r="BQ151" i="1"/>
  <c r="BQ152" i="1" s="1"/>
  <c r="BQ153" i="1" s="1"/>
  <c r="BQ21" i="1" s="1"/>
  <c r="BG151" i="1"/>
  <c r="BG152" i="1" s="1"/>
  <c r="BG153" i="1" s="1"/>
  <c r="BG21" i="1" s="1"/>
  <c r="F151" i="1"/>
  <c r="F152" i="1" s="1"/>
  <c r="F153" i="1" s="1"/>
  <c r="F21" i="1" s="1"/>
  <c r="BJ151" i="1"/>
  <c r="BJ152" i="1" s="1"/>
  <c r="BJ153" i="1" s="1"/>
  <c r="BJ21" i="1" s="1"/>
  <c r="AR151" i="1"/>
  <c r="AR152" i="1" s="1"/>
  <c r="AR153" i="1" s="1"/>
  <c r="AR21" i="1" s="1"/>
  <c r="CI151" i="1"/>
  <c r="CI152" i="1" s="1"/>
  <c r="CI153" i="1" s="1"/>
  <c r="CI21" i="1" s="1"/>
  <c r="AO151" i="1"/>
  <c r="AO152" i="1" s="1"/>
  <c r="AO153" i="1" s="1"/>
  <c r="AO21" i="1" s="1"/>
  <c r="BK151" i="1"/>
  <c r="BK152" i="1" s="1"/>
  <c r="BK153" i="1" s="1"/>
  <c r="BK21" i="1" s="1"/>
  <c r="V151" i="1"/>
  <c r="V152" i="1" s="1"/>
  <c r="V153" i="1" s="1"/>
  <c r="V21" i="1" s="1"/>
  <c r="BB151" i="1"/>
  <c r="BB152" i="1" s="1"/>
  <c r="BB153" i="1" s="1"/>
  <c r="BB21" i="1" s="1"/>
  <c r="R151" i="1"/>
  <c r="R152" i="1" s="1"/>
  <c r="R153" i="1" s="1"/>
  <c r="R21" i="1" s="1"/>
  <c r="S151" i="1"/>
  <c r="S152" i="1" s="1"/>
  <c r="S153" i="1" s="1"/>
  <c r="S21" i="1" s="1"/>
  <c r="J145" i="10"/>
  <c r="J146" i="10" s="1"/>
  <c r="J147" i="10" s="1"/>
  <c r="J21" i="10" s="1"/>
  <c r="AP151" i="1"/>
  <c r="AP152" i="1" s="1"/>
  <c r="AP153" i="1" s="1"/>
  <c r="AP21" i="1" s="1"/>
  <c r="AQ151" i="1"/>
  <c r="AQ152" i="1" s="1"/>
  <c r="AQ153" i="1" s="1"/>
  <c r="AQ21" i="1" s="1"/>
  <c r="F145" i="10"/>
  <c r="F146" i="10" s="1"/>
  <c r="F147" i="10" s="1"/>
  <c r="F21" i="10" s="1"/>
  <c r="BV151" i="1"/>
  <c r="BV152" i="1" s="1"/>
  <c r="BV153" i="1" s="1"/>
  <c r="BV21" i="1" s="1"/>
  <c r="Q151" i="1"/>
  <c r="Q152" i="1" s="1"/>
  <c r="Q153" i="1" s="1"/>
  <c r="Q21" i="1" s="1"/>
  <c r="BS151" i="1"/>
  <c r="BS152" i="1" s="1"/>
  <c r="BS153" i="1" s="1"/>
  <c r="BS21" i="1" s="1"/>
  <c r="N151" i="1"/>
  <c r="N152" i="1" s="1"/>
  <c r="N153" i="1" s="1"/>
  <c r="N21" i="1" s="1"/>
  <c r="BP151" i="1"/>
  <c r="BP152" i="1" s="1"/>
  <c r="BP153" i="1" s="1"/>
  <c r="BP21" i="1" s="1"/>
  <c r="T151" i="1"/>
  <c r="T152" i="1" s="1"/>
  <c r="T153" i="1" s="1"/>
  <c r="T21" i="1" s="1"/>
  <c r="U151" i="1"/>
  <c r="U152" i="1" s="1"/>
  <c r="U153" i="1" s="1"/>
  <c r="U21" i="1" s="1"/>
  <c r="AW151" i="1"/>
  <c r="AW152" i="1" s="1"/>
  <c r="AW153" i="1" s="1"/>
  <c r="AW21" i="1" s="1"/>
  <c r="P151" i="1"/>
  <c r="P152" i="1" s="1"/>
  <c r="P153" i="1" s="1"/>
  <c r="P21" i="1" s="1"/>
  <c r="P145" i="10"/>
  <c r="P146" i="10" s="1"/>
  <c r="P147" i="10" s="1"/>
  <c r="P21" i="10" s="1"/>
  <c r="BT151" i="1"/>
  <c r="BT152" i="1" s="1"/>
  <c r="BT153" i="1" s="1"/>
  <c r="BT21" i="1" s="1"/>
  <c r="AE151" i="1"/>
  <c r="AE152" i="1" s="1"/>
  <c r="AE153" i="1" s="1"/>
  <c r="AE21" i="1" s="1"/>
  <c r="BL151" i="1"/>
  <c r="BL152" i="1" s="1"/>
  <c r="BL153" i="1" s="1"/>
  <c r="BL21" i="1" s="1"/>
  <c r="CF151" i="1"/>
  <c r="CF152" i="1" s="1"/>
  <c r="CF153" i="1" s="1"/>
  <c r="CF21" i="1" s="1"/>
  <c r="BC151" i="1"/>
  <c r="BC152" i="1" s="1"/>
  <c r="BC153" i="1" s="1"/>
  <c r="BC21" i="1" s="1"/>
  <c r="J151" i="1"/>
  <c r="J152" i="1" s="1"/>
  <c r="J153" i="1" s="1"/>
  <c r="J21" i="1" s="1"/>
  <c r="AF151" i="1"/>
  <c r="AF152" i="1" s="1"/>
  <c r="AF153" i="1" s="1"/>
  <c r="AF21" i="1" s="1"/>
  <c r="AG151" i="1"/>
  <c r="AG152" i="1" s="1"/>
  <c r="AG153" i="1" s="1"/>
  <c r="AG21" i="1" s="1"/>
  <c r="BX151" i="1"/>
  <c r="BX152" i="1" s="1"/>
  <c r="BX153" i="1" s="1"/>
  <c r="BX21" i="1" s="1"/>
  <c r="BE151" i="1"/>
  <c r="BE152" i="1" s="1"/>
  <c r="BE153" i="1" s="1"/>
  <c r="BE21" i="1" s="1"/>
  <c r="O145" i="10"/>
  <c r="O146" i="10" s="1"/>
  <c r="O147" i="10" s="1"/>
  <c r="O21" i="10" s="1"/>
  <c r="BM151" i="1"/>
  <c r="BM152" i="1" s="1"/>
  <c r="BM153" i="1" s="1"/>
  <c r="BM21" i="1" s="1"/>
  <c r="K145" i="10"/>
  <c r="K146" i="10" s="1"/>
  <c r="K147" i="10" s="1"/>
  <c r="K21" i="10" s="1"/>
  <c r="Q145" i="10"/>
  <c r="Q146" i="10" s="1"/>
  <c r="Q147" i="10" s="1"/>
  <c r="Q21" i="10" s="1"/>
  <c r="BN151" i="1"/>
  <c r="BN152" i="1" s="1"/>
  <c r="BN153" i="1" s="1"/>
  <c r="BN21" i="1" s="1"/>
  <c r="AK151" i="1"/>
  <c r="AK152" i="1" s="1"/>
  <c r="AK153" i="1" s="1"/>
  <c r="AK21" i="1" s="1"/>
  <c r="CB151" i="1"/>
  <c r="CB152" i="1" s="1"/>
  <c r="CB153" i="1" s="1"/>
  <c r="CB21" i="1" s="1"/>
  <c r="AY151" i="1"/>
  <c r="AY152" i="1" s="1"/>
  <c r="AY153" i="1" s="1"/>
  <c r="AY21" i="1" s="1"/>
  <c r="AN151" i="1"/>
  <c r="AN152" i="1" s="1"/>
  <c r="AN153" i="1" s="1"/>
  <c r="AN21" i="1" s="1"/>
  <c r="AC151" i="1"/>
  <c r="AC152" i="1" s="1"/>
  <c r="AC153" i="1" s="1"/>
  <c r="AC21" i="1" s="1"/>
  <c r="CC151" i="1"/>
  <c r="CC152" i="1" s="1"/>
  <c r="CC153" i="1" s="1"/>
  <c r="CC21" i="1" s="1"/>
  <c r="AZ151" i="1"/>
  <c r="AZ152" i="1" s="1"/>
  <c r="AZ153" i="1" s="1"/>
  <c r="AZ21" i="1" s="1"/>
  <c r="K151" i="1"/>
  <c r="K152" i="1" s="1"/>
  <c r="K153" i="1" s="1"/>
  <c r="K21" i="1" s="1"/>
  <c r="L151" i="1"/>
  <c r="L152" i="1" s="1"/>
  <c r="L153" i="1" s="1"/>
  <c r="L21" i="1" s="1"/>
  <c r="AI151" i="1"/>
  <c r="AI152" i="1" s="1"/>
  <c r="AI153" i="1" s="1"/>
  <c r="AI21" i="1" s="1"/>
  <c r="X151" i="1"/>
  <c r="X152" i="1" s="1"/>
  <c r="X153" i="1" s="1"/>
  <c r="X21" i="1" s="1"/>
  <c r="CE151" i="1"/>
  <c r="CE152" i="1" s="1"/>
  <c r="CE153" i="1" s="1"/>
  <c r="CE21" i="1" s="1"/>
  <c r="AV151" i="1"/>
  <c r="AV152" i="1" s="1"/>
  <c r="AV153" i="1" s="1"/>
  <c r="AV21" i="1" s="1"/>
  <c r="CA151" i="1"/>
  <c r="CA152" i="1" s="1"/>
  <c r="CA153" i="1" s="1"/>
  <c r="CA21" i="1" s="1"/>
  <c r="BI151" i="1"/>
  <c r="BI152" i="1" s="1"/>
  <c r="BI153" i="1" s="1"/>
  <c r="BI21" i="1" s="1"/>
  <c r="AX151" i="1"/>
  <c r="AX152" i="1" s="1"/>
  <c r="AX153" i="1" s="1"/>
  <c r="AX21" i="1" s="1"/>
  <c r="AM151" i="1"/>
  <c r="AM152" i="1" s="1"/>
  <c r="AM153" i="1" s="1"/>
  <c r="AM21" i="1" s="1"/>
  <c r="AB151" i="1"/>
  <c r="AB152" i="1" s="1"/>
  <c r="AB153" i="1" s="1"/>
  <c r="AB21" i="1" s="1"/>
  <c r="H151" i="1"/>
  <c r="H152" i="1" s="1"/>
  <c r="H153" i="1" s="1"/>
  <c r="H21" i="1" s="1"/>
  <c r="AD151" i="1"/>
  <c r="AD152" i="1" s="1"/>
  <c r="AD153" i="1" s="1"/>
  <c r="AD21" i="1" s="1"/>
  <c r="I151" i="1"/>
  <c r="I152" i="1" s="1"/>
  <c r="I153" i="1" s="1"/>
  <c r="I21" i="1" s="1"/>
  <c r="CD151" i="1"/>
  <c r="CD152" i="1" s="1"/>
  <c r="CD153" i="1" s="1"/>
  <c r="CD21" i="1" s="1"/>
  <c r="BA151" i="1"/>
  <c r="BA152" i="1" s="1"/>
  <c r="BA153" i="1" s="1"/>
  <c r="BA21" i="1" s="1"/>
  <c r="L145" i="10"/>
  <c r="L146" i="10" s="1"/>
  <c r="L147" i="10" s="1"/>
  <c r="L21" i="10" s="1"/>
  <c r="BZ151" i="1"/>
  <c r="BZ152" i="1" s="1"/>
  <c r="BZ153" i="1" s="1"/>
  <c r="BZ21" i="1" s="1"/>
  <c r="BR151" i="1"/>
  <c r="BR152" i="1" s="1"/>
  <c r="BR153" i="1" s="1"/>
  <c r="BR21" i="1" s="1"/>
  <c r="BH151" i="1"/>
  <c r="BH152" i="1" s="1"/>
  <c r="BH153" i="1" s="1"/>
  <c r="BH21" i="1" s="1"/>
  <c r="AL151" i="1"/>
  <c r="AL152" i="1" s="1"/>
  <c r="AL153" i="1" s="1"/>
  <c r="AL21" i="1" s="1"/>
  <c r="AA151" i="1"/>
  <c r="AA152" i="1" s="1"/>
  <c r="AA153" i="1" s="1"/>
  <c r="AA21" i="1" s="1"/>
  <c r="G151" i="1"/>
  <c r="G152" i="1" s="1"/>
  <c r="G153" i="1" s="1"/>
  <c r="G21" i="1" s="1"/>
  <c r="BU151" i="1"/>
  <c r="BU152" i="1" s="1"/>
  <c r="BU153" i="1" s="1"/>
  <c r="BU21" i="1" s="1"/>
  <c r="M145" i="10"/>
  <c r="M146" i="10" s="1"/>
  <c r="M147" i="10" s="1"/>
  <c r="M21" i="10" s="1"/>
  <c r="AT151" i="1"/>
  <c r="AT152" i="1" s="1"/>
  <c r="AT153" i="1" s="1"/>
  <c r="AT21" i="1" s="1"/>
  <c r="Z151" i="1"/>
  <c r="Z152" i="1" s="1"/>
  <c r="Z153" i="1" s="1"/>
  <c r="Z21" i="1" s="1"/>
  <c r="BD151" i="1"/>
  <c r="BD152" i="1" s="1"/>
  <c r="BD153" i="1" s="1"/>
  <c r="BD21" i="1" s="1"/>
  <c r="W151" i="1"/>
  <c r="W152" i="1" s="1"/>
  <c r="W153" i="1" s="1"/>
  <c r="W21" i="1" s="1"/>
  <c r="CH151" i="1"/>
  <c r="CH152" i="1" s="1"/>
  <c r="CH153" i="1" s="1"/>
  <c r="CH21" i="1" s="1"/>
  <c r="CG151" i="1"/>
  <c r="CG152" i="1" s="1"/>
  <c r="CG153" i="1" s="1"/>
  <c r="CG21" i="1" s="1"/>
  <c r="AS151" i="1"/>
  <c r="AS152" i="1" s="1"/>
  <c r="AS153" i="1" s="1"/>
  <c r="AS21" i="1" s="1"/>
  <c r="BW151" i="1"/>
  <c r="BW152" i="1" s="1"/>
  <c r="BW153" i="1" s="1"/>
  <c r="BW21" i="1" s="1"/>
  <c r="AH151" i="1"/>
  <c r="AH152" i="1" s="1"/>
  <c r="AH153" i="1" s="1"/>
  <c r="AH21" i="1" s="1"/>
  <c r="AW128" i="1"/>
  <c r="Z128" i="1"/>
  <c r="AV128" i="1"/>
  <c r="AK128" i="1"/>
  <c r="AL128" i="1"/>
  <c r="T128" i="1"/>
  <c r="U128" i="1"/>
  <c r="R128" i="1"/>
  <c r="AE128" i="1"/>
  <c r="BC128" i="1"/>
  <c r="V128" i="1"/>
  <c r="BN128" i="1"/>
  <c r="AC128" i="1"/>
  <c r="AO128" i="1"/>
  <c r="K128" i="1"/>
  <c r="AI128" i="1"/>
  <c r="CB128" i="1"/>
  <c r="AY128" i="1"/>
  <c r="Q128" i="1"/>
  <c r="CD128" i="1"/>
  <c r="AP128" i="1"/>
  <c r="AF128" i="1"/>
  <c r="CI128" i="1"/>
  <c r="BX128" i="1"/>
  <c r="BR128" i="1"/>
  <c r="AG128" i="1"/>
  <c r="CC128" i="1"/>
  <c r="BV128" i="1"/>
  <c r="CA128" i="1"/>
  <c r="BI128" i="1"/>
  <c r="AX128" i="1"/>
  <c r="P128" i="1"/>
  <c r="I128" i="1"/>
  <c r="BT128" i="1"/>
  <c r="BK128" i="1"/>
  <c r="BA128" i="1"/>
  <c r="AQ128" i="1"/>
  <c r="BM128" i="1"/>
  <c r="X128" i="1"/>
  <c r="BH128" i="1"/>
  <c r="H128" i="1"/>
  <c r="S128" i="1"/>
  <c r="BB128" i="1"/>
  <c r="BL128" i="1"/>
  <c r="AR128" i="1"/>
  <c r="AT128" i="1"/>
  <c r="BZ128" i="1"/>
  <c r="BQ128" i="1"/>
  <c r="BP128" i="1"/>
  <c r="AN128" i="1"/>
  <c r="AB128" i="1"/>
  <c r="F128" i="1"/>
  <c r="BS128" i="1"/>
  <c r="BJ128" i="1"/>
  <c r="AZ128" i="1"/>
  <c r="CE128" i="1"/>
  <c r="BU128" i="1"/>
  <c r="CF128" i="1"/>
  <c r="AM128" i="1"/>
  <c r="AA128" i="1"/>
  <c r="J128" i="1"/>
  <c r="BE128" i="1"/>
  <c r="N128" i="1"/>
  <c r="BG128" i="1"/>
  <c r="G128" i="1"/>
  <c r="AD128" i="1"/>
  <c r="L128" i="1"/>
  <c r="BD128" i="1"/>
  <c r="AH128" i="1"/>
  <c r="CH128" i="1"/>
  <c r="AS128" i="1"/>
  <c r="CG128" i="1"/>
  <c r="BW128" i="1"/>
  <c r="W128" i="1"/>
  <c r="E113" i="1"/>
  <c r="E114" i="1" s="1"/>
  <c r="E115" i="1" s="1"/>
  <c r="E16" i="1" s="1"/>
  <c r="N145" i="10"/>
  <c r="N146" i="10" s="1"/>
  <c r="N147" i="10" s="1"/>
  <c r="N21" i="10" s="1"/>
  <c r="E145" i="10"/>
  <c r="E146" i="10" s="1"/>
  <c r="E147" i="10" s="1"/>
  <c r="E21" i="10" s="1"/>
  <c r="E140" i="1"/>
  <c r="E149" i="1" s="1"/>
  <c r="E25" i="1" s="1"/>
  <c r="M128" i="1"/>
  <c r="BF128" i="1"/>
  <c r="BF130" i="1" s="1"/>
  <c r="E128" i="1"/>
  <c r="BO128" i="1"/>
  <c r="BO130" i="1" s="1"/>
  <c r="AJ128" i="1"/>
  <c r="Y128" i="1"/>
  <c r="O128" i="1"/>
  <c r="O130" i="1" s="1"/>
  <c r="BY128" i="1"/>
  <c r="BY130" i="1" s="1"/>
  <c r="AU128" i="1"/>
  <c r="AU130" i="1" s="1"/>
  <c r="Y151" i="1"/>
  <c r="O151" i="1"/>
  <c r="O152" i="1" s="1"/>
  <c r="O153" i="1" s="1"/>
  <c r="O21" i="1" s="1"/>
  <c r="AU151" i="1"/>
  <c r="AJ151" i="1"/>
  <c r="E151" i="1"/>
  <c r="BY151" i="1"/>
  <c r="BO151" i="1"/>
  <c r="BF151" i="1"/>
  <c r="M151" i="1"/>
  <c r="I32" i="10" l="1"/>
  <c r="I22" i="10"/>
  <c r="I33" i="10" s="1"/>
  <c r="G32" i="10"/>
  <c r="G22" i="10"/>
  <c r="G33" i="10" s="1"/>
  <c r="H32" i="10"/>
  <c r="H22" i="10"/>
  <c r="H33" i="10" s="1"/>
  <c r="M129" i="1"/>
  <c r="M131" i="1" s="1"/>
  <c r="M132" i="1" s="1"/>
  <c r="M17" i="1" s="1"/>
  <c r="M28" i="1" s="1"/>
  <c r="AU140" i="1"/>
  <c r="AU149" i="1" s="1"/>
  <c r="AU25" i="1" s="1"/>
  <c r="M150" i="1"/>
  <c r="M152" i="1" s="1"/>
  <c r="M153" i="1" s="1"/>
  <c r="M21" i="1" s="1"/>
  <c r="AU148" i="1"/>
  <c r="AU24" i="1" s="1"/>
  <c r="AU35" i="1" s="1"/>
  <c r="M148" i="1"/>
  <c r="M24" i="1" s="1"/>
  <c r="M35" i="1" s="1"/>
  <c r="AU123" i="1"/>
  <c r="AU125" i="1" s="1"/>
  <c r="AU127" i="1" s="1"/>
  <c r="AU23" i="1" s="1"/>
  <c r="AU34" i="1" s="1"/>
  <c r="AU112" i="1"/>
  <c r="AU113" i="1" s="1"/>
  <c r="AU114" i="1" s="1"/>
  <c r="AU115" i="1" s="1"/>
  <c r="AU16" i="1" s="1"/>
  <c r="AU27" i="1" s="1"/>
  <c r="BY111" i="1"/>
  <c r="BY112" i="1" s="1"/>
  <c r="BY113" i="1" s="1"/>
  <c r="BY114" i="1" s="1"/>
  <c r="BY115" i="1" s="1"/>
  <c r="BY16" i="1" s="1"/>
  <c r="BY27" i="1" s="1"/>
  <c r="BO117" i="1"/>
  <c r="BO118" i="1" s="1"/>
  <c r="BO119" i="1" s="1"/>
  <c r="BO120" i="1" s="1"/>
  <c r="BO121" i="1" s="1"/>
  <c r="BO20" i="1" s="1"/>
  <c r="BO31" i="1" s="1"/>
  <c r="AJ117" i="1"/>
  <c r="AJ118" i="1" s="1"/>
  <c r="AJ119" i="1" s="1"/>
  <c r="AJ120" i="1" s="1"/>
  <c r="AJ121" i="1" s="1"/>
  <c r="AJ20" i="1" s="1"/>
  <c r="AJ31" i="1" s="1"/>
  <c r="BF111" i="1"/>
  <c r="BF123" i="1" s="1"/>
  <c r="BF125" i="1" s="1"/>
  <c r="BF127" i="1" s="1"/>
  <c r="BF23" i="1" s="1"/>
  <c r="BF34" i="1" s="1"/>
  <c r="BO123" i="1"/>
  <c r="BO125" i="1" s="1"/>
  <c r="BO127" i="1" s="1"/>
  <c r="BO23" i="1" s="1"/>
  <c r="BO34" i="1" s="1"/>
  <c r="BO134" i="1"/>
  <c r="BO136" i="1" s="1"/>
  <c r="BO139" i="1" s="1"/>
  <c r="BO140" i="1" s="1"/>
  <c r="BO149" i="1" s="1"/>
  <c r="BO25" i="1" s="1"/>
  <c r="BO112" i="1"/>
  <c r="BO113" i="1" s="1"/>
  <c r="BO114" i="1" s="1"/>
  <c r="BO115" i="1" s="1"/>
  <c r="BO16" i="1" s="1"/>
  <c r="BO27" i="1" s="1"/>
  <c r="AJ112" i="1"/>
  <c r="AJ113" i="1" s="1"/>
  <c r="AJ114" i="1" s="1"/>
  <c r="AJ115" i="1" s="1"/>
  <c r="AJ16" i="1" s="1"/>
  <c r="AJ27" i="1" s="1"/>
  <c r="AJ123" i="1"/>
  <c r="AJ125" i="1" s="1"/>
  <c r="AJ127" i="1" s="1"/>
  <c r="AJ23" i="1" s="1"/>
  <c r="AJ34" i="1" s="1"/>
  <c r="W32" i="1"/>
  <c r="W22" i="1"/>
  <c r="W33" i="1" s="1"/>
  <c r="AL32" i="1"/>
  <c r="AL22" i="1"/>
  <c r="AL33" i="1" s="1"/>
  <c r="AD32" i="1"/>
  <c r="AD22" i="1"/>
  <c r="AD33" i="1" s="1"/>
  <c r="CE32" i="1"/>
  <c r="CE22" i="1"/>
  <c r="CE33" i="1" s="1"/>
  <c r="AN32" i="1"/>
  <c r="AN22" i="1"/>
  <c r="AN33" i="1" s="1"/>
  <c r="BL32" i="1"/>
  <c r="BL22" i="1"/>
  <c r="BL33" i="1" s="1"/>
  <c r="BP32" i="1"/>
  <c r="BP22" i="1"/>
  <c r="BP33" i="1" s="1"/>
  <c r="AR32" i="1"/>
  <c r="AR22" i="1"/>
  <c r="AR33" i="1" s="1"/>
  <c r="BH32" i="1"/>
  <c r="BH22" i="1"/>
  <c r="BH33" i="1" s="1"/>
  <c r="N32" i="1"/>
  <c r="N22" i="1"/>
  <c r="N33" i="1" s="1"/>
  <c r="BJ32" i="1"/>
  <c r="BJ22" i="1"/>
  <c r="BJ33" i="1" s="1"/>
  <c r="BD32" i="1"/>
  <c r="BD22" i="1"/>
  <c r="BD33" i="1" s="1"/>
  <c r="S32" i="1"/>
  <c r="S22" i="1"/>
  <c r="S33" i="1" s="1"/>
  <c r="Z32" i="1"/>
  <c r="Z22" i="1"/>
  <c r="Z33" i="1" s="1"/>
  <c r="BR32" i="1"/>
  <c r="BR22" i="1"/>
  <c r="BR33" i="1" s="1"/>
  <c r="AB32" i="1"/>
  <c r="AB22" i="1"/>
  <c r="AB33" i="1" s="1"/>
  <c r="AI32" i="1"/>
  <c r="AI22" i="1"/>
  <c r="AI33" i="1" s="1"/>
  <c r="CB32" i="1"/>
  <c r="CB22" i="1"/>
  <c r="CB33" i="1" s="1"/>
  <c r="BX32" i="1"/>
  <c r="BX22" i="1"/>
  <c r="BX33" i="1" s="1"/>
  <c r="BT32" i="1"/>
  <c r="BT22" i="1"/>
  <c r="BT33" i="1" s="1"/>
  <c r="BS32" i="1"/>
  <c r="BS22" i="1"/>
  <c r="BS33" i="1" s="1"/>
  <c r="R32" i="1"/>
  <c r="R22" i="1"/>
  <c r="R33" i="1" s="1"/>
  <c r="F32" i="1"/>
  <c r="F22" i="1"/>
  <c r="F33" i="1" s="1"/>
  <c r="H32" i="1"/>
  <c r="H22" i="1"/>
  <c r="H33" i="1" s="1"/>
  <c r="AH32" i="1"/>
  <c r="AH22" i="1"/>
  <c r="AH33" i="1" s="1"/>
  <c r="AT32" i="1"/>
  <c r="AT22" i="1"/>
  <c r="AT33" i="1" s="1"/>
  <c r="BZ32" i="1"/>
  <c r="BZ22" i="1"/>
  <c r="BZ33" i="1" s="1"/>
  <c r="AM32" i="1"/>
  <c r="AM22" i="1"/>
  <c r="AM33" i="1" s="1"/>
  <c r="L32" i="1"/>
  <c r="L22" i="1"/>
  <c r="L33" i="1" s="1"/>
  <c r="AK32" i="1"/>
  <c r="AK22" i="1"/>
  <c r="AK33" i="1" s="1"/>
  <c r="AG32" i="1"/>
  <c r="AG22" i="1"/>
  <c r="AG33" i="1" s="1"/>
  <c r="Q32" i="1"/>
  <c r="Q22" i="1"/>
  <c r="Q33" i="1" s="1"/>
  <c r="BB32" i="1"/>
  <c r="BB22" i="1"/>
  <c r="BB33" i="1" s="1"/>
  <c r="BG32" i="1"/>
  <c r="BG22" i="1"/>
  <c r="BG33" i="1" s="1"/>
  <c r="AE32" i="1"/>
  <c r="AE22" i="1"/>
  <c r="AE33" i="1" s="1"/>
  <c r="E27" i="1"/>
  <c r="BW32" i="1"/>
  <c r="BW22" i="1"/>
  <c r="BW33" i="1" s="1"/>
  <c r="AX32" i="1"/>
  <c r="AX22" i="1"/>
  <c r="AX33" i="1" s="1"/>
  <c r="K32" i="1"/>
  <c r="K22" i="1"/>
  <c r="K33" i="1" s="1"/>
  <c r="BN32" i="1"/>
  <c r="BN22" i="1"/>
  <c r="BN33" i="1" s="1"/>
  <c r="AF32" i="1"/>
  <c r="AF22" i="1"/>
  <c r="AF33" i="1" s="1"/>
  <c r="P32" i="1"/>
  <c r="P22" i="1"/>
  <c r="P33" i="1" s="1"/>
  <c r="BV32" i="1"/>
  <c r="BV22" i="1"/>
  <c r="BV33" i="1" s="1"/>
  <c r="V32" i="1"/>
  <c r="V22" i="1"/>
  <c r="V33" i="1" s="1"/>
  <c r="BQ32" i="1"/>
  <c r="BQ22" i="1"/>
  <c r="BQ33" i="1" s="1"/>
  <c r="AY32" i="1"/>
  <c r="AY22" i="1"/>
  <c r="AY33" i="1" s="1"/>
  <c r="AS32" i="1"/>
  <c r="AS22" i="1"/>
  <c r="AS33" i="1" s="1"/>
  <c r="BA32" i="1"/>
  <c r="BA22" i="1"/>
  <c r="BA33" i="1" s="1"/>
  <c r="BI32" i="1"/>
  <c r="BI22" i="1"/>
  <c r="BI33" i="1" s="1"/>
  <c r="AZ32" i="1"/>
  <c r="AZ22" i="1"/>
  <c r="AZ33" i="1" s="1"/>
  <c r="J32" i="1"/>
  <c r="J22" i="1"/>
  <c r="J33" i="1" s="1"/>
  <c r="AW32" i="1"/>
  <c r="AW22" i="1"/>
  <c r="AW33" i="1" s="1"/>
  <c r="BK32" i="1"/>
  <c r="BK22" i="1"/>
  <c r="BK33" i="1" s="1"/>
  <c r="BE32" i="1"/>
  <c r="BE22" i="1"/>
  <c r="BE33" i="1" s="1"/>
  <c r="BU32" i="1"/>
  <c r="BU22" i="1"/>
  <c r="BU33" i="1" s="1"/>
  <c r="O32" i="1"/>
  <c r="O22" i="1"/>
  <c r="O33" i="1" s="1"/>
  <c r="CG32" i="1"/>
  <c r="CG22" i="1"/>
  <c r="CG33" i="1" s="1"/>
  <c r="G32" i="1"/>
  <c r="G22" i="1"/>
  <c r="G33" i="1" s="1"/>
  <c r="CD32" i="1"/>
  <c r="CD22" i="1"/>
  <c r="CD33" i="1" s="1"/>
  <c r="CA32" i="1"/>
  <c r="CA22" i="1"/>
  <c r="CA33" i="1" s="1"/>
  <c r="CC32" i="1"/>
  <c r="CC22" i="1"/>
  <c r="CC33" i="1" s="1"/>
  <c r="BC32" i="1"/>
  <c r="BC22" i="1"/>
  <c r="BC33" i="1" s="1"/>
  <c r="U32" i="1"/>
  <c r="U22" i="1"/>
  <c r="U33" i="1" s="1"/>
  <c r="AQ32" i="1"/>
  <c r="AQ22" i="1"/>
  <c r="AQ33" i="1" s="1"/>
  <c r="AO32" i="1"/>
  <c r="AO22" i="1"/>
  <c r="AO33" i="1" s="1"/>
  <c r="X32" i="1"/>
  <c r="X22" i="1"/>
  <c r="X33" i="1" s="1"/>
  <c r="CH32" i="1"/>
  <c r="CH22" i="1"/>
  <c r="CH33" i="1" s="1"/>
  <c r="AA32" i="1"/>
  <c r="AA22" i="1"/>
  <c r="AA33" i="1" s="1"/>
  <c r="I32" i="1"/>
  <c r="I22" i="1"/>
  <c r="I33" i="1" s="1"/>
  <c r="AV32" i="1"/>
  <c r="AV22" i="1"/>
  <c r="AV33" i="1" s="1"/>
  <c r="AC32" i="1"/>
  <c r="AC22" i="1"/>
  <c r="AC33" i="1" s="1"/>
  <c r="BM32" i="1"/>
  <c r="BM22" i="1"/>
  <c r="BM33" i="1" s="1"/>
  <c r="CF32" i="1"/>
  <c r="CF22" i="1"/>
  <c r="CF33" i="1" s="1"/>
  <c r="T32" i="1"/>
  <c r="T22" i="1"/>
  <c r="T33" i="1" s="1"/>
  <c r="AP32" i="1"/>
  <c r="AP22" i="1"/>
  <c r="AP33" i="1" s="1"/>
  <c r="CI32" i="1"/>
  <c r="CI22" i="1"/>
  <c r="CI33" i="1" s="1"/>
  <c r="E152" i="1"/>
  <c r="E153" i="1" s="1"/>
  <c r="E21" i="1" s="1"/>
  <c r="Y111" i="1"/>
  <c r="Y123" i="1" s="1"/>
  <c r="Y125" i="1" s="1"/>
  <c r="Y121" i="1"/>
  <c r="Y20" i="1" s="1"/>
  <c r="Y130" i="1"/>
  <c r="P32" i="10"/>
  <c r="P22" i="10"/>
  <c r="P33" i="10" s="1"/>
  <c r="L32" i="10"/>
  <c r="L22" i="10"/>
  <c r="L33" i="10" s="1"/>
  <c r="Q32" i="10"/>
  <c r="Q22" i="10"/>
  <c r="Q33" i="10" s="1"/>
  <c r="F22" i="10"/>
  <c r="F33" i="10" s="1"/>
  <c r="F32" i="10"/>
  <c r="M32" i="10"/>
  <c r="M22" i="10"/>
  <c r="M33" i="10" s="1"/>
  <c r="K32" i="10"/>
  <c r="K22" i="10"/>
  <c r="K33" i="10" s="1"/>
  <c r="O32" i="10"/>
  <c r="O22" i="10"/>
  <c r="O33" i="10" s="1"/>
  <c r="J22" i="10"/>
  <c r="J33" i="10" s="1"/>
  <c r="J32" i="10"/>
  <c r="AK130" i="1"/>
  <c r="AK129" i="1"/>
  <c r="AK131" i="1" s="1"/>
  <c r="AK132" i="1" s="1"/>
  <c r="AK17" i="1" s="1"/>
  <c r="AV130" i="1"/>
  <c r="AV129" i="1"/>
  <c r="AV131" i="1" s="1"/>
  <c r="AV132" i="1" s="1"/>
  <c r="AV17" i="1" s="1"/>
  <c r="Z130" i="1"/>
  <c r="Z129" i="1"/>
  <c r="Z131" i="1" s="1"/>
  <c r="Z132" i="1" s="1"/>
  <c r="Z17" i="1" s="1"/>
  <c r="AW130" i="1"/>
  <c r="AW129" i="1"/>
  <c r="AW131" i="1" s="1"/>
  <c r="AW132" i="1" s="1"/>
  <c r="AW17" i="1" s="1"/>
  <c r="AU152" i="1"/>
  <c r="AU153" i="1" s="1"/>
  <c r="AU21" i="1" s="1"/>
  <c r="AJ148" i="1"/>
  <c r="AJ24" i="1" s="1"/>
  <c r="AJ35" i="1" s="1"/>
  <c r="AJ150" i="1"/>
  <c r="AJ152" i="1" s="1"/>
  <c r="AJ153" i="1" s="1"/>
  <c r="AJ21" i="1" s="1"/>
  <c r="AJ32" i="1" s="1"/>
  <c r="AM130" i="1"/>
  <c r="AM129" i="1"/>
  <c r="AM131" i="1" s="1"/>
  <c r="AM132" i="1" s="1"/>
  <c r="AM17" i="1" s="1"/>
  <c r="BB130" i="1"/>
  <c r="BB129" i="1"/>
  <c r="BB131" i="1" s="1"/>
  <c r="BB132" i="1" s="1"/>
  <c r="BB17" i="1" s="1"/>
  <c r="BK130" i="1"/>
  <c r="BK129" i="1"/>
  <c r="BK131" i="1" s="1"/>
  <c r="BK132" i="1" s="1"/>
  <c r="BK17" i="1" s="1"/>
  <c r="CC130" i="1"/>
  <c r="CC129" i="1"/>
  <c r="CC131" i="1" s="1"/>
  <c r="CC132" i="1" s="1"/>
  <c r="CC17" i="1" s="1"/>
  <c r="BN130" i="1"/>
  <c r="BN129" i="1"/>
  <c r="BN131" i="1" s="1"/>
  <c r="BN132" i="1" s="1"/>
  <c r="BN17" i="1" s="1"/>
  <c r="AD130" i="1"/>
  <c r="AD129" i="1"/>
  <c r="AD131" i="1" s="1"/>
  <c r="AD132" i="1" s="1"/>
  <c r="AD17" i="1" s="1"/>
  <c r="CF130" i="1"/>
  <c r="CF129" i="1"/>
  <c r="CF131" i="1" s="1"/>
  <c r="CF132" i="1" s="1"/>
  <c r="CF17" i="1" s="1"/>
  <c r="AN130" i="1"/>
  <c r="AN129" i="1"/>
  <c r="AN131" i="1" s="1"/>
  <c r="AN132" i="1" s="1"/>
  <c r="AN17" i="1" s="1"/>
  <c r="S130" i="1"/>
  <c r="S129" i="1"/>
  <c r="S131" i="1" s="1"/>
  <c r="S132" i="1" s="1"/>
  <c r="S17" i="1" s="1"/>
  <c r="BT130" i="1"/>
  <c r="BT129" i="1"/>
  <c r="BT131" i="1" s="1"/>
  <c r="BT132" i="1" s="1"/>
  <c r="BT17" i="1" s="1"/>
  <c r="AG130" i="1"/>
  <c r="AG129" i="1"/>
  <c r="AG131" i="1" s="1"/>
  <c r="AG132" i="1" s="1"/>
  <c r="AG17" i="1" s="1"/>
  <c r="Q130" i="1"/>
  <c r="Q129" i="1"/>
  <c r="Q131" i="1" s="1"/>
  <c r="Q132" i="1" s="1"/>
  <c r="Q17" i="1" s="1"/>
  <c r="V130" i="1"/>
  <c r="V129" i="1"/>
  <c r="V131" i="1" s="1"/>
  <c r="V132" i="1" s="1"/>
  <c r="V17" i="1" s="1"/>
  <c r="L130" i="1"/>
  <c r="L129" i="1"/>
  <c r="L131" i="1" s="1"/>
  <c r="L132" i="1" s="1"/>
  <c r="L17" i="1" s="1"/>
  <c r="AB130" i="1"/>
  <c r="AB129" i="1"/>
  <c r="AB131" i="1" s="1"/>
  <c r="AB132" i="1" s="1"/>
  <c r="AB17" i="1" s="1"/>
  <c r="CD130" i="1"/>
  <c r="CD129" i="1"/>
  <c r="CD131" i="1" s="1"/>
  <c r="CD132" i="1" s="1"/>
  <c r="CD17" i="1" s="1"/>
  <c r="G130" i="1"/>
  <c r="G129" i="1"/>
  <c r="G131" i="1" s="1"/>
  <c r="G132" i="1" s="1"/>
  <c r="G17" i="1" s="1"/>
  <c r="BU130" i="1"/>
  <c r="BU129" i="1"/>
  <c r="BU131" i="1" s="1"/>
  <c r="BU132" i="1" s="1"/>
  <c r="BU17" i="1" s="1"/>
  <c r="BP130" i="1"/>
  <c r="BP129" i="1"/>
  <c r="BP131" i="1" s="1"/>
  <c r="BP132" i="1" s="1"/>
  <c r="BP17" i="1" s="1"/>
  <c r="H129" i="1"/>
  <c r="H131" i="1" s="1"/>
  <c r="H132" i="1" s="1"/>
  <c r="H17" i="1" s="1"/>
  <c r="H130" i="1"/>
  <c r="I130" i="1"/>
  <c r="I129" i="1"/>
  <c r="I131" i="1" s="1"/>
  <c r="I132" i="1" s="1"/>
  <c r="I17" i="1" s="1"/>
  <c r="AY130" i="1"/>
  <c r="AY129" i="1"/>
  <c r="AY131" i="1" s="1"/>
  <c r="AY132" i="1" s="1"/>
  <c r="AY17" i="1" s="1"/>
  <c r="BC130" i="1"/>
  <c r="BC129" i="1"/>
  <c r="BC131" i="1" s="1"/>
  <c r="BC132" i="1" s="1"/>
  <c r="BC17" i="1" s="1"/>
  <c r="BG130" i="1"/>
  <c r="BG129" i="1"/>
  <c r="BG131" i="1" s="1"/>
  <c r="BG132" i="1" s="1"/>
  <c r="BG17" i="1" s="1"/>
  <c r="BQ130" i="1"/>
  <c r="BQ129" i="1"/>
  <c r="BQ131" i="1" s="1"/>
  <c r="BQ132" i="1" s="1"/>
  <c r="BQ17" i="1" s="1"/>
  <c r="P130" i="1"/>
  <c r="P129" i="1"/>
  <c r="P131" i="1" s="1"/>
  <c r="P132" i="1" s="1"/>
  <c r="P17" i="1" s="1"/>
  <c r="BR130" i="1"/>
  <c r="BR129" i="1"/>
  <c r="BR131" i="1" s="1"/>
  <c r="BR132" i="1" s="1"/>
  <c r="BR17" i="1" s="1"/>
  <c r="AE130" i="1"/>
  <c r="AE129" i="1"/>
  <c r="AE131" i="1" s="1"/>
  <c r="AE132" i="1" s="1"/>
  <c r="AE17" i="1" s="1"/>
  <c r="BH130" i="1"/>
  <c r="BH129" i="1"/>
  <c r="BH131" i="1" s="1"/>
  <c r="BH132" i="1" s="1"/>
  <c r="BH17" i="1" s="1"/>
  <c r="N130" i="1"/>
  <c r="N129" i="1"/>
  <c r="N131" i="1" s="1"/>
  <c r="N132" i="1" s="1"/>
  <c r="N17" i="1" s="1"/>
  <c r="AZ130" i="1"/>
  <c r="AZ129" i="1"/>
  <c r="AZ131" i="1" s="1"/>
  <c r="AZ132" i="1" s="1"/>
  <c r="AZ17" i="1" s="1"/>
  <c r="BZ130" i="1"/>
  <c r="BZ129" i="1"/>
  <c r="BZ131" i="1" s="1"/>
  <c r="BZ132" i="1" s="1"/>
  <c r="BZ17" i="1" s="1"/>
  <c r="X130" i="1"/>
  <c r="X129" i="1"/>
  <c r="X131" i="1" s="1"/>
  <c r="X132" i="1" s="1"/>
  <c r="X17" i="1" s="1"/>
  <c r="AX130" i="1"/>
  <c r="AX129" i="1"/>
  <c r="AX131" i="1" s="1"/>
  <c r="AX132" i="1" s="1"/>
  <c r="AX17" i="1" s="1"/>
  <c r="BX130" i="1"/>
  <c r="BX129" i="1"/>
  <c r="BX131" i="1" s="1"/>
  <c r="BX132" i="1" s="1"/>
  <c r="BX17" i="1" s="1"/>
  <c r="AI130" i="1"/>
  <c r="AI129" i="1"/>
  <c r="AI131" i="1" s="1"/>
  <c r="AI132" i="1" s="1"/>
  <c r="AI17" i="1" s="1"/>
  <c r="R130" i="1"/>
  <c r="R129" i="1"/>
  <c r="R131" i="1" s="1"/>
  <c r="R132" i="1" s="1"/>
  <c r="R17" i="1" s="1"/>
  <c r="CB130" i="1"/>
  <c r="CB129" i="1"/>
  <c r="CB131" i="1" s="1"/>
  <c r="CB132" i="1" s="1"/>
  <c r="CB17" i="1" s="1"/>
  <c r="BE130" i="1"/>
  <c r="BE129" i="1"/>
  <c r="BE131" i="1" s="1"/>
  <c r="BE132" i="1" s="1"/>
  <c r="BE17" i="1" s="1"/>
  <c r="BJ130" i="1"/>
  <c r="BJ129" i="1"/>
  <c r="BJ131" i="1" s="1"/>
  <c r="BJ132" i="1" s="1"/>
  <c r="BJ17" i="1" s="1"/>
  <c r="AT130" i="1"/>
  <c r="AT129" i="1"/>
  <c r="AT131" i="1" s="1"/>
  <c r="AT132" i="1" s="1"/>
  <c r="AT17" i="1" s="1"/>
  <c r="BM130" i="1"/>
  <c r="BM129" i="1"/>
  <c r="BM131" i="1" s="1"/>
  <c r="BM132" i="1" s="1"/>
  <c r="BM17" i="1" s="1"/>
  <c r="BI130" i="1"/>
  <c r="BI129" i="1"/>
  <c r="BI131" i="1" s="1"/>
  <c r="BI132" i="1" s="1"/>
  <c r="BI17" i="1" s="1"/>
  <c r="CI130" i="1"/>
  <c r="CI129" i="1"/>
  <c r="CI131" i="1" s="1"/>
  <c r="CI132" i="1" s="1"/>
  <c r="CI17" i="1" s="1"/>
  <c r="K130" i="1"/>
  <c r="K129" i="1"/>
  <c r="K131" i="1" s="1"/>
  <c r="K132" i="1" s="1"/>
  <c r="K17" i="1" s="1"/>
  <c r="U130" i="1"/>
  <c r="U129" i="1"/>
  <c r="U131" i="1" s="1"/>
  <c r="U132" i="1" s="1"/>
  <c r="U17" i="1" s="1"/>
  <c r="CE130" i="1"/>
  <c r="CE129" i="1"/>
  <c r="CE131" i="1" s="1"/>
  <c r="CE132" i="1" s="1"/>
  <c r="CE17" i="1" s="1"/>
  <c r="J130" i="1"/>
  <c r="J129" i="1"/>
  <c r="J131" i="1" s="1"/>
  <c r="J132" i="1" s="1"/>
  <c r="J17" i="1" s="1"/>
  <c r="BS130" i="1"/>
  <c r="BS129" i="1"/>
  <c r="BS131" i="1" s="1"/>
  <c r="BS132" i="1" s="1"/>
  <c r="BS17" i="1" s="1"/>
  <c r="AR130" i="1"/>
  <c r="AR129" i="1"/>
  <c r="AR131" i="1" s="1"/>
  <c r="AR132" i="1" s="1"/>
  <c r="AR17" i="1" s="1"/>
  <c r="AQ130" i="1"/>
  <c r="AQ129" i="1"/>
  <c r="AQ131" i="1" s="1"/>
  <c r="AQ132" i="1" s="1"/>
  <c r="AQ17" i="1" s="1"/>
  <c r="CA130" i="1"/>
  <c r="CA129" i="1"/>
  <c r="CA131" i="1" s="1"/>
  <c r="CA132" i="1" s="1"/>
  <c r="CA17" i="1" s="1"/>
  <c r="AF130" i="1"/>
  <c r="AF129" i="1"/>
  <c r="AF131" i="1" s="1"/>
  <c r="AF132" i="1" s="1"/>
  <c r="AF17" i="1" s="1"/>
  <c r="AO130" i="1"/>
  <c r="AO129" i="1"/>
  <c r="AO131" i="1" s="1"/>
  <c r="AO132" i="1" s="1"/>
  <c r="AO17" i="1" s="1"/>
  <c r="T130" i="1"/>
  <c r="T129" i="1"/>
  <c r="T131" i="1" s="1"/>
  <c r="T132" i="1" s="1"/>
  <c r="T17" i="1" s="1"/>
  <c r="AA130" i="1"/>
  <c r="AA129" i="1"/>
  <c r="AA131" i="1" s="1"/>
  <c r="AA132" i="1" s="1"/>
  <c r="AA17" i="1" s="1"/>
  <c r="F130" i="1"/>
  <c r="F129" i="1"/>
  <c r="F131" i="1" s="1"/>
  <c r="F132" i="1" s="1"/>
  <c r="F17" i="1" s="1"/>
  <c r="BL130" i="1"/>
  <c r="BL129" i="1"/>
  <c r="BL131" i="1" s="1"/>
  <c r="BL132" i="1" s="1"/>
  <c r="BL17" i="1" s="1"/>
  <c r="BA130" i="1"/>
  <c r="BA129" i="1"/>
  <c r="BA131" i="1" s="1"/>
  <c r="BA132" i="1" s="1"/>
  <c r="BA17" i="1" s="1"/>
  <c r="BV130" i="1"/>
  <c r="BV129" i="1"/>
  <c r="BV131" i="1" s="1"/>
  <c r="BV132" i="1" s="1"/>
  <c r="BV17" i="1" s="1"/>
  <c r="AP130" i="1"/>
  <c r="AP129" i="1"/>
  <c r="AP131" i="1" s="1"/>
  <c r="AP132" i="1" s="1"/>
  <c r="AP17" i="1" s="1"/>
  <c r="AC130" i="1"/>
  <c r="AC129" i="1"/>
  <c r="AC131" i="1" s="1"/>
  <c r="AC132" i="1" s="1"/>
  <c r="AC17" i="1" s="1"/>
  <c r="AL130" i="1"/>
  <c r="AL129" i="1"/>
  <c r="AL131" i="1" s="1"/>
  <c r="AL132" i="1" s="1"/>
  <c r="AL17" i="1" s="1"/>
  <c r="W130" i="1"/>
  <c r="W129" i="1"/>
  <c r="W131" i="1" s="1"/>
  <c r="BW130" i="1"/>
  <c r="BW129" i="1"/>
  <c r="BW131" i="1" s="1"/>
  <c r="CG130" i="1"/>
  <c r="CG129" i="1"/>
  <c r="CG131" i="1" s="1"/>
  <c r="CG132" i="1" s="1"/>
  <c r="CG17" i="1" s="1"/>
  <c r="AS130" i="1"/>
  <c r="AS129" i="1"/>
  <c r="AS131" i="1" s="1"/>
  <c r="CH130" i="1"/>
  <c r="CH129" i="1"/>
  <c r="CH131" i="1" s="1"/>
  <c r="AH130" i="1"/>
  <c r="AH129" i="1"/>
  <c r="AH131" i="1" s="1"/>
  <c r="BD130" i="1"/>
  <c r="BD129" i="1"/>
  <c r="BD131" i="1" s="1"/>
  <c r="E129" i="1"/>
  <c r="E131" i="1" s="1"/>
  <c r="E132" i="1" s="1"/>
  <c r="E17" i="1" s="1"/>
  <c r="E28" i="1" s="1"/>
  <c r="E130" i="1"/>
  <c r="E32" i="10"/>
  <c r="E22" i="10"/>
  <c r="E33" i="10" s="1"/>
  <c r="N32" i="10"/>
  <c r="N22" i="10"/>
  <c r="N33" i="10" s="1"/>
  <c r="M130" i="1"/>
  <c r="O129" i="1"/>
  <c r="O131" i="1" s="1"/>
  <c r="AJ130" i="1"/>
  <c r="AU129" i="1" l="1"/>
  <c r="AU131" i="1" s="1"/>
  <c r="AU132" i="1" s="1"/>
  <c r="AU17" i="1" s="1"/>
  <c r="M18" i="1"/>
  <c r="M29" i="1" s="1"/>
  <c r="BY123" i="1"/>
  <c r="BY125" i="1" s="1"/>
  <c r="BY127" i="1" s="1"/>
  <c r="BY23" i="1" s="1"/>
  <c r="BY34" i="1" s="1"/>
  <c r="BF134" i="1"/>
  <c r="BF136" i="1" s="1"/>
  <c r="BF139" i="1" s="1"/>
  <c r="BF148" i="1" s="1"/>
  <c r="BF24" i="1" s="1"/>
  <c r="BF35" i="1" s="1"/>
  <c r="BF112" i="1"/>
  <c r="BF113" i="1" s="1"/>
  <c r="BF114" i="1" s="1"/>
  <c r="BF115" i="1" s="1"/>
  <c r="BF16" i="1" s="1"/>
  <c r="BF27" i="1" s="1"/>
  <c r="BY134" i="1"/>
  <c r="BY136" i="1" s="1"/>
  <c r="BY139" i="1" s="1"/>
  <c r="BY140" i="1" s="1"/>
  <c r="BY149" i="1" s="1"/>
  <c r="BY25" i="1" s="1"/>
  <c r="BO129" i="1"/>
  <c r="BO131" i="1" s="1"/>
  <c r="BO132" i="1" s="1"/>
  <c r="BO17" i="1" s="1"/>
  <c r="BO148" i="1"/>
  <c r="BO24" i="1" s="1"/>
  <c r="BO35" i="1" s="1"/>
  <c r="BO150" i="1"/>
  <c r="BO152" i="1" s="1"/>
  <c r="BO153" i="1" s="1"/>
  <c r="BO21" i="1" s="1"/>
  <c r="BO32" i="1" s="1"/>
  <c r="BF129" i="1"/>
  <c r="BF131" i="1" s="1"/>
  <c r="BF132" i="1" s="1"/>
  <c r="BF17" i="1" s="1"/>
  <c r="BF28" i="1" s="1"/>
  <c r="AJ129" i="1"/>
  <c r="AJ131" i="1" s="1"/>
  <c r="AJ132" i="1" s="1"/>
  <c r="AJ17" i="1" s="1"/>
  <c r="AJ28" i="1" s="1"/>
  <c r="CG28" i="1"/>
  <c r="CG18" i="1"/>
  <c r="CG29" i="1" s="1"/>
  <c r="N28" i="1"/>
  <c r="N18" i="1"/>
  <c r="N29" i="1" s="1"/>
  <c r="AW28" i="1"/>
  <c r="AW18" i="1"/>
  <c r="AW29" i="1" s="1"/>
  <c r="Y31" i="1"/>
  <c r="BL28" i="1"/>
  <c r="BL18" i="1"/>
  <c r="BL29" i="1" s="1"/>
  <c r="P28" i="1"/>
  <c r="P18" i="1"/>
  <c r="P29" i="1" s="1"/>
  <c r="BN28" i="1"/>
  <c r="BN18" i="1"/>
  <c r="BN29" i="1" s="1"/>
  <c r="CB28" i="1"/>
  <c r="CB18" i="1"/>
  <c r="CB29" i="1" s="1"/>
  <c r="AD28" i="1"/>
  <c r="AD18" i="1"/>
  <c r="AD29" i="1" s="1"/>
  <c r="F28" i="1"/>
  <c r="F18" i="1"/>
  <c r="F29" i="1" s="1"/>
  <c r="R28" i="1"/>
  <c r="R18" i="1"/>
  <c r="R29" i="1" s="1"/>
  <c r="BQ28" i="1"/>
  <c r="BQ18" i="1"/>
  <c r="BQ29" i="1" s="1"/>
  <c r="AM28" i="1"/>
  <c r="AM18" i="1"/>
  <c r="AM29" i="1" s="1"/>
  <c r="Z28" i="1"/>
  <c r="Z18" i="1"/>
  <c r="Z29" i="1" s="1"/>
  <c r="M32" i="1"/>
  <c r="M22" i="1"/>
  <c r="M33" i="1" s="1"/>
  <c r="E32" i="1"/>
  <c r="E22" i="1"/>
  <c r="E33" i="1" s="1"/>
  <c r="BM28" i="1"/>
  <c r="BM18" i="1"/>
  <c r="BM29" i="1" s="1"/>
  <c r="AY28" i="1"/>
  <c r="AY18" i="1"/>
  <c r="AY29" i="1" s="1"/>
  <c r="AF28" i="1"/>
  <c r="AF18" i="1"/>
  <c r="AF29" i="1" s="1"/>
  <c r="X28" i="1"/>
  <c r="X18" i="1"/>
  <c r="X29" i="1" s="1"/>
  <c r="V28" i="1"/>
  <c r="V18" i="1"/>
  <c r="V29" i="1" s="1"/>
  <c r="BV28" i="1"/>
  <c r="BV18" i="1"/>
  <c r="BV29" i="1" s="1"/>
  <c r="J28" i="1"/>
  <c r="J18" i="1"/>
  <c r="J29" i="1" s="1"/>
  <c r="BJ28" i="1"/>
  <c r="BJ18" i="1"/>
  <c r="BJ29" i="1" s="1"/>
  <c r="AI28" i="1"/>
  <c r="AI18" i="1"/>
  <c r="AI29" i="1" s="1"/>
  <c r="BZ28" i="1"/>
  <c r="BZ18" i="1"/>
  <c r="BZ29" i="1" s="1"/>
  <c r="AE28" i="1"/>
  <c r="AE18" i="1"/>
  <c r="AE29" i="1" s="1"/>
  <c r="BG28" i="1"/>
  <c r="BG18" i="1"/>
  <c r="BG29" i="1" s="1"/>
  <c r="CD28" i="1"/>
  <c r="CD18" i="1"/>
  <c r="CD29" i="1" s="1"/>
  <c r="Q28" i="1"/>
  <c r="Q18" i="1"/>
  <c r="Q29" i="1" s="1"/>
  <c r="AN28" i="1"/>
  <c r="AN18" i="1"/>
  <c r="AN29" i="1" s="1"/>
  <c r="CC28" i="1"/>
  <c r="CC18" i="1"/>
  <c r="CC29" i="1" s="1"/>
  <c r="AV28" i="1"/>
  <c r="AV18" i="1"/>
  <c r="AV29" i="1" s="1"/>
  <c r="AJ22" i="1"/>
  <c r="AJ33" i="1" s="1"/>
  <c r="AR28" i="1"/>
  <c r="AR18" i="1"/>
  <c r="AR29" i="1" s="1"/>
  <c r="BU28" i="1"/>
  <c r="BU18" i="1"/>
  <c r="BU29" i="1" s="1"/>
  <c r="K28" i="1"/>
  <c r="K18" i="1"/>
  <c r="K29" i="1" s="1"/>
  <c r="I28" i="1"/>
  <c r="I18" i="1"/>
  <c r="I29" i="1" s="1"/>
  <c r="CI28" i="1"/>
  <c r="CI18" i="1"/>
  <c r="CI29" i="1" s="1"/>
  <c r="H28" i="1"/>
  <c r="H18" i="1"/>
  <c r="H29" i="1" s="1"/>
  <c r="E18" i="1"/>
  <c r="E29" i="1" s="1"/>
  <c r="U28" i="1"/>
  <c r="U18" i="1"/>
  <c r="U29" i="1" s="1"/>
  <c r="BT28" i="1"/>
  <c r="BT18" i="1"/>
  <c r="BT29" i="1" s="1"/>
  <c r="AP28" i="1"/>
  <c r="AP18" i="1"/>
  <c r="AP29" i="1" s="1"/>
  <c r="AT28" i="1"/>
  <c r="AT18" i="1"/>
  <c r="AT29" i="1" s="1"/>
  <c r="G28" i="1"/>
  <c r="G18" i="1"/>
  <c r="G29" i="1" s="1"/>
  <c r="CA28" i="1"/>
  <c r="CA18" i="1"/>
  <c r="CA29" i="1" s="1"/>
  <c r="AL28" i="1"/>
  <c r="AL18" i="1"/>
  <c r="AL29" i="1" s="1"/>
  <c r="AQ28" i="1"/>
  <c r="AQ18" i="1"/>
  <c r="AQ29" i="1" s="1"/>
  <c r="BI28" i="1"/>
  <c r="BI18" i="1"/>
  <c r="BI29" i="1" s="1"/>
  <c r="BX28" i="1"/>
  <c r="BX18" i="1"/>
  <c r="BX29" i="1" s="1"/>
  <c r="BR28" i="1"/>
  <c r="BR18" i="1"/>
  <c r="BR29" i="1" s="1"/>
  <c r="BP28" i="1"/>
  <c r="BP18" i="1"/>
  <c r="BP29" i="1" s="1"/>
  <c r="AB28" i="1"/>
  <c r="AB18" i="1"/>
  <c r="AB29" i="1" s="1"/>
  <c r="AG28" i="1"/>
  <c r="AG18" i="1"/>
  <c r="AG29" i="1" s="1"/>
  <c r="CF28" i="1"/>
  <c r="CF18" i="1"/>
  <c r="CF29" i="1" s="1"/>
  <c r="BK28" i="1"/>
  <c r="BK18" i="1"/>
  <c r="BK29" i="1" s="1"/>
  <c r="AU32" i="1"/>
  <c r="AU22" i="1"/>
  <c r="AU33" i="1" s="1"/>
  <c r="AK28" i="1"/>
  <c r="AK18" i="1"/>
  <c r="AK29" i="1" s="1"/>
  <c r="AC28" i="1"/>
  <c r="AC18" i="1"/>
  <c r="AC29" i="1" s="1"/>
  <c r="AX28" i="1"/>
  <c r="AX18" i="1"/>
  <c r="AX29" i="1" s="1"/>
  <c r="BB28" i="1"/>
  <c r="BB18" i="1"/>
  <c r="BB29" i="1" s="1"/>
  <c r="BS28" i="1"/>
  <c r="BS18" i="1"/>
  <c r="BS29" i="1" s="1"/>
  <c r="BH28" i="1"/>
  <c r="BH18" i="1"/>
  <c r="BH29" i="1" s="1"/>
  <c r="S28" i="1"/>
  <c r="S18" i="1"/>
  <c r="S29" i="1" s="1"/>
  <c r="AA28" i="1"/>
  <c r="AA18" i="1"/>
  <c r="AA29" i="1" s="1"/>
  <c r="BA28" i="1"/>
  <c r="BA18" i="1"/>
  <c r="BA29" i="1" s="1"/>
  <c r="T28" i="1"/>
  <c r="T18" i="1"/>
  <c r="T29" i="1" s="1"/>
  <c r="CE28" i="1"/>
  <c r="CE18" i="1"/>
  <c r="CE29" i="1" s="1"/>
  <c r="BE28" i="1"/>
  <c r="BE18" i="1"/>
  <c r="BE29" i="1" s="1"/>
  <c r="AZ28" i="1"/>
  <c r="AZ18" i="1"/>
  <c r="AZ29" i="1" s="1"/>
  <c r="BC28" i="1"/>
  <c r="BC18" i="1"/>
  <c r="BC29" i="1" s="1"/>
  <c r="AO28" i="1"/>
  <c r="AO18" i="1"/>
  <c r="AO29" i="1" s="1"/>
  <c r="L28" i="1"/>
  <c r="L18" i="1"/>
  <c r="L29" i="1" s="1"/>
  <c r="Y134" i="1"/>
  <c r="Y136" i="1" s="1"/>
  <c r="Y139" i="1" s="1"/>
  <c r="Y140" i="1" s="1"/>
  <c r="Y149" i="1" s="1"/>
  <c r="Y25" i="1" s="1"/>
  <c r="Y112" i="1"/>
  <c r="Y113" i="1" s="1"/>
  <c r="Y114" i="1" s="1"/>
  <c r="Y115" i="1" s="1"/>
  <c r="Y16" i="1" s="1"/>
  <c r="Y127" i="1"/>
  <c r="Y23" i="1" s="1"/>
  <c r="Y34" i="1" s="1"/>
  <c r="Y129" i="1"/>
  <c r="Y131" i="1" s="1"/>
  <c r="Y132" i="1" s="1"/>
  <c r="Y17" i="1" s="1"/>
  <c r="Y28" i="1" s="1"/>
  <c r="CH132" i="1"/>
  <c r="CH17" i="1" s="1"/>
  <c r="BW132" i="1"/>
  <c r="BW17" i="1" s="1"/>
  <c r="BD132" i="1"/>
  <c r="BD17" i="1" s="1"/>
  <c r="AS132" i="1"/>
  <c r="AS17" i="1" s="1"/>
  <c r="AH132" i="1"/>
  <c r="AH17" i="1" s="1"/>
  <c r="W132" i="1"/>
  <c r="W17" i="1" s="1"/>
  <c r="O132" i="1"/>
  <c r="O17" i="1" s="1"/>
  <c r="BY129" i="1" l="1"/>
  <c r="BY131" i="1" s="1"/>
  <c r="BY132" i="1" s="1"/>
  <c r="BY17" i="1" s="1"/>
  <c r="BO22" i="1"/>
  <c r="BO33" i="1" s="1"/>
  <c r="AJ18" i="1"/>
  <c r="AJ29" i="1" s="1"/>
  <c r="Y18" i="1"/>
  <c r="Y29" i="1" s="1"/>
  <c r="Y27" i="1"/>
  <c r="BF18" i="1"/>
  <c r="BF29" i="1" s="1"/>
  <c r="BD28" i="1"/>
  <c r="BD18" i="1"/>
  <c r="BD29" i="1" s="1"/>
  <c r="BO28" i="1"/>
  <c r="BO18" i="1"/>
  <c r="BO29" i="1" s="1"/>
  <c r="BW28" i="1"/>
  <c r="BW18" i="1"/>
  <c r="BW29" i="1" s="1"/>
  <c r="W28" i="1"/>
  <c r="W18" i="1"/>
  <c r="W29" i="1" s="1"/>
  <c r="CH28" i="1"/>
  <c r="CH18" i="1"/>
  <c r="CH29" i="1" s="1"/>
  <c r="AS28" i="1"/>
  <c r="AS18" i="1"/>
  <c r="AS29" i="1" s="1"/>
  <c r="O28" i="1"/>
  <c r="O18" i="1"/>
  <c r="O29" i="1" s="1"/>
  <c r="AH28" i="1"/>
  <c r="AH18" i="1"/>
  <c r="AH29" i="1" s="1"/>
  <c r="AU28" i="1"/>
  <c r="AU18" i="1"/>
  <c r="AU29" i="1" s="1"/>
  <c r="BY148" i="1"/>
  <c r="BY24" i="1" s="1"/>
  <c r="BY35" i="1" s="1"/>
  <c r="Y150" i="1"/>
  <c r="Y152" i="1" s="1"/>
  <c r="Y153" i="1" s="1"/>
  <c r="Y21" i="1" s="1"/>
  <c r="BY150" i="1"/>
  <c r="BY152" i="1" s="1"/>
  <c r="BY153" i="1" s="1"/>
  <c r="BY21" i="1" s="1"/>
  <c r="Y148" i="1"/>
  <c r="Y24" i="1" s="1"/>
  <c r="Y35" i="1" s="1"/>
  <c r="BF140" i="1"/>
  <c r="BF149" i="1" s="1"/>
  <c r="BF25" i="1" s="1"/>
  <c r="BF150" i="1"/>
  <c r="BF152" i="1" s="1"/>
  <c r="BF153" i="1" s="1"/>
  <c r="BF21" i="1" s="1"/>
  <c r="Y32" i="1" l="1"/>
  <c r="Y22" i="1"/>
  <c r="Y33" i="1" s="1"/>
  <c r="BF32" i="1"/>
  <c r="BF22" i="1"/>
  <c r="BF33" i="1" s="1"/>
  <c r="BY28" i="1"/>
  <c r="BY18" i="1"/>
  <c r="BY29" i="1" s="1"/>
  <c r="BY32" i="1"/>
  <c r="BY22" i="1"/>
  <c r="BY33" i="1" s="1"/>
  <c r="L50" i="1"/>
  <c r="L51" i="1" s="1"/>
  <c r="L52" i="1" s="1"/>
  <c r="L53" i="1" s="1"/>
  <c r="V50" i="1"/>
  <c r="AG50" i="1"/>
  <c r="AR50" i="1"/>
  <c r="AR51" i="1" s="1"/>
  <c r="AR52" i="1" s="1"/>
  <c r="AR53" i="1" s="1"/>
  <c r="BC50" i="1"/>
  <c r="AR58" i="1" l="1"/>
  <c r="BC51" i="1"/>
  <c r="BC52" i="1" s="1"/>
  <c r="BC53" i="1" s="1"/>
  <c r="BC58" i="1" s="1"/>
  <c r="V51" i="1"/>
  <c r="V52" i="1" s="1"/>
  <c r="V53" i="1" s="1"/>
  <c r="V58" i="1" s="1"/>
  <c r="AG51" i="1"/>
  <c r="AG52" i="1" s="1"/>
  <c r="AG53" i="1" s="1"/>
  <c r="AG58" i="1" s="1"/>
  <c r="L58" i="1"/>
  <c r="BM50" i="1"/>
  <c r="BM51" i="1" l="1"/>
  <c r="BM52" i="1" s="1"/>
  <c r="BM53" i="1" s="1"/>
  <c r="BM58" i="1" s="1"/>
  <c r="BV50" i="1"/>
  <c r="CF50" i="1"/>
  <c r="CF51" i="1" l="1"/>
  <c r="CF52" i="1" s="1"/>
  <c r="CF53" i="1" s="1"/>
  <c r="CF58" i="1" s="1"/>
  <c r="BV51" i="1"/>
  <c r="BV52" i="1" s="1"/>
  <c r="BV53" i="1" s="1"/>
  <c r="BV58" i="1" s="1"/>
  <c r="E48" i="10"/>
  <c r="E49" i="10" s="1"/>
  <c r="E50" i="10" l="1"/>
  <c r="E51" i="10" s="1"/>
  <c r="E53" i="10" s="1"/>
  <c r="E56" i="10" l="1"/>
  <c r="E27" i="2"/>
  <c r="B22" i="2"/>
  <c r="E35" i="2" s="1"/>
  <c r="E32" i="2" l="1"/>
  <c r="J29" i="2" s="1"/>
  <c r="E34" i="2"/>
  <c r="M32" i="2"/>
  <c r="E26" i="2"/>
  <c r="E37" i="2"/>
  <c r="E31" i="2"/>
  <c r="Q36" i="2"/>
  <c r="E30" i="2"/>
  <c r="H27" i="2" s="1"/>
  <c r="E29" i="2"/>
  <c r="E36" i="2"/>
  <c r="L31" i="2"/>
  <c r="L32" i="2" s="1"/>
  <c r="E33" i="2"/>
  <c r="E28" i="2"/>
  <c r="P35" i="2" l="1"/>
  <c r="R37" i="2"/>
  <c r="Q37" i="2"/>
  <c r="J30" i="2"/>
  <c r="J39" i="2" s="1"/>
  <c r="J40" i="2" s="1"/>
  <c r="K30" i="2"/>
  <c r="M34" i="2"/>
  <c r="M35" i="2" s="1"/>
  <c r="O34" i="2"/>
  <c r="H39" i="2"/>
  <c r="S38" i="2"/>
  <c r="S39" i="2" s="1"/>
  <c r="S40" i="2" s="1"/>
  <c r="L39" i="2"/>
  <c r="L40" i="2" s="1"/>
  <c r="M33" i="2"/>
  <c r="N33" i="2"/>
  <c r="N34" i="2" s="1"/>
  <c r="N35" i="2" s="1"/>
  <c r="N36" i="2" s="1"/>
  <c r="N37" i="2" s="1"/>
  <c r="N38" i="2" s="1"/>
  <c r="H28" i="2"/>
  <c r="I28" i="2"/>
  <c r="M36" i="2" l="1"/>
  <c r="M37" i="2" s="1"/>
  <c r="M38" i="2" s="1"/>
  <c r="Q38" i="2"/>
  <c r="Q39" i="2" s="1"/>
  <c r="Q40" i="2" s="1"/>
  <c r="I29" i="2"/>
  <c r="I39" i="2" s="1"/>
  <c r="K39" i="2"/>
  <c r="K40" i="2" s="1"/>
  <c r="K31" i="2"/>
  <c r="H40" i="2"/>
  <c r="N39" i="2"/>
  <c r="N40" i="2" s="1"/>
  <c r="P36" i="2"/>
  <c r="P37" i="2" s="1"/>
  <c r="P38" i="2" s="1"/>
  <c r="R38" i="2"/>
  <c r="R39" i="2" s="1"/>
  <c r="R40" i="2" s="1"/>
  <c r="O35" i="2"/>
  <c r="O36" i="2" s="1"/>
  <c r="O37" i="2" s="1"/>
  <c r="O38" i="2" s="1"/>
  <c r="O39" i="2" l="1"/>
  <c r="O40" i="2" s="1"/>
  <c r="I40" i="2"/>
  <c r="P39" i="2"/>
  <c r="P40" i="2" s="1"/>
  <c r="M39" i="2"/>
  <c r="M40" i="2" s="1"/>
  <c r="T40" i="2" s="1"/>
  <c r="T39" i="2" l="1"/>
  <c r="Q122" i="10" l="1"/>
  <c r="N122" i="10"/>
  <c r="G122" i="10"/>
  <c r="H122" i="10"/>
  <c r="I122" i="10"/>
  <c r="E122" i="10"/>
  <c r="M122" i="10"/>
  <c r="P122" i="10"/>
  <c r="F122" i="10"/>
  <c r="O122" i="10"/>
  <c r="K122" i="10"/>
  <c r="L122" i="10"/>
  <c r="J122" i="10"/>
  <c r="G123" i="10" l="1"/>
  <c r="G125" i="10" s="1"/>
  <c r="G126" i="10" s="1"/>
  <c r="G17" i="10" s="1"/>
  <c r="G124" i="10"/>
  <c r="N124" i="10"/>
  <c r="N123" i="10"/>
  <c r="N125" i="10" s="1"/>
  <c r="N126" i="10" s="1"/>
  <c r="N17" i="10" s="1"/>
  <c r="P123" i="10"/>
  <c r="P125" i="10" s="1"/>
  <c r="P126" i="10" s="1"/>
  <c r="P17" i="10" s="1"/>
  <c r="P124" i="10"/>
  <c r="M123" i="10"/>
  <c r="M125" i="10" s="1"/>
  <c r="M126" i="10" s="1"/>
  <c r="M17" i="10" s="1"/>
  <c r="M124" i="10"/>
  <c r="E123" i="10"/>
  <c r="E125" i="10" s="1"/>
  <c r="E126" i="10" s="1"/>
  <c r="E17" i="10" s="1"/>
  <c r="E124" i="10"/>
  <c r="J124" i="10"/>
  <c r="J123" i="10"/>
  <c r="J125" i="10" s="1"/>
  <c r="J126" i="10" s="1"/>
  <c r="J17" i="10" s="1"/>
  <c r="I123" i="10"/>
  <c r="I125" i="10" s="1"/>
  <c r="I126" i="10" s="1"/>
  <c r="I17" i="10" s="1"/>
  <c r="I124" i="10"/>
  <c r="L124" i="10"/>
  <c r="L123" i="10"/>
  <c r="L125" i="10" s="1"/>
  <c r="L126" i="10" s="1"/>
  <c r="L17" i="10" s="1"/>
  <c r="H123" i="10"/>
  <c r="H125" i="10" s="1"/>
  <c r="H126" i="10" s="1"/>
  <c r="H17" i="10" s="1"/>
  <c r="H124" i="10"/>
  <c r="K124" i="10"/>
  <c r="K123" i="10"/>
  <c r="K125" i="10" s="1"/>
  <c r="K126" i="10" s="1"/>
  <c r="K17" i="10" s="1"/>
  <c r="O123" i="10"/>
  <c r="O125" i="10" s="1"/>
  <c r="O126" i="10" s="1"/>
  <c r="O17" i="10" s="1"/>
  <c r="O124" i="10"/>
  <c r="F123" i="10"/>
  <c r="F125" i="10" s="1"/>
  <c r="F126" i="10" s="1"/>
  <c r="F17" i="10" s="1"/>
  <c r="F124" i="10"/>
  <c r="Q123" i="10"/>
  <c r="Q125" i="10" s="1"/>
  <c r="Q126" i="10" s="1"/>
  <c r="Q17" i="10" s="1"/>
  <c r="Q124" i="10"/>
  <c r="L18" i="10" l="1"/>
  <c r="L29" i="10" s="1"/>
  <c r="L28" i="10"/>
  <c r="J28" i="10"/>
  <c r="J18" i="10"/>
  <c r="J29" i="10" s="1"/>
  <c r="P18" i="10"/>
  <c r="P29" i="10" s="1"/>
  <c r="P28" i="10"/>
  <c r="F18" i="10"/>
  <c r="F29" i="10" s="1"/>
  <c r="F28" i="10"/>
  <c r="O18" i="10"/>
  <c r="O29" i="10" s="1"/>
  <c r="O28" i="10"/>
  <c r="N28" i="10"/>
  <c r="N18" i="10"/>
  <c r="N29" i="10" s="1"/>
  <c r="M28" i="10"/>
  <c r="M18" i="10"/>
  <c r="M29" i="10" s="1"/>
  <c r="I18" i="10"/>
  <c r="I29" i="10" s="1"/>
  <c r="I28" i="10"/>
  <c r="K28" i="10"/>
  <c r="K18" i="10"/>
  <c r="K29" i="10" s="1"/>
  <c r="Q28" i="10"/>
  <c r="Q18" i="10"/>
  <c r="Q29" i="10" s="1"/>
  <c r="H28" i="10"/>
  <c r="H18" i="10"/>
  <c r="H29" i="10" s="1"/>
  <c r="E18" i="10"/>
  <c r="E29" i="10" s="1"/>
  <c r="E28" i="10"/>
  <c r="G28" i="10"/>
  <c r="G18" i="10"/>
  <c r="G29" i="10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Søren O. Petersen</author>
    <author>tc={D43BA2BD-EE85-4B6A-856D-FDB2803C294C}</author>
    <author>tc={C034F6ED-F4D6-49DE-B3B0-48CFCC738FF7}</author>
    <author>tc={72E25DFC-5EFB-41C6-9A88-1577663AE00B}</author>
    <author>tc={764E69AD-64F2-42C8-B1AE-47B86D7CA271}</author>
    <author>tc={CAE28990-E52B-452C-9D1A-9C03A11B5E9A}</author>
    <author>tc={84E0D0E8-29F1-49A2-9432-655D21409BDD}</author>
    <author>tc={9C8821ED-89B3-4AFF-9841-8CDAD5F70868}</author>
    <author>tc={EEFB666B-E658-40ED-AA34-2C1B59D1D3D5}</author>
    <author>tc={21B56480-D2FD-4294-82E3-83E00A52F0D4}</author>
    <author>Frederik Rask Dalby</author>
    <author>tc={0930EF88-74C3-4C33-A61F-6E363E10EBBF}</author>
    <author>tc={5282DF86-5D5E-498B-ADF0-861DF048D19A}</author>
  </authors>
  <commentList>
    <comment ref="E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Søren O. Petersen:</t>
        </r>
        <r>
          <rPr>
            <sz val="9"/>
            <color indexed="81"/>
            <rFont val="Tahoma"/>
            <family val="2"/>
          </rPr>
          <t xml:space="preserve">
Er det korrekt, at beregningen er for 1 slagtesvin med produktion af 499.98 kg gylle? Og tilsvarende 1 so / 1 so + smågrise?
Det vil lette forståelsen, hvis dette er eksplicit i disse overskrifter
APA: OK. Man regner normalt i prod. dyr eller årsdyr.</t>
        </r>
      </text>
    </comment>
    <comment ref="F1" authorId="0" shapeId="0" xr:uid="{22D9E028-D45F-400A-86A9-B4E6AA207F98}">
      <text>
        <r>
          <rPr>
            <b/>
            <sz val="9"/>
            <color indexed="81"/>
            <rFont val="Tahoma"/>
            <family val="2"/>
          </rPr>
          <t>Søren O. Petersen:</t>
        </r>
        <r>
          <rPr>
            <sz val="9"/>
            <color indexed="81"/>
            <rFont val="Tahoma"/>
            <family val="2"/>
          </rPr>
          <t xml:space="preserve">
Er det korrekt, at beregningen er for 1 slagtesvin med produktion af 499.98 kg gylle? Og tilsvarende 1 so / 1 so + smågrise?
Det vil lette forståelsen, hvis dette er eksplicit i disse overskrifter
APA: OK. Man regner normalt i prod. dyr eller årsdyr.</t>
        </r>
      </text>
    </comment>
    <comment ref="G1" authorId="0" shapeId="0" xr:uid="{40434B38-CA93-4400-B818-2E7881BED51F}">
      <text>
        <r>
          <rPr>
            <b/>
            <sz val="9"/>
            <color indexed="81"/>
            <rFont val="Tahoma"/>
            <family val="2"/>
          </rPr>
          <t>Søren O. Petersen:</t>
        </r>
        <r>
          <rPr>
            <sz val="9"/>
            <color indexed="81"/>
            <rFont val="Tahoma"/>
            <family val="2"/>
          </rPr>
          <t xml:space="preserve">
Er det korrekt, at beregningen er for 1 slagtesvin med produktion af 499.98 kg gylle? Og tilsvarende 1 so / 1 so + smågrise?
Det vil lette forståelsen, hvis dette er eksplicit i disse overskrifter
APA: OK. Man regner normalt i prod. dyr eller årsdyr.</t>
        </r>
      </text>
    </comment>
    <comment ref="H1" authorId="0" shapeId="0" xr:uid="{84601860-C2D2-4EAC-9B39-A6BF907735DD}">
      <text>
        <r>
          <rPr>
            <b/>
            <sz val="9"/>
            <color indexed="81"/>
            <rFont val="Tahoma"/>
            <family val="2"/>
          </rPr>
          <t>Søren O. Petersen:</t>
        </r>
        <r>
          <rPr>
            <sz val="9"/>
            <color indexed="81"/>
            <rFont val="Tahoma"/>
            <family val="2"/>
          </rPr>
          <t xml:space="preserve">
Er det korrekt, at beregningen er for 1 slagtesvin med produktion af 499.98 kg gylle? Og tilsvarende 1 so / 1 so + smågrise?
Det vil lette forståelsen, hvis dette er eksplicit i disse overskrifter
APA: OK. Man regner normalt i prod. dyr eller årsdyr.</t>
        </r>
      </text>
    </comment>
    <comment ref="I1" authorId="0" shapeId="0" xr:uid="{9552EAD0-CA84-49B1-8F1A-BE167A19A4D6}">
      <text>
        <r>
          <rPr>
            <b/>
            <sz val="9"/>
            <color indexed="81"/>
            <rFont val="Tahoma"/>
            <family val="2"/>
          </rPr>
          <t>Søren O. Petersen:</t>
        </r>
        <r>
          <rPr>
            <sz val="9"/>
            <color indexed="81"/>
            <rFont val="Tahoma"/>
            <family val="2"/>
          </rPr>
          <t xml:space="preserve">
Er det korrekt, at beregningen er for 1 slagtesvin med produktion af 499.98 kg gylle? Og tilsvarende 1 so / 1 so + smågrise?
Det vil lette forståelsen, hvis dette er eksplicit i disse overskrifter
APA: OK. Man regner normalt i prod. dyr eller årsdyr.</t>
        </r>
      </text>
    </comment>
    <comment ref="J1" authorId="0" shapeId="0" xr:uid="{663FF4BB-535B-41C5-9372-2E06C4B5E1EF}">
      <text>
        <r>
          <rPr>
            <b/>
            <sz val="9"/>
            <color indexed="81"/>
            <rFont val="Tahoma"/>
            <family val="2"/>
          </rPr>
          <t>Søren O. Petersen:</t>
        </r>
        <r>
          <rPr>
            <sz val="9"/>
            <color indexed="81"/>
            <rFont val="Tahoma"/>
            <family val="2"/>
          </rPr>
          <t xml:space="preserve">
Er det korrekt, at beregningen er for 1 slagtesvin med produktion af 499.98 kg gylle? Og tilsvarende 1 so / 1 so + smågrise?
Det vil lette forståelsen, hvis dette er eksplicit i disse overskrifter
APA: OK. Man regner normalt i prod. dyr eller årsdyr.</t>
        </r>
      </text>
    </comment>
    <comment ref="K1" authorId="0" shapeId="0" xr:uid="{D15BE910-10FA-478A-BD1C-39C16C8C7924}">
      <text>
        <r>
          <rPr>
            <b/>
            <sz val="9"/>
            <color indexed="81"/>
            <rFont val="Tahoma"/>
            <family val="2"/>
          </rPr>
          <t>Søren O. Petersen:</t>
        </r>
        <r>
          <rPr>
            <sz val="9"/>
            <color indexed="81"/>
            <rFont val="Tahoma"/>
            <family val="2"/>
          </rPr>
          <t xml:space="preserve">
Er det korrekt, at beregningen er for 1 slagtesvin med produktion af 499.98 kg gylle? Og tilsvarende 1 so / 1 so + smågrise?
Det vil lette forståelsen, hvis dette er eksplicit i disse overskrifter
APA: OK. Man regner normalt i prod. dyr eller årsdyr.</t>
        </r>
      </text>
    </comment>
    <comment ref="L1" authorId="0" shapeId="0" xr:uid="{5678C878-3A4A-451D-AB19-0F7DE7EB3E29}">
      <text>
        <r>
          <rPr>
            <b/>
            <sz val="9"/>
            <color indexed="81"/>
            <rFont val="Tahoma"/>
            <family val="2"/>
          </rPr>
          <t>Søren O. Petersen:</t>
        </r>
        <r>
          <rPr>
            <sz val="9"/>
            <color indexed="81"/>
            <rFont val="Tahoma"/>
            <family val="2"/>
          </rPr>
          <t xml:space="preserve">
Er det korrekt, at beregningen er for 1 slagtesvin med produktion af 499.98 kg gylle? Og tilsvarende 1 so / 1 so + smågrise?
Det vil lette forståelsen, hvis dette er eksplicit i disse overskrifter
APA: OK. Man regner normalt i prod. dyr eller årsdyr.</t>
        </r>
      </text>
    </comment>
    <comment ref="A10" authorId="1" shapeId="0" xr:uid="{D43BA2BD-EE85-4B6A-856D-FDB2803C294C}">
      <text>
        <t>[Threaded comment]
Your version of Excel allows you to read this threaded comment; however, any edits to it will get removed if the file is opened in a newer version of Excel. Learn more: https://go.microsoft.com/fwlink/?linkid=870924
Comment:
    Tilføj en række, hvor teknologiens effekt er angivet, så værdierne ikke ligger inde i en formel - det gør det nemmere og mere sikkert, når effekten skal opdateres, når man kan se værdien uden at skulle stå på formlen</t>
      </text>
    </comment>
    <comment ref="A36" authorId="2" shapeId="0" xr:uid="{C034F6ED-F4D6-49DE-B3B0-48CFCC738FF7}">
      <text>
        <t>[Threaded comment]
Your version of Excel allows you to read this threaded comment; however, any edits to it will get removed if the file is opened in a newer version of Excel. Learn more: https://go.microsoft.com/fwlink/?linkid=870924
Comment:
    Tilføj en række, hvor teknologiens effekt er angivet, så værdierne ikke ligger inde i en formel - det gør det nemmere og mere sikkert, når effekten skal opdateres, når man kan se værdien uden at skulle stå på formlen</t>
      </text>
    </comment>
    <comment ref="D40" authorId="3" shapeId="0" xr:uid="{72E25DFC-5EFB-41C6-9A88-1577663AE00B}">
      <text>
        <t>[Threaded comment]
Your version of Excel allows you to read this threaded comment; however, any edits to it will get removed if the file is opened in a newer version of Excel. Learn more: https://go.microsoft.com/fwlink/?linkid=870924
Comment:
    Fremgår ikke direkte af normtallene, men kan findes i kapitel i baggrundsrapporten - gælder også for B45, og B47</t>
      </text>
    </comment>
    <comment ref="Y43" authorId="4" shapeId="0" xr:uid="{764E69AD-64F2-42C8-B1AE-47B86D7CA271}">
      <text>
        <t>[Threaded comment]
Your version of Excel allows you to read this threaded comment; however, any edits to it will get removed if the file is opened in a newer version of Excel. Learn more: https://go.microsoft.com/fwlink/?linkid=870924
Comment:
    Er enheden rigtig for denne - burde den være kg N2O-N/kg N ab dyr for ellers kan jeg ikke få enheden i række 56 til at stemme?
Og hvor har I denne værdi fra - angiv kilde?</t>
      </text>
    </comment>
    <comment ref="C47" authorId="5" shapeId="0" xr:uid="{CAE28990-E52B-452C-9D1A-9C03A11B5E9A}">
      <text>
        <t>[Threaded comment]
Your version of Excel allows you to read this threaded comment; however, any edits to it will get removed if the file is opened in a newer version of Excel. Learn more: https://go.microsoft.com/fwlink/?linkid=870924
Comment:
    Angiv en kilde, så man kan se hvor I har det fra og evt. angiv hvilken gennemsnitlig køleeffekt, der er anvendt</t>
      </text>
    </comment>
    <comment ref="D48" authorId="6" shapeId="0" xr:uid="{84E0D0E8-29F1-49A2-9432-655D21409BDD}">
      <text>
        <t>[Threaded comment]
Your version of Excel allows you to read this threaded comment; however, any edits to it will get removed if the file is opened in a newer version of Excel. Learn more: https://go.microsoft.com/fwlink/?linkid=870924
Comment:
    Angiv en kilde, så man kan se hvor I har det fra og evt. angiv hvilken gennemsnitlig køleeffekt, der er anvendt</t>
      </text>
    </comment>
    <comment ref="Y54" authorId="7" shapeId="0" xr:uid="{9C8821ED-89B3-4AFF-9841-8CDAD5F7086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Hvorfor inkluderes mængden af urin to gange i beregningen - det samme for lagerberegningen i række 53 </t>
      </text>
    </comment>
    <comment ref="C82" authorId="8" shapeId="0" xr:uid="{EEFB666B-E658-40ED-AA34-2C1B59D1D3D5}">
      <text>
        <t>[Threaded comment]
Your version of Excel allows you to read this threaded comment; however, any edits to it will get removed if the file is opened in a newer version of Excel. Learn more: https://go.microsoft.com/fwlink/?linkid=870924
Comment:
    Hvorfor anvender I ikke det samme år for normtal i alle beregninger - det er det samme flere steder?</t>
      </text>
    </comment>
    <comment ref="D82" authorId="9" shapeId="0" xr:uid="{21B56480-D2FD-4294-82E3-83E00A52F0D4}">
      <text>
        <t>[Threaded comment]
Your version of Excel allows you to read this threaded comment; however, any edits to it will get removed if the file is opened in a newer version of Excel. Learn more: https://go.microsoft.com/fwlink/?linkid=870924
Comment:
    Hvorfor anvender I ikke det samme år for normtal i alle beregninger - det er det samme flere steder?</t>
      </text>
    </comment>
    <comment ref="D88" authorId="10" shapeId="0" xr:uid="{00000000-0006-0000-0000-000003000000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Dette lyder underligt. Jeg har målt 89% VS/TS i det svine fæces jeg har målt på. Helt intuitivt virker det også urealistisk for mig </t>
        </r>
      </text>
    </comment>
    <comment ref="A92" authorId="10" shapeId="0" xr:uid="{00000000-0006-0000-0000-000004000000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tilføj enhed: kg fæces/kg urin for kvæg</t>
        </r>
      </text>
    </comment>
    <comment ref="A103" authorId="11" shapeId="0" xr:uid="{0930EF88-74C3-4C33-A61F-6E363E10EBBF}">
      <text>
        <t>[Threaded comment]
Your version of Excel allows you to read this threaded comment; however, any edits to it will get removed if the file is opened in a newer version of Excel. Learn more: https://go.microsoft.com/fwlink/?linkid=870924
Comment:
    Denne enhed burde være kg/m3 
Kan vi ikke finde et bedre estimat for densiteten?</t>
      </text>
    </comment>
    <comment ref="Y130" authorId="12" shapeId="0" xr:uid="{5282DF86-5D5E-498B-ADF0-861DF048D19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Hvorfor beregner I metan fra ikke-omsætteligt VS, når I ikke tager det med i række 141?
I regner med den samme faktor som omsætteligt VS (række 136), men er det korrekt?
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tc={824AABB6-0F7D-4A62-849B-B8A3E84122D5}</author>
    <author>tc={60CF675B-7C7F-4C41-9B0D-EB1E0D49A860}</author>
    <author>tc={D5ECC998-9421-4084-842B-B19F15045C3C}</author>
    <author>Frederik Rask Dalby</author>
  </authors>
  <commentList>
    <comment ref="A10" authorId="0" shapeId="0" xr:uid="{824AABB6-0F7D-4A62-849B-B8A3E84122D5}">
      <text>
        <t>[Threaded comment]
Your version of Excel allows you to read this threaded comment; however, any edits to it will get removed if the file is opened in a newer version of Excel. Learn more: https://go.microsoft.com/fwlink/?linkid=870924
Comment:
    Tilføj en række, hvor teknologiens effekt er angivet, så værdierne ikke ligger inde i en formel - det gør det nemmere og mere sikkert, når effekten skal opdateres, når man kan se værdien uden at skulle stå på formlen</t>
      </text>
    </comment>
    <comment ref="F38" authorId="1" shapeId="0" xr:uid="{60CF675B-7C7F-4C41-9B0D-EB1E0D49A860}">
      <text>
        <t>[Threaded comment]
Your version of Excel allows you to read this threaded comment; however, any edits to it will get removed if the file is opened in a newer version of Excel. Learn more: https://go.microsoft.com/fwlink/?linkid=870924
Comment:
    Marker op som inddata of angiv en kilde for data
Dette er også tilfældet andre steder, så gennemgå det og se hvor det bør mærkes anderledes – dette er jo en hjælp, den som skal bruge filen.</t>
      </text>
    </comment>
    <comment ref="F76" authorId="2" shapeId="0" xr:uid="{D5ECC998-9421-4084-842B-B19F15045C3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Bør kummearealet ikke være lig C81 - det samme gælder for E81 til G81?
Reply:
    Nej for dette er efter ombygning til en stald med fast gulv. </t>
      </text>
    </comment>
    <comment ref="E79" authorId="3" shapeId="0" xr:uid="{00000000-0006-0000-0100-000002000000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8480 i 2022/23 normtal. </t>
        </r>
      </text>
    </comment>
    <comment ref="F79" authorId="3" shapeId="0" xr:uid="{A81B3050-5EC2-42D6-A9DE-B0DEBC8F3E40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8480 i 2022/23 normtal. </t>
        </r>
      </text>
    </comment>
    <comment ref="G79" authorId="3" shapeId="0" xr:uid="{540BE505-12A5-4598-A099-C65DAA6B5660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8480 i 2022/23 normtal. </t>
        </r>
      </text>
    </comment>
    <comment ref="H79" authorId="3" shapeId="0" xr:uid="{014A3034-F2C0-4746-A63F-E2246ECB2C8B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8480 i 2022/23 normtal. </t>
        </r>
      </text>
    </comment>
    <comment ref="I79" authorId="3" shapeId="0" xr:uid="{FBEDEEAE-53A7-4F8E-91AB-8135BA8732D3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8480 i 2022/23 normtal. </t>
        </r>
      </text>
    </comment>
    <comment ref="J79" authorId="3" shapeId="0" xr:uid="{2E212669-7F73-4A83-8EF4-156E86B66704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8480 i 2022/23 normtal. </t>
        </r>
      </text>
    </comment>
    <comment ref="K79" authorId="3" shapeId="0" xr:uid="{986CD19C-736A-4001-87C2-F25404288ACE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8480 i 2022/23 normtal. </t>
        </r>
      </text>
    </comment>
    <comment ref="L79" authorId="3" shapeId="0" xr:uid="{1F30935B-7104-4D21-A79B-EB6A03374B04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8480 i 2022/23 normtal. </t>
        </r>
      </text>
    </comment>
    <comment ref="M79" authorId="3" shapeId="0" xr:uid="{BD986CA9-6B17-47EF-BF96-BB5CA1563590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8480 i 2022/23 normtal. </t>
        </r>
      </text>
    </comment>
    <comment ref="D81" authorId="3" shapeId="0" xr:uid="{3E37E082-43CC-4671-9C6E-55CBB9743995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Dette lyder underligt. Jeg har målt 89% VS/TS i det svine fæces jeg har målt på. Helt intuitivt virker det også urealistisk for mig </t>
        </r>
      </text>
    </comment>
    <comment ref="A85" authorId="3" shapeId="0" xr:uid="{00000000-0006-0000-0100-000004000000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tilføj enhed: kg fæces/kg urin for kvæg</t>
        </r>
      </text>
    </comment>
    <comment ref="E85" authorId="3" shapeId="0" xr:uid="{00000000-0006-0000-0100-000005000000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Dette tal har enheden kg fæces/ kg urin. Men det er taget højde for i række 54. </t>
        </r>
      </text>
    </comment>
    <comment ref="F85" authorId="3" shapeId="0" xr:uid="{E0A8B69D-8832-47A1-BA8B-0BFC34EDBE02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Dette tal har enheden kg fæces/ kg urin. Men det er taget højde for i række 54. </t>
        </r>
      </text>
    </comment>
    <comment ref="G85" authorId="3" shapeId="0" xr:uid="{649C67F7-0806-4BD2-B508-5943501CFBBD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Dette tal har enheden kg fæces/ kg urin. Men det er taget højde for i række 54. </t>
        </r>
      </text>
    </comment>
    <comment ref="H85" authorId="3" shapeId="0" xr:uid="{1E8D9E4E-51DA-456D-AFF8-8597F3395666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Dette tal har enheden kg fæces/ kg urin. Men det er taget højde for i række 54. </t>
        </r>
      </text>
    </comment>
    <comment ref="I85" authorId="3" shapeId="0" xr:uid="{764F2FCB-5FAC-4EA8-BE00-D626DF03A8AB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Dette tal har enheden kg fæces/ kg urin. Men det er taget højde for i række 54. </t>
        </r>
      </text>
    </comment>
    <comment ref="J85" authorId="3" shapeId="0" xr:uid="{4E60E025-231B-43CB-B7D0-F7B16A7CBACF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Dette tal har enheden kg fæces/ kg urin. Men det er taget højde for i række 54. </t>
        </r>
      </text>
    </comment>
    <comment ref="K85" authorId="3" shapeId="0" xr:uid="{CAC685D1-4438-45D6-88A7-94EB34043859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Dette tal har enheden kg fæces/ kg urin. Men det er taget højde for i række 54. </t>
        </r>
      </text>
    </comment>
    <comment ref="L85" authorId="3" shapeId="0" xr:uid="{D4E457A5-E706-473C-A2D7-88BB9A30CA65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Dette tal har enheden kg fæces/ kg urin. Men det er taget højde for i række 54. </t>
        </r>
      </text>
    </comment>
    <comment ref="M85" authorId="3" shapeId="0" xr:uid="{D1B7126B-3536-4A94-998B-1B10ED6816D8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Dette tal har enheden kg fæces/ kg urin. Men det er taget højde for i række 54. 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Søren O. Petersen</author>
  </authors>
  <commentList>
    <comment ref="C43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Søren O. Petersen:</t>
        </r>
        <r>
          <rPr>
            <sz val="9"/>
            <color indexed="81"/>
            <rFont val="Tahoma"/>
            <family val="2"/>
          </rPr>
          <t xml:space="preserve">
Skal være "Ln(A)'_afg"</t>
        </r>
      </text>
    </comment>
  </commentList>
</comments>
</file>

<file path=xl/sharedStrings.xml><?xml version="1.0" encoding="utf-8"?>
<sst xmlns="http://schemas.openxmlformats.org/spreadsheetml/2006/main" count="1037" uniqueCount="337">
  <si>
    <t>Dyretype</t>
  </si>
  <si>
    <t>enhed</t>
  </si>
  <si>
    <t>kilde</t>
  </si>
  <si>
    <t>Forklaring mv.</t>
  </si>
  <si>
    <t>Smågrise</t>
  </si>
  <si>
    <t>Slagtesvin</t>
  </si>
  <si>
    <t>Søer</t>
  </si>
  <si>
    <t>Staldtype</t>
  </si>
  <si>
    <t>Følger Normtal</t>
  </si>
  <si>
    <t>Drænet gulv + spalter (50/50)</t>
  </si>
  <si>
    <t xml:space="preserve">Toklimastald, 50-75% fast gulv </t>
  </si>
  <si>
    <t>Drænet gulv + spalte (33/67)</t>
  </si>
  <si>
    <t>Delvis spaltegulv, 25-49% fast gulv</t>
  </si>
  <si>
    <t>Delvis spaltegulv, 50-75% fast gulv</t>
  </si>
  <si>
    <t>Farestald, kassestier, fuldspalte-gulv</t>
  </si>
  <si>
    <t>Farestald, kassestier, delvis spalte-gulv</t>
  </si>
  <si>
    <t>Løbe- og drægtigheds-stald, delvis spaltegulv</t>
  </si>
  <si>
    <t>Scenarie</t>
  </si>
  <si>
    <t>kontrol</t>
  </si>
  <si>
    <t>ugentlig_oxidation</t>
  </si>
  <si>
    <t>ugentlig_fakkel</t>
  </si>
  <si>
    <t>ugentlig_lavdosis</t>
  </si>
  <si>
    <t>oxidation</t>
  </si>
  <si>
    <t>fakkel</t>
  </si>
  <si>
    <t>lavdosis</t>
  </si>
  <si>
    <t>forsuring</t>
  </si>
  <si>
    <t>ugentlig</t>
  </si>
  <si>
    <t>køling</t>
  </si>
  <si>
    <t>linespil</t>
  </si>
  <si>
    <t>StaldID</t>
  </si>
  <si>
    <t>19.72</t>
  </si>
  <si>
    <t>60.63.8.10.80.79</t>
  </si>
  <si>
    <t>GoedningsID</t>
  </si>
  <si>
    <t>Udslusninginterval, dage</t>
  </si>
  <si>
    <t>Ændret siden sidste version pga. ændrede gyllemængder.</t>
  </si>
  <si>
    <t>Antal dage ved nogenlunde samme temp. som i stald</t>
  </si>
  <si>
    <t>Kummehøjde 40 cm</t>
  </si>
  <si>
    <t>CH4-udledning, gylle ubehandlet, ab stald</t>
  </si>
  <si>
    <t>En årlig udbringning, april</t>
  </si>
  <si>
    <t>CH4-udledning, gylle ubehandlet, ab dyr</t>
  </si>
  <si>
    <t>CH4 teknologi korrektionsfaktor</t>
  </si>
  <si>
    <t>Arrheniusparameter for substratet. Sættes til 31,3 i stalden</t>
  </si>
  <si>
    <t xml:space="preserve">Fra bæredygtig biogas. </t>
  </si>
  <si>
    <t>E_a</t>
  </si>
  <si>
    <t>Aktiveringsenergi. Sættes til 81 000</t>
  </si>
  <si>
    <t>R</t>
  </si>
  <si>
    <t>(CO2-C + CH4-C)/CH4-C</t>
  </si>
  <si>
    <t>Forholdet mellem CH4 og sum af CO2 og CH4 i gassen</t>
  </si>
  <si>
    <t xml:space="preserve">Andel af kulstof i organisk materiale, sættes til 0,45 </t>
  </si>
  <si>
    <t>(CO2-C + CH4-C)/CH4-C_afg</t>
  </si>
  <si>
    <t>Beregnes, bør være 6,67</t>
  </si>
  <si>
    <t>Gennemsnitlig resthøjde ved udslusning</t>
  </si>
  <si>
    <t>Kummeareal</t>
  </si>
  <si>
    <t>FEsv eller FEso/kg foder</t>
  </si>
  <si>
    <t>Fordøjelighed TS</t>
  </si>
  <si>
    <t>Org. stof  ab dyr (VS_tot/TS)</t>
  </si>
  <si>
    <t>Fæces TS</t>
  </si>
  <si>
    <t>TS i strøelse</t>
  </si>
  <si>
    <t>Formel opdateret pga. fejl i tidligere version</t>
  </si>
  <si>
    <t>VS_d/VS_tot, ab dyr</t>
  </si>
  <si>
    <t>Stald &amp; for-/afhentningstank</t>
  </si>
  <si>
    <t>Lager (fra prod. til april)</t>
  </si>
  <si>
    <t>Beregnet i særskilt ark. Udbringning kun i april.</t>
  </si>
  <si>
    <t>Lager, biogasgylle, fra prod til april</t>
  </si>
  <si>
    <t>Samme gasudbytte som for VS fæces</t>
  </si>
  <si>
    <t>Beregnet i særskilt fane ("Lager")</t>
  </si>
  <si>
    <t>Køer, tung</t>
  </si>
  <si>
    <t>Sengestald med spalter (kanal, bagskyl eller ringkanal)</t>
  </si>
  <si>
    <t>Sengestald, fast drænet gulv med skraber og ajleafløb</t>
  </si>
  <si>
    <t>6.13</t>
  </si>
  <si>
    <t>5.11.49.7.14.4.2</t>
  </si>
  <si>
    <t>Skønnet</t>
  </si>
  <si>
    <t>Møller et al. (2022)</t>
  </si>
  <si>
    <t>Gylle ab stald/Gylle ab dyr</t>
  </si>
  <si>
    <t>Møller et al. (2004a, b)</t>
  </si>
  <si>
    <t>Lager, biogasgylle, fra prod til april)</t>
  </si>
  <si>
    <t>Beregnet i særskilt ark.</t>
  </si>
  <si>
    <t>Ln(A)</t>
  </si>
  <si>
    <t>CH4/VS</t>
  </si>
  <si>
    <t>(CH4+CO2)/CH4</t>
  </si>
  <si>
    <t>VS_tot/CH4</t>
  </si>
  <si>
    <t>Ubehandlet svinegylle</t>
  </si>
  <si>
    <t>Måned</t>
  </si>
  <si>
    <t>Luft_temp, °C</t>
  </si>
  <si>
    <t>Gylletem, °C</t>
  </si>
  <si>
    <t>VS_tot_t0</t>
  </si>
  <si>
    <t>VS_tot_t30</t>
  </si>
  <si>
    <t>VS_tot_omsat</t>
  </si>
  <si>
    <t>Akk_CH4_md</t>
  </si>
  <si>
    <t>Ln(A) kvæg</t>
  </si>
  <si>
    <t>Ubehandlet kvæggylle (udkørsel af gylle i april, og alt produceret i maj - sep)</t>
  </si>
  <si>
    <t>Afgasset gylle</t>
  </si>
  <si>
    <t>CH4+CO2)/CH4_afg</t>
  </si>
  <si>
    <t>Ln(A)_afg</t>
  </si>
  <si>
    <t>VS_tot/CH4_afg</t>
  </si>
  <si>
    <t>Akk_CH4_md_afg</t>
  </si>
  <si>
    <t>Temp</t>
  </si>
  <si>
    <t>Kelvin</t>
  </si>
  <si>
    <t>F</t>
  </si>
  <si>
    <t>d</t>
  </si>
  <si>
    <t>dage</t>
  </si>
  <si>
    <t>cm</t>
  </si>
  <si>
    <t>cm/dag</t>
  </si>
  <si>
    <t>kg VS/t gylle ab stald</t>
  </si>
  <si>
    <t>kg CH4/t gylle ab stald</t>
  </si>
  <si>
    <t>kg/t gylle ab dyr</t>
  </si>
  <si>
    <t>kg VS/t gylle ab dyr</t>
  </si>
  <si>
    <t>Udslusninginterval</t>
  </si>
  <si>
    <t>Tid i for-/afhentningstanke biogas</t>
  </si>
  <si>
    <t>Maks. gyllehøjde kumme</t>
  </si>
  <si>
    <t>Restgylle ved udslusning</t>
  </si>
  <si>
    <t>Gyllehøjde ved udslusning</t>
  </si>
  <si>
    <t>Gennemsnitlig gyllehøjde</t>
  </si>
  <si>
    <t>Gylleproduktion</t>
  </si>
  <si>
    <t>Beregnet HRT i stald</t>
  </si>
  <si>
    <t>CH4 teknologi reduktion</t>
  </si>
  <si>
    <t>%</t>
  </si>
  <si>
    <t>kg/gris el. årsso</t>
  </si>
  <si>
    <t>% af TAN</t>
  </si>
  <si>
    <t>kg N2O-N/kg N ab dyr</t>
  </si>
  <si>
    <t>Fæces-N ab dyr</t>
  </si>
  <si>
    <t>Urin-N ab dyr</t>
  </si>
  <si>
    <t>Total-N ab dyr</t>
  </si>
  <si>
    <t>NH3-emissionsfaktor stald</t>
  </si>
  <si>
    <t>% af TN</t>
  </si>
  <si>
    <t>TAN-N/Total-N ab stald</t>
  </si>
  <si>
    <t>Normtal 2023-2024</t>
  </si>
  <si>
    <t>NH3-emissionsfaktor lager</t>
  </si>
  <si>
    <t>Gyllekøling reduktion ved 16,8 W/m2</t>
  </si>
  <si>
    <t>Gylle køling teknologi rapport, https://mst.dk/media/3ajaq04d/indstilling_af_gyllekoeling_mediearkiv.pdf</t>
  </si>
  <si>
    <t>NIR 2023, p. 431, https://dce2.au.dk/pub/SR541.pdf</t>
  </si>
  <si>
    <t>NIR 2023, p. 432, https://dce2.au.dk/pub/SR541.pdf</t>
  </si>
  <si>
    <t xml:space="preserve">% af NH3-N </t>
  </si>
  <si>
    <t>Indirekte N2O-N udledning, stald+lager</t>
  </si>
  <si>
    <t>Direkte N2O-N udledning stald+lager</t>
  </si>
  <si>
    <t>kg N2O/t gylle ab dyr</t>
  </si>
  <si>
    <t>kg N/gris el. årsso</t>
  </si>
  <si>
    <t>kg N/t gylle ab dyr</t>
  </si>
  <si>
    <t>NH3 teknologi korrektionsfaktor lager</t>
  </si>
  <si>
    <t>NH3 teknologi korrektionsfaktor stald</t>
  </si>
  <si>
    <t>NH3 teknologi reduktion stald</t>
  </si>
  <si>
    <t>NH3 teknologi reduktion lager</t>
  </si>
  <si>
    <t>NH3 teknologi reduktion stald, eksl. køling</t>
  </si>
  <si>
    <t>CH4-udledning, gylle til biogas, ab stald</t>
  </si>
  <si>
    <t>CH4-udledning, gylle til biogas, ab dyr</t>
  </si>
  <si>
    <t>Temp korrektions faktor, køling</t>
  </si>
  <si>
    <t>°C</t>
  </si>
  <si>
    <t>kg/kg</t>
  </si>
  <si>
    <t>Temp gylle stald</t>
  </si>
  <si>
    <t>Petersen et al., 2016</t>
  </si>
  <si>
    <t>Møller et al. 2022</t>
  </si>
  <si>
    <t>Husted (1994)</t>
  </si>
  <si>
    <t>NIR 2023 p. 894, https://dce2.au.dk/pub/SR541.pdf</t>
  </si>
  <si>
    <t>J/mol</t>
  </si>
  <si>
    <t>J/mol/kelvin</t>
  </si>
  <si>
    <t>C/C</t>
  </si>
  <si>
    <t>Kulstof/VS</t>
  </si>
  <si>
    <t>kg C/kg VS</t>
  </si>
  <si>
    <t>kg VS tot/kg CH4</t>
  </si>
  <si>
    <t>kg</t>
  </si>
  <si>
    <t>Kummeareal ift produktionsareal</t>
  </si>
  <si>
    <t>Restgylle højde</t>
  </si>
  <si>
    <t>Maks. Gyllehøjde</t>
  </si>
  <si>
    <t>Prod. Areal</t>
  </si>
  <si>
    <t>VS_tot/CH4 afg. Gylle</t>
  </si>
  <si>
    <t>Foderindtag</t>
  </si>
  <si>
    <t>FE/kg, FE/år</t>
  </si>
  <si>
    <t>kg foder/gris el. årsso</t>
  </si>
  <si>
    <t>% af foder</t>
  </si>
  <si>
    <t>% af fæces</t>
  </si>
  <si>
    <t>Foderforbrug</t>
  </si>
  <si>
    <t>Fodertørstof</t>
  </si>
  <si>
    <t>kg TS/gris el. årsso</t>
  </si>
  <si>
    <t>Tørstof foderforbrug</t>
  </si>
  <si>
    <t>Fordøjelighed af tørstof</t>
  </si>
  <si>
    <t>% af TS</t>
  </si>
  <si>
    <t>Org. stof  ab dyr</t>
  </si>
  <si>
    <t>% af strøelse</t>
  </si>
  <si>
    <t>% af urin</t>
  </si>
  <si>
    <t>Fæces ab dyr</t>
  </si>
  <si>
    <t>Fæces VS ab dyr</t>
  </si>
  <si>
    <t>kg VS/gris el. årsso</t>
  </si>
  <si>
    <t>kg gylle/gris el. årsso</t>
  </si>
  <si>
    <t>kg fæces/gris el. årsso</t>
  </si>
  <si>
    <t>kg urine/kg foder</t>
  </si>
  <si>
    <t>Urinprod. ab dyr</t>
  </si>
  <si>
    <t>Urin tørstof</t>
  </si>
  <si>
    <t>Urin ab dyr</t>
  </si>
  <si>
    <t>kg urine/gris el. årsso</t>
  </si>
  <si>
    <t>Fæces &amp; urin, ab dyr</t>
  </si>
  <si>
    <t>Vand (drikkevandsspild)</t>
  </si>
  <si>
    <t xml:space="preserve">Normtal 2023/24 </t>
  </si>
  <si>
    <t>Strøelse</t>
  </si>
  <si>
    <t>Tørstof i strøelse</t>
  </si>
  <si>
    <t>Strøelse TS</t>
  </si>
  <si>
    <t>Gylle i alt ab stald</t>
  </si>
  <si>
    <t>kg TS/t gylle ab stald</t>
  </si>
  <si>
    <t>Strøelse TS, gylle</t>
  </si>
  <si>
    <t>Densitet gylle</t>
  </si>
  <si>
    <t>kg/m3</t>
  </si>
  <si>
    <t>Gylle</t>
  </si>
  <si>
    <t>% af VS_tot</t>
  </si>
  <si>
    <t>VS_d ab dyr</t>
  </si>
  <si>
    <t>VS_nd ab dyr</t>
  </si>
  <si>
    <t>kg CH4/kg VS_d</t>
  </si>
  <si>
    <t>CH4-prod</t>
  </si>
  <si>
    <t>kg CH4/t gylle</t>
  </si>
  <si>
    <t>CH4-prod VS_d</t>
  </si>
  <si>
    <t>CH4-prod dyr</t>
  </si>
  <si>
    <t>CH4-prod gylle</t>
  </si>
  <si>
    <t>CH4-prod, gylle</t>
  </si>
  <si>
    <t>CH4-prod, dyr</t>
  </si>
  <si>
    <t>CH4-prod, VS_d</t>
  </si>
  <si>
    <t>kg VS_d/kg VS_d</t>
  </si>
  <si>
    <t>VS_d omsat</t>
  </si>
  <si>
    <t>kg VS_d/kg VS_d/HRT</t>
  </si>
  <si>
    <t>VS_d (HRT)</t>
  </si>
  <si>
    <t>kg VS_d/kg VS_d/dag</t>
  </si>
  <si>
    <t>VS_d ab stald</t>
  </si>
  <si>
    <t>F_t</t>
  </si>
  <si>
    <t>kg VS_d/t gylle</t>
  </si>
  <si>
    <t>kg VS_nd/t gylle</t>
  </si>
  <si>
    <t>kg VS_tot/t gylle</t>
  </si>
  <si>
    <t>VS_d tilført</t>
  </si>
  <si>
    <t>VS_nd tilført</t>
  </si>
  <si>
    <t>VS_tot tilført</t>
  </si>
  <si>
    <t>VS_nd omsat</t>
  </si>
  <si>
    <t>CH4-prod_VS_d</t>
  </si>
  <si>
    <t>VS_nd tilført i strøelse</t>
  </si>
  <si>
    <t>VS_tot tilført biogasanlæg</t>
  </si>
  <si>
    <t>VS_tot tilført biogasalæg, inkl. strøelse</t>
  </si>
  <si>
    <t>kg VS_tot/kg VS_tot</t>
  </si>
  <si>
    <t>L CH4/kg VS_tot</t>
  </si>
  <si>
    <t>CH4-udbytte b0</t>
  </si>
  <si>
    <t>VS_tot, omsat i biogasanlæg</t>
  </si>
  <si>
    <t>CH4-udbytte effektivitet biogasanlæg</t>
  </si>
  <si>
    <t>L CH4/L biogas</t>
  </si>
  <si>
    <t>CH4-tæthed ved STP</t>
  </si>
  <si>
    <t>kg CH4/m3 CH4</t>
  </si>
  <si>
    <t>kg CH4/kg VS_tot</t>
  </si>
  <si>
    <t>CH4-udbytte biogasanlæg</t>
  </si>
  <si>
    <t>CH4-andel i biogas</t>
  </si>
  <si>
    <t>CH4-prod i biogasanlæg</t>
  </si>
  <si>
    <t>CH4-prod i biogasanlæg, inkl. strøelse</t>
  </si>
  <si>
    <t>VS_tot efter biogasanlæg</t>
  </si>
  <si>
    <t>VS_tot omsat lager</t>
  </si>
  <si>
    <t>N-udledning, gylle ubehandlet, ab stald og lager</t>
  </si>
  <si>
    <t>Org. stof tilført biogasanlæg, gylle ab dyr</t>
  </si>
  <si>
    <t>CH4-udledning stald &amp; lager, afg. gylle, gylle ab dyr</t>
  </si>
  <si>
    <t>CH4-udledning, afgasset gylle, gylle ab dyr</t>
  </si>
  <si>
    <t>CH4-udledning stald og for/afhent.tank, gylle ab dyr</t>
  </si>
  <si>
    <t>CH4-udledning stald &amp; lager, gylle ab dyr</t>
  </si>
  <si>
    <t>CH4-udledning lager, gylle ab dyr</t>
  </si>
  <si>
    <t>CH4-udledning stald, gylle ab dyr</t>
  </si>
  <si>
    <t>CH4-produktion, biogasanlæg, gylle ab dyr</t>
  </si>
  <si>
    <t>CH4-produktion, biogasanlæg, inkl. halm, gylle ab stald</t>
  </si>
  <si>
    <t>CH4-produktion, biogasanlæg, gylle ab stald</t>
  </si>
  <si>
    <t>Org. stof tilført biogasanlæg, gylle ab stald</t>
  </si>
  <si>
    <t>CH4-udledning stald &amp; lager, afg. gylle, gylle ab stald</t>
  </si>
  <si>
    <t>CH4-udledning, afgasset gylle, gylle ab stald</t>
  </si>
  <si>
    <t>CH4-udledning stald og for/afhent.tank, gylle ab stald</t>
  </si>
  <si>
    <t>CH4-udledning stald &amp; lager, gylle ab stald</t>
  </si>
  <si>
    <t>CH4-udledning lager, gylle ab stald</t>
  </si>
  <si>
    <t>CH4-udledning stald, gylle ab stald</t>
  </si>
  <si>
    <t>Total-N ab stald ab dyr</t>
  </si>
  <si>
    <t>TAN-N ab stald ab dyr</t>
  </si>
  <si>
    <t>NH3-udledning ab stald ab dyr</t>
  </si>
  <si>
    <t>NH3-udledning ab lager ab dyr</t>
  </si>
  <si>
    <t>NH3-udledning ab stald, gylle</t>
  </si>
  <si>
    <t>NH3-udledning ab lager, gylle</t>
  </si>
  <si>
    <t>Total-N ab dyr, gylle</t>
  </si>
  <si>
    <t>N2O-udledning direkte total, gylle</t>
  </si>
  <si>
    <t>N2O-udledning indirekte total, gylle</t>
  </si>
  <si>
    <t>kg CH4/gris el. årsso</t>
  </si>
  <si>
    <t>kg VS_d/gris el. årsso</t>
  </si>
  <si>
    <t>kg VS_nd/gris el. årsso</t>
  </si>
  <si>
    <t>m2/dyr</t>
  </si>
  <si>
    <t>Foderenheder</t>
  </si>
  <si>
    <t>kg N/årsko</t>
  </si>
  <si>
    <t>Tilvækst</t>
  </si>
  <si>
    <t>dage/gris el. årsso</t>
  </si>
  <si>
    <t>Holdtid</t>
  </si>
  <si>
    <t>dage/årsko</t>
  </si>
  <si>
    <t>kg TS</t>
  </si>
  <si>
    <t>kg VS/årsko</t>
  </si>
  <si>
    <t>kg TS/årsko</t>
  </si>
  <si>
    <t>kg fæces/årsko</t>
  </si>
  <si>
    <t>kg urin/årsko</t>
  </si>
  <si>
    <t>kg gylle/årsko</t>
  </si>
  <si>
    <t xml:space="preserve">Urinprod. ab dyr </t>
  </si>
  <si>
    <t>kg urin/kg fæces</t>
  </si>
  <si>
    <t>kg TS/kg urin</t>
  </si>
  <si>
    <t>Urin</t>
  </si>
  <si>
    <t>kg/årsko</t>
  </si>
  <si>
    <t>kg CH4/årsko</t>
  </si>
  <si>
    <t>Omsætningsfunktioner</t>
  </si>
  <si>
    <t>kg VS_d/årsko</t>
  </si>
  <si>
    <t>kg VS_nd/årsko</t>
  </si>
  <si>
    <t>Arrheniusparameter for substratet. Sættes til 31,2 i stalden</t>
  </si>
  <si>
    <t>Normtal 2023/2024</t>
  </si>
  <si>
    <t>NIR 2023, p. 895, https://dce2.au.dk/pub/SR541.pdf</t>
  </si>
  <si>
    <t>beregnet udfra sinus funktion</t>
  </si>
  <si>
    <t>Ma et al. 2022 (lavdosis forsuring)</t>
  </si>
  <si>
    <t>Petersen et al. 2016</t>
  </si>
  <si>
    <t>Kai &amp; Adamsen 2017. Fra produktionsbaseret til arealbasrert emissionsberegning Del2 Emissionsfaktorer</t>
  </si>
  <si>
    <t>Baggrundsmateriale: Normtal 2023/2024, svin kap. 2, tabel 2.2.9</t>
  </si>
  <si>
    <t>Baggrundsmateriale: Normtal 2023/2024, svin kap. 2, tabel 2.2.10</t>
  </si>
  <si>
    <t>Baggrundsmateriale: Normtal 2023/2024 for stalde, kap. 8, tabel 8.5</t>
  </si>
  <si>
    <t>Baggrundsmateriale: Normtal 2023/2024 for stalde, kap. 8, 8.5.3</t>
  </si>
  <si>
    <t>Baggrundsmateriale: normtal 2023/2024, stalde kap 8, tabel 8.5</t>
  </si>
  <si>
    <t>Baggrundsmateriale: normtal 2023/2024, stalde kap 8</t>
  </si>
  <si>
    <t>Baggrundsmateriale: normtal 2023/2024 kvæg kapitel 3, tabel 3.9</t>
  </si>
  <si>
    <t>Skønnet udfra tegninger af kvægstalde</t>
  </si>
  <si>
    <t>teknologi rapport staldforsuring: https://mst.dk/media/a4feksy0/rapport_svovlsyreforsuring_kvagstalde14_03_2022.pdf</t>
  </si>
  <si>
    <t>teknologi rapport staldforsuring: https://mst.dk/media/45wpbs4o/vera-statement_jh-forsuring-nh4_2016.pdf</t>
  </si>
  <si>
    <t>Baggrundsmateriale: Normtal 2023/2024 for stalde, kap. 8</t>
  </si>
  <si>
    <t>Baggrundsmateriale: Normtal 2023/2024 for lager, kap. 9</t>
  </si>
  <si>
    <t>Mikkelsen et al. 2016, biogasproduktion konsekvenser for drivhusgasudledning i landbruget</t>
  </si>
  <si>
    <t>Ln(A) lager (skal indsættes in fanen "Lager")</t>
  </si>
  <si>
    <t>Baggrundsmateriale: Normtal 2014 for stalde, kap. 8, tabel 8.7</t>
  </si>
  <si>
    <t>STP: standard temperature and pressure</t>
  </si>
  <si>
    <t>Beregnet  i særskilt ark</t>
  </si>
  <si>
    <t>% af b0 (BMP)</t>
  </si>
  <si>
    <t>Den potentielle metanproduktion ved biogas assays</t>
  </si>
  <si>
    <t>Alastair James Ward, pers. kommunikation</t>
  </si>
  <si>
    <t>Som fæces-TS. Salte kommer fra urin, mangler informatino om VS/TS forhold i fæces</t>
  </si>
  <si>
    <t>Skønnet ud fra Kai &amp; Adamsen 2017. Fra produktionsbaseret til arealbasrert emissionsberegning Del2 Emissionsfaktorer</t>
  </si>
  <si>
    <t>Skønnet, baseret på staldtype (fast gulv/ spaltegulv)</t>
  </si>
  <si>
    <t>Se KVM kap 6 for forklaring på reduktionseffekter</t>
  </si>
  <si>
    <t>Ændret til 5 cm fra 3 cm</t>
  </si>
  <si>
    <t>Udbringning fra april og henover sommer</t>
  </si>
  <si>
    <t>Ln(A) stald og lager</t>
  </si>
  <si>
    <t>VS_d_t0</t>
  </si>
  <si>
    <t>VS_d_t30</t>
  </si>
  <si>
    <t>Ln(A)' afgasset gylle i lager (skal indsættes in fanen "Lager")</t>
  </si>
  <si>
    <t>Kun fra nedbrydeligt VS (VS_d), da lnA bruges i stedet for lnA'</t>
  </si>
  <si>
    <t>Ved "Sengestald med spalter (kanal, bagskyl eller ringkanal)" og "ugentlig" udslusning ændres stalden modelteknisk til at være det samme som en sengeestald med fast gulv. Derfor er kummearealet også mindre.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</si>
</sst>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0.000"/>
    <numFmt numFmtId="165" formatCode="0.0000"/>
    <numFmt numFmtId="166" formatCode="0.000000"/>
    <numFmt numFmtId="167" formatCode="0.0"/>
    <numFmt numFmtId="168" formatCode="0.00000"/>
    <numFmt numFmtId="169" formatCode="0.0%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1" applyNumberFormat="0" applyAlignment="0" applyProtection="0"/>
    <xf numFmtId="0" fontId="3" fillId="3" borderId="1" applyNumberFormat="0" applyAlignment="0" applyProtection="0"/>
  </cellStyleXfs>
  <cellXfs count="44">
    <xf numFmtId="0" fontId="0" fillId="0" borderId="0" xfId="0"/>
    <xf numFmtId="0" fontId="2" fillId="2" borderId="1" xfId="3"/>
    <xf numFmtId="2" fontId="0" fillId="0" borderId="0" xfId="0" applyNumberFormat="1"/>
    <xf numFmtId="2" fontId="2" fillId="2" borderId="1" xfId="3" applyNumberFormat="1"/>
    <xf numFmtId="2" fontId="3" fillId="3" borderId="1" xfId="4" applyNumberFormat="1"/>
    <xf numFmtId="9" fontId="2" fillId="2" borderId="1" xfId="2" applyFont="1" applyFill="1" applyBorder="1"/>
    <xf numFmtId="2" fontId="2" fillId="2" borderId="1" xfId="3" applyNumberFormat="1" applyAlignment="1">
      <alignment wrapText="1"/>
    </xf>
    <xf numFmtId="164" fontId="0" fillId="0" borderId="0" xfId="0" applyNumberFormat="1"/>
    <xf numFmtId="165" fontId="0" fillId="0" borderId="0" xfId="0" applyNumberFormat="1"/>
    <xf numFmtId="166" fontId="3" fillId="3" borderId="1" xfId="4" applyNumberFormat="1"/>
    <xf numFmtId="1" fontId="2" fillId="2" borderId="1" xfId="3" applyNumberFormat="1"/>
    <xf numFmtId="165" fontId="0" fillId="0" borderId="0" xfId="1" applyNumberFormat="1" applyFont="1"/>
    <xf numFmtId="0" fontId="0" fillId="0" borderId="2" xfId="0" applyBorder="1"/>
    <xf numFmtId="165" fontId="0" fillId="0" borderId="2" xfId="0" applyNumberFormat="1" applyBorder="1"/>
    <xf numFmtId="0" fontId="0" fillId="0" borderId="3" xfId="0" applyBorder="1"/>
    <xf numFmtId="165" fontId="0" fillId="0" borderId="3" xfId="0" applyNumberFormat="1" applyBorder="1"/>
    <xf numFmtId="2" fontId="0" fillId="0" borderId="0" xfId="0" applyNumberFormat="1" applyAlignment="1">
      <alignment horizontal="left" indent="1"/>
    </xf>
    <xf numFmtId="167" fontId="0" fillId="0" borderId="0" xfId="0" applyNumberFormat="1"/>
    <xf numFmtId="9" fontId="0" fillId="0" borderId="0" xfId="2" applyFont="1"/>
    <xf numFmtId="1" fontId="3" fillId="3" borderId="1" xfId="4" applyNumberFormat="1"/>
    <xf numFmtId="167" fontId="3" fillId="3" borderId="1" xfId="4" applyNumberFormat="1"/>
    <xf numFmtId="167" fontId="2" fillId="2" borderId="1" xfId="3" applyNumberFormat="1"/>
    <xf numFmtId="164" fontId="2" fillId="2" borderId="1" xfId="3" applyNumberFormat="1"/>
    <xf numFmtId="2" fontId="0" fillId="0" borderId="0" xfId="0" applyNumberFormat="1" applyAlignment="1">
      <alignment horizontal="left"/>
    </xf>
    <xf numFmtId="2" fontId="6" fillId="0" borderId="0" xfId="0" applyNumberFormat="1" applyFont="1"/>
    <xf numFmtId="0" fontId="6" fillId="0" borderId="0" xfId="0" applyFont="1"/>
    <xf numFmtId="4" fontId="3" fillId="3" borderId="1" xfId="4" applyNumberFormat="1"/>
    <xf numFmtId="1" fontId="0" fillId="0" borderId="0" xfId="0" applyNumberFormat="1"/>
    <xf numFmtId="1" fontId="2" fillId="2" borderId="1" xfId="3" applyNumberFormat="1" applyAlignment="1">
      <alignment wrapText="1"/>
    </xf>
    <xf numFmtId="2" fontId="6" fillId="0" borderId="0" xfId="0" applyNumberFormat="1" applyFont="1" applyAlignment="1">
      <alignment horizontal="left"/>
    </xf>
    <xf numFmtId="168" fontId="3" fillId="3" borderId="1" xfId="4" applyNumberFormat="1"/>
    <xf numFmtId="164" fontId="3" fillId="3" borderId="1" xfId="4" applyNumberFormat="1"/>
    <xf numFmtId="2" fontId="7" fillId="0" borderId="0" xfId="0" applyNumberFormat="1" applyFont="1"/>
    <xf numFmtId="2" fontId="8" fillId="0" borderId="0" xfId="0" applyNumberFormat="1" applyFont="1" applyAlignment="1">
      <alignment horizontal="left" indent="1"/>
    </xf>
    <xf numFmtId="9" fontId="3" fillId="3" borderId="1" xfId="2" applyFont="1" applyFill="1" applyBorder="1"/>
    <xf numFmtId="169" fontId="3" fillId="3" borderId="1" xfId="2" applyNumberFormat="1" applyFont="1" applyFill="1" applyBorder="1"/>
    <xf numFmtId="169" fontId="2" fillId="2" borderId="1" xfId="2" applyNumberFormat="1" applyFont="1" applyFill="1" applyBorder="1"/>
    <xf numFmtId="2" fontId="0" fillId="0" borderId="0" xfId="0" applyNumberFormat="1" applyAlignment="1">
      <alignment wrapText="1"/>
    </xf>
    <xf numFmtId="168" fontId="2" fillId="2" borderId="1" xfId="3" applyNumberFormat="1"/>
    <xf numFmtId="9" fontId="2" fillId="2" borderId="1" xfId="2" applyFont="1" applyFill="1" applyBorder="1" applyAlignment="1">
      <alignment wrapText="1"/>
    </xf>
    <xf numFmtId="169" fontId="2" fillId="2" borderId="1" xfId="2" applyNumberFormat="1" applyFont="1" applyFill="1" applyBorder="1" applyAlignment="1">
      <alignment wrapText="1"/>
    </xf>
    <xf numFmtId="165" fontId="3" fillId="3" borderId="1" xfId="4" applyNumberFormat="1"/>
    <xf numFmtId="2" fontId="9" fillId="0" borderId="0" xfId="0" applyNumberFormat="1" applyFont="1"/>
    <xf numFmtId="2" fontId="8" fillId="0" borderId="0" xfId="0" applyNumberFormat="1" applyFont="1"/>
  </cellXfs>
  <cellStyles count="5">
    <cellStyle name="Calculation" xfId="4" builtinId="22"/>
    <cellStyle name="Comma" xfId="1" builtinId="3"/>
    <cellStyle name="Input" xfId="3" builtinId="20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Frederik Rask Dalby" id="{CBBBC47E-AA1B-4AFE-A181-28279EECC6A6}" userId="S::au277187@uni.au.dk::12c7c68b-47c4-4858-a883-dbd84be7356f" providerId="AD"/>
  <person displayName="Michael Jørgen Hansen" id="{D2C498EA-9594-44E3-B5C4-BB629F5AB265}" userId="S::au284463@uni.au.dk::14e7bbe4-585d-443e-94dd-deac76715199" providerId="AD"/>
</personList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0" dT="2024-02-23T13:19:20.68" personId="{D2C498EA-9594-44E3-B5C4-BB629F5AB265}" id="{D43BA2BD-EE85-4B6A-856D-FDB2803C294C}" done="1">
    <text>Tilføj en række, hvor teknologiens effekt er angivet, så værdierne ikke ligger inde i en formel - det gør det nemmere og mere sikkert, når effekten skal opdateres, når man kan se værdien uden at skulle stå på formlen</text>
  </threadedComment>
  <threadedComment ref="A36" dT="2024-02-23T13:19:20.68" personId="{D2C498EA-9594-44E3-B5C4-BB629F5AB265}" id="{C034F6ED-F4D6-49DE-B3B0-48CFCC738FF7}" done="1">
    <text>Tilføj en række, hvor teknologiens effekt er angivet, så værdierne ikke ligger inde i en formel - det gør det nemmere og mere sikkert, når effekten skal opdateres, når man kan se værdien uden at skulle stå på formlen</text>
  </threadedComment>
  <threadedComment ref="D40" dT="2024-02-23T13:27:02.68" personId="{D2C498EA-9594-44E3-B5C4-BB629F5AB265}" id="{72E25DFC-5EFB-41C6-9A88-1577663AE00B}" done="1">
    <text>Fremgår ikke direkte af normtallene, men kan findes i kapitel i baggrundsrapporten - gælder også for B45, og B47</text>
  </threadedComment>
  <threadedComment ref="Y43" dT="2024-02-23T14:40:31.42" personId="{D2C498EA-9594-44E3-B5C4-BB629F5AB265}" id="{764E69AD-64F2-42C8-B1AE-47B86D7CA271}">
    <text>Er enheden rigtig for denne - burde den være kg N2O-N/kg N ab dyr for ellers kan jeg ikke få enheden i række 56 til at stemme?
Og hvor har I denne værdi fra - angiv kilde?</text>
  </threadedComment>
  <threadedComment ref="C47" dT="2024-02-23T13:33:29.09" personId="{D2C498EA-9594-44E3-B5C4-BB629F5AB265}" id="{CAE28990-E52B-452C-9D1A-9C03A11B5E9A}" done="1">
    <text>Angiv en kilde, så man kan se hvor I har det fra og evt. angiv hvilken gennemsnitlig køleeffekt, der er anvendt</text>
  </threadedComment>
  <threadedComment ref="D48" dT="2024-02-23T13:33:29.09" personId="{D2C498EA-9594-44E3-B5C4-BB629F5AB265}" id="{84E0D0E8-29F1-49A2-9432-655D21409BDD}" done="1">
    <text>Angiv en kilde, så man kan se hvor I har det fra og evt. angiv hvilken gennemsnitlig køleeffekt, der er anvendt</text>
  </threadedComment>
  <threadedComment ref="Y54" dT="2024-02-23T13:37:23.20" personId="{D2C498EA-9594-44E3-B5C4-BB629F5AB265}" id="{9C8821ED-89B3-4AFF-9841-8CDAD5F70868}">
    <text xml:space="preserve">Hvorfor inkluderes mængden af urin to gange i beregningen - det samme for lagerberegningen i række 53 </text>
  </threadedComment>
  <threadedComment ref="C82" dT="2024-02-26T06:43:47.73" personId="{D2C498EA-9594-44E3-B5C4-BB629F5AB265}" id="{EEFB666B-E658-40ED-AA34-2C1B59D1D3D5}" done="1">
    <text>Hvorfor anvender I ikke det samme år for normtal i alle beregninger - det er det samme flere steder?</text>
  </threadedComment>
  <threadedComment ref="D82" dT="2024-02-26T06:43:47.73" personId="{D2C498EA-9594-44E3-B5C4-BB629F5AB265}" id="{21B56480-D2FD-4294-82E3-83E00A52F0D4}" done="1">
    <text>Hvorfor anvender I ikke det samme år for normtal i alle beregninger - det er det samme flere steder?</text>
  </threadedComment>
  <threadedComment ref="A103" dT="2024-02-23T12:15:04.58" personId="{D2C498EA-9594-44E3-B5C4-BB629F5AB265}" id="{0930EF88-74C3-4C33-A61F-6E363E10EBBF}" done="1">
    <text>Denne enhed burde være kg/m3 
Kan vi ikke finde et bedre estimat for densiteten?</text>
  </threadedComment>
  <threadedComment ref="Y130" dT="2024-02-26T10:32:17.84" personId="{D2C498EA-9594-44E3-B5C4-BB629F5AB265}" id="{5282DF86-5D5E-498B-ADF0-861DF048D19A}">
    <text xml:space="preserve">Hvorfor beregner I metan fra ikke-omsætteligt VS, når I ikke tager det med i række 141?
I regner med den samme faktor som omsætteligt VS (række 136), men er det korrekt?
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0" dT="2024-02-23T13:19:20.68" personId="{D2C498EA-9594-44E3-B5C4-BB629F5AB265}" id="{824AABB6-0F7D-4A62-849B-B8A3E84122D5}" done="1">
    <text>Tilføj en række, hvor teknologiens effekt er angivet, så værdierne ikke ligger inde i en formel - det gør det nemmere og mere sikkert, når effekten skal opdateres, når man kan se værdien uden at skulle stå på formlen</text>
  </threadedComment>
  <threadedComment ref="F38" dT="2024-02-26T10:33:31.84" personId="{D2C498EA-9594-44E3-B5C4-BB629F5AB265}" id="{60CF675B-7C7F-4C41-9B0D-EB1E0D49A860}">
    <text>Marker op som inddata of angiv en kilde for data
Dette er også tilfældet andre steder, så gennemgå det og se hvor det bør mærkes anderledes – dette er jo en hjælp, den som skal bruge filen.</text>
  </threadedComment>
  <threadedComment ref="F76" dT="2024-02-26T07:37:04.05" personId="{D2C498EA-9594-44E3-B5C4-BB629F5AB265}" id="{D5ECC998-9421-4084-842B-B19F15045C3C}">
    <text>Bør kummearealet ikke være lig C81 - det samme gælder for E81 til G81?</text>
  </threadedComment>
  <threadedComment ref="F76" dT="2024-02-28T15:19:49.08" personId="{CBBBC47E-AA1B-4AFE-A181-28279EECC6A6}" id="{6C1FEF25-82A6-4681-941B-60F318E17812}" parentId="{D5ECC998-9421-4084-842B-B19F15045C3C}">
    <text xml:space="preserve">Nej for dette er efter ombygning til en stald med fast gulv. 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I153"/>
  <sheetViews>
    <sheetView zoomScaleNormal="100" workbookViewId="0">
      <pane xSplit="4" ySplit="6" topLeftCell="AJ21" activePane="bottomRight" state="frozen"/>
      <selection pane="topRight" activeCell="C1" sqref="C1"/>
      <selection pane="bottomLeft" activeCell="A3" sqref="A3"/>
      <selection pane="bottomRight" activeCell="AJ28" sqref="AJ28"/>
    </sheetView>
  </sheetViews>
  <sheetFormatPr defaultColWidth="9.140625" defaultRowHeight="15" x14ac:dyDescent="0.25"/>
  <cols>
    <col min="1" max="1" width="34.7109375" style="2" customWidth="1"/>
    <col min="2" max="2" width="20.5703125" style="2" customWidth="1"/>
    <col min="3" max="3" width="5.28515625" style="2" customWidth="1"/>
    <col min="4" max="4" width="20.5703125" style="2" hidden="1" customWidth="1"/>
    <col min="5" max="14" width="27.85546875" style="2" customWidth="1"/>
    <col min="15" max="15" width="29.42578125" style="2" customWidth="1"/>
    <col min="16" max="16" width="28" style="2" bestFit="1" customWidth="1"/>
    <col min="17" max="17" width="29.42578125" style="2" hidden="1" customWidth="1"/>
    <col min="18" max="24" width="29.42578125" style="2" bestFit="1" customWidth="1"/>
    <col min="25" max="35" width="27.140625" style="2" customWidth="1"/>
    <col min="36" max="57" width="33.28515625" style="2" bestFit="1" customWidth="1"/>
    <col min="58" max="66" width="36.42578125" style="2" bestFit="1" customWidth="1"/>
    <col min="67" max="76" width="39" style="2" bestFit="1" customWidth="1"/>
    <col min="77" max="87" width="43.85546875" style="2" bestFit="1" customWidth="1"/>
    <col min="88" max="135" width="12.5703125" style="2" customWidth="1"/>
    <col min="136" max="16384" width="9.140625" style="2"/>
  </cols>
  <sheetData>
    <row r="1" spans="1:87" x14ac:dyDescent="0.25">
      <c r="A1" s="16" t="s">
        <v>0</v>
      </c>
      <c r="B1" s="2" t="s">
        <v>1</v>
      </c>
      <c r="C1" s="2" t="s">
        <v>2</v>
      </c>
      <c r="D1" s="2" t="s">
        <v>3</v>
      </c>
      <c r="E1" s="6" t="s">
        <v>4</v>
      </c>
      <c r="F1" s="6" t="s">
        <v>4</v>
      </c>
      <c r="G1" s="6" t="s">
        <v>4</v>
      </c>
      <c r="H1" s="6" t="s">
        <v>4</v>
      </c>
      <c r="I1" s="6" t="s">
        <v>4</v>
      </c>
      <c r="J1" s="6" t="s">
        <v>4</v>
      </c>
      <c r="K1" s="6" t="s">
        <v>4</v>
      </c>
      <c r="L1" s="6" t="s">
        <v>4</v>
      </c>
      <c r="M1" s="6" t="s">
        <v>4</v>
      </c>
      <c r="N1" s="6" t="s">
        <v>4</v>
      </c>
      <c r="O1" s="6" t="s">
        <v>4</v>
      </c>
      <c r="P1" s="6" t="s">
        <v>4</v>
      </c>
      <c r="Q1" s="6" t="s">
        <v>4</v>
      </c>
      <c r="R1" s="6" t="s">
        <v>4</v>
      </c>
      <c r="S1" s="6" t="s">
        <v>4</v>
      </c>
      <c r="T1" s="6" t="s">
        <v>4</v>
      </c>
      <c r="U1" s="6" t="s">
        <v>4</v>
      </c>
      <c r="V1" s="6" t="s">
        <v>4</v>
      </c>
      <c r="W1" s="6" t="s">
        <v>4</v>
      </c>
      <c r="X1" s="6" t="s">
        <v>4</v>
      </c>
      <c r="Y1" s="6" t="s">
        <v>5</v>
      </c>
      <c r="Z1" s="6" t="s">
        <v>5</v>
      </c>
      <c r="AA1" s="6" t="s">
        <v>5</v>
      </c>
      <c r="AB1" s="6" t="s">
        <v>5</v>
      </c>
      <c r="AC1" s="6" t="s">
        <v>5</v>
      </c>
      <c r="AD1" s="6" t="s">
        <v>5</v>
      </c>
      <c r="AE1" s="6" t="s">
        <v>5</v>
      </c>
      <c r="AF1" s="6" t="s">
        <v>5</v>
      </c>
      <c r="AG1" s="6" t="s">
        <v>5</v>
      </c>
      <c r="AH1" s="6" t="s">
        <v>5</v>
      </c>
      <c r="AI1" s="6" t="s">
        <v>5</v>
      </c>
      <c r="AJ1" s="6" t="s">
        <v>5</v>
      </c>
      <c r="AK1" s="6" t="s">
        <v>5</v>
      </c>
      <c r="AL1" s="6" t="s">
        <v>5</v>
      </c>
      <c r="AM1" s="6" t="s">
        <v>5</v>
      </c>
      <c r="AN1" s="6" t="s">
        <v>5</v>
      </c>
      <c r="AO1" s="6" t="s">
        <v>5</v>
      </c>
      <c r="AP1" s="6" t="s">
        <v>5</v>
      </c>
      <c r="AQ1" s="6" t="s">
        <v>5</v>
      </c>
      <c r="AR1" s="6" t="s">
        <v>5</v>
      </c>
      <c r="AS1" s="6" t="s">
        <v>5</v>
      </c>
      <c r="AT1" s="6" t="s">
        <v>5</v>
      </c>
      <c r="AU1" s="6" t="s">
        <v>5</v>
      </c>
      <c r="AV1" s="6" t="s">
        <v>5</v>
      </c>
      <c r="AW1" s="6" t="s">
        <v>5</v>
      </c>
      <c r="AX1" s="6" t="s">
        <v>5</v>
      </c>
      <c r="AY1" s="6" t="s">
        <v>5</v>
      </c>
      <c r="AZ1" s="6" t="s">
        <v>5</v>
      </c>
      <c r="BA1" s="6" t="s">
        <v>5</v>
      </c>
      <c r="BB1" s="6" t="s">
        <v>5</v>
      </c>
      <c r="BC1" s="6" t="s">
        <v>5</v>
      </c>
      <c r="BD1" s="6" t="s">
        <v>5</v>
      </c>
      <c r="BE1" s="6" t="s">
        <v>5</v>
      </c>
      <c r="BF1" s="6" t="s">
        <v>6</v>
      </c>
      <c r="BG1" s="6" t="s">
        <v>6</v>
      </c>
      <c r="BH1" s="6" t="s">
        <v>6</v>
      </c>
      <c r="BI1" s="6" t="s">
        <v>6</v>
      </c>
      <c r="BJ1" s="6" t="s">
        <v>6</v>
      </c>
      <c r="BK1" s="6" t="s">
        <v>6</v>
      </c>
      <c r="BL1" s="6" t="s">
        <v>6</v>
      </c>
      <c r="BM1" s="6" t="s">
        <v>6</v>
      </c>
      <c r="BN1" s="6" t="s">
        <v>6</v>
      </c>
      <c r="BO1" s="6" t="s">
        <v>6</v>
      </c>
      <c r="BP1" s="6" t="s">
        <v>6</v>
      </c>
      <c r="BQ1" s="6" t="s">
        <v>6</v>
      </c>
      <c r="BR1" s="6" t="s">
        <v>6</v>
      </c>
      <c r="BS1" s="6" t="s">
        <v>6</v>
      </c>
      <c r="BT1" s="6" t="s">
        <v>6</v>
      </c>
      <c r="BU1" s="6" t="s">
        <v>6</v>
      </c>
      <c r="BV1" s="6" t="s">
        <v>6</v>
      </c>
      <c r="BW1" s="6" t="s">
        <v>6</v>
      </c>
      <c r="BX1" s="6" t="s">
        <v>6</v>
      </c>
      <c r="BY1" s="6" t="s">
        <v>6</v>
      </c>
      <c r="BZ1" s="6" t="s">
        <v>6</v>
      </c>
      <c r="CA1" s="6" t="s">
        <v>6</v>
      </c>
      <c r="CB1" s="6" t="s">
        <v>6</v>
      </c>
      <c r="CC1" s="6" t="s">
        <v>6</v>
      </c>
      <c r="CD1" s="6" t="s">
        <v>6</v>
      </c>
      <c r="CE1" s="6" t="s">
        <v>6</v>
      </c>
      <c r="CF1" s="6" t="s">
        <v>6</v>
      </c>
      <c r="CG1" s="6" t="s">
        <v>6</v>
      </c>
      <c r="CH1" s="6" t="s">
        <v>6</v>
      </c>
      <c r="CI1" s="6" t="s">
        <v>6</v>
      </c>
    </row>
    <row r="2" spans="1:87" ht="15.75" customHeight="1" x14ac:dyDescent="0.25">
      <c r="A2" s="16" t="s">
        <v>7</v>
      </c>
      <c r="D2" s="2" t="s">
        <v>8</v>
      </c>
      <c r="E2" s="6" t="s">
        <v>9</v>
      </c>
      <c r="F2" s="6" t="s">
        <v>9</v>
      </c>
      <c r="G2" s="6" t="s">
        <v>9</v>
      </c>
      <c r="H2" s="6" t="s">
        <v>9</v>
      </c>
      <c r="I2" s="6" t="s">
        <v>9</v>
      </c>
      <c r="J2" s="6" t="s">
        <v>9</v>
      </c>
      <c r="K2" s="6" t="s">
        <v>9</v>
      </c>
      <c r="L2" s="6" t="s">
        <v>9</v>
      </c>
      <c r="M2" s="6" t="s">
        <v>9</v>
      </c>
      <c r="N2" s="6" t="s">
        <v>9</v>
      </c>
      <c r="O2" s="6" t="s">
        <v>10</v>
      </c>
      <c r="P2" s="6" t="s">
        <v>10</v>
      </c>
      <c r="Q2" s="6" t="s">
        <v>10</v>
      </c>
      <c r="R2" s="6" t="s">
        <v>10</v>
      </c>
      <c r="S2" s="6" t="s">
        <v>10</v>
      </c>
      <c r="T2" s="6" t="s">
        <v>10</v>
      </c>
      <c r="U2" s="6" t="s">
        <v>10</v>
      </c>
      <c r="V2" s="6" t="s">
        <v>10</v>
      </c>
      <c r="W2" s="6" t="s">
        <v>10</v>
      </c>
      <c r="X2" s="6" t="s">
        <v>10</v>
      </c>
      <c r="Y2" s="6" t="s">
        <v>11</v>
      </c>
      <c r="Z2" s="6" t="s">
        <v>11</v>
      </c>
      <c r="AA2" s="6" t="s">
        <v>11</v>
      </c>
      <c r="AB2" s="6" t="s">
        <v>11</v>
      </c>
      <c r="AC2" s="6" t="s">
        <v>11</v>
      </c>
      <c r="AD2" s="6" t="s">
        <v>11</v>
      </c>
      <c r="AE2" s="6" t="s">
        <v>11</v>
      </c>
      <c r="AF2" s="6" t="s">
        <v>11</v>
      </c>
      <c r="AG2" s="6" t="s">
        <v>11</v>
      </c>
      <c r="AH2" s="6" t="s">
        <v>11</v>
      </c>
      <c r="AI2" s="6" t="s">
        <v>11</v>
      </c>
      <c r="AJ2" s="6" t="s">
        <v>12</v>
      </c>
      <c r="AK2" s="6" t="s">
        <v>12</v>
      </c>
      <c r="AL2" s="6" t="s">
        <v>12</v>
      </c>
      <c r="AM2" s="6" t="s">
        <v>12</v>
      </c>
      <c r="AN2" s="6" t="s">
        <v>12</v>
      </c>
      <c r="AO2" s="6" t="s">
        <v>12</v>
      </c>
      <c r="AP2" s="6" t="s">
        <v>12</v>
      </c>
      <c r="AQ2" s="6" t="s">
        <v>12</v>
      </c>
      <c r="AR2" s="6" t="s">
        <v>12</v>
      </c>
      <c r="AS2" s="6" t="s">
        <v>12</v>
      </c>
      <c r="AT2" s="6" t="s">
        <v>12</v>
      </c>
      <c r="AU2" s="6" t="s">
        <v>13</v>
      </c>
      <c r="AV2" s="6" t="s">
        <v>13</v>
      </c>
      <c r="AW2" s="6" t="s">
        <v>13</v>
      </c>
      <c r="AX2" s="6" t="s">
        <v>13</v>
      </c>
      <c r="AY2" s="6" t="s">
        <v>13</v>
      </c>
      <c r="AZ2" s="6" t="s">
        <v>13</v>
      </c>
      <c r="BA2" s="6" t="s">
        <v>13</v>
      </c>
      <c r="BB2" s="6" t="s">
        <v>13</v>
      </c>
      <c r="BC2" s="6" t="s">
        <v>13</v>
      </c>
      <c r="BD2" s="6" t="s">
        <v>13</v>
      </c>
      <c r="BE2" s="6" t="s">
        <v>13</v>
      </c>
      <c r="BF2" s="6" t="s">
        <v>14</v>
      </c>
      <c r="BG2" s="6" t="s">
        <v>14</v>
      </c>
      <c r="BH2" s="6" t="s">
        <v>14</v>
      </c>
      <c r="BI2" s="6" t="s">
        <v>14</v>
      </c>
      <c r="BJ2" s="6" t="s">
        <v>14</v>
      </c>
      <c r="BK2" s="6" t="s">
        <v>14</v>
      </c>
      <c r="BL2" s="6" t="s">
        <v>14</v>
      </c>
      <c r="BM2" s="6" t="s">
        <v>14</v>
      </c>
      <c r="BN2" s="6" t="s">
        <v>14</v>
      </c>
      <c r="BO2" s="6" t="s">
        <v>15</v>
      </c>
      <c r="BP2" s="6" t="s">
        <v>15</v>
      </c>
      <c r="BQ2" s="6" t="s">
        <v>15</v>
      </c>
      <c r="BR2" s="6" t="s">
        <v>15</v>
      </c>
      <c r="BS2" s="6" t="s">
        <v>15</v>
      </c>
      <c r="BT2" s="6" t="s">
        <v>15</v>
      </c>
      <c r="BU2" s="6" t="s">
        <v>15</v>
      </c>
      <c r="BV2" s="6" t="s">
        <v>15</v>
      </c>
      <c r="BW2" s="6" t="s">
        <v>15</v>
      </c>
      <c r="BX2" s="6" t="s">
        <v>15</v>
      </c>
      <c r="BY2" s="6" t="s">
        <v>16</v>
      </c>
      <c r="BZ2" s="6" t="s">
        <v>16</v>
      </c>
      <c r="CA2" s="6" t="s">
        <v>16</v>
      </c>
      <c r="CB2" s="6" t="s">
        <v>16</v>
      </c>
      <c r="CC2" s="6" t="s">
        <v>16</v>
      </c>
      <c r="CD2" s="6" t="s">
        <v>16</v>
      </c>
      <c r="CE2" s="6" t="s">
        <v>16</v>
      </c>
      <c r="CF2" s="6" t="s">
        <v>16</v>
      </c>
      <c r="CG2" s="6" t="s">
        <v>16</v>
      </c>
      <c r="CH2" s="6" t="s">
        <v>16</v>
      </c>
      <c r="CI2" s="6" t="s">
        <v>16</v>
      </c>
    </row>
    <row r="3" spans="1:87" ht="15" customHeight="1" x14ac:dyDescent="0.25">
      <c r="A3" s="16" t="s">
        <v>17</v>
      </c>
      <c r="E3" s="6" t="s">
        <v>18</v>
      </c>
      <c r="F3" s="6" t="s">
        <v>19</v>
      </c>
      <c r="G3" s="6" t="s">
        <v>20</v>
      </c>
      <c r="H3" s="6" t="s">
        <v>21</v>
      </c>
      <c r="I3" s="6" t="s">
        <v>22</v>
      </c>
      <c r="J3" s="6" t="s">
        <v>23</v>
      </c>
      <c r="K3" s="6" t="s">
        <v>24</v>
      </c>
      <c r="L3" s="6" t="s">
        <v>25</v>
      </c>
      <c r="M3" s="6" t="s">
        <v>26</v>
      </c>
      <c r="N3" s="6" t="s">
        <v>27</v>
      </c>
      <c r="O3" s="6" t="s">
        <v>18</v>
      </c>
      <c r="P3" s="6" t="s">
        <v>19</v>
      </c>
      <c r="Q3" s="6" t="s">
        <v>20</v>
      </c>
      <c r="R3" s="6" t="s">
        <v>21</v>
      </c>
      <c r="S3" s="6" t="s">
        <v>22</v>
      </c>
      <c r="T3" s="6" t="s">
        <v>23</v>
      </c>
      <c r="U3" s="6" t="s">
        <v>24</v>
      </c>
      <c r="V3" s="6" t="s">
        <v>25</v>
      </c>
      <c r="W3" s="6" t="s">
        <v>26</v>
      </c>
      <c r="X3" s="6" t="s">
        <v>27</v>
      </c>
      <c r="Y3" s="6" t="s">
        <v>18</v>
      </c>
      <c r="Z3" s="6" t="s">
        <v>28</v>
      </c>
      <c r="AA3" s="6" t="s">
        <v>19</v>
      </c>
      <c r="AB3" s="6" t="s">
        <v>20</v>
      </c>
      <c r="AC3" s="6" t="s">
        <v>21</v>
      </c>
      <c r="AD3" s="6" t="s">
        <v>22</v>
      </c>
      <c r="AE3" s="6" t="s">
        <v>23</v>
      </c>
      <c r="AF3" s="6" t="s">
        <v>24</v>
      </c>
      <c r="AG3" s="6" t="s">
        <v>25</v>
      </c>
      <c r="AH3" s="6" t="s">
        <v>26</v>
      </c>
      <c r="AI3" s="6" t="s">
        <v>27</v>
      </c>
      <c r="AJ3" s="6" t="s">
        <v>18</v>
      </c>
      <c r="AK3" s="6" t="s">
        <v>28</v>
      </c>
      <c r="AL3" s="6" t="s">
        <v>19</v>
      </c>
      <c r="AM3" s="6" t="s">
        <v>20</v>
      </c>
      <c r="AN3" s="6" t="s">
        <v>21</v>
      </c>
      <c r="AO3" s="6" t="s">
        <v>22</v>
      </c>
      <c r="AP3" s="6" t="s">
        <v>23</v>
      </c>
      <c r="AQ3" s="6" t="s">
        <v>24</v>
      </c>
      <c r="AR3" s="6" t="s">
        <v>25</v>
      </c>
      <c r="AS3" s="6" t="s">
        <v>26</v>
      </c>
      <c r="AT3" s="6" t="s">
        <v>27</v>
      </c>
      <c r="AU3" s="6" t="s">
        <v>18</v>
      </c>
      <c r="AV3" s="6" t="s">
        <v>28</v>
      </c>
      <c r="AW3" s="6" t="s">
        <v>19</v>
      </c>
      <c r="AX3" s="6" t="s">
        <v>20</v>
      </c>
      <c r="AY3" s="6" t="s">
        <v>21</v>
      </c>
      <c r="AZ3" s="6" t="s">
        <v>22</v>
      </c>
      <c r="BA3" s="6" t="s">
        <v>23</v>
      </c>
      <c r="BB3" s="6" t="s">
        <v>24</v>
      </c>
      <c r="BC3" s="6" t="s">
        <v>25</v>
      </c>
      <c r="BD3" s="6" t="s">
        <v>26</v>
      </c>
      <c r="BE3" s="6" t="s">
        <v>27</v>
      </c>
      <c r="BF3" s="6" t="s">
        <v>18</v>
      </c>
      <c r="BG3" s="6" t="s">
        <v>19</v>
      </c>
      <c r="BH3" s="6" t="s">
        <v>20</v>
      </c>
      <c r="BI3" s="6" t="s">
        <v>21</v>
      </c>
      <c r="BJ3" s="6" t="s">
        <v>22</v>
      </c>
      <c r="BK3" s="6" t="s">
        <v>23</v>
      </c>
      <c r="BL3" s="6" t="s">
        <v>24</v>
      </c>
      <c r="BM3" s="6" t="s">
        <v>25</v>
      </c>
      <c r="BN3" s="6" t="s">
        <v>27</v>
      </c>
      <c r="BO3" s="6" t="s">
        <v>18</v>
      </c>
      <c r="BP3" s="6" t="s">
        <v>19</v>
      </c>
      <c r="BQ3" s="6" t="s">
        <v>20</v>
      </c>
      <c r="BR3" s="6" t="s">
        <v>21</v>
      </c>
      <c r="BS3" s="6" t="s">
        <v>22</v>
      </c>
      <c r="BT3" s="6" t="s">
        <v>23</v>
      </c>
      <c r="BU3" s="6" t="s">
        <v>24</v>
      </c>
      <c r="BV3" s="6" t="s">
        <v>25</v>
      </c>
      <c r="BW3" s="6" t="s">
        <v>26</v>
      </c>
      <c r="BX3" s="6" t="s">
        <v>27</v>
      </c>
      <c r="BY3" s="6" t="s">
        <v>18</v>
      </c>
      <c r="BZ3" s="6" t="s">
        <v>19</v>
      </c>
      <c r="CA3" s="6" t="s">
        <v>20</v>
      </c>
      <c r="CB3" s="6" t="s">
        <v>21</v>
      </c>
      <c r="CC3" s="6" t="s">
        <v>22</v>
      </c>
      <c r="CD3" s="6" t="s">
        <v>23</v>
      </c>
      <c r="CE3" s="6" t="s">
        <v>24</v>
      </c>
      <c r="CF3" s="6" t="s">
        <v>25</v>
      </c>
      <c r="CG3" s="6" t="s">
        <v>26</v>
      </c>
      <c r="CH3" s="6" t="s">
        <v>28</v>
      </c>
      <c r="CI3" s="6" t="s">
        <v>27</v>
      </c>
    </row>
    <row r="4" spans="1:87" s="27" customFormat="1" x14ac:dyDescent="0.25">
      <c r="A4" s="16" t="s">
        <v>29</v>
      </c>
      <c r="E4" s="28">
        <v>46</v>
      </c>
      <c r="F4" s="28">
        <v>46</v>
      </c>
      <c r="G4" s="28">
        <v>46</v>
      </c>
      <c r="H4" s="28">
        <v>46</v>
      </c>
      <c r="I4" s="28">
        <v>46</v>
      </c>
      <c r="J4" s="28">
        <v>46</v>
      </c>
      <c r="K4" s="28">
        <v>46</v>
      </c>
      <c r="L4" s="28">
        <v>46</v>
      </c>
      <c r="M4" s="28">
        <v>46</v>
      </c>
      <c r="N4" s="28">
        <v>46</v>
      </c>
      <c r="O4" s="28">
        <v>20</v>
      </c>
      <c r="P4" s="28">
        <v>20</v>
      </c>
      <c r="Q4" s="28">
        <v>20</v>
      </c>
      <c r="R4" s="28">
        <v>20</v>
      </c>
      <c r="S4" s="28">
        <v>20</v>
      </c>
      <c r="T4" s="28">
        <v>20</v>
      </c>
      <c r="U4" s="28">
        <v>20</v>
      </c>
      <c r="V4" s="28">
        <v>20</v>
      </c>
      <c r="W4" s="28">
        <v>20</v>
      </c>
      <c r="X4" s="28">
        <v>20</v>
      </c>
      <c r="Y4" s="28">
        <v>47</v>
      </c>
      <c r="Z4" s="28">
        <v>47</v>
      </c>
      <c r="AA4" s="28">
        <v>47</v>
      </c>
      <c r="AB4" s="28">
        <v>47</v>
      </c>
      <c r="AC4" s="28">
        <v>47</v>
      </c>
      <c r="AD4" s="28">
        <v>47</v>
      </c>
      <c r="AE4" s="28">
        <v>47</v>
      </c>
      <c r="AF4" s="28">
        <v>47</v>
      </c>
      <c r="AG4" s="28">
        <v>47</v>
      </c>
      <c r="AH4" s="28">
        <v>47</v>
      </c>
      <c r="AI4" s="28">
        <v>47</v>
      </c>
      <c r="AJ4" s="28">
        <v>73</v>
      </c>
      <c r="AK4" s="28">
        <v>73</v>
      </c>
      <c r="AL4" s="28">
        <v>73</v>
      </c>
      <c r="AM4" s="28">
        <v>73</v>
      </c>
      <c r="AN4" s="28">
        <v>73</v>
      </c>
      <c r="AO4" s="28">
        <v>73</v>
      </c>
      <c r="AP4" s="28">
        <v>73</v>
      </c>
      <c r="AQ4" s="28">
        <v>73</v>
      </c>
      <c r="AR4" s="28">
        <v>73</v>
      </c>
      <c r="AS4" s="28">
        <v>73</v>
      </c>
      <c r="AT4" s="28">
        <v>73</v>
      </c>
      <c r="AU4" s="28" t="s">
        <v>30</v>
      </c>
      <c r="AV4" s="28" t="s">
        <v>30</v>
      </c>
      <c r="AW4" s="28" t="s">
        <v>30</v>
      </c>
      <c r="AX4" s="28" t="s">
        <v>30</v>
      </c>
      <c r="AY4" s="28" t="s">
        <v>30</v>
      </c>
      <c r="AZ4" s="28" t="s">
        <v>30</v>
      </c>
      <c r="BA4" s="28" t="s">
        <v>30</v>
      </c>
      <c r="BB4" s="28" t="s">
        <v>30</v>
      </c>
      <c r="BC4" s="28" t="s">
        <v>30</v>
      </c>
      <c r="BD4" s="28" t="s">
        <v>30</v>
      </c>
      <c r="BE4" s="28" t="s">
        <v>30</v>
      </c>
      <c r="BF4" s="28">
        <v>65</v>
      </c>
      <c r="BG4" s="28">
        <v>65</v>
      </c>
      <c r="BH4" s="28">
        <v>65</v>
      </c>
      <c r="BI4" s="28">
        <v>65</v>
      </c>
      <c r="BJ4" s="28">
        <v>65</v>
      </c>
      <c r="BK4" s="28">
        <v>65</v>
      </c>
      <c r="BL4" s="28">
        <v>65</v>
      </c>
      <c r="BM4" s="28">
        <v>65</v>
      </c>
      <c r="BN4" s="28">
        <v>65</v>
      </c>
      <c r="BO4" s="28">
        <v>64</v>
      </c>
      <c r="BP4" s="28">
        <v>64</v>
      </c>
      <c r="BQ4" s="28">
        <v>64</v>
      </c>
      <c r="BR4" s="28">
        <v>64</v>
      </c>
      <c r="BS4" s="28">
        <v>64</v>
      </c>
      <c r="BT4" s="28">
        <v>64</v>
      </c>
      <c r="BU4" s="28">
        <v>64</v>
      </c>
      <c r="BV4" s="28">
        <v>64</v>
      </c>
      <c r="BW4" s="28">
        <v>64</v>
      </c>
      <c r="BX4" s="28">
        <v>64</v>
      </c>
      <c r="BY4" s="28" t="s">
        <v>31</v>
      </c>
      <c r="BZ4" s="28" t="s">
        <v>31</v>
      </c>
      <c r="CA4" s="28" t="s">
        <v>31</v>
      </c>
      <c r="CB4" s="28" t="s">
        <v>31</v>
      </c>
      <c r="CC4" s="28" t="s">
        <v>31</v>
      </c>
      <c r="CD4" s="28" t="s">
        <v>31</v>
      </c>
      <c r="CE4" s="28" t="s">
        <v>31</v>
      </c>
      <c r="CF4" s="28" t="s">
        <v>31</v>
      </c>
      <c r="CG4" s="28" t="s">
        <v>31</v>
      </c>
      <c r="CH4" s="28" t="s">
        <v>31</v>
      </c>
      <c r="CI4" s="28" t="s">
        <v>31</v>
      </c>
    </row>
    <row r="5" spans="1:87" s="27" customFormat="1" x14ac:dyDescent="0.25">
      <c r="A5" s="16" t="s">
        <v>32</v>
      </c>
      <c r="E5" s="28">
        <v>10</v>
      </c>
      <c r="F5" s="28">
        <v>10</v>
      </c>
      <c r="G5" s="28">
        <v>10</v>
      </c>
      <c r="H5" s="28">
        <v>10</v>
      </c>
      <c r="I5" s="28">
        <v>10</v>
      </c>
      <c r="J5" s="28">
        <v>10</v>
      </c>
      <c r="K5" s="28">
        <v>10</v>
      </c>
      <c r="L5" s="28">
        <v>10</v>
      </c>
      <c r="M5" s="28">
        <v>10</v>
      </c>
      <c r="N5" s="28">
        <v>10</v>
      </c>
      <c r="O5" s="28">
        <v>10</v>
      </c>
      <c r="P5" s="28">
        <v>10</v>
      </c>
      <c r="Q5" s="28">
        <v>10</v>
      </c>
      <c r="R5" s="28">
        <v>10</v>
      </c>
      <c r="S5" s="28">
        <v>10</v>
      </c>
      <c r="T5" s="28">
        <v>10</v>
      </c>
      <c r="U5" s="28">
        <v>10</v>
      </c>
      <c r="V5" s="28">
        <v>10</v>
      </c>
      <c r="W5" s="28">
        <v>10</v>
      </c>
      <c r="X5" s="28">
        <v>10</v>
      </c>
      <c r="Y5" s="28">
        <v>10</v>
      </c>
      <c r="Z5" s="28">
        <v>10</v>
      </c>
      <c r="AA5" s="28">
        <v>10</v>
      </c>
      <c r="AB5" s="28">
        <v>10</v>
      </c>
      <c r="AC5" s="28">
        <v>10</v>
      </c>
      <c r="AD5" s="28">
        <v>10</v>
      </c>
      <c r="AE5" s="28">
        <v>10</v>
      </c>
      <c r="AF5" s="28">
        <v>10</v>
      </c>
      <c r="AG5" s="28">
        <v>10</v>
      </c>
      <c r="AH5" s="28">
        <v>10</v>
      </c>
      <c r="AI5" s="28">
        <v>10</v>
      </c>
      <c r="AJ5" s="28">
        <v>10</v>
      </c>
      <c r="AK5" s="28">
        <v>10</v>
      </c>
      <c r="AL5" s="28">
        <v>10</v>
      </c>
      <c r="AM5" s="28">
        <v>10</v>
      </c>
      <c r="AN5" s="28">
        <v>10</v>
      </c>
      <c r="AO5" s="28">
        <v>10</v>
      </c>
      <c r="AP5" s="28">
        <v>10</v>
      </c>
      <c r="AQ5" s="28">
        <v>10</v>
      </c>
      <c r="AR5" s="28">
        <v>10</v>
      </c>
      <c r="AS5" s="28">
        <v>10</v>
      </c>
      <c r="AT5" s="28">
        <v>10</v>
      </c>
      <c r="AU5" s="28">
        <v>10</v>
      </c>
      <c r="AV5" s="28">
        <v>10</v>
      </c>
      <c r="AW5" s="28">
        <v>10</v>
      </c>
      <c r="AX5" s="28">
        <v>10</v>
      </c>
      <c r="AY5" s="28">
        <v>10</v>
      </c>
      <c r="AZ5" s="28">
        <v>10</v>
      </c>
      <c r="BA5" s="28">
        <v>10</v>
      </c>
      <c r="BB5" s="28">
        <v>10</v>
      </c>
      <c r="BC5" s="28">
        <v>10</v>
      </c>
      <c r="BD5" s="28">
        <v>10</v>
      </c>
      <c r="BE5" s="28">
        <v>10</v>
      </c>
      <c r="BF5" s="28">
        <v>10</v>
      </c>
      <c r="BG5" s="28">
        <v>10</v>
      </c>
      <c r="BH5" s="28">
        <v>10</v>
      </c>
      <c r="BI5" s="28">
        <v>10</v>
      </c>
      <c r="BJ5" s="28">
        <v>10</v>
      </c>
      <c r="BK5" s="28">
        <v>10</v>
      </c>
      <c r="BL5" s="28">
        <v>10</v>
      </c>
      <c r="BM5" s="28">
        <v>10</v>
      </c>
      <c r="BN5" s="28">
        <v>10</v>
      </c>
      <c r="BO5" s="28">
        <v>10</v>
      </c>
      <c r="BP5" s="28">
        <v>10</v>
      </c>
      <c r="BQ5" s="28">
        <v>10</v>
      </c>
      <c r="BR5" s="28">
        <v>10</v>
      </c>
      <c r="BS5" s="28">
        <v>10</v>
      </c>
      <c r="BT5" s="28">
        <v>10</v>
      </c>
      <c r="BU5" s="28">
        <v>10</v>
      </c>
      <c r="BV5" s="28">
        <v>10</v>
      </c>
      <c r="BW5" s="28">
        <v>10</v>
      </c>
      <c r="BX5" s="28">
        <v>10</v>
      </c>
      <c r="BY5" s="28">
        <v>10</v>
      </c>
      <c r="BZ5" s="28">
        <v>10</v>
      </c>
      <c r="CA5" s="28">
        <v>10</v>
      </c>
      <c r="CB5" s="28">
        <v>10</v>
      </c>
      <c r="CC5" s="28">
        <v>10</v>
      </c>
      <c r="CD5" s="28">
        <v>10</v>
      </c>
      <c r="CE5" s="28">
        <v>10</v>
      </c>
      <c r="CF5" s="28">
        <v>10</v>
      </c>
      <c r="CG5" s="28">
        <v>10</v>
      </c>
      <c r="CH5" s="28">
        <v>10</v>
      </c>
      <c r="CI5" s="28">
        <v>10</v>
      </c>
    </row>
    <row r="6" spans="1:87" x14ac:dyDescent="0.25">
      <c r="A6" s="16" t="s">
        <v>107</v>
      </c>
      <c r="B6" s="2" t="s">
        <v>100</v>
      </c>
      <c r="D6" s="2" t="s">
        <v>34</v>
      </c>
      <c r="E6" s="10">
        <v>48</v>
      </c>
      <c r="F6" s="10">
        <v>7</v>
      </c>
      <c r="G6" s="10">
        <v>7</v>
      </c>
      <c r="H6" s="10">
        <v>7</v>
      </c>
      <c r="I6" s="10">
        <v>48</v>
      </c>
      <c r="J6" s="10">
        <v>48</v>
      </c>
      <c r="K6" s="10">
        <v>48</v>
      </c>
      <c r="L6" s="10">
        <v>48</v>
      </c>
      <c r="M6" s="10">
        <v>7</v>
      </c>
      <c r="N6" s="10">
        <v>48</v>
      </c>
      <c r="O6" s="10">
        <v>24</v>
      </c>
      <c r="P6" s="10">
        <v>7</v>
      </c>
      <c r="Q6" s="10">
        <v>7</v>
      </c>
      <c r="R6" s="10">
        <v>7</v>
      </c>
      <c r="S6" s="10">
        <v>24</v>
      </c>
      <c r="T6" s="10">
        <v>24</v>
      </c>
      <c r="U6" s="10">
        <v>24</v>
      </c>
      <c r="V6" s="10">
        <v>24</v>
      </c>
      <c r="W6" s="10">
        <v>7</v>
      </c>
      <c r="X6" s="10">
        <v>24</v>
      </c>
      <c r="Y6" s="10">
        <v>29</v>
      </c>
      <c r="Z6" s="10">
        <v>1</v>
      </c>
      <c r="AA6" s="10">
        <v>7</v>
      </c>
      <c r="AB6" s="10">
        <v>7</v>
      </c>
      <c r="AC6" s="10">
        <v>7</v>
      </c>
      <c r="AD6" s="10">
        <v>29</v>
      </c>
      <c r="AE6" s="10">
        <v>29</v>
      </c>
      <c r="AF6" s="10">
        <v>29</v>
      </c>
      <c r="AG6" s="10">
        <v>29</v>
      </c>
      <c r="AH6" s="10">
        <v>7</v>
      </c>
      <c r="AI6" s="10">
        <v>29</v>
      </c>
      <c r="AJ6" s="10">
        <v>22</v>
      </c>
      <c r="AK6" s="10">
        <v>1</v>
      </c>
      <c r="AL6" s="10">
        <v>7</v>
      </c>
      <c r="AM6" s="10">
        <v>7</v>
      </c>
      <c r="AN6" s="10">
        <v>7</v>
      </c>
      <c r="AO6" s="10">
        <v>22</v>
      </c>
      <c r="AP6" s="10">
        <v>22</v>
      </c>
      <c r="AQ6" s="10">
        <v>22</v>
      </c>
      <c r="AR6" s="10">
        <v>22</v>
      </c>
      <c r="AS6" s="10">
        <v>7</v>
      </c>
      <c r="AT6" s="10">
        <v>22</v>
      </c>
      <c r="AU6" s="10">
        <v>15</v>
      </c>
      <c r="AV6" s="10">
        <v>1</v>
      </c>
      <c r="AW6" s="10">
        <v>7</v>
      </c>
      <c r="AX6" s="10">
        <v>7</v>
      </c>
      <c r="AY6" s="10">
        <v>7</v>
      </c>
      <c r="AZ6" s="10">
        <v>15</v>
      </c>
      <c r="BA6" s="10">
        <v>15</v>
      </c>
      <c r="BB6" s="10">
        <v>15</v>
      </c>
      <c r="BC6" s="10">
        <v>15</v>
      </c>
      <c r="BD6" s="10">
        <v>7</v>
      </c>
      <c r="BE6" s="10">
        <v>15</v>
      </c>
      <c r="BF6" s="10">
        <v>41</v>
      </c>
      <c r="BG6" s="10">
        <v>7</v>
      </c>
      <c r="BH6" s="10">
        <v>7</v>
      </c>
      <c r="BI6" s="10">
        <v>7</v>
      </c>
      <c r="BJ6" s="10">
        <v>41</v>
      </c>
      <c r="BK6" s="10">
        <v>41</v>
      </c>
      <c r="BL6" s="10">
        <v>41</v>
      </c>
      <c r="BM6" s="10">
        <v>41</v>
      </c>
      <c r="BN6" s="10">
        <v>41</v>
      </c>
      <c r="BO6" s="10">
        <v>41</v>
      </c>
      <c r="BP6" s="10">
        <v>7</v>
      </c>
      <c r="BQ6" s="10">
        <v>7</v>
      </c>
      <c r="BR6" s="10">
        <v>7</v>
      </c>
      <c r="BS6" s="10">
        <v>41</v>
      </c>
      <c r="BT6" s="10">
        <v>41</v>
      </c>
      <c r="BU6" s="10">
        <v>41</v>
      </c>
      <c r="BV6" s="10">
        <v>41</v>
      </c>
      <c r="BW6" s="10">
        <v>7</v>
      </c>
      <c r="BX6" s="10">
        <v>41</v>
      </c>
      <c r="BY6" s="10">
        <v>30</v>
      </c>
      <c r="BZ6" s="10">
        <v>7</v>
      </c>
      <c r="CA6" s="10">
        <v>7</v>
      </c>
      <c r="CB6" s="10">
        <v>7</v>
      </c>
      <c r="CC6" s="10">
        <v>30</v>
      </c>
      <c r="CD6" s="10">
        <v>30</v>
      </c>
      <c r="CE6" s="10">
        <v>30</v>
      </c>
      <c r="CF6" s="10">
        <v>30</v>
      </c>
      <c r="CG6" s="10">
        <v>7</v>
      </c>
      <c r="CH6" s="10">
        <v>1</v>
      </c>
      <c r="CI6" s="10">
        <v>30</v>
      </c>
    </row>
    <row r="7" spans="1:87" x14ac:dyDescent="0.25">
      <c r="A7" s="16" t="s">
        <v>108</v>
      </c>
      <c r="B7" s="2" t="s">
        <v>100</v>
      </c>
      <c r="D7" s="2" t="s">
        <v>35</v>
      </c>
      <c r="E7" s="3">
        <v>2</v>
      </c>
      <c r="F7" s="3">
        <v>2</v>
      </c>
      <c r="G7" s="3">
        <v>2</v>
      </c>
      <c r="H7" s="3">
        <v>2</v>
      </c>
      <c r="I7" s="3">
        <v>2</v>
      </c>
      <c r="J7" s="3">
        <v>2</v>
      </c>
      <c r="K7" s="3">
        <v>2</v>
      </c>
      <c r="L7" s="3">
        <v>2</v>
      </c>
      <c r="M7" s="3">
        <v>2</v>
      </c>
      <c r="N7" s="3">
        <v>2</v>
      </c>
      <c r="O7" s="3">
        <v>2</v>
      </c>
      <c r="P7" s="3">
        <v>2</v>
      </c>
      <c r="Q7" s="3">
        <v>2</v>
      </c>
      <c r="R7" s="3">
        <v>2</v>
      </c>
      <c r="S7" s="3">
        <v>2</v>
      </c>
      <c r="T7" s="3">
        <v>2</v>
      </c>
      <c r="U7" s="3">
        <v>2</v>
      </c>
      <c r="V7" s="3">
        <v>2</v>
      </c>
      <c r="W7" s="3">
        <v>2</v>
      </c>
      <c r="X7" s="3">
        <v>2</v>
      </c>
      <c r="Y7" s="3">
        <v>2</v>
      </c>
      <c r="Z7" s="3">
        <v>2</v>
      </c>
      <c r="AA7" s="3">
        <v>2</v>
      </c>
      <c r="AB7" s="3">
        <v>2</v>
      </c>
      <c r="AC7" s="3">
        <v>2</v>
      </c>
      <c r="AD7" s="3">
        <v>2</v>
      </c>
      <c r="AE7" s="3">
        <v>2</v>
      </c>
      <c r="AF7" s="3">
        <v>2</v>
      </c>
      <c r="AG7" s="3">
        <v>2</v>
      </c>
      <c r="AH7" s="3">
        <v>2</v>
      </c>
      <c r="AI7" s="3">
        <v>2</v>
      </c>
      <c r="AJ7" s="3">
        <v>2</v>
      </c>
      <c r="AK7" s="3">
        <v>2</v>
      </c>
      <c r="AL7" s="3">
        <v>2</v>
      </c>
      <c r="AM7" s="3">
        <v>2</v>
      </c>
      <c r="AN7" s="3">
        <v>2</v>
      </c>
      <c r="AO7" s="3">
        <v>2</v>
      </c>
      <c r="AP7" s="3">
        <v>2</v>
      </c>
      <c r="AQ7" s="3">
        <v>2</v>
      </c>
      <c r="AR7" s="3">
        <v>2</v>
      </c>
      <c r="AS7" s="3">
        <v>2</v>
      </c>
      <c r="AT7" s="3">
        <v>2</v>
      </c>
      <c r="AU7" s="3">
        <v>2</v>
      </c>
      <c r="AV7" s="3">
        <v>2</v>
      </c>
      <c r="AW7" s="3">
        <v>2</v>
      </c>
      <c r="AX7" s="3">
        <v>2</v>
      </c>
      <c r="AY7" s="3">
        <v>2</v>
      </c>
      <c r="AZ7" s="3">
        <v>2</v>
      </c>
      <c r="BA7" s="3">
        <v>2</v>
      </c>
      <c r="BB7" s="3">
        <v>2</v>
      </c>
      <c r="BC7" s="3">
        <v>2</v>
      </c>
      <c r="BD7" s="3">
        <v>2</v>
      </c>
      <c r="BE7" s="3">
        <v>2</v>
      </c>
      <c r="BF7" s="3">
        <v>2</v>
      </c>
      <c r="BG7" s="3">
        <v>2</v>
      </c>
      <c r="BH7" s="3">
        <v>2</v>
      </c>
      <c r="BI7" s="3">
        <v>2</v>
      </c>
      <c r="BJ7" s="3">
        <v>2</v>
      </c>
      <c r="BK7" s="3">
        <v>2</v>
      </c>
      <c r="BL7" s="3">
        <v>2</v>
      </c>
      <c r="BM7" s="3">
        <v>2</v>
      </c>
      <c r="BN7" s="3">
        <v>2</v>
      </c>
      <c r="BO7" s="3">
        <v>2</v>
      </c>
      <c r="BP7" s="3">
        <v>2</v>
      </c>
      <c r="BQ7" s="3">
        <v>2</v>
      </c>
      <c r="BR7" s="3">
        <v>2</v>
      </c>
      <c r="BS7" s="3">
        <v>2</v>
      </c>
      <c r="BT7" s="3">
        <v>2</v>
      </c>
      <c r="BU7" s="3">
        <v>2</v>
      </c>
      <c r="BV7" s="3">
        <v>2</v>
      </c>
      <c r="BW7" s="3">
        <v>2</v>
      </c>
      <c r="BX7" s="3">
        <v>2</v>
      </c>
      <c r="BY7" s="3">
        <v>2</v>
      </c>
      <c r="BZ7" s="3">
        <v>2</v>
      </c>
      <c r="CA7" s="3">
        <v>2</v>
      </c>
      <c r="CB7" s="3">
        <v>2</v>
      </c>
      <c r="CC7" s="3">
        <v>2</v>
      </c>
      <c r="CD7" s="3">
        <v>2</v>
      </c>
      <c r="CE7" s="3">
        <v>2</v>
      </c>
      <c r="CF7" s="3">
        <v>2</v>
      </c>
      <c r="CG7" s="3">
        <v>2</v>
      </c>
      <c r="CH7" s="3">
        <v>2</v>
      </c>
      <c r="CI7" s="3">
        <v>2</v>
      </c>
    </row>
    <row r="8" spans="1:87" x14ac:dyDescent="0.25">
      <c r="A8" s="16" t="s">
        <v>109</v>
      </c>
      <c r="B8" s="2" t="s">
        <v>101</v>
      </c>
      <c r="D8" s="2" t="s">
        <v>36</v>
      </c>
      <c r="E8" s="3">
        <v>35</v>
      </c>
      <c r="F8" s="3">
        <v>35</v>
      </c>
      <c r="G8" s="3">
        <v>35</v>
      </c>
      <c r="H8" s="3">
        <v>35</v>
      </c>
      <c r="I8" s="3">
        <v>35</v>
      </c>
      <c r="J8" s="3">
        <v>35</v>
      </c>
      <c r="K8" s="3">
        <v>35</v>
      </c>
      <c r="L8" s="3">
        <v>35</v>
      </c>
      <c r="M8" s="3">
        <v>35</v>
      </c>
      <c r="N8" s="3">
        <v>35</v>
      </c>
      <c r="O8" s="3">
        <v>35</v>
      </c>
      <c r="P8" s="3">
        <v>35</v>
      </c>
      <c r="Q8" s="3">
        <v>35</v>
      </c>
      <c r="R8" s="3">
        <v>35</v>
      </c>
      <c r="S8" s="3">
        <v>35</v>
      </c>
      <c r="T8" s="3">
        <v>35</v>
      </c>
      <c r="U8" s="3">
        <v>35</v>
      </c>
      <c r="V8" s="3">
        <v>35</v>
      </c>
      <c r="W8" s="3">
        <v>35</v>
      </c>
      <c r="X8" s="3">
        <v>35</v>
      </c>
      <c r="Y8" s="3">
        <v>35</v>
      </c>
      <c r="Z8" s="3">
        <v>35</v>
      </c>
      <c r="AA8" s="3">
        <v>35</v>
      </c>
      <c r="AB8" s="3">
        <v>35</v>
      </c>
      <c r="AC8" s="3">
        <v>35</v>
      </c>
      <c r="AD8" s="3">
        <v>35</v>
      </c>
      <c r="AE8" s="3">
        <v>35</v>
      </c>
      <c r="AF8" s="3">
        <v>35</v>
      </c>
      <c r="AG8" s="3">
        <v>35</v>
      </c>
      <c r="AH8" s="3">
        <v>35</v>
      </c>
      <c r="AI8" s="3">
        <v>35</v>
      </c>
      <c r="AJ8" s="3">
        <v>35</v>
      </c>
      <c r="AK8" s="3">
        <v>35</v>
      </c>
      <c r="AL8" s="3">
        <v>35</v>
      </c>
      <c r="AM8" s="3">
        <v>35</v>
      </c>
      <c r="AN8" s="3">
        <v>35</v>
      </c>
      <c r="AO8" s="3">
        <v>35</v>
      </c>
      <c r="AP8" s="3">
        <v>35</v>
      </c>
      <c r="AQ8" s="3">
        <v>35</v>
      </c>
      <c r="AR8" s="3">
        <v>35</v>
      </c>
      <c r="AS8" s="3">
        <v>35</v>
      </c>
      <c r="AT8" s="3">
        <v>35</v>
      </c>
      <c r="AU8" s="3">
        <v>35</v>
      </c>
      <c r="AV8" s="3">
        <v>35</v>
      </c>
      <c r="AW8" s="3">
        <v>35</v>
      </c>
      <c r="AX8" s="3">
        <v>35</v>
      </c>
      <c r="AY8" s="3">
        <v>35</v>
      </c>
      <c r="AZ8" s="3">
        <v>35</v>
      </c>
      <c r="BA8" s="3">
        <v>35</v>
      </c>
      <c r="BB8" s="3">
        <v>35</v>
      </c>
      <c r="BC8" s="3">
        <v>35</v>
      </c>
      <c r="BD8" s="3">
        <v>35</v>
      </c>
      <c r="BE8" s="3">
        <v>35</v>
      </c>
      <c r="BF8" s="3">
        <v>35</v>
      </c>
      <c r="BG8" s="3">
        <v>35</v>
      </c>
      <c r="BH8" s="3">
        <v>35</v>
      </c>
      <c r="BI8" s="3">
        <v>35</v>
      </c>
      <c r="BJ8" s="3">
        <v>35</v>
      </c>
      <c r="BK8" s="3">
        <v>35</v>
      </c>
      <c r="BL8" s="3">
        <v>35</v>
      </c>
      <c r="BM8" s="3">
        <v>35</v>
      </c>
      <c r="BN8" s="3">
        <v>35</v>
      </c>
      <c r="BO8" s="3">
        <v>35</v>
      </c>
      <c r="BP8" s="3">
        <v>35</v>
      </c>
      <c r="BQ8" s="3">
        <v>35</v>
      </c>
      <c r="BR8" s="3">
        <v>35</v>
      </c>
      <c r="BS8" s="3">
        <v>35</v>
      </c>
      <c r="BT8" s="3">
        <v>35</v>
      </c>
      <c r="BU8" s="3">
        <v>35</v>
      </c>
      <c r="BV8" s="3">
        <v>35</v>
      </c>
      <c r="BW8" s="3">
        <v>35</v>
      </c>
      <c r="BX8" s="3">
        <v>35</v>
      </c>
      <c r="BY8" s="3">
        <v>35</v>
      </c>
      <c r="BZ8" s="3">
        <v>35</v>
      </c>
      <c r="CA8" s="3">
        <v>35</v>
      </c>
      <c r="CB8" s="3">
        <v>35</v>
      </c>
      <c r="CC8" s="3">
        <v>35</v>
      </c>
      <c r="CD8" s="3">
        <v>35</v>
      </c>
      <c r="CE8" s="3">
        <v>35</v>
      </c>
      <c r="CF8" s="3">
        <v>35</v>
      </c>
      <c r="CG8" s="3">
        <v>35</v>
      </c>
      <c r="CH8" s="3">
        <v>35</v>
      </c>
      <c r="CI8" s="3">
        <v>35</v>
      </c>
    </row>
    <row r="9" spans="1:87" x14ac:dyDescent="0.25">
      <c r="A9" s="16" t="s">
        <v>110</v>
      </c>
      <c r="B9" s="2" t="s">
        <v>101</v>
      </c>
      <c r="D9" s="2" t="s">
        <v>329</v>
      </c>
      <c r="E9" s="3">
        <v>5</v>
      </c>
      <c r="F9" s="3">
        <v>5</v>
      </c>
      <c r="G9" s="3">
        <v>5</v>
      </c>
      <c r="H9" s="3">
        <v>5</v>
      </c>
      <c r="I9" s="3">
        <v>5</v>
      </c>
      <c r="J9" s="3">
        <v>5</v>
      </c>
      <c r="K9" s="3">
        <v>5</v>
      </c>
      <c r="L9" s="3">
        <v>5</v>
      </c>
      <c r="M9" s="3">
        <v>5</v>
      </c>
      <c r="N9" s="3">
        <v>5</v>
      </c>
      <c r="O9" s="3">
        <v>5</v>
      </c>
      <c r="P9" s="3">
        <v>5</v>
      </c>
      <c r="Q9" s="3">
        <v>5</v>
      </c>
      <c r="R9" s="3">
        <v>5</v>
      </c>
      <c r="S9" s="3">
        <v>5</v>
      </c>
      <c r="T9" s="3">
        <v>5</v>
      </c>
      <c r="U9" s="3">
        <v>5</v>
      </c>
      <c r="V9" s="3">
        <v>5</v>
      </c>
      <c r="W9" s="3">
        <v>5</v>
      </c>
      <c r="X9" s="3">
        <v>5</v>
      </c>
      <c r="Y9" s="3">
        <v>5</v>
      </c>
      <c r="Z9" s="3">
        <v>1</v>
      </c>
      <c r="AA9" s="3">
        <v>5</v>
      </c>
      <c r="AB9" s="3">
        <v>5</v>
      </c>
      <c r="AC9" s="3">
        <v>5</v>
      </c>
      <c r="AD9" s="3">
        <v>5</v>
      </c>
      <c r="AE9" s="3">
        <v>5</v>
      </c>
      <c r="AF9" s="3">
        <v>5</v>
      </c>
      <c r="AG9" s="3">
        <v>5</v>
      </c>
      <c r="AH9" s="3">
        <v>5</v>
      </c>
      <c r="AI9" s="3">
        <v>5</v>
      </c>
      <c r="AJ9" s="3">
        <v>5</v>
      </c>
      <c r="AK9" s="3">
        <v>1</v>
      </c>
      <c r="AL9" s="3">
        <v>5</v>
      </c>
      <c r="AM9" s="3">
        <v>5</v>
      </c>
      <c r="AN9" s="3">
        <v>5</v>
      </c>
      <c r="AO9" s="3">
        <v>5</v>
      </c>
      <c r="AP9" s="3">
        <v>5</v>
      </c>
      <c r="AQ9" s="3">
        <v>5</v>
      </c>
      <c r="AR9" s="3">
        <v>5</v>
      </c>
      <c r="AS9" s="3">
        <v>5</v>
      </c>
      <c r="AT9" s="3">
        <v>5</v>
      </c>
      <c r="AU9" s="3">
        <v>5</v>
      </c>
      <c r="AV9" s="3">
        <v>1</v>
      </c>
      <c r="AW9" s="3">
        <v>5</v>
      </c>
      <c r="AX9" s="3">
        <v>5</v>
      </c>
      <c r="AY9" s="3">
        <v>5</v>
      </c>
      <c r="AZ9" s="3">
        <v>5</v>
      </c>
      <c r="BA9" s="3">
        <v>5</v>
      </c>
      <c r="BB9" s="3">
        <v>5</v>
      </c>
      <c r="BC9" s="3">
        <v>5</v>
      </c>
      <c r="BD9" s="3">
        <v>5</v>
      </c>
      <c r="BE9" s="3">
        <v>5</v>
      </c>
      <c r="BF9" s="3">
        <v>5</v>
      </c>
      <c r="BG9" s="3">
        <v>5</v>
      </c>
      <c r="BH9" s="3">
        <v>5</v>
      </c>
      <c r="BI9" s="3">
        <v>5</v>
      </c>
      <c r="BJ9" s="3">
        <v>5</v>
      </c>
      <c r="BK9" s="3">
        <v>5</v>
      </c>
      <c r="BL9" s="3">
        <v>5</v>
      </c>
      <c r="BM9" s="3">
        <v>5</v>
      </c>
      <c r="BN9" s="3">
        <v>5</v>
      </c>
      <c r="BO9" s="3">
        <v>5</v>
      </c>
      <c r="BP9" s="3">
        <v>5</v>
      </c>
      <c r="BQ9" s="3">
        <v>5</v>
      </c>
      <c r="BR9" s="3">
        <v>5</v>
      </c>
      <c r="BS9" s="3">
        <v>5</v>
      </c>
      <c r="BT9" s="3">
        <v>5</v>
      </c>
      <c r="BU9" s="3">
        <v>5</v>
      </c>
      <c r="BV9" s="3">
        <v>5</v>
      </c>
      <c r="BW9" s="3">
        <v>5</v>
      </c>
      <c r="BX9" s="3">
        <v>5</v>
      </c>
      <c r="BY9" s="3">
        <v>5</v>
      </c>
      <c r="BZ9" s="3">
        <v>5</v>
      </c>
      <c r="CA9" s="3">
        <v>5</v>
      </c>
      <c r="CB9" s="3">
        <v>5</v>
      </c>
      <c r="CC9" s="3">
        <v>5</v>
      </c>
      <c r="CD9" s="3">
        <v>5</v>
      </c>
      <c r="CE9" s="3">
        <v>5</v>
      </c>
      <c r="CF9" s="3">
        <v>5</v>
      </c>
      <c r="CG9" s="3">
        <v>5</v>
      </c>
      <c r="CH9" s="3">
        <v>1</v>
      </c>
      <c r="CI9" s="3">
        <v>5</v>
      </c>
    </row>
    <row r="10" spans="1:87" x14ac:dyDescent="0.25">
      <c r="A10" s="16" t="s">
        <v>115</v>
      </c>
      <c r="B10" s="23" t="s">
        <v>116</v>
      </c>
      <c r="C10" s="23"/>
      <c r="D10" s="2" t="s">
        <v>328</v>
      </c>
      <c r="E10" s="5">
        <v>0</v>
      </c>
      <c r="F10" s="5">
        <v>0.4</v>
      </c>
      <c r="G10" s="5">
        <v>0.64</v>
      </c>
      <c r="H10" s="5">
        <v>0.7</v>
      </c>
      <c r="I10" s="5">
        <v>0.4</v>
      </c>
      <c r="J10" s="5">
        <v>0.64</v>
      </c>
      <c r="K10" s="5">
        <v>0.7</v>
      </c>
      <c r="L10" s="5">
        <v>0.7</v>
      </c>
      <c r="M10" s="5">
        <v>0</v>
      </c>
      <c r="N10" s="5">
        <v>0</v>
      </c>
      <c r="O10" s="5">
        <v>0</v>
      </c>
      <c r="P10" s="5">
        <v>0.4</v>
      </c>
      <c r="Q10" s="5">
        <v>0.64</v>
      </c>
      <c r="R10" s="5">
        <v>0.7</v>
      </c>
      <c r="S10" s="5">
        <v>0.4</v>
      </c>
      <c r="T10" s="5">
        <v>0.64</v>
      </c>
      <c r="U10" s="5">
        <v>0.7</v>
      </c>
      <c r="V10" s="5">
        <v>0.7</v>
      </c>
      <c r="W10" s="5">
        <v>0</v>
      </c>
      <c r="X10" s="5">
        <v>0</v>
      </c>
      <c r="Y10" s="5">
        <v>0</v>
      </c>
      <c r="Z10" s="5">
        <v>0</v>
      </c>
      <c r="AA10" s="5">
        <v>0.4</v>
      </c>
      <c r="AB10" s="5">
        <v>0.64</v>
      </c>
      <c r="AC10" s="5">
        <v>0.7</v>
      </c>
      <c r="AD10" s="5">
        <v>0.4</v>
      </c>
      <c r="AE10" s="5">
        <v>0.64</v>
      </c>
      <c r="AF10" s="5">
        <v>0.7</v>
      </c>
      <c r="AG10" s="5">
        <v>0.7</v>
      </c>
      <c r="AH10" s="5">
        <v>0</v>
      </c>
      <c r="AI10" s="5">
        <v>0</v>
      </c>
      <c r="AJ10" s="5">
        <v>0</v>
      </c>
      <c r="AK10" s="5">
        <v>0</v>
      </c>
      <c r="AL10" s="5">
        <v>0.4</v>
      </c>
      <c r="AM10" s="5">
        <v>0.64</v>
      </c>
      <c r="AN10" s="5">
        <v>0.7</v>
      </c>
      <c r="AO10" s="5">
        <v>0.4</v>
      </c>
      <c r="AP10" s="5">
        <v>0.64</v>
      </c>
      <c r="AQ10" s="5">
        <v>0.7</v>
      </c>
      <c r="AR10" s="5">
        <v>0.7</v>
      </c>
      <c r="AS10" s="5">
        <v>0</v>
      </c>
      <c r="AT10" s="5">
        <v>0</v>
      </c>
      <c r="AU10" s="5">
        <v>0</v>
      </c>
      <c r="AV10" s="5">
        <v>0</v>
      </c>
      <c r="AW10" s="5">
        <v>0.4</v>
      </c>
      <c r="AX10" s="5">
        <v>0.64</v>
      </c>
      <c r="AY10" s="5">
        <v>0.7</v>
      </c>
      <c r="AZ10" s="5">
        <v>0.4</v>
      </c>
      <c r="BA10" s="5">
        <v>0.64</v>
      </c>
      <c r="BB10" s="5">
        <v>0.7</v>
      </c>
      <c r="BC10" s="5">
        <v>0.7</v>
      </c>
      <c r="BD10" s="5">
        <v>0</v>
      </c>
      <c r="BE10" s="5">
        <v>0</v>
      </c>
      <c r="BF10" s="5">
        <v>0</v>
      </c>
      <c r="BG10" s="5">
        <v>0.4</v>
      </c>
      <c r="BH10" s="5">
        <v>0.64</v>
      </c>
      <c r="BI10" s="5">
        <v>0.7</v>
      </c>
      <c r="BJ10" s="5">
        <v>0.4</v>
      </c>
      <c r="BK10" s="5">
        <v>0.64</v>
      </c>
      <c r="BL10" s="5">
        <v>0.7</v>
      </c>
      <c r="BM10" s="5">
        <v>0.7</v>
      </c>
      <c r="BN10" s="5">
        <v>0</v>
      </c>
      <c r="BO10" s="5">
        <v>0</v>
      </c>
      <c r="BP10" s="5">
        <v>0.4</v>
      </c>
      <c r="BQ10" s="5">
        <v>0.64</v>
      </c>
      <c r="BR10" s="5">
        <v>0.7</v>
      </c>
      <c r="BS10" s="5">
        <v>0.4</v>
      </c>
      <c r="BT10" s="5">
        <v>0.64</v>
      </c>
      <c r="BU10" s="5">
        <v>0.7</v>
      </c>
      <c r="BV10" s="5">
        <v>0.7</v>
      </c>
      <c r="BW10" s="5">
        <v>0</v>
      </c>
      <c r="BX10" s="5">
        <v>0</v>
      </c>
      <c r="BY10" s="5">
        <v>0</v>
      </c>
      <c r="BZ10" s="5">
        <v>0.4</v>
      </c>
      <c r="CA10" s="5">
        <v>0.64</v>
      </c>
      <c r="CB10" s="5">
        <v>0.7</v>
      </c>
      <c r="CC10" s="5">
        <v>0.4</v>
      </c>
      <c r="CD10" s="5">
        <v>0.64</v>
      </c>
      <c r="CE10" s="5">
        <v>0.7</v>
      </c>
      <c r="CF10" s="5">
        <v>0.7</v>
      </c>
      <c r="CG10" s="5">
        <v>0</v>
      </c>
      <c r="CH10" s="5">
        <v>0</v>
      </c>
      <c r="CI10" s="5">
        <v>0</v>
      </c>
    </row>
    <row r="11" spans="1:87" s="17" customFormat="1" x14ac:dyDescent="0.25">
      <c r="A11" s="16" t="s">
        <v>111</v>
      </c>
      <c r="B11" s="17" t="s">
        <v>101</v>
      </c>
      <c r="E11" s="20">
        <f t="shared" ref="E11:CC11" si="0">+E6*E13+E9</f>
        <v>35.946858989898992</v>
      </c>
      <c r="F11" s="20">
        <f t="shared" ref="F11:H11" si="1">+F6*F13+F9</f>
        <v>9.5130836026936034</v>
      </c>
      <c r="G11" s="20">
        <f t="shared" si="1"/>
        <v>9.5130836026936034</v>
      </c>
      <c r="H11" s="20">
        <f t="shared" si="1"/>
        <v>9.5130836026936034</v>
      </c>
      <c r="I11" s="20">
        <f t="shared" si="0"/>
        <v>35.946858989898992</v>
      </c>
      <c r="J11" s="20">
        <f t="shared" ref="J11:K11" si="2">+J6*J13+J9</f>
        <v>35.946858989898992</v>
      </c>
      <c r="K11" s="20">
        <f t="shared" si="2"/>
        <v>35.946858989898992</v>
      </c>
      <c r="L11" s="20">
        <f t="shared" ref="L11" si="3">+L6*L13+L9</f>
        <v>35.946858989898992</v>
      </c>
      <c r="M11" s="20">
        <f t="shared" si="0"/>
        <v>9.5130836026936034</v>
      </c>
      <c r="N11" s="20">
        <f t="shared" ref="N11" si="4">+N6*N13+N9</f>
        <v>35.946858989898992</v>
      </c>
      <c r="O11" s="20">
        <f t="shared" ref="O11:W11" si="5">+O6*O13+O9</f>
        <v>36.243155286195282</v>
      </c>
      <c r="P11" s="20">
        <f t="shared" ref="P11:R11" si="6">+P6*P13+P9</f>
        <v>14.112586958473624</v>
      </c>
      <c r="Q11" s="20">
        <f t="shared" si="6"/>
        <v>14.112586958473624</v>
      </c>
      <c r="R11" s="20">
        <f t="shared" si="6"/>
        <v>14.112586958473624</v>
      </c>
      <c r="S11" s="20">
        <f t="shared" si="5"/>
        <v>36.243155286195282</v>
      </c>
      <c r="T11" s="20">
        <f t="shared" ref="T11:U11" si="7">+T6*T13+T9</f>
        <v>36.243155286195282</v>
      </c>
      <c r="U11" s="20">
        <f t="shared" si="7"/>
        <v>36.243155286195282</v>
      </c>
      <c r="V11" s="20">
        <f t="shared" ref="V11" si="8">+V6*V13+V9</f>
        <v>36.243155286195282</v>
      </c>
      <c r="W11" s="20">
        <f t="shared" si="5"/>
        <v>14.112586958473624</v>
      </c>
      <c r="X11" s="20">
        <f t="shared" ref="X11" si="9">+X6*X13+X9</f>
        <v>36.243155286195282</v>
      </c>
      <c r="Y11" s="20">
        <f t="shared" si="0"/>
        <v>35.349213355874895</v>
      </c>
      <c r="Z11" s="20">
        <f t="shared" ref="Z11" si="10">+Z6*Z13+Z9</f>
        <v>2.0465245984784448</v>
      </c>
      <c r="AA11" s="20">
        <f t="shared" ref="AA11:AC11" si="11">+AA6*AA13+AA9</f>
        <v>12.325672189349113</v>
      </c>
      <c r="AB11" s="20">
        <f t="shared" si="11"/>
        <v>12.325672189349113</v>
      </c>
      <c r="AC11" s="20">
        <f t="shared" si="11"/>
        <v>12.325672189349113</v>
      </c>
      <c r="AD11" s="20">
        <f t="shared" si="0"/>
        <v>35.349213355874895</v>
      </c>
      <c r="AE11" s="20">
        <f t="shared" ref="AE11:AF11" si="12">+AE6*AE13+AE9</f>
        <v>35.349213355874895</v>
      </c>
      <c r="AF11" s="20">
        <f t="shared" si="12"/>
        <v>35.349213355874895</v>
      </c>
      <c r="AG11" s="20">
        <f t="shared" ref="AG11" si="13">+AG6*AG13+AG9</f>
        <v>35.349213355874895</v>
      </c>
      <c r="AH11" s="20">
        <f t="shared" ref="AH11:AI11" si="14">+AH6*AH13+AH9</f>
        <v>12.325672189349113</v>
      </c>
      <c r="AI11" s="20">
        <f t="shared" si="14"/>
        <v>35.349213355874895</v>
      </c>
      <c r="AJ11" s="20">
        <f t="shared" si="0"/>
        <v>35.698054888701037</v>
      </c>
      <c r="AK11" s="20">
        <f t="shared" ref="AK11" si="15">+AK6*AK13+AK9</f>
        <v>2.3953661313045926</v>
      </c>
      <c r="AL11" s="20">
        <f t="shared" ref="AL11:AN11" si="16">+AL6*AL13+AL9</f>
        <v>14.767562919132148</v>
      </c>
      <c r="AM11" s="20">
        <f t="shared" si="16"/>
        <v>14.767562919132148</v>
      </c>
      <c r="AN11" s="20">
        <f t="shared" si="16"/>
        <v>14.767562919132148</v>
      </c>
      <c r="AO11" s="20">
        <f t="shared" si="0"/>
        <v>35.698054888701037</v>
      </c>
      <c r="AP11" s="20">
        <f t="shared" ref="AP11:AQ11" si="17">+AP6*AP13+AP9</f>
        <v>35.698054888701037</v>
      </c>
      <c r="AQ11" s="20">
        <f t="shared" si="17"/>
        <v>35.698054888701037</v>
      </c>
      <c r="AR11" s="20">
        <f t="shared" ref="AR11" si="18">+AR6*AR13+AR9</f>
        <v>35.698054888701037</v>
      </c>
      <c r="AS11" s="20">
        <f t="shared" ref="AS11:AT11" si="19">+AS6*AS13+AS9</f>
        <v>14.767562919132148</v>
      </c>
      <c r="AT11" s="20">
        <f t="shared" si="19"/>
        <v>35.698054888701037</v>
      </c>
      <c r="AU11" s="20">
        <f t="shared" si="0"/>
        <v>36.395737954353343</v>
      </c>
      <c r="AV11" s="20">
        <f t="shared" ref="AV11" si="20">+AV6*AV13+AV9</f>
        <v>3.0930491969568896</v>
      </c>
      <c r="AW11" s="20">
        <f t="shared" ref="AW11:AY11" si="21">+AW6*AW13+AW9</f>
        <v>19.651344378698226</v>
      </c>
      <c r="AX11" s="20">
        <f t="shared" si="21"/>
        <v>19.651344378698226</v>
      </c>
      <c r="AY11" s="20">
        <f t="shared" si="21"/>
        <v>19.651344378698226</v>
      </c>
      <c r="AZ11" s="20">
        <f t="shared" si="0"/>
        <v>36.395737954353343</v>
      </c>
      <c r="BA11" s="20">
        <f t="shared" ref="BA11:BB11" si="22">+BA6*BA13+BA9</f>
        <v>36.395737954353343</v>
      </c>
      <c r="BB11" s="20">
        <f t="shared" si="22"/>
        <v>36.395737954353343</v>
      </c>
      <c r="BC11" s="20">
        <f t="shared" ref="BC11" si="23">+BC6*BC13+BC9</f>
        <v>36.395737954353343</v>
      </c>
      <c r="BD11" s="20">
        <f t="shared" ref="BD11:BE11" si="24">+BD6*BD13+BD9</f>
        <v>19.651344378698226</v>
      </c>
      <c r="BE11" s="20">
        <f t="shared" si="24"/>
        <v>36.395737954353343</v>
      </c>
      <c r="BF11" s="20">
        <f t="shared" si="0"/>
        <v>21.063756476041739</v>
      </c>
      <c r="BG11" s="20">
        <f t="shared" ref="BG11:BI11" si="25">+BG6*BG13+BG9</f>
        <v>7.7425925690802968</v>
      </c>
      <c r="BH11" s="20">
        <f t="shared" si="25"/>
        <v>7.7425925690802968</v>
      </c>
      <c r="BI11" s="20">
        <f t="shared" si="25"/>
        <v>7.7425925690802968</v>
      </c>
      <c r="BJ11" s="20">
        <f t="shared" si="0"/>
        <v>21.063756476041739</v>
      </c>
      <c r="BK11" s="20">
        <f t="shared" ref="BK11:BL11" si="26">+BK6*BK13+BK9</f>
        <v>21.063756476041739</v>
      </c>
      <c r="BL11" s="20">
        <f t="shared" si="26"/>
        <v>21.063756476041739</v>
      </c>
      <c r="BM11" s="20">
        <f t="shared" ref="BM11" si="27">+BM6*BM13+BM9</f>
        <v>21.063756476041739</v>
      </c>
      <c r="BN11" s="20">
        <f t="shared" ref="BN11" si="28">+BN6*BN13+BN9</f>
        <v>21.063756476041739</v>
      </c>
      <c r="BO11" s="20">
        <f t="shared" si="0"/>
        <v>37.127512952083478</v>
      </c>
      <c r="BP11" s="20">
        <f t="shared" ref="BP11:BR11" si="29">+BP6*BP13+BP9</f>
        <v>10.485185138160594</v>
      </c>
      <c r="BQ11" s="20">
        <f t="shared" si="29"/>
        <v>10.485185138160594</v>
      </c>
      <c r="BR11" s="20">
        <f t="shared" si="29"/>
        <v>10.485185138160594</v>
      </c>
      <c r="BS11" s="20">
        <f t="shared" si="0"/>
        <v>37.127512952083478</v>
      </c>
      <c r="BT11" s="20">
        <f t="shared" ref="BT11:BU11" si="30">+BT6*BT13+BT9</f>
        <v>37.127512952083478</v>
      </c>
      <c r="BU11" s="20">
        <f t="shared" si="30"/>
        <v>37.127512952083478</v>
      </c>
      <c r="BV11" s="20">
        <f t="shared" ref="BV11" si="31">+BV6*BV13+BV9</f>
        <v>37.127512952083478</v>
      </c>
      <c r="BW11" s="20">
        <f t="shared" ref="BW11" si="32">+BW6*BW13+BW9</f>
        <v>10.485185138160594</v>
      </c>
      <c r="BX11" s="20">
        <f t="shared" ref="BX11" si="33">+BX6*BX13+BX9</f>
        <v>37.127512952083478</v>
      </c>
      <c r="BY11" s="20">
        <f t="shared" si="0"/>
        <v>34.938320157207443</v>
      </c>
      <c r="BZ11" s="20">
        <f t="shared" ref="BZ11:CB11" si="34">+BZ6*BZ13+BZ9</f>
        <v>11.985608036681736</v>
      </c>
      <c r="CA11" s="20">
        <f t="shared" si="34"/>
        <v>11.985608036681736</v>
      </c>
      <c r="CB11" s="20">
        <f t="shared" si="34"/>
        <v>11.985608036681736</v>
      </c>
      <c r="CC11" s="20">
        <f t="shared" si="0"/>
        <v>34.938320157207443</v>
      </c>
      <c r="CD11" s="20">
        <f t="shared" ref="CD11:CE11" si="35">+CD6*CD13+CD9</f>
        <v>34.938320157207443</v>
      </c>
      <c r="CE11" s="20">
        <f t="shared" si="35"/>
        <v>34.938320157207443</v>
      </c>
      <c r="CF11" s="20">
        <f t="shared" ref="CF11" si="36">+CF6*CF13+CF9</f>
        <v>34.938320157207443</v>
      </c>
      <c r="CG11" s="20">
        <f t="shared" ref="CG11" si="37">+CG6*CG13+CG9</f>
        <v>11.985608036681736</v>
      </c>
      <c r="CH11" s="20">
        <f t="shared" ref="CH11:CI11" si="38">+CH6*CH13+CH9</f>
        <v>1.997944005240248</v>
      </c>
      <c r="CI11" s="20">
        <f t="shared" si="38"/>
        <v>34.938320157207443</v>
      </c>
    </row>
    <row r="12" spans="1:87" s="17" customFormat="1" x14ac:dyDescent="0.25">
      <c r="A12" s="16" t="s">
        <v>112</v>
      </c>
      <c r="B12" s="17" t="s">
        <v>101</v>
      </c>
      <c r="E12" s="20">
        <f t="shared" ref="E12:CC12" si="39">0.5*(E11-E9)+E9</f>
        <v>20.473429494949496</v>
      </c>
      <c r="F12" s="20">
        <f t="shared" ref="F12:H12" si="40">0.5*(F11-F9)+F9</f>
        <v>7.2565418013468017</v>
      </c>
      <c r="G12" s="20">
        <f t="shared" si="40"/>
        <v>7.2565418013468017</v>
      </c>
      <c r="H12" s="20">
        <f t="shared" si="40"/>
        <v>7.2565418013468017</v>
      </c>
      <c r="I12" s="20">
        <f t="shared" si="39"/>
        <v>20.473429494949496</v>
      </c>
      <c r="J12" s="20">
        <f t="shared" ref="J12:K12" si="41">0.5*(J11-J9)+J9</f>
        <v>20.473429494949496</v>
      </c>
      <c r="K12" s="20">
        <f t="shared" si="41"/>
        <v>20.473429494949496</v>
      </c>
      <c r="L12" s="20">
        <f t="shared" ref="L12" si="42">0.5*(L11-L9)+L9</f>
        <v>20.473429494949496</v>
      </c>
      <c r="M12" s="20">
        <f t="shared" si="39"/>
        <v>7.2565418013468017</v>
      </c>
      <c r="N12" s="20">
        <f t="shared" ref="N12" si="43">0.5*(N11-N9)+N9</f>
        <v>20.473429494949496</v>
      </c>
      <c r="O12" s="20">
        <f t="shared" ref="O12:W12" si="44">0.5*(O11-O9)+O9</f>
        <v>20.621577643097641</v>
      </c>
      <c r="P12" s="20">
        <f t="shared" ref="P12:R12" si="45">0.5*(P11-P9)+P9</f>
        <v>9.5562934792368122</v>
      </c>
      <c r="Q12" s="20">
        <f t="shared" si="45"/>
        <v>9.5562934792368122</v>
      </c>
      <c r="R12" s="20">
        <f t="shared" si="45"/>
        <v>9.5562934792368122</v>
      </c>
      <c r="S12" s="20">
        <f t="shared" si="44"/>
        <v>20.621577643097641</v>
      </c>
      <c r="T12" s="20">
        <f t="shared" ref="T12:U12" si="46">0.5*(T11-T9)+T9</f>
        <v>20.621577643097641</v>
      </c>
      <c r="U12" s="20">
        <f t="shared" si="46"/>
        <v>20.621577643097641</v>
      </c>
      <c r="V12" s="20">
        <f t="shared" ref="V12" si="47">0.5*(V11-V9)+V9</f>
        <v>20.621577643097641</v>
      </c>
      <c r="W12" s="20">
        <f t="shared" si="44"/>
        <v>9.5562934792368122</v>
      </c>
      <c r="X12" s="20">
        <f t="shared" ref="X12" si="48">0.5*(X11-X9)+X9</f>
        <v>20.621577643097641</v>
      </c>
      <c r="Y12" s="20">
        <f>0.5*(Y11-Y9)+Y9</f>
        <v>20.174606677937447</v>
      </c>
      <c r="Z12" s="20">
        <f t="shared" ref="Z12" si="49">0.5*(Z11-Z9)+Z9</f>
        <v>1.5232622992392224</v>
      </c>
      <c r="AA12" s="20">
        <f t="shared" ref="AA12:AC12" si="50">0.5*(AA11-AA9)+AA9</f>
        <v>8.6628360946745566</v>
      </c>
      <c r="AB12" s="20">
        <f t="shared" si="50"/>
        <v>8.6628360946745566</v>
      </c>
      <c r="AC12" s="20">
        <f t="shared" si="50"/>
        <v>8.6628360946745566</v>
      </c>
      <c r="AD12" s="20">
        <f t="shared" si="39"/>
        <v>20.174606677937447</v>
      </c>
      <c r="AE12" s="20">
        <f t="shared" ref="AE12:AF12" si="51">0.5*(AE11-AE9)+AE9</f>
        <v>20.174606677937447</v>
      </c>
      <c r="AF12" s="20">
        <f t="shared" si="51"/>
        <v>20.174606677937447</v>
      </c>
      <c r="AG12" s="20">
        <f t="shared" ref="AG12" si="52">0.5*(AG11-AG9)+AG9</f>
        <v>20.174606677937447</v>
      </c>
      <c r="AH12" s="20">
        <f t="shared" ref="AH12:AI12" si="53">0.5*(AH11-AH9)+AH9</f>
        <v>8.6628360946745566</v>
      </c>
      <c r="AI12" s="20">
        <f t="shared" si="53"/>
        <v>20.174606677937447</v>
      </c>
      <c r="AJ12" s="20">
        <f t="shared" si="39"/>
        <v>20.349027444350519</v>
      </c>
      <c r="AK12" s="20">
        <f t="shared" ref="AK12" si="54">0.5*(AK11-AK9)+AK9</f>
        <v>1.6976830656522963</v>
      </c>
      <c r="AL12" s="20">
        <f t="shared" ref="AL12:AN12" si="55">0.5*(AL11-AL9)+AL9</f>
        <v>9.8837814595660731</v>
      </c>
      <c r="AM12" s="20">
        <f t="shared" si="55"/>
        <v>9.8837814595660731</v>
      </c>
      <c r="AN12" s="20">
        <f t="shared" si="55"/>
        <v>9.8837814595660731</v>
      </c>
      <c r="AO12" s="20">
        <f t="shared" si="39"/>
        <v>20.349027444350519</v>
      </c>
      <c r="AP12" s="20">
        <f t="shared" ref="AP12:AQ12" si="56">0.5*(AP11-AP9)+AP9</f>
        <v>20.349027444350519</v>
      </c>
      <c r="AQ12" s="20">
        <f t="shared" si="56"/>
        <v>20.349027444350519</v>
      </c>
      <c r="AR12" s="20">
        <f t="shared" ref="AR12" si="57">0.5*(AR11-AR9)+AR9</f>
        <v>20.349027444350519</v>
      </c>
      <c r="AS12" s="20">
        <f t="shared" ref="AS12:AT12" si="58">0.5*(AS11-AS9)+AS9</f>
        <v>9.8837814595660731</v>
      </c>
      <c r="AT12" s="20">
        <f t="shared" si="58"/>
        <v>20.349027444350519</v>
      </c>
      <c r="AU12" s="20">
        <f t="shared" si="39"/>
        <v>20.697868977176672</v>
      </c>
      <c r="AV12" s="20">
        <f t="shared" ref="AV12" si="59">0.5*(AV11-AV9)+AV9</f>
        <v>2.0465245984784448</v>
      </c>
      <c r="AW12" s="20">
        <f t="shared" ref="AW12:AY12" si="60">0.5*(AW11-AW9)+AW9</f>
        <v>12.325672189349113</v>
      </c>
      <c r="AX12" s="20">
        <f t="shared" si="60"/>
        <v>12.325672189349113</v>
      </c>
      <c r="AY12" s="20">
        <f t="shared" si="60"/>
        <v>12.325672189349113</v>
      </c>
      <c r="AZ12" s="20">
        <f t="shared" si="39"/>
        <v>20.697868977176672</v>
      </c>
      <c r="BA12" s="20">
        <f t="shared" ref="BA12:BB12" si="61">0.5*(BA11-BA9)+BA9</f>
        <v>20.697868977176672</v>
      </c>
      <c r="BB12" s="20">
        <f t="shared" si="61"/>
        <v>20.697868977176672</v>
      </c>
      <c r="BC12" s="20">
        <f t="shared" ref="BC12" si="62">0.5*(BC11-BC9)+BC9</f>
        <v>20.697868977176672</v>
      </c>
      <c r="BD12" s="20">
        <f t="shared" ref="BD12:BE12" si="63">0.5*(BD11-BD9)+BD9</f>
        <v>12.325672189349113</v>
      </c>
      <c r="BE12" s="20">
        <f t="shared" si="63"/>
        <v>20.697868977176672</v>
      </c>
      <c r="BF12" s="20">
        <f t="shared" si="39"/>
        <v>13.03187823802087</v>
      </c>
      <c r="BG12" s="20">
        <f t="shared" ref="BG12:BI12" si="64">0.5*(BG11-BG9)+BG9</f>
        <v>6.3712962845401488</v>
      </c>
      <c r="BH12" s="20">
        <f t="shared" si="64"/>
        <v>6.3712962845401488</v>
      </c>
      <c r="BI12" s="20">
        <f t="shared" si="64"/>
        <v>6.3712962845401488</v>
      </c>
      <c r="BJ12" s="20">
        <f t="shared" si="39"/>
        <v>13.03187823802087</v>
      </c>
      <c r="BK12" s="20">
        <f t="shared" ref="BK12:BL12" si="65">0.5*(BK11-BK9)+BK9</f>
        <v>13.03187823802087</v>
      </c>
      <c r="BL12" s="20">
        <f t="shared" si="65"/>
        <v>13.03187823802087</v>
      </c>
      <c r="BM12" s="20">
        <f t="shared" ref="BM12" si="66">0.5*(BM11-BM9)+BM9</f>
        <v>13.03187823802087</v>
      </c>
      <c r="BN12" s="20">
        <f t="shared" ref="BN12" si="67">0.5*(BN11-BN9)+BN9</f>
        <v>13.03187823802087</v>
      </c>
      <c r="BO12" s="20">
        <f t="shared" si="39"/>
        <v>21.063756476041739</v>
      </c>
      <c r="BP12" s="20">
        <f t="shared" ref="BP12:BR12" si="68">0.5*(BP11-BP9)+BP9</f>
        <v>7.7425925690802968</v>
      </c>
      <c r="BQ12" s="20">
        <f t="shared" si="68"/>
        <v>7.7425925690802968</v>
      </c>
      <c r="BR12" s="20">
        <f t="shared" si="68"/>
        <v>7.7425925690802968</v>
      </c>
      <c r="BS12" s="20">
        <f t="shared" si="39"/>
        <v>21.063756476041739</v>
      </c>
      <c r="BT12" s="20">
        <f t="shared" ref="BT12:BU12" si="69">0.5*(BT11-BT9)+BT9</f>
        <v>21.063756476041739</v>
      </c>
      <c r="BU12" s="20">
        <f t="shared" si="69"/>
        <v>21.063756476041739</v>
      </c>
      <c r="BV12" s="20">
        <f t="shared" ref="BV12" si="70">0.5*(BV11-BV9)+BV9</f>
        <v>21.063756476041739</v>
      </c>
      <c r="BW12" s="20">
        <f t="shared" ref="BW12" si="71">0.5*(BW11-BW9)+BW9</f>
        <v>7.7425925690802968</v>
      </c>
      <c r="BX12" s="20">
        <f t="shared" ref="BX12" si="72">0.5*(BX11-BX9)+BX9</f>
        <v>21.063756476041739</v>
      </c>
      <c r="BY12" s="20">
        <f t="shared" si="39"/>
        <v>19.969160078603721</v>
      </c>
      <c r="BZ12" s="20">
        <f t="shared" ref="BZ12:CB12" si="73">0.5*(BZ11-BZ9)+BZ9</f>
        <v>8.492804018340868</v>
      </c>
      <c r="CA12" s="20">
        <f t="shared" si="73"/>
        <v>8.492804018340868</v>
      </c>
      <c r="CB12" s="20">
        <f t="shared" si="73"/>
        <v>8.492804018340868</v>
      </c>
      <c r="CC12" s="20">
        <f t="shared" si="39"/>
        <v>19.969160078603721</v>
      </c>
      <c r="CD12" s="20">
        <f t="shared" ref="CD12:CE12" si="74">0.5*(CD11-CD9)+CD9</f>
        <v>19.969160078603721</v>
      </c>
      <c r="CE12" s="20">
        <f t="shared" si="74"/>
        <v>19.969160078603721</v>
      </c>
      <c r="CF12" s="20">
        <f t="shared" ref="CF12" si="75">0.5*(CF11-CF9)+CF9</f>
        <v>19.969160078603721</v>
      </c>
      <c r="CG12" s="20">
        <f t="shared" ref="CG12" si="76">0.5*(CG11-CG9)+CG9</f>
        <v>8.492804018340868</v>
      </c>
      <c r="CH12" s="20">
        <f t="shared" ref="CH12:CI12" si="77">0.5*(CH11-CH9)+CH9</f>
        <v>1.4989720026201239</v>
      </c>
      <c r="CI12" s="20">
        <f t="shared" si="77"/>
        <v>19.969160078603721</v>
      </c>
    </row>
    <row r="13" spans="1:87" x14ac:dyDescent="0.25">
      <c r="A13" s="16" t="s">
        <v>113</v>
      </c>
      <c r="B13" s="2" t="s">
        <v>102</v>
      </c>
      <c r="E13" s="4">
        <f t="shared" ref="E13:CC13" si="78">+E104</f>
        <v>0.644726228956229</v>
      </c>
      <c r="F13" s="4">
        <f t="shared" ref="F13:H13" si="79">+F104</f>
        <v>0.644726228956229</v>
      </c>
      <c r="G13" s="4">
        <f t="shared" si="79"/>
        <v>0.644726228956229</v>
      </c>
      <c r="H13" s="4">
        <f t="shared" si="79"/>
        <v>0.644726228956229</v>
      </c>
      <c r="I13" s="4">
        <f t="shared" si="78"/>
        <v>0.644726228956229</v>
      </c>
      <c r="J13" s="4">
        <f t="shared" ref="J13:K13" si="80">+J104</f>
        <v>0.644726228956229</v>
      </c>
      <c r="K13" s="4">
        <f t="shared" si="80"/>
        <v>0.644726228956229</v>
      </c>
      <c r="L13" s="4">
        <f t="shared" ref="L13" si="81">+L104</f>
        <v>0.644726228956229</v>
      </c>
      <c r="M13" s="4">
        <f t="shared" si="78"/>
        <v>0.644726228956229</v>
      </c>
      <c r="N13" s="4">
        <f t="shared" ref="N13" si="82">+N104</f>
        <v>0.644726228956229</v>
      </c>
      <c r="O13" s="4">
        <f t="shared" ref="O13:W13" si="83">+O104</f>
        <v>1.3017981369248035</v>
      </c>
      <c r="P13" s="4">
        <f t="shared" ref="P13:R13" si="84">+P104</f>
        <v>1.3017981369248035</v>
      </c>
      <c r="Q13" s="4">
        <f t="shared" si="84"/>
        <v>1.3017981369248035</v>
      </c>
      <c r="R13" s="4">
        <f t="shared" si="84"/>
        <v>1.3017981369248035</v>
      </c>
      <c r="S13" s="4">
        <f t="shared" si="83"/>
        <v>1.3017981369248035</v>
      </c>
      <c r="T13" s="4">
        <f t="shared" ref="T13:U13" si="85">+T104</f>
        <v>1.3017981369248035</v>
      </c>
      <c r="U13" s="4">
        <f t="shared" si="85"/>
        <v>1.3017981369248035</v>
      </c>
      <c r="V13" s="4">
        <f t="shared" ref="V13" si="86">+V104</f>
        <v>1.3017981369248035</v>
      </c>
      <c r="W13" s="4">
        <f t="shared" si="83"/>
        <v>1.3017981369248035</v>
      </c>
      <c r="X13" s="4">
        <f t="shared" ref="X13" si="87">+X104</f>
        <v>1.3017981369248035</v>
      </c>
      <c r="Y13" s="4">
        <f t="shared" si="78"/>
        <v>1.0465245984784448</v>
      </c>
      <c r="Z13" s="4">
        <f t="shared" ref="Z13" si="88">+Z104</f>
        <v>1.0465245984784448</v>
      </c>
      <c r="AA13" s="4">
        <f t="shared" ref="AA13:AC13" si="89">+AA104</f>
        <v>1.0465245984784448</v>
      </c>
      <c r="AB13" s="4">
        <f t="shared" si="89"/>
        <v>1.0465245984784448</v>
      </c>
      <c r="AC13" s="4">
        <f t="shared" si="89"/>
        <v>1.0465245984784448</v>
      </c>
      <c r="AD13" s="4">
        <f t="shared" si="78"/>
        <v>1.0465245984784448</v>
      </c>
      <c r="AE13" s="4">
        <f t="shared" ref="AE13:AF13" si="90">+AE104</f>
        <v>1.0465245984784448</v>
      </c>
      <c r="AF13" s="4">
        <f t="shared" si="90"/>
        <v>1.0465245984784448</v>
      </c>
      <c r="AG13" s="4">
        <f t="shared" ref="AG13" si="91">+AG104</f>
        <v>1.0465245984784448</v>
      </c>
      <c r="AH13" s="4">
        <f t="shared" ref="AH13:AI13" si="92">+AH104</f>
        <v>1.0465245984784448</v>
      </c>
      <c r="AI13" s="4">
        <f t="shared" si="92"/>
        <v>1.0465245984784448</v>
      </c>
      <c r="AJ13" s="4">
        <f t="shared" si="78"/>
        <v>1.3953661313045926</v>
      </c>
      <c r="AK13" s="4">
        <f t="shared" ref="AK13" si="93">+AK104</f>
        <v>1.3953661313045926</v>
      </c>
      <c r="AL13" s="4">
        <f t="shared" ref="AL13:AN13" si="94">+AL104</f>
        <v>1.3953661313045926</v>
      </c>
      <c r="AM13" s="4">
        <f t="shared" si="94"/>
        <v>1.3953661313045926</v>
      </c>
      <c r="AN13" s="4">
        <f t="shared" si="94"/>
        <v>1.3953661313045926</v>
      </c>
      <c r="AO13" s="4">
        <f t="shared" si="78"/>
        <v>1.3953661313045926</v>
      </c>
      <c r="AP13" s="4">
        <f t="shared" ref="AP13:AQ13" si="95">+AP104</f>
        <v>1.3953661313045926</v>
      </c>
      <c r="AQ13" s="4">
        <f t="shared" si="95"/>
        <v>1.3953661313045926</v>
      </c>
      <c r="AR13" s="4">
        <f t="shared" ref="AR13" si="96">+AR104</f>
        <v>1.3953661313045926</v>
      </c>
      <c r="AS13" s="4">
        <f t="shared" ref="AS13:AT13" si="97">+AS104</f>
        <v>1.3953661313045926</v>
      </c>
      <c r="AT13" s="4">
        <f t="shared" si="97"/>
        <v>1.3953661313045926</v>
      </c>
      <c r="AU13" s="4">
        <f t="shared" si="78"/>
        <v>2.0930491969568896</v>
      </c>
      <c r="AV13" s="4">
        <f t="shared" ref="AV13" si="98">+AV104</f>
        <v>2.0930491969568896</v>
      </c>
      <c r="AW13" s="4">
        <f t="shared" ref="AW13:AY13" si="99">+AW104</f>
        <v>2.0930491969568896</v>
      </c>
      <c r="AX13" s="4">
        <f t="shared" si="99"/>
        <v>2.0930491969568896</v>
      </c>
      <c r="AY13" s="4">
        <f t="shared" si="99"/>
        <v>2.0930491969568896</v>
      </c>
      <c r="AZ13" s="4">
        <f t="shared" si="78"/>
        <v>2.0930491969568896</v>
      </c>
      <c r="BA13" s="4">
        <f t="shared" ref="BA13:BB13" si="100">+BA104</f>
        <v>2.0930491969568896</v>
      </c>
      <c r="BB13" s="4">
        <f t="shared" si="100"/>
        <v>2.0930491969568896</v>
      </c>
      <c r="BC13" s="4">
        <f t="shared" ref="BC13" si="101">+BC104</f>
        <v>2.0930491969568896</v>
      </c>
      <c r="BD13" s="4">
        <f t="shared" ref="BD13:BE13" si="102">+BD104</f>
        <v>2.0930491969568896</v>
      </c>
      <c r="BE13" s="4">
        <f t="shared" si="102"/>
        <v>2.0930491969568896</v>
      </c>
      <c r="BF13" s="4">
        <f t="shared" si="78"/>
        <v>0.39179893844004243</v>
      </c>
      <c r="BG13" s="4">
        <f t="shared" ref="BG13:BI13" si="103">+BG104</f>
        <v>0.39179893844004243</v>
      </c>
      <c r="BH13" s="4">
        <f t="shared" si="103"/>
        <v>0.39179893844004243</v>
      </c>
      <c r="BI13" s="4">
        <f t="shared" si="103"/>
        <v>0.39179893844004243</v>
      </c>
      <c r="BJ13" s="4">
        <f t="shared" si="78"/>
        <v>0.39179893844004243</v>
      </c>
      <c r="BK13" s="4">
        <f t="shared" ref="BK13:BL13" si="104">+BK104</f>
        <v>0.39179893844004243</v>
      </c>
      <c r="BL13" s="4">
        <f t="shared" si="104"/>
        <v>0.39179893844004243</v>
      </c>
      <c r="BM13" s="4">
        <f t="shared" ref="BM13" si="105">+BM104</f>
        <v>0.39179893844004243</v>
      </c>
      <c r="BN13" s="4">
        <f t="shared" ref="BN13" si="106">+BN104</f>
        <v>0.39179893844004243</v>
      </c>
      <c r="BO13" s="4">
        <f t="shared" si="78"/>
        <v>0.78359787688008486</v>
      </c>
      <c r="BP13" s="4">
        <f t="shared" ref="BP13:BR13" si="107">+BP104</f>
        <v>0.78359787688008486</v>
      </c>
      <c r="BQ13" s="4">
        <f t="shared" si="107"/>
        <v>0.78359787688008486</v>
      </c>
      <c r="BR13" s="4">
        <f t="shared" si="107"/>
        <v>0.78359787688008486</v>
      </c>
      <c r="BS13" s="4">
        <f t="shared" si="78"/>
        <v>0.78359787688008486</v>
      </c>
      <c r="BT13" s="4">
        <f t="shared" ref="BT13:BU13" si="108">+BT104</f>
        <v>0.78359787688008486</v>
      </c>
      <c r="BU13" s="4">
        <f t="shared" si="108"/>
        <v>0.78359787688008486</v>
      </c>
      <c r="BV13" s="4">
        <f t="shared" ref="BV13" si="109">+BV104</f>
        <v>0.78359787688008486</v>
      </c>
      <c r="BW13" s="4">
        <f t="shared" ref="BW13" si="110">+BW104</f>
        <v>0.78359787688008486</v>
      </c>
      <c r="BX13" s="4">
        <f t="shared" ref="BX13" si="111">+BX104</f>
        <v>0.78359787688008486</v>
      </c>
      <c r="BY13" s="4">
        <f t="shared" si="78"/>
        <v>0.99794400524024796</v>
      </c>
      <c r="BZ13" s="4">
        <f t="shared" ref="BZ13:CB13" si="112">+BZ104</f>
        <v>0.99794400524024796</v>
      </c>
      <c r="CA13" s="4">
        <f t="shared" si="112"/>
        <v>0.99794400524024796</v>
      </c>
      <c r="CB13" s="4">
        <f t="shared" si="112"/>
        <v>0.99794400524024796</v>
      </c>
      <c r="CC13" s="4">
        <f t="shared" si="78"/>
        <v>0.99794400524024796</v>
      </c>
      <c r="CD13" s="4">
        <f t="shared" ref="CD13:CE13" si="113">+CD104</f>
        <v>0.99794400524024796</v>
      </c>
      <c r="CE13" s="4">
        <f t="shared" si="113"/>
        <v>0.99794400524024796</v>
      </c>
      <c r="CF13" s="4">
        <f t="shared" ref="CF13" si="114">+CF104</f>
        <v>0.99794400524024796</v>
      </c>
      <c r="CG13" s="4">
        <f t="shared" ref="CG13" si="115">+CG104</f>
        <v>0.99794400524024796</v>
      </c>
      <c r="CH13" s="4">
        <f t="shared" ref="CH13:CI13" si="116">+CH104</f>
        <v>0.99794400524024796</v>
      </c>
      <c r="CI13" s="4">
        <f t="shared" si="116"/>
        <v>0.99794400524024796</v>
      </c>
    </row>
    <row r="14" spans="1:87" x14ac:dyDescent="0.25">
      <c r="A14" s="16" t="s">
        <v>114</v>
      </c>
      <c r="B14" s="2" t="s">
        <v>100</v>
      </c>
      <c r="E14" s="4">
        <f t="shared" ref="E14:L14" si="117">+E12/E13</f>
        <v>31.755229701286829</v>
      </c>
      <c r="F14" s="4">
        <f t="shared" si="117"/>
        <v>11.255229701286829</v>
      </c>
      <c r="G14" s="4">
        <f t="shared" si="117"/>
        <v>11.255229701286829</v>
      </c>
      <c r="H14" s="4">
        <f t="shared" si="117"/>
        <v>11.255229701286829</v>
      </c>
      <c r="I14" s="4">
        <f t="shared" si="117"/>
        <v>31.755229701286829</v>
      </c>
      <c r="J14" s="4">
        <f t="shared" si="117"/>
        <v>31.755229701286829</v>
      </c>
      <c r="K14" s="4">
        <f t="shared" si="117"/>
        <v>31.755229701286829</v>
      </c>
      <c r="L14" s="4">
        <f t="shared" si="117"/>
        <v>31.755229701286829</v>
      </c>
      <c r="M14" s="4">
        <f t="shared" ref="M14:CC14" si="118">+M12/M13</f>
        <v>11.255229701286829</v>
      </c>
      <c r="N14" s="4">
        <f t="shared" ref="N14" si="119">+N12/N13</f>
        <v>31.755229701286829</v>
      </c>
      <c r="O14" s="4">
        <f t="shared" ref="O14:W14" si="120">+O12/O13</f>
        <v>15.840841262694799</v>
      </c>
      <c r="P14" s="4">
        <f t="shared" ref="P14:R14" si="121">+P12/P13</f>
        <v>7.3408412626947994</v>
      </c>
      <c r="Q14" s="4">
        <f t="shared" si="121"/>
        <v>7.3408412626947994</v>
      </c>
      <c r="R14" s="4">
        <f t="shared" si="121"/>
        <v>7.3408412626947994</v>
      </c>
      <c r="S14" s="4">
        <f t="shared" si="120"/>
        <v>15.840841262694799</v>
      </c>
      <c r="T14" s="4">
        <f t="shared" ref="T14:U14" si="122">+T12/T13</f>
        <v>15.840841262694799</v>
      </c>
      <c r="U14" s="4">
        <f t="shared" si="122"/>
        <v>15.840841262694799</v>
      </c>
      <c r="V14" s="4">
        <f t="shared" ref="V14" si="123">+V12/V13</f>
        <v>15.840841262694799</v>
      </c>
      <c r="W14" s="4">
        <f t="shared" si="120"/>
        <v>7.3408412626947994</v>
      </c>
      <c r="X14" s="4">
        <f t="shared" ref="X14" si="124">+X12/X13</f>
        <v>15.840841262694799</v>
      </c>
      <c r="Y14" s="4">
        <f>+Y12/Y13</f>
        <v>19.277718562248378</v>
      </c>
      <c r="Z14" s="4">
        <f t="shared" ref="Z14" si="125">+Z12/Z13</f>
        <v>1.4555437124496762</v>
      </c>
      <c r="AA14" s="4">
        <f t="shared" ref="AA14:AC14" si="126">+AA12/AA13</f>
        <v>8.2777185622483813</v>
      </c>
      <c r="AB14" s="4">
        <f t="shared" si="126"/>
        <v>8.2777185622483813</v>
      </c>
      <c r="AC14" s="4">
        <f t="shared" si="126"/>
        <v>8.2777185622483813</v>
      </c>
      <c r="AD14" s="4">
        <f t="shared" si="118"/>
        <v>19.277718562248378</v>
      </c>
      <c r="AE14" s="4">
        <f t="shared" ref="AE14:AF14" si="127">+AE12/AE13</f>
        <v>19.277718562248378</v>
      </c>
      <c r="AF14" s="4">
        <f t="shared" si="127"/>
        <v>19.277718562248378</v>
      </c>
      <c r="AG14" s="4">
        <f t="shared" ref="AG14" si="128">+AG12/AG13</f>
        <v>19.277718562248378</v>
      </c>
      <c r="AH14" s="4">
        <f t="shared" ref="AH14:AI14" si="129">+AH12/AH13</f>
        <v>8.2777185622483813</v>
      </c>
      <c r="AI14" s="4">
        <f t="shared" si="129"/>
        <v>19.277718562248378</v>
      </c>
      <c r="AJ14" s="4">
        <f t="shared" si="118"/>
        <v>14.583288921686288</v>
      </c>
      <c r="AK14" s="4">
        <f t="shared" ref="AK14" si="130">+AK12/AK13</f>
        <v>1.2166577843372575</v>
      </c>
      <c r="AL14" s="4">
        <f t="shared" ref="AL14:AN14" si="131">+AL12/AL13</f>
        <v>7.083288921686286</v>
      </c>
      <c r="AM14" s="4">
        <f t="shared" si="131"/>
        <v>7.083288921686286</v>
      </c>
      <c r="AN14" s="4">
        <f t="shared" si="131"/>
        <v>7.083288921686286</v>
      </c>
      <c r="AO14" s="4">
        <f t="shared" si="118"/>
        <v>14.583288921686288</v>
      </c>
      <c r="AP14" s="4">
        <f t="shared" ref="AP14:AQ14" si="132">+AP12/AP13</f>
        <v>14.583288921686288</v>
      </c>
      <c r="AQ14" s="4">
        <f t="shared" si="132"/>
        <v>14.583288921686288</v>
      </c>
      <c r="AR14" s="4">
        <f t="shared" ref="AR14" si="133">+AR12/AR13</f>
        <v>14.583288921686288</v>
      </c>
      <c r="AS14" s="4">
        <f t="shared" ref="AS14:AT14" si="134">+AS12/AS13</f>
        <v>7.083288921686286</v>
      </c>
      <c r="AT14" s="4">
        <f t="shared" si="134"/>
        <v>14.583288921686288</v>
      </c>
      <c r="AU14" s="4">
        <f t="shared" si="118"/>
        <v>9.8888592811241907</v>
      </c>
      <c r="AV14" s="4">
        <f t="shared" ref="AV14" si="135">+AV12/AV13</f>
        <v>0.97777185622483809</v>
      </c>
      <c r="AW14" s="4">
        <f t="shared" ref="AW14:AY14" si="136">+AW12/AW13</f>
        <v>5.8888592811241907</v>
      </c>
      <c r="AX14" s="4">
        <f t="shared" si="136"/>
        <v>5.8888592811241907</v>
      </c>
      <c r="AY14" s="4">
        <f t="shared" si="136"/>
        <v>5.8888592811241907</v>
      </c>
      <c r="AZ14" s="4">
        <f t="shared" si="118"/>
        <v>9.8888592811241907</v>
      </c>
      <c r="BA14" s="4">
        <f t="shared" ref="BA14:BB14" si="137">+BA12/BA13</f>
        <v>9.8888592811241907</v>
      </c>
      <c r="BB14" s="4">
        <f t="shared" si="137"/>
        <v>9.8888592811241907</v>
      </c>
      <c r="BC14" s="4">
        <f t="shared" ref="BC14" si="138">+BC12/BC13</f>
        <v>9.8888592811241907</v>
      </c>
      <c r="BD14" s="4">
        <f t="shared" ref="BD14:BE14" si="139">+BD12/BD13</f>
        <v>5.8888592811241907</v>
      </c>
      <c r="BE14" s="4">
        <f t="shared" si="139"/>
        <v>9.8888592811241907</v>
      </c>
      <c r="BF14" s="4">
        <f t="shared" si="118"/>
        <v>33.261647644854854</v>
      </c>
      <c r="BG14" s="4">
        <f t="shared" ref="BG14:BI14" si="140">+BG12/BG13</f>
        <v>16.261647644854857</v>
      </c>
      <c r="BH14" s="4">
        <f t="shared" si="140"/>
        <v>16.261647644854857</v>
      </c>
      <c r="BI14" s="4">
        <f t="shared" si="140"/>
        <v>16.261647644854857</v>
      </c>
      <c r="BJ14" s="4">
        <f t="shared" si="118"/>
        <v>33.261647644854854</v>
      </c>
      <c r="BK14" s="4">
        <f t="shared" ref="BK14:BL14" si="141">+BK12/BK13</f>
        <v>33.261647644854854</v>
      </c>
      <c r="BL14" s="4">
        <f t="shared" si="141"/>
        <v>33.261647644854854</v>
      </c>
      <c r="BM14" s="4">
        <f t="shared" ref="BM14" si="142">+BM12/BM13</f>
        <v>33.261647644854854</v>
      </c>
      <c r="BN14" s="4">
        <f t="shared" ref="BN14" si="143">+BN12/BN13</f>
        <v>33.261647644854854</v>
      </c>
      <c r="BO14" s="4">
        <f t="shared" si="118"/>
        <v>26.880823822427427</v>
      </c>
      <c r="BP14" s="4">
        <f t="shared" ref="BP14:BR14" si="144">+BP12/BP13</f>
        <v>9.880823822427427</v>
      </c>
      <c r="BQ14" s="4">
        <f t="shared" si="144"/>
        <v>9.880823822427427</v>
      </c>
      <c r="BR14" s="4">
        <f t="shared" si="144"/>
        <v>9.880823822427427</v>
      </c>
      <c r="BS14" s="4">
        <f t="shared" si="118"/>
        <v>26.880823822427427</v>
      </c>
      <c r="BT14" s="4">
        <f t="shared" ref="BT14:BU14" si="145">+BT12/BT13</f>
        <v>26.880823822427427</v>
      </c>
      <c r="BU14" s="4">
        <f t="shared" si="145"/>
        <v>26.880823822427427</v>
      </c>
      <c r="BV14" s="4">
        <f t="shared" ref="BV14" si="146">+BV12/BV13</f>
        <v>26.880823822427427</v>
      </c>
      <c r="BW14" s="4">
        <f t="shared" ref="BW14" si="147">+BW12/BW13</f>
        <v>9.880823822427427</v>
      </c>
      <c r="BX14" s="4">
        <f t="shared" ref="BX14" si="148">+BX12/BX13</f>
        <v>26.880823822427427</v>
      </c>
      <c r="BY14" s="4">
        <f t="shared" si="118"/>
        <v>20.010301152915176</v>
      </c>
      <c r="BZ14" s="4">
        <f t="shared" ref="BZ14:CB14" si="149">+BZ12/BZ13</f>
        <v>8.510301152915174</v>
      </c>
      <c r="CA14" s="4">
        <f t="shared" si="149"/>
        <v>8.510301152915174</v>
      </c>
      <c r="CB14" s="4">
        <f t="shared" si="149"/>
        <v>8.510301152915174</v>
      </c>
      <c r="CC14" s="4">
        <f t="shared" si="118"/>
        <v>20.010301152915176</v>
      </c>
      <c r="CD14" s="4">
        <f t="shared" ref="CD14:CE14" si="150">+CD12/CD13</f>
        <v>20.010301152915176</v>
      </c>
      <c r="CE14" s="4">
        <f t="shared" si="150"/>
        <v>20.010301152915176</v>
      </c>
      <c r="CF14" s="4">
        <f t="shared" ref="CF14" si="151">+CF12/CF13</f>
        <v>20.010301152915176</v>
      </c>
      <c r="CG14" s="4">
        <f t="shared" ref="CG14" si="152">+CG12/CG13</f>
        <v>8.510301152915174</v>
      </c>
      <c r="CH14" s="4">
        <f t="shared" ref="CH14:CI14" si="153">+CH12/CH13</f>
        <v>1.5020602305830346</v>
      </c>
      <c r="CI14" s="4">
        <f t="shared" si="153"/>
        <v>20.010301152915176</v>
      </c>
    </row>
    <row r="15" spans="1:87" s="24" customFormat="1" x14ac:dyDescent="0.25">
      <c r="A15" s="24" t="s">
        <v>37</v>
      </c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5"/>
      <c r="AM15" s="25"/>
      <c r="AN15" s="25"/>
      <c r="AO15" s="25"/>
      <c r="AP15" s="25"/>
      <c r="AQ15" s="25"/>
      <c r="AR15" s="25"/>
      <c r="AS15" s="25"/>
      <c r="AT15" s="25"/>
      <c r="AU15" s="25"/>
      <c r="AV15" s="25"/>
      <c r="AW15" s="25"/>
      <c r="AX15" s="25"/>
      <c r="AY15" s="25"/>
      <c r="AZ15" s="25"/>
      <c r="BA15" s="25"/>
      <c r="BB15" s="25"/>
      <c r="BC15" s="25"/>
      <c r="BD15" s="25"/>
      <c r="BE15" s="25"/>
      <c r="BF15" s="25"/>
      <c r="BG15" s="25"/>
      <c r="BH15" s="25"/>
      <c r="BI15" s="25"/>
      <c r="BJ15" s="25"/>
      <c r="BK15" s="25"/>
      <c r="BL15" s="25"/>
      <c r="BM15" s="25"/>
      <c r="BN15" s="25"/>
      <c r="BO15" s="25"/>
      <c r="BP15" s="25"/>
      <c r="BQ15" s="25"/>
      <c r="BR15" s="25"/>
      <c r="BS15" s="25"/>
      <c r="BT15" s="25"/>
      <c r="BU15" s="25"/>
      <c r="BV15" s="25"/>
      <c r="BW15" s="25"/>
      <c r="BX15" s="25"/>
      <c r="BY15" s="25"/>
      <c r="BZ15" s="25"/>
      <c r="CA15" s="25"/>
      <c r="CB15" s="25"/>
      <c r="CC15" s="25"/>
      <c r="CD15" s="25"/>
      <c r="CE15" s="25"/>
      <c r="CF15" s="25"/>
      <c r="CG15" s="25"/>
      <c r="CH15" s="25"/>
      <c r="CI15" s="25"/>
    </row>
    <row r="16" spans="1:87" x14ac:dyDescent="0.25">
      <c r="A16" s="16" t="s">
        <v>263</v>
      </c>
      <c r="B16" s="2" t="s">
        <v>104</v>
      </c>
      <c r="C16" s="16"/>
      <c r="E16" s="4">
        <f t="shared" ref="E16:K16" si="154">+E115</f>
        <v>2.4031588746547854</v>
      </c>
      <c r="F16" s="4">
        <f t="shared" si="154"/>
        <v>1.0266923262118561</v>
      </c>
      <c r="G16" s="4">
        <f t="shared" si="154"/>
        <v>1.0266923262118561</v>
      </c>
      <c r="H16" s="4">
        <f t="shared" si="154"/>
        <v>1.0266923262118561</v>
      </c>
      <c r="I16" s="4">
        <f t="shared" si="154"/>
        <v>2.4031588746547854</v>
      </c>
      <c r="J16" s="4">
        <f t="shared" si="154"/>
        <v>2.4031588746547854</v>
      </c>
      <c r="K16" s="4">
        <f t="shared" si="154"/>
        <v>2.4031588746547854</v>
      </c>
      <c r="L16" s="4">
        <f>+L115*L36</f>
        <v>0.72094766239643571</v>
      </c>
      <c r="M16" s="4">
        <f t="shared" ref="M16:N16" si="155">+M115</f>
        <v>1.0266923262118561</v>
      </c>
      <c r="N16" s="4">
        <f t="shared" si="155"/>
        <v>2.0560466001247799</v>
      </c>
      <c r="O16" s="4">
        <f t="shared" ref="O16:W16" si="156">+O115</f>
        <v>1.3711263754840612</v>
      </c>
      <c r="P16" s="4">
        <f t="shared" ref="P16:R16" si="157">+P115</f>
        <v>0.68840299278231487</v>
      </c>
      <c r="Q16" s="4">
        <f t="shared" si="157"/>
        <v>0.68840299278231487</v>
      </c>
      <c r="R16" s="4">
        <f t="shared" si="157"/>
        <v>0.68840299278231487</v>
      </c>
      <c r="S16" s="4">
        <f t="shared" si="156"/>
        <v>1.3711263754840612</v>
      </c>
      <c r="T16" s="4">
        <f t="shared" ref="T16:U16" si="158">+T115</f>
        <v>1.3711263754840612</v>
      </c>
      <c r="U16" s="4">
        <f t="shared" si="158"/>
        <v>1.3711263754840612</v>
      </c>
      <c r="V16" s="4">
        <f>+V115*V36</f>
        <v>0.41133791264521841</v>
      </c>
      <c r="W16" s="4">
        <f t="shared" si="156"/>
        <v>0.68840299278231487</v>
      </c>
      <c r="X16" s="4">
        <f t="shared" ref="X16" si="159">+X115</f>
        <v>1.143749867745637</v>
      </c>
      <c r="Y16" s="4">
        <f t="shared" ref="Y16:AH16" si="160">+Y115</f>
        <v>1.8092291971458265</v>
      </c>
      <c r="Z16" s="4">
        <f t="shared" ref="Z16" si="161">+Z115</f>
        <v>0.16170662916208642</v>
      </c>
      <c r="AA16" s="4">
        <f t="shared" ref="AA16:AC16" si="162">+AA115</f>
        <v>0.86108869393047704</v>
      </c>
      <c r="AB16" s="4">
        <f t="shared" si="162"/>
        <v>0.86108869393047704</v>
      </c>
      <c r="AC16" s="4">
        <f t="shared" si="162"/>
        <v>0.86108869393047704</v>
      </c>
      <c r="AD16" s="4">
        <f t="shared" si="160"/>
        <v>1.8092291971458265</v>
      </c>
      <c r="AE16" s="4">
        <f t="shared" ref="AE16:AF16" si="163">+AE115</f>
        <v>1.8092291971458265</v>
      </c>
      <c r="AF16" s="4">
        <f t="shared" si="163"/>
        <v>1.8092291971458265</v>
      </c>
      <c r="AG16" s="4">
        <f>+AG115*AG36</f>
        <v>0.542768759143748</v>
      </c>
      <c r="AH16" s="4">
        <f t="shared" si="160"/>
        <v>0.86108869393047704</v>
      </c>
      <c r="AI16" s="4">
        <f t="shared" ref="AI16" si="164">+AI115</f>
        <v>1.5178270966283409</v>
      </c>
      <c r="AJ16" s="4">
        <f t="shared" ref="AJ16:AS16" si="165">+AJ115</f>
        <v>1.4294360511578641</v>
      </c>
      <c r="AK16" s="4">
        <f t="shared" ref="AK16" si="166">+AK115</f>
        <v>0.13548242837753779</v>
      </c>
      <c r="AL16" s="4">
        <f t="shared" ref="AL16:AN16" si="167">+AL115</f>
        <v>0.74529250229347788</v>
      </c>
      <c r="AM16" s="4">
        <f t="shared" si="167"/>
        <v>0.74529250229347788</v>
      </c>
      <c r="AN16" s="4">
        <f t="shared" si="167"/>
        <v>0.74529250229347788</v>
      </c>
      <c r="AO16" s="4">
        <f t="shared" si="165"/>
        <v>1.4294360511578641</v>
      </c>
      <c r="AP16" s="4">
        <f t="shared" ref="AP16:AQ16" si="168">+AP115</f>
        <v>1.4294360511578641</v>
      </c>
      <c r="AQ16" s="4">
        <f t="shared" si="168"/>
        <v>1.4294360511578641</v>
      </c>
      <c r="AR16" s="4">
        <f>+AR115*AR36</f>
        <v>0.42883081534735928</v>
      </c>
      <c r="AS16" s="4">
        <f t="shared" si="165"/>
        <v>0.74529250229347788</v>
      </c>
      <c r="AT16" s="4">
        <f t="shared" ref="AT16" si="169">+AT115</f>
        <v>1.1898678940756364</v>
      </c>
      <c r="AU16" s="4">
        <f t="shared" ref="AU16:BD16" si="170">+AU115</f>
        <v>1.0130518631184662</v>
      </c>
      <c r="AV16" s="4">
        <f t="shared" ref="AV16" si="171">+AV115</f>
        <v>0.10913519284043913</v>
      </c>
      <c r="AW16" s="4">
        <f t="shared" ref="AW16:AY16" si="172">+AW115</f>
        <v>0.62675432663751851</v>
      </c>
      <c r="AX16" s="4">
        <f t="shared" si="172"/>
        <v>0.62675432663751851</v>
      </c>
      <c r="AY16" s="4">
        <f t="shared" si="172"/>
        <v>0.62675432663751851</v>
      </c>
      <c r="AZ16" s="4">
        <f t="shared" si="170"/>
        <v>1.0130518631184662</v>
      </c>
      <c r="BA16" s="4">
        <f t="shared" ref="BA16:BB16" si="173">+BA115</f>
        <v>1.0130518631184662</v>
      </c>
      <c r="BB16" s="4">
        <f t="shared" si="173"/>
        <v>1.0130518631184662</v>
      </c>
      <c r="BC16" s="4">
        <f>+BC115*BC36</f>
        <v>0.3039155589355399</v>
      </c>
      <c r="BD16" s="4">
        <f t="shared" si="170"/>
        <v>0.62675432663751851</v>
      </c>
      <c r="BE16" s="4">
        <f t="shared" ref="BE16" si="174">+BE115</f>
        <v>0.83650203768808296</v>
      </c>
      <c r="BF16" s="4">
        <f t="shared" ref="BF16:BS16" si="175">+BF115</f>
        <v>2.4661345380358854</v>
      </c>
      <c r="BG16" s="4">
        <f t="shared" ref="BG16:BI16" si="176">+BG115</f>
        <v>1.4052212239459432</v>
      </c>
      <c r="BH16" s="4">
        <f t="shared" si="176"/>
        <v>1.4052212239459432</v>
      </c>
      <c r="BI16" s="4">
        <f t="shared" si="176"/>
        <v>1.4052212239459432</v>
      </c>
      <c r="BJ16" s="4">
        <f t="shared" si="175"/>
        <v>2.4661345380358854</v>
      </c>
      <c r="BK16" s="4">
        <f t="shared" ref="BK16:BL16" si="177">+BK115</f>
        <v>2.4661345380358854</v>
      </c>
      <c r="BL16" s="4">
        <f t="shared" si="177"/>
        <v>2.4661345380358854</v>
      </c>
      <c r="BM16" s="4">
        <f>+BM115*BM36</f>
        <v>0.7398403614107657</v>
      </c>
      <c r="BN16" s="4">
        <f t="shared" ref="BN16" si="178">+BN115</f>
        <v>2.1146927678157348</v>
      </c>
      <c r="BO16" s="4">
        <f t="shared" si="175"/>
        <v>2.1086947570364964</v>
      </c>
      <c r="BP16" s="4">
        <f t="shared" ref="BP16:BR16" si="179">+BP115</f>
        <v>0.90649309006404688</v>
      </c>
      <c r="BQ16" s="4">
        <f t="shared" si="179"/>
        <v>0.90649309006404688</v>
      </c>
      <c r="BR16" s="4">
        <f t="shared" si="179"/>
        <v>0.90649309006404688</v>
      </c>
      <c r="BS16" s="4">
        <f t="shared" si="175"/>
        <v>2.1086947570364964</v>
      </c>
      <c r="BT16" s="4">
        <f t="shared" ref="BT16:BU16" si="180">+BT115</f>
        <v>2.1086947570364964</v>
      </c>
      <c r="BU16" s="4">
        <f t="shared" si="180"/>
        <v>2.1086947570364964</v>
      </c>
      <c r="BV16" s="4">
        <f>+BV115*BV36</f>
        <v>0.632608427110949</v>
      </c>
      <c r="BW16" s="4">
        <f t="shared" ref="BW16" si="181">+BW115</f>
        <v>0.90649309006404688</v>
      </c>
      <c r="BX16" s="4">
        <f t="shared" ref="BX16" si="182">+BX115</f>
        <v>1.7906936019309907</v>
      </c>
      <c r="BY16" s="4">
        <f t="shared" ref="BY16:CH16" si="183">+BY115</f>
        <v>2.0261648876018588</v>
      </c>
      <c r="BZ16" s="4">
        <f t="shared" ref="BZ16:CB16" si="184">+BZ115</f>
        <v>0.95944567266165603</v>
      </c>
      <c r="CA16" s="4">
        <f t="shared" si="184"/>
        <v>0.95944567266165603</v>
      </c>
      <c r="CB16" s="4">
        <f t="shared" si="184"/>
        <v>0.95944567266165603</v>
      </c>
      <c r="CC16" s="4">
        <f t="shared" si="183"/>
        <v>2.0261648876018588</v>
      </c>
      <c r="CD16" s="4">
        <f t="shared" ref="CD16:CE16" si="185">+CD115</f>
        <v>2.0261648876018588</v>
      </c>
      <c r="CE16" s="4">
        <f t="shared" si="185"/>
        <v>2.0261648876018588</v>
      </c>
      <c r="CF16" s="4">
        <f>+CF115*CF36</f>
        <v>0.60784946628055769</v>
      </c>
      <c r="CG16" s="4">
        <f t="shared" ref="CG16" si="186">+CG115</f>
        <v>0.95944567266165603</v>
      </c>
      <c r="CH16" s="4">
        <f t="shared" si="183"/>
        <v>0.18117307363993121</v>
      </c>
      <c r="CI16" s="4">
        <f t="shared" ref="CI16" si="187">+CI115</f>
        <v>1.7018602920647941</v>
      </c>
    </row>
    <row r="17" spans="1:87" x14ac:dyDescent="0.25">
      <c r="A17" s="16" t="s">
        <v>262</v>
      </c>
      <c r="B17" s="23" t="s">
        <v>104</v>
      </c>
      <c r="C17" s="16"/>
      <c r="D17" s="2" t="s">
        <v>38</v>
      </c>
      <c r="E17" s="4">
        <f>+E132</f>
        <v>1.8457790434296908</v>
      </c>
      <c r="F17" s="4">
        <f t="shared" ref="F17:L17" si="188">+F132*F36</f>
        <v>1.6549126943866661</v>
      </c>
      <c r="G17" s="4">
        <f t="shared" si="188"/>
        <v>0.99294761663199971</v>
      </c>
      <c r="H17" s="4">
        <f t="shared" si="188"/>
        <v>0.82745634719333327</v>
      </c>
      <c r="I17" s="4">
        <f t="shared" si="188"/>
        <v>1.1074674260578143</v>
      </c>
      <c r="J17" s="4">
        <f t="shared" si="188"/>
        <v>0.6644804556346886</v>
      </c>
      <c r="K17" s="4">
        <f t="shared" si="188"/>
        <v>0.55373371302890728</v>
      </c>
      <c r="L17" s="4">
        <f t="shared" si="188"/>
        <v>0.55373371302890728</v>
      </c>
      <c r="M17" s="4">
        <f t="shared" ref="M17:N17" si="189">+M132</f>
        <v>2.7581878239777771</v>
      </c>
      <c r="N17" s="4">
        <f t="shared" si="189"/>
        <v>2.0758669358492035</v>
      </c>
      <c r="O17" s="4">
        <f t="shared" ref="O17:Y17" si="190">+O132</f>
        <v>2.4972636956206773</v>
      </c>
      <c r="P17" s="4">
        <f t="shared" ref="P17:V17" si="191">+P132*P36</f>
        <v>1.7698894695196763</v>
      </c>
      <c r="Q17" s="4">
        <f t="shared" si="191"/>
        <v>1.0619336817118057</v>
      </c>
      <c r="R17" s="4">
        <f t="shared" si="191"/>
        <v>0.88494473475983826</v>
      </c>
      <c r="S17" s="4">
        <f t="shared" si="191"/>
        <v>1.4983582173724064</v>
      </c>
      <c r="T17" s="4">
        <f t="shared" si="191"/>
        <v>0.89901493042344383</v>
      </c>
      <c r="U17" s="4">
        <f t="shared" si="191"/>
        <v>0.7491791086862033</v>
      </c>
      <c r="V17" s="4">
        <f t="shared" si="191"/>
        <v>0.7491791086862033</v>
      </c>
      <c r="W17" s="4">
        <f t="shared" ref="W17:X17" si="192">+W132</f>
        <v>2.9498157825327938</v>
      </c>
      <c r="X17" s="4">
        <f t="shared" si="192"/>
        <v>2.6479831754261101</v>
      </c>
      <c r="Y17" s="4">
        <f t="shared" si="190"/>
        <v>2.6130231825147954</v>
      </c>
      <c r="Z17" s="4">
        <f t="shared" ref="Z17" si="193">+Z132</f>
        <v>3.7051049762059995</v>
      </c>
      <c r="AA17" s="4">
        <f t="shared" ref="AA17:AG17" si="194">+AA132*AA36</f>
        <v>1.9449062789408396</v>
      </c>
      <c r="AB17" s="4">
        <f t="shared" si="194"/>
        <v>1.1669437673645038</v>
      </c>
      <c r="AC17" s="4">
        <f t="shared" si="194"/>
        <v>0.97245313947042</v>
      </c>
      <c r="AD17" s="4">
        <f t="shared" si="194"/>
        <v>1.5678139095088772</v>
      </c>
      <c r="AE17" s="4">
        <f t="shared" si="194"/>
        <v>0.94068834570532633</v>
      </c>
      <c r="AF17" s="4">
        <f t="shared" si="194"/>
        <v>0.78390695475443872</v>
      </c>
      <c r="AG17" s="4">
        <f t="shared" si="194"/>
        <v>0.78390695475443872</v>
      </c>
      <c r="AH17" s="4">
        <f t="shared" ref="AH17:AI17" si="195">+AH132</f>
        <v>3.2415104649013995</v>
      </c>
      <c r="AI17" s="4">
        <f t="shared" si="195"/>
        <v>2.8061828604474504</v>
      </c>
      <c r="AJ17" s="4">
        <f t="shared" ref="AJ17:AS17" si="196">+AJ132</f>
        <v>2.8647740162589153</v>
      </c>
      <c r="AK17" s="4">
        <f t="shared" ref="AK17" si="197">+AK132</f>
        <v>3.7224880292745581</v>
      </c>
      <c r="AL17" s="4">
        <f t="shared" ref="AL17:AR17" si="198">+AL132*AL36</f>
        <v>1.9909604872860305</v>
      </c>
      <c r="AM17" s="4">
        <f t="shared" si="198"/>
        <v>1.1945762923716183</v>
      </c>
      <c r="AN17" s="4">
        <f t="shared" si="198"/>
        <v>0.99548024364301535</v>
      </c>
      <c r="AO17" s="4">
        <f t="shared" si="198"/>
        <v>1.7188644097553492</v>
      </c>
      <c r="AP17" s="4">
        <f t="shared" si="198"/>
        <v>1.0313186458532095</v>
      </c>
      <c r="AQ17" s="4">
        <f t="shared" si="198"/>
        <v>0.85943220487767469</v>
      </c>
      <c r="AR17" s="4">
        <f t="shared" si="198"/>
        <v>0.85943220487767469</v>
      </c>
      <c r="AS17" s="4">
        <f t="shared" si="196"/>
        <v>3.3182674788100508</v>
      </c>
      <c r="AT17" s="4">
        <f t="shared" ref="AT17" si="199">+AT132</f>
        <v>3.0235748896319818</v>
      </c>
      <c r="AU17" s="4">
        <f t="shared" ref="AU17:BD17" si="200">+AU132</f>
        <v>3.1407796988367394</v>
      </c>
      <c r="AV17" s="4">
        <f t="shared" ref="AV17" si="201">+AV132</f>
        <v>3.7399526375314101</v>
      </c>
      <c r="AW17" s="4">
        <f t="shared" ref="AW17:BC17" si="202">+AW132*AW36</f>
        <v>2.0381052315245283</v>
      </c>
      <c r="AX17" s="4">
        <f t="shared" si="202"/>
        <v>1.2228631389147169</v>
      </c>
      <c r="AY17" s="4">
        <f t="shared" si="202"/>
        <v>1.0190526157622644</v>
      </c>
      <c r="AZ17" s="4">
        <f t="shared" si="202"/>
        <v>1.8844678193020434</v>
      </c>
      <c r="BA17" s="4">
        <f t="shared" si="202"/>
        <v>1.1306806915812262</v>
      </c>
      <c r="BB17" s="4">
        <f t="shared" si="202"/>
        <v>0.94223390965102194</v>
      </c>
      <c r="BC17" s="4">
        <f t="shared" si="202"/>
        <v>0.94223390965102194</v>
      </c>
      <c r="BD17" s="4">
        <f t="shared" si="200"/>
        <v>3.3968420525408805</v>
      </c>
      <c r="BE17" s="4">
        <f t="shared" ref="BE17" si="203">+BE132</f>
        <v>3.257808050240655</v>
      </c>
      <c r="BF17" s="4">
        <f t="shared" ref="BF17:BO17" si="204">+BF132</f>
        <v>1.7790994173137713</v>
      </c>
      <c r="BG17" s="4">
        <f t="shared" ref="BG17:BM17" si="205">+BG132*BG36</f>
        <v>1.4894037757741041</v>
      </c>
      <c r="BH17" s="4">
        <f t="shared" si="205"/>
        <v>0.89364226546446246</v>
      </c>
      <c r="BI17" s="4">
        <f t="shared" si="205"/>
        <v>0.74470188788705216</v>
      </c>
      <c r="BJ17" s="4">
        <f t="shared" si="205"/>
        <v>1.0674596503882627</v>
      </c>
      <c r="BK17" s="4">
        <f t="shared" si="205"/>
        <v>0.64047579023295764</v>
      </c>
      <c r="BL17" s="4">
        <f t="shared" si="205"/>
        <v>0.53372982519413148</v>
      </c>
      <c r="BM17" s="4">
        <f t="shared" si="205"/>
        <v>0.53372982519413148</v>
      </c>
      <c r="BN17" s="4">
        <f t="shared" ref="BN17" si="206">+BN132</f>
        <v>2.0120571723445488</v>
      </c>
      <c r="BO17" s="4">
        <f t="shared" si="204"/>
        <v>2.0160330319155566</v>
      </c>
      <c r="BP17" s="4">
        <f t="shared" ref="BP17:BV17" si="207">+BP132*BP36</f>
        <v>1.6877568395554012</v>
      </c>
      <c r="BQ17" s="4">
        <f t="shared" si="207"/>
        <v>1.0126541037332408</v>
      </c>
      <c r="BR17" s="4">
        <f t="shared" si="207"/>
        <v>0.84387841977770073</v>
      </c>
      <c r="BS17" s="4">
        <f t="shared" si="207"/>
        <v>1.2096198191493339</v>
      </c>
      <c r="BT17" s="4">
        <f t="shared" si="207"/>
        <v>0.72577189148960031</v>
      </c>
      <c r="BU17" s="4">
        <f t="shared" si="207"/>
        <v>0.60480990957466707</v>
      </c>
      <c r="BV17" s="4">
        <f t="shared" si="207"/>
        <v>0.60480990957466707</v>
      </c>
      <c r="BW17" s="4">
        <f t="shared" ref="BW17" si="208">+BW132</f>
        <v>2.8129280659256688</v>
      </c>
      <c r="BX17" s="4">
        <f t="shared" ref="BX17" si="209">+BX132</f>
        <v>2.2268242396429914</v>
      </c>
      <c r="BY17" s="4">
        <f t="shared" ref="BY17:CH17" si="210">+BY132</f>
        <v>2.7977574845833213</v>
      </c>
      <c r="BZ17" s="4">
        <f t="shared" ref="BZ17:CF17" si="211">+BZ132*BZ36</f>
        <v>2.1029077263372091</v>
      </c>
      <c r="CA17" s="4">
        <f t="shared" si="211"/>
        <v>1.2617446358023254</v>
      </c>
      <c r="CB17" s="4">
        <f t="shared" si="211"/>
        <v>1.0514538631686048</v>
      </c>
      <c r="CC17" s="4">
        <f t="shared" si="211"/>
        <v>1.6786544907499927</v>
      </c>
      <c r="CD17" s="4">
        <f t="shared" si="211"/>
        <v>1.0071926944499956</v>
      </c>
      <c r="CE17" s="4">
        <f t="shared" si="211"/>
        <v>0.83932724537499648</v>
      </c>
      <c r="CF17" s="4">
        <f t="shared" si="211"/>
        <v>0.83932724537499648</v>
      </c>
      <c r="CG17" s="4">
        <f t="shared" ref="CG17" si="212">+CG132</f>
        <v>3.5048462105620155</v>
      </c>
      <c r="CH17" s="4">
        <f t="shared" si="210"/>
        <v>4.0207343400706295</v>
      </c>
      <c r="CI17" s="4">
        <f t="shared" ref="CI17" si="213">+CI132</f>
        <v>3.0127270099051215</v>
      </c>
    </row>
    <row r="18" spans="1:87" x14ac:dyDescent="0.25">
      <c r="A18" s="16" t="s">
        <v>261</v>
      </c>
      <c r="B18" s="2" t="s">
        <v>104</v>
      </c>
      <c r="C18" s="16"/>
      <c r="E18" s="4">
        <f t="shared" ref="E18:L18" si="214">+E16+E17</f>
        <v>4.2489379180844757</v>
      </c>
      <c r="F18" s="4">
        <f t="shared" si="214"/>
        <v>2.6816050205985222</v>
      </c>
      <c r="G18" s="4">
        <f t="shared" si="214"/>
        <v>2.0196399428438561</v>
      </c>
      <c r="H18" s="4">
        <f t="shared" si="214"/>
        <v>1.8541486734051893</v>
      </c>
      <c r="I18" s="4">
        <f t="shared" si="214"/>
        <v>3.5106263007126</v>
      </c>
      <c r="J18" s="4">
        <f t="shared" si="214"/>
        <v>3.0676393302894738</v>
      </c>
      <c r="K18" s="4">
        <f t="shared" si="214"/>
        <v>2.9568925876836927</v>
      </c>
      <c r="L18" s="4">
        <f t="shared" si="214"/>
        <v>1.274681375425343</v>
      </c>
      <c r="M18" s="4">
        <f t="shared" ref="M18:N18" si="215">+M16+M17</f>
        <v>3.7848801501896334</v>
      </c>
      <c r="N18" s="4">
        <f t="shared" si="215"/>
        <v>4.1319135359739834</v>
      </c>
      <c r="O18" s="4">
        <f t="shared" ref="O18:AD18" si="216">+O16+O17</f>
        <v>3.8683900711047388</v>
      </c>
      <c r="P18" s="4">
        <f t="shared" ref="P18:R18" si="217">+P16+P17</f>
        <v>2.4582924623019911</v>
      </c>
      <c r="Q18" s="4">
        <f t="shared" si="217"/>
        <v>1.7503366744941204</v>
      </c>
      <c r="R18" s="4">
        <f t="shared" si="217"/>
        <v>1.5733477275421532</v>
      </c>
      <c r="S18" s="4">
        <f t="shared" si="216"/>
        <v>2.8694845928564678</v>
      </c>
      <c r="T18" s="4">
        <f t="shared" ref="T18:U18" si="218">+T16+T17</f>
        <v>2.2701413059075053</v>
      </c>
      <c r="U18" s="4">
        <f t="shared" si="218"/>
        <v>2.1203054841702644</v>
      </c>
      <c r="V18" s="4">
        <f>+V16+V17</f>
        <v>1.1605170213314218</v>
      </c>
      <c r="W18" s="4">
        <f t="shared" ref="W18:X18" si="219">+W16+W17</f>
        <v>3.6382187753151087</v>
      </c>
      <c r="X18" s="4">
        <f t="shared" si="219"/>
        <v>3.7917330431717469</v>
      </c>
      <c r="Y18" s="4">
        <f t="shared" si="216"/>
        <v>4.4222523796606215</v>
      </c>
      <c r="Z18" s="4">
        <f t="shared" ref="Z18" si="220">+Z16+Z17</f>
        <v>3.8668116053680861</v>
      </c>
      <c r="AA18" s="4">
        <f t="shared" ref="AA18:AC18" si="221">+AA16+AA17</f>
        <v>2.8059949728713165</v>
      </c>
      <c r="AB18" s="4">
        <f t="shared" si="221"/>
        <v>2.0280324612949809</v>
      </c>
      <c r="AC18" s="4">
        <f t="shared" si="221"/>
        <v>1.833541833400897</v>
      </c>
      <c r="AD18" s="4">
        <f t="shared" si="216"/>
        <v>3.3770431066547038</v>
      </c>
      <c r="AE18" s="4">
        <f t="shared" ref="AE18:AF18" si="222">+AE16+AE17</f>
        <v>2.7499175428511529</v>
      </c>
      <c r="AF18" s="4">
        <f t="shared" si="222"/>
        <v>2.5931361519002651</v>
      </c>
      <c r="AG18" s="4">
        <f>+AG16+AG17</f>
        <v>1.3266757138981866</v>
      </c>
      <c r="AH18" s="4">
        <f t="shared" ref="AH18:AI18" si="223">+AH16+AH17</f>
        <v>4.1025991588318762</v>
      </c>
      <c r="AI18" s="4">
        <f t="shared" si="223"/>
        <v>4.3240099570757913</v>
      </c>
      <c r="AJ18" s="4">
        <f t="shared" ref="AJ18:AS18" si="224">+AJ16+AJ17</f>
        <v>4.2942100674167794</v>
      </c>
      <c r="AK18" s="4">
        <f t="shared" ref="AK18" si="225">+AK16+AK17</f>
        <v>3.8579704576520961</v>
      </c>
      <c r="AL18" s="4">
        <f t="shared" ref="AL18:AN18" si="226">+AL16+AL17</f>
        <v>2.7362529895795085</v>
      </c>
      <c r="AM18" s="4">
        <f t="shared" si="226"/>
        <v>1.9398687946650961</v>
      </c>
      <c r="AN18" s="4">
        <f t="shared" si="226"/>
        <v>1.7407727459364932</v>
      </c>
      <c r="AO18" s="4">
        <f t="shared" si="224"/>
        <v>3.1483004609132133</v>
      </c>
      <c r="AP18" s="4">
        <f t="shared" ref="AP18:AQ18" si="227">+AP16+AP17</f>
        <v>2.4607546970110734</v>
      </c>
      <c r="AQ18" s="4">
        <f t="shared" si="227"/>
        <v>2.2888682560355389</v>
      </c>
      <c r="AR18" s="4">
        <f>+AR16+AR17</f>
        <v>1.288263020225034</v>
      </c>
      <c r="AS18" s="4">
        <f t="shared" si="224"/>
        <v>4.0635599811035288</v>
      </c>
      <c r="AT18" s="4">
        <f t="shared" ref="AT18" si="228">+AT16+AT17</f>
        <v>4.2134427837076185</v>
      </c>
      <c r="AU18" s="4">
        <f t="shared" ref="AU18:BD18" si="229">+AU16+AU17</f>
        <v>4.1538315619552053</v>
      </c>
      <c r="AV18" s="4">
        <f t="shared" ref="AV18" si="230">+AV16+AV17</f>
        <v>3.849087830371849</v>
      </c>
      <c r="AW18" s="4">
        <f t="shared" ref="AW18:AY18" si="231">+AW16+AW17</f>
        <v>2.6648595581620467</v>
      </c>
      <c r="AX18" s="4">
        <f t="shared" si="231"/>
        <v>1.8496174655522353</v>
      </c>
      <c r="AY18" s="4">
        <f t="shared" si="231"/>
        <v>1.645806942399783</v>
      </c>
      <c r="AZ18" s="4">
        <f t="shared" si="229"/>
        <v>2.8975196824205094</v>
      </c>
      <c r="BA18" s="4">
        <f t="shared" ref="BA18:BB18" si="232">+BA16+BA17</f>
        <v>2.1437325546996924</v>
      </c>
      <c r="BB18" s="4">
        <f t="shared" si="232"/>
        <v>1.9552857727694881</v>
      </c>
      <c r="BC18" s="4">
        <f>+BC16+BC17</f>
        <v>1.2461494685865619</v>
      </c>
      <c r="BD18" s="4">
        <f t="shared" si="229"/>
        <v>4.0235963791783993</v>
      </c>
      <c r="BE18" s="4">
        <f t="shared" ref="BE18" si="233">+BE16+BE17</f>
        <v>4.0943100879287382</v>
      </c>
      <c r="BF18" s="4">
        <f t="shared" ref="BF18:BS18" si="234">+BF16+BF17</f>
        <v>4.245233955349657</v>
      </c>
      <c r="BG18" s="4">
        <f t="shared" ref="BG18:BI18" si="235">+BG16+BG17</f>
        <v>2.8946249997200475</v>
      </c>
      <c r="BH18" s="4">
        <f t="shared" si="235"/>
        <v>2.2988634894104054</v>
      </c>
      <c r="BI18" s="4">
        <f t="shared" si="235"/>
        <v>2.1499231118329956</v>
      </c>
      <c r="BJ18" s="4">
        <f t="shared" si="234"/>
        <v>3.5335941884241482</v>
      </c>
      <c r="BK18" s="4">
        <f t="shared" ref="BK18:BL18" si="236">+BK16+BK17</f>
        <v>3.1066103282688431</v>
      </c>
      <c r="BL18" s="4">
        <f t="shared" si="236"/>
        <v>2.9998643632300168</v>
      </c>
      <c r="BM18" s="4">
        <f>+BM16+BM17</f>
        <v>1.2735701866048972</v>
      </c>
      <c r="BN18" s="4">
        <f t="shared" ref="BN18" si="237">+BN16+BN17</f>
        <v>4.1267499401602841</v>
      </c>
      <c r="BO18" s="4">
        <f t="shared" si="234"/>
        <v>4.1247277889520531</v>
      </c>
      <c r="BP18" s="4">
        <f t="shared" ref="BP18:BR18" si="238">+BP16+BP17</f>
        <v>2.5942499296194481</v>
      </c>
      <c r="BQ18" s="4">
        <f t="shared" si="238"/>
        <v>1.9191471937972877</v>
      </c>
      <c r="BR18" s="4">
        <f t="shared" si="238"/>
        <v>1.7503715098417476</v>
      </c>
      <c r="BS18" s="4">
        <f t="shared" si="234"/>
        <v>3.3183145761858306</v>
      </c>
      <c r="BT18" s="4">
        <f t="shared" ref="BT18:BU18" si="239">+BT16+BT17</f>
        <v>2.8344666485260968</v>
      </c>
      <c r="BU18" s="4">
        <f t="shared" si="239"/>
        <v>2.7135046666111635</v>
      </c>
      <c r="BV18" s="4">
        <f>+BV16+BV17</f>
        <v>1.2374183366856162</v>
      </c>
      <c r="BW18" s="4">
        <f t="shared" ref="BW18" si="240">+BW16+BW17</f>
        <v>3.7194211559897159</v>
      </c>
      <c r="BX18" s="4">
        <f t="shared" ref="BX18" si="241">+BX16+BX17</f>
        <v>4.0175178415739818</v>
      </c>
      <c r="BY18" s="4">
        <f t="shared" ref="BY18:CH18" si="242">+BY16+BY17</f>
        <v>4.8239223721851801</v>
      </c>
      <c r="BZ18" s="4">
        <f t="shared" ref="BZ18:CB18" si="243">+BZ16+BZ17</f>
        <v>3.0623533989988649</v>
      </c>
      <c r="CA18" s="4">
        <f t="shared" si="243"/>
        <v>2.2211903084639815</v>
      </c>
      <c r="CB18" s="4">
        <f t="shared" si="243"/>
        <v>2.0108995358302608</v>
      </c>
      <c r="CC18" s="4">
        <f t="shared" si="242"/>
        <v>3.7048193783518517</v>
      </c>
      <c r="CD18" s="4">
        <f t="shared" ref="CD18:CE18" si="244">+CD16+CD17</f>
        <v>3.0333575820518544</v>
      </c>
      <c r="CE18" s="4">
        <f t="shared" si="244"/>
        <v>2.865492132976855</v>
      </c>
      <c r="CF18" s="4">
        <f>+CF16+CF17</f>
        <v>1.4471767116555543</v>
      </c>
      <c r="CG18" s="4">
        <f t="shared" ref="CG18" si="245">+CG16+CG17</f>
        <v>4.4642918832236713</v>
      </c>
      <c r="CH18" s="4">
        <f t="shared" si="242"/>
        <v>4.2019074137105603</v>
      </c>
      <c r="CI18" s="4">
        <f t="shared" ref="CI18" si="246">+CI16+CI17</f>
        <v>4.7145873019699156</v>
      </c>
    </row>
    <row r="19" spans="1:87" x14ac:dyDescent="0.25">
      <c r="A19" s="24" t="s">
        <v>143</v>
      </c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</row>
    <row r="20" spans="1:87" x14ac:dyDescent="0.25">
      <c r="A20" s="16" t="s">
        <v>260</v>
      </c>
      <c r="B20" s="2" t="s">
        <v>104</v>
      </c>
      <c r="C20" s="16"/>
      <c r="E20" s="4">
        <f t="shared" ref="E20:L20" si="247">+E121</f>
        <v>2.5101683928997764</v>
      </c>
      <c r="F20" s="4">
        <f t="shared" si="247"/>
        <v>1.1865989798948624</v>
      </c>
      <c r="G20" s="4">
        <f t="shared" si="247"/>
        <v>1.1865989798948624</v>
      </c>
      <c r="H20" s="4">
        <f t="shared" si="247"/>
        <v>1.1865989798948624</v>
      </c>
      <c r="I20" s="4">
        <f t="shared" si="247"/>
        <v>2.5101683928997764</v>
      </c>
      <c r="J20" s="4">
        <f t="shared" si="247"/>
        <v>2.5101683928997764</v>
      </c>
      <c r="K20" s="4">
        <f t="shared" si="247"/>
        <v>2.5101683928997764</v>
      </c>
      <c r="L20" s="4">
        <f t="shared" si="247"/>
        <v>2.5101683928997764</v>
      </c>
      <c r="M20" s="4">
        <f t="shared" ref="M20:N20" si="248">+M121</f>
        <v>1.1865989798948624</v>
      </c>
      <c r="N20" s="4">
        <f t="shared" si="248"/>
        <v>2.154032340895399</v>
      </c>
      <c r="O20" s="4">
        <f t="shared" ref="O20:AD20" si="249">+O121</f>
        <v>1.5159058852256637</v>
      </c>
      <c r="P20" s="4">
        <f t="shared" ref="P20:R20" si="250">+P121</f>
        <v>0.85941932700928225</v>
      </c>
      <c r="Q20" s="4">
        <f t="shared" si="250"/>
        <v>0.85941932700928225</v>
      </c>
      <c r="R20" s="4">
        <f t="shared" si="250"/>
        <v>0.85941932700928225</v>
      </c>
      <c r="S20" s="4">
        <f t="shared" si="249"/>
        <v>1.5159058852256637</v>
      </c>
      <c r="T20" s="4">
        <f t="shared" ref="T20:U20" si="251">+T121</f>
        <v>1.5159058852256637</v>
      </c>
      <c r="U20" s="4">
        <f t="shared" si="251"/>
        <v>1.5159058852256637</v>
      </c>
      <c r="V20" s="4">
        <f>+V121</f>
        <v>1.5159058852256637</v>
      </c>
      <c r="W20" s="4">
        <f t="shared" ref="W20:X20" si="252">+W121</f>
        <v>0.85941932700928225</v>
      </c>
      <c r="X20" s="4">
        <f t="shared" si="252"/>
        <v>1.2687408238187068</v>
      </c>
      <c r="Y20" s="4">
        <f t="shared" si="249"/>
        <v>1.9607198931309406</v>
      </c>
      <c r="Z20" s="4">
        <f t="shared" ref="Z20" si="253">+Z121</f>
        <v>0.37651105007164959</v>
      </c>
      <c r="AA20" s="4">
        <f t="shared" ref="AA20:AC20" si="254">+AA121</f>
        <v>1.0490161029396632</v>
      </c>
      <c r="AB20" s="4">
        <f t="shared" si="254"/>
        <v>1.0490161029396632</v>
      </c>
      <c r="AC20" s="4">
        <f t="shared" si="254"/>
        <v>1.0490161029396632</v>
      </c>
      <c r="AD20" s="4">
        <f t="shared" si="249"/>
        <v>1.9607198931309406</v>
      </c>
      <c r="AE20" s="4">
        <f t="shared" ref="AE20:AF20" si="255">+AE121</f>
        <v>1.9607198931309406</v>
      </c>
      <c r="AF20" s="4">
        <f t="shared" si="255"/>
        <v>1.9607198931309406</v>
      </c>
      <c r="AG20" s="4">
        <f>+AG121</f>
        <v>1.9607198931309406</v>
      </c>
      <c r="AH20" s="4">
        <f t="shared" ref="AH20:AI20" si="256">+AH121</f>
        <v>1.0490161029396632</v>
      </c>
      <c r="AI20" s="4">
        <f t="shared" si="256"/>
        <v>1.6502854452682427</v>
      </c>
      <c r="AJ20" s="4">
        <f t="shared" ref="AJ20:AT20" si="257">+AJ121</f>
        <v>1.5955220669525882</v>
      </c>
      <c r="AK20" s="4">
        <f t="shared" ref="AK20" si="258">+AK121</f>
        <v>0.35129463629233076</v>
      </c>
      <c r="AL20" s="4">
        <f t="shared" si="257"/>
        <v>0.93766991907013009</v>
      </c>
      <c r="AM20" s="4">
        <f t="shared" si="257"/>
        <v>0.93766991907013009</v>
      </c>
      <c r="AN20" s="4">
        <f t="shared" si="257"/>
        <v>0.93766991907013009</v>
      </c>
      <c r="AO20" s="4">
        <f t="shared" si="257"/>
        <v>1.5955220669525882</v>
      </c>
      <c r="AP20" s="4">
        <f t="shared" si="257"/>
        <v>1.5955220669525882</v>
      </c>
      <c r="AQ20" s="4">
        <f t="shared" si="257"/>
        <v>1.5955220669525882</v>
      </c>
      <c r="AR20" s="4">
        <f t="shared" si="257"/>
        <v>1.5955220669525882</v>
      </c>
      <c r="AS20" s="4">
        <f t="shared" si="257"/>
        <v>0.93766991907013009</v>
      </c>
      <c r="AT20" s="4">
        <f t="shared" si="257"/>
        <v>1.332587651406727</v>
      </c>
      <c r="AU20" s="4">
        <f t="shared" ref="AU20:BD20" si="259">+AU121</f>
        <v>1.1951393798678511</v>
      </c>
      <c r="AV20" s="4">
        <f t="shared" ref="AV20" si="260">+AV121</f>
        <v>0.32595991594363222</v>
      </c>
      <c r="AW20" s="4">
        <f t="shared" ref="AW20:AY20" si="261">+AW121</f>
        <v>0.82368712468321892</v>
      </c>
      <c r="AX20" s="4">
        <f t="shared" si="261"/>
        <v>0.82368712468321892</v>
      </c>
      <c r="AY20" s="4">
        <f t="shared" si="261"/>
        <v>0.82368712468321892</v>
      </c>
      <c r="AZ20" s="4">
        <f t="shared" si="259"/>
        <v>1.1951393798678511</v>
      </c>
      <c r="BA20" s="4">
        <f t="shared" ref="BA20:BB20" si="262">+BA121</f>
        <v>1.1951393798678511</v>
      </c>
      <c r="BB20" s="4">
        <f t="shared" si="262"/>
        <v>1.1951393798678511</v>
      </c>
      <c r="BC20" s="4">
        <f>+BC121</f>
        <v>1.1951393798678511</v>
      </c>
      <c r="BD20" s="4">
        <f t="shared" si="259"/>
        <v>0.82368712468321892</v>
      </c>
      <c r="BE20" s="4">
        <f t="shared" ref="BE20" si="263">+BE121</f>
        <v>0.99027814422871241</v>
      </c>
      <c r="BF20" s="4">
        <f t="shared" ref="BF20:BS20" si="264">+BF121</f>
        <v>2.5692782876815303</v>
      </c>
      <c r="BG20" s="4">
        <f t="shared" ref="BG20:BI20" si="265">+BG121</f>
        <v>1.5491355069015997</v>
      </c>
      <c r="BH20" s="4">
        <f t="shared" si="265"/>
        <v>1.5491355069015997</v>
      </c>
      <c r="BI20" s="4">
        <f t="shared" si="265"/>
        <v>1.5491355069015997</v>
      </c>
      <c r="BJ20" s="4">
        <f t="shared" si="264"/>
        <v>2.5692782876815303</v>
      </c>
      <c r="BK20" s="4">
        <f t="shared" ref="BK20:BL20" si="266">+BK121</f>
        <v>2.5692782876815303</v>
      </c>
      <c r="BL20" s="4">
        <f t="shared" si="266"/>
        <v>2.5692782876815303</v>
      </c>
      <c r="BM20" s="4">
        <f>+BM121</f>
        <v>2.5692782876815303</v>
      </c>
      <c r="BN20" s="4">
        <f t="shared" ref="BN20" si="267">+BN121</f>
        <v>2.2096665395446848</v>
      </c>
      <c r="BO20" s="4">
        <f t="shared" si="264"/>
        <v>2.2255747943731485</v>
      </c>
      <c r="BP20" s="4">
        <f t="shared" ref="BP20:BR20" si="268">+BP121</f>
        <v>1.0695733234560165</v>
      </c>
      <c r="BQ20" s="4">
        <f t="shared" si="268"/>
        <v>1.0695733234560165</v>
      </c>
      <c r="BR20" s="4">
        <f t="shared" si="268"/>
        <v>1.0695733234560165</v>
      </c>
      <c r="BS20" s="4">
        <f t="shared" si="264"/>
        <v>2.2255747943731485</v>
      </c>
      <c r="BT20" s="4">
        <f t="shared" ref="BT20:BU20" si="269">+BT121</f>
        <v>2.2255747943731485</v>
      </c>
      <c r="BU20" s="4">
        <f t="shared" si="269"/>
        <v>2.2255747943731485</v>
      </c>
      <c r="BV20" s="4">
        <f>+BV121</f>
        <v>2.2255747943731485</v>
      </c>
      <c r="BW20" s="4">
        <f t="shared" ref="BW20" si="270">+BW121</f>
        <v>1.0695733234560165</v>
      </c>
      <c r="BX20" s="4">
        <f t="shared" ref="BX20" si="271">+BX121</f>
        <v>1.895804878053382</v>
      </c>
      <c r="BY20" s="4">
        <f t="shared" ref="BY20:CH20" si="272">+BY121</f>
        <v>2.1883656026101295</v>
      </c>
      <c r="BZ20" s="4">
        <f t="shared" ref="BZ20:CB20" si="273">+BZ121</f>
        <v>1.1626400397502159</v>
      </c>
      <c r="CA20" s="4">
        <f t="shared" si="273"/>
        <v>1.1626400397502159</v>
      </c>
      <c r="CB20" s="4">
        <f t="shared" si="273"/>
        <v>1.1626400397502159</v>
      </c>
      <c r="CC20" s="4">
        <f t="shared" si="272"/>
        <v>2.1883656026101295</v>
      </c>
      <c r="CD20" s="4">
        <f t="shared" ref="CD20:CE20" si="274">+CD121</f>
        <v>2.1883656026101295</v>
      </c>
      <c r="CE20" s="4">
        <f t="shared" si="274"/>
        <v>2.1883656026101295</v>
      </c>
      <c r="CF20" s="4">
        <f>+CF121</f>
        <v>2.1883656026101295</v>
      </c>
      <c r="CG20" s="4">
        <f t="shared" ref="CG20" si="275">+CG121</f>
        <v>1.1626400397502159</v>
      </c>
      <c r="CH20" s="4">
        <f t="shared" si="272"/>
        <v>0.41427618869241234</v>
      </c>
      <c r="CI20" s="4">
        <f t="shared" ref="CI20" si="276">+CI121</f>
        <v>1.8440680042775441</v>
      </c>
    </row>
    <row r="21" spans="1:87" x14ac:dyDescent="0.25">
      <c r="A21" s="16" t="s">
        <v>259</v>
      </c>
      <c r="B21" s="2" t="s">
        <v>104</v>
      </c>
      <c r="C21" s="16"/>
      <c r="E21" s="4">
        <f t="shared" ref="E21:L21" si="277">+E153</f>
        <v>9.1790746231723397E-2</v>
      </c>
      <c r="F21" s="4">
        <f t="shared" si="277"/>
        <v>0.11702045333614151</v>
      </c>
      <c r="G21" s="4">
        <f t="shared" si="277"/>
        <v>0.11702045333614151</v>
      </c>
      <c r="H21" s="4">
        <f t="shared" si="277"/>
        <v>0.11702045333614151</v>
      </c>
      <c r="I21" s="4">
        <f t="shared" si="277"/>
        <v>9.1790746231723397E-2</v>
      </c>
      <c r="J21" s="4">
        <f t="shared" si="277"/>
        <v>9.1790746231723397E-2</v>
      </c>
      <c r="K21" s="4">
        <f t="shared" si="277"/>
        <v>9.1790746231723397E-2</v>
      </c>
      <c r="L21" s="4">
        <f t="shared" si="277"/>
        <v>9.1790746231723397E-2</v>
      </c>
      <c r="M21" s="4">
        <f t="shared" ref="M21:N21" si="278">+M153</f>
        <v>0.11702045333614151</v>
      </c>
      <c r="N21" s="4">
        <f t="shared" si="278"/>
        <v>9.815308102921412E-2</v>
      </c>
      <c r="O21" s="4">
        <f t="shared" ref="O21:W21" si="279">+O153</f>
        <v>0.1094189711599562</v>
      </c>
      <c r="P21" s="4">
        <f t="shared" ref="P21:R21" si="280">+P153</f>
        <v>0.12193283210222722</v>
      </c>
      <c r="Q21" s="4">
        <f t="shared" si="280"/>
        <v>0.12193283210222722</v>
      </c>
      <c r="R21" s="4">
        <f t="shared" si="280"/>
        <v>0.12193283210222722</v>
      </c>
      <c r="S21" s="4">
        <f t="shared" si="279"/>
        <v>0.1094189711599562</v>
      </c>
      <c r="T21" s="4">
        <f t="shared" ref="T21:U21" si="281">+T153</f>
        <v>0.1094189711599562</v>
      </c>
      <c r="U21" s="4">
        <f t="shared" si="281"/>
        <v>0.1094189711599562</v>
      </c>
      <c r="V21" s="4">
        <f>+V153</f>
        <v>0.1094189711599562</v>
      </c>
      <c r="W21" s="4">
        <f t="shared" si="279"/>
        <v>0.12193283210222722</v>
      </c>
      <c r="X21" s="4">
        <f t="shared" ref="X21" si="282">+X153</f>
        <v>0.11358662979223841</v>
      </c>
      <c r="Y21" s="4">
        <f t="shared" ref="Y21:AH21" si="283">+Y153</f>
        <v>0.11743324612589397</v>
      </c>
      <c r="Z21" s="4">
        <f t="shared" ref="Z21" si="284">+Z153</f>
        <v>0.14763122796945488</v>
      </c>
      <c r="AA21" s="4">
        <f t="shared" ref="AA21:AC21" si="285">+AA153</f>
        <v>0.13481202457642649</v>
      </c>
      <c r="AB21" s="4">
        <f t="shared" si="285"/>
        <v>0.13481202457642649</v>
      </c>
      <c r="AC21" s="4">
        <f t="shared" si="285"/>
        <v>0.13481202457642649</v>
      </c>
      <c r="AD21" s="4">
        <f t="shared" si="283"/>
        <v>0.11743324612589397</v>
      </c>
      <c r="AE21" s="4">
        <f t="shared" ref="AE21:AF21" si="286">+AE153</f>
        <v>0.11743324612589397</v>
      </c>
      <c r="AF21" s="4">
        <f t="shared" si="286"/>
        <v>0.11743324612589397</v>
      </c>
      <c r="AG21" s="4">
        <f>+AG153</f>
        <v>0.11743324612589397</v>
      </c>
      <c r="AH21" s="4">
        <f t="shared" si="283"/>
        <v>0.13481202457642649</v>
      </c>
      <c r="AI21" s="4">
        <f t="shared" ref="AI21" si="287">+AI153</f>
        <v>0.12277445086057132</v>
      </c>
      <c r="AJ21" s="4">
        <f t="shared" ref="AJ21:AS21" si="288">+AJ153</f>
        <v>0.12439459934176481</v>
      </c>
      <c r="AK21" s="4">
        <f t="shared" ref="AK21" si="289">+AK153</f>
        <v>0.14811189995206867</v>
      </c>
      <c r="AL21" s="4">
        <f t="shared" ref="AL21:AN21" si="290">+AL153</f>
        <v>0.13693449097571053</v>
      </c>
      <c r="AM21" s="4">
        <f t="shared" si="290"/>
        <v>0.13693449097571053</v>
      </c>
      <c r="AN21" s="4">
        <f t="shared" si="290"/>
        <v>0.13693449097571053</v>
      </c>
      <c r="AO21" s="4">
        <f t="shared" si="288"/>
        <v>0.12439459934176481</v>
      </c>
      <c r="AP21" s="4">
        <f t="shared" ref="AP21:AQ21" si="291">+AP153</f>
        <v>0.12439459934176481</v>
      </c>
      <c r="AQ21" s="4">
        <f t="shared" si="291"/>
        <v>0.12439459934176481</v>
      </c>
      <c r="AR21" s="4">
        <f>+AR153</f>
        <v>0.12439459934176481</v>
      </c>
      <c r="AS21" s="4">
        <f t="shared" si="288"/>
        <v>0.13693449097571053</v>
      </c>
      <c r="AT21" s="4">
        <f t="shared" ref="AT21" si="292">+AT153</f>
        <v>0.12878572271600672</v>
      </c>
      <c r="AU21" s="4">
        <f t="shared" ref="AU21:BD21" si="293">+AU153</f>
        <v>0.13202664177608955</v>
      </c>
      <c r="AV21" s="4">
        <f t="shared" ref="AV21" si="294">+AV153</f>
        <v>0.14859482707904031</v>
      </c>
      <c r="AW21" s="4">
        <f t="shared" ref="AW21:AY21" si="295">+AW153</f>
        <v>0.13910721609996077</v>
      </c>
      <c r="AX21" s="4">
        <f t="shared" si="295"/>
        <v>0.13910721609996077</v>
      </c>
      <c r="AY21" s="4">
        <f t="shared" si="295"/>
        <v>0.13910721609996077</v>
      </c>
      <c r="AZ21" s="4">
        <f t="shared" si="293"/>
        <v>0.13202664177608955</v>
      </c>
      <c r="BA21" s="4">
        <f t="shared" ref="BA21:BB21" si="296">+BA153</f>
        <v>0.13202664177608955</v>
      </c>
      <c r="BB21" s="4">
        <f t="shared" si="296"/>
        <v>0.13202664177608955</v>
      </c>
      <c r="BC21" s="4">
        <f>+BC153</f>
        <v>0.13202664177608955</v>
      </c>
      <c r="BD21" s="4">
        <f t="shared" si="293"/>
        <v>0.13910721609996077</v>
      </c>
      <c r="BE21" s="4">
        <f t="shared" ref="BE21" si="297">+BE153</f>
        <v>0.13526268146770679</v>
      </c>
      <c r="BF21" s="4">
        <f t="shared" ref="BF21:BS21" si="298">+BF153</f>
        <v>8.9651434193432758E-2</v>
      </c>
      <c r="BG21" s="4">
        <f t="shared" ref="BG21:BI21" si="299">+BG153</f>
        <v>0.10909726250502179</v>
      </c>
      <c r="BH21" s="4">
        <f t="shared" si="299"/>
        <v>0.10909726250502179</v>
      </c>
      <c r="BI21" s="4">
        <f t="shared" si="299"/>
        <v>0.10909726250502179</v>
      </c>
      <c r="BJ21" s="4">
        <f t="shared" si="298"/>
        <v>8.9651434193432758E-2</v>
      </c>
      <c r="BK21" s="4">
        <f t="shared" ref="BK21:BL21" si="300">+BK153</f>
        <v>8.9651434193432758E-2</v>
      </c>
      <c r="BL21" s="4">
        <f t="shared" si="300"/>
        <v>8.9651434193432758E-2</v>
      </c>
      <c r="BM21" s="4">
        <f>+BM153</f>
        <v>8.9651434193432758E-2</v>
      </c>
      <c r="BN21" s="4">
        <f t="shared" ref="BN21" si="301">+BN153</f>
        <v>9.6093125738311011E-2</v>
      </c>
      <c r="BO21" s="4">
        <f t="shared" si="298"/>
        <v>9.6203065246351013E-2</v>
      </c>
      <c r="BP21" s="4">
        <f t="shared" ref="BP21:BR21" si="302">+BP153</f>
        <v>0.11823861414688115</v>
      </c>
      <c r="BQ21" s="4">
        <f t="shared" si="302"/>
        <v>0.11823861414688115</v>
      </c>
      <c r="BR21" s="4">
        <f t="shared" si="302"/>
        <v>0.11823861414688115</v>
      </c>
      <c r="BS21" s="4">
        <f t="shared" si="298"/>
        <v>9.6203065246351013E-2</v>
      </c>
      <c r="BT21" s="4">
        <f t="shared" ref="BT21:BU21" si="303">+BT153</f>
        <v>9.6203065246351013E-2</v>
      </c>
      <c r="BU21" s="4">
        <f t="shared" si="303"/>
        <v>9.6203065246351013E-2</v>
      </c>
      <c r="BV21" s="4">
        <f>+BV153</f>
        <v>9.6203065246351013E-2</v>
      </c>
      <c r="BW21" s="4">
        <f t="shared" ref="BW21" si="304">+BW153</f>
        <v>0.11823861414688115</v>
      </c>
      <c r="BX21" s="4">
        <f t="shared" ref="BX21" si="305">+BX153</f>
        <v>0.10203181278202803</v>
      </c>
      <c r="BY21" s="4">
        <f t="shared" ref="BY21:CH21" si="306">+BY153</f>
        <v>0.12643483743605896</v>
      </c>
      <c r="BZ21" s="4">
        <f t="shared" ref="BZ21:CB21" si="307">+BZ153</f>
        <v>0.14598708400975183</v>
      </c>
      <c r="CA21" s="4">
        <f t="shared" si="307"/>
        <v>0.14598708400975183</v>
      </c>
      <c r="CB21" s="4">
        <f t="shared" si="307"/>
        <v>0.14598708400975183</v>
      </c>
      <c r="CC21" s="4">
        <f t="shared" si="306"/>
        <v>0.12643483743605896</v>
      </c>
      <c r="CD21" s="4">
        <f t="shared" ref="CD21:CE21" si="308">+CD153</f>
        <v>0.12643483743605896</v>
      </c>
      <c r="CE21" s="4">
        <f t="shared" si="308"/>
        <v>0.12643483743605896</v>
      </c>
      <c r="CF21" s="4">
        <f>+CF153</f>
        <v>0.12643483743605896</v>
      </c>
      <c r="CG21" s="4">
        <f t="shared" ref="CG21" si="309">+CG153</f>
        <v>0.14598708400975183</v>
      </c>
      <c r="CH21" s="4">
        <f t="shared" si="306"/>
        <v>0.16025229789593329</v>
      </c>
      <c r="CI21" s="4">
        <f t="shared" ref="CI21" si="310">+CI153</f>
        <v>0.13237912280011127</v>
      </c>
    </row>
    <row r="22" spans="1:87" x14ac:dyDescent="0.25">
      <c r="A22" s="16" t="s">
        <v>258</v>
      </c>
      <c r="B22" s="2" t="s">
        <v>104</v>
      </c>
      <c r="C22" s="16"/>
      <c r="E22" s="4">
        <f t="shared" ref="E22:L22" si="311">+E20+E21</f>
        <v>2.6019591391315</v>
      </c>
      <c r="F22" s="4">
        <f t="shared" si="311"/>
        <v>1.3036194332310038</v>
      </c>
      <c r="G22" s="4">
        <f t="shared" si="311"/>
        <v>1.3036194332310038</v>
      </c>
      <c r="H22" s="4">
        <f t="shared" si="311"/>
        <v>1.3036194332310038</v>
      </c>
      <c r="I22" s="4">
        <f t="shared" si="311"/>
        <v>2.6019591391315</v>
      </c>
      <c r="J22" s="4">
        <f t="shared" si="311"/>
        <v>2.6019591391315</v>
      </c>
      <c r="K22" s="4">
        <f t="shared" si="311"/>
        <v>2.6019591391315</v>
      </c>
      <c r="L22" s="4">
        <f t="shared" si="311"/>
        <v>2.6019591391315</v>
      </c>
      <c r="M22" s="4">
        <f t="shared" ref="M22:N22" si="312">+M20+M21</f>
        <v>1.3036194332310038</v>
      </c>
      <c r="N22" s="4">
        <f t="shared" si="312"/>
        <v>2.2521854219246129</v>
      </c>
      <c r="O22" s="4">
        <f t="shared" ref="O22:AD22" si="313">+O20+O21</f>
        <v>1.62532485638562</v>
      </c>
      <c r="P22" s="4">
        <f t="shared" ref="P22:R22" si="314">+P20+P21</f>
        <v>0.98135215911150953</v>
      </c>
      <c r="Q22" s="4">
        <f t="shared" si="314"/>
        <v>0.98135215911150953</v>
      </c>
      <c r="R22" s="4">
        <f t="shared" si="314"/>
        <v>0.98135215911150953</v>
      </c>
      <c r="S22" s="4">
        <f t="shared" si="313"/>
        <v>1.62532485638562</v>
      </c>
      <c r="T22" s="4">
        <f t="shared" ref="T22:U22" si="315">+T20+T21</f>
        <v>1.62532485638562</v>
      </c>
      <c r="U22" s="4">
        <f t="shared" si="315"/>
        <v>1.62532485638562</v>
      </c>
      <c r="V22" s="4">
        <f>+V20+V21</f>
        <v>1.62532485638562</v>
      </c>
      <c r="W22" s="4">
        <f t="shared" ref="W22:X22" si="316">+W20+W21</f>
        <v>0.98135215911150953</v>
      </c>
      <c r="X22" s="4">
        <f t="shared" si="316"/>
        <v>1.3823274536109451</v>
      </c>
      <c r="Y22" s="4">
        <f t="shared" si="313"/>
        <v>2.0781531392568344</v>
      </c>
      <c r="Z22" s="4">
        <f t="shared" ref="Z22" si="317">+Z20+Z21</f>
        <v>0.52414227804110447</v>
      </c>
      <c r="AA22" s="4">
        <f t="shared" ref="AA22:AC22" si="318">+AA20+AA21</f>
        <v>1.1838281275160898</v>
      </c>
      <c r="AB22" s="4">
        <f t="shared" si="318"/>
        <v>1.1838281275160898</v>
      </c>
      <c r="AC22" s="4">
        <f t="shared" si="318"/>
        <v>1.1838281275160898</v>
      </c>
      <c r="AD22" s="4">
        <f t="shared" si="313"/>
        <v>2.0781531392568344</v>
      </c>
      <c r="AE22" s="4">
        <f t="shared" ref="AE22:AF22" si="319">+AE20+AE21</f>
        <v>2.0781531392568344</v>
      </c>
      <c r="AF22" s="4">
        <f t="shared" si="319"/>
        <v>2.0781531392568344</v>
      </c>
      <c r="AG22" s="4">
        <f>+AG20+AG21</f>
        <v>2.0781531392568344</v>
      </c>
      <c r="AH22" s="4">
        <f t="shared" ref="AH22:AI22" si="320">+AH20+AH21</f>
        <v>1.1838281275160898</v>
      </c>
      <c r="AI22" s="4">
        <f t="shared" si="320"/>
        <v>1.773059896128814</v>
      </c>
      <c r="AJ22" s="4">
        <f t="shared" ref="AJ22:AS22" si="321">+AJ20+AJ21</f>
        <v>1.719916666294353</v>
      </c>
      <c r="AK22" s="4">
        <f t="shared" ref="AK22" si="322">+AK20+AK21</f>
        <v>0.49940653624439946</v>
      </c>
      <c r="AL22" s="4">
        <f t="shared" ref="AL22:AN22" si="323">+AL20+AL21</f>
        <v>1.0746044100458407</v>
      </c>
      <c r="AM22" s="4">
        <f t="shared" si="323"/>
        <v>1.0746044100458407</v>
      </c>
      <c r="AN22" s="4">
        <f t="shared" si="323"/>
        <v>1.0746044100458407</v>
      </c>
      <c r="AO22" s="4">
        <f t="shared" si="321"/>
        <v>1.719916666294353</v>
      </c>
      <c r="AP22" s="4">
        <f t="shared" ref="AP22:AQ22" si="324">+AP20+AP21</f>
        <v>1.719916666294353</v>
      </c>
      <c r="AQ22" s="4">
        <f t="shared" si="324"/>
        <v>1.719916666294353</v>
      </c>
      <c r="AR22" s="4">
        <f>+AR20+AR21</f>
        <v>1.719916666294353</v>
      </c>
      <c r="AS22" s="4">
        <f t="shared" si="321"/>
        <v>1.0746044100458407</v>
      </c>
      <c r="AT22" s="4">
        <f t="shared" ref="AT22" si="325">+AT20+AT21</f>
        <v>1.4613733741227337</v>
      </c>
      <c r="AU22" s="4">
        <f t="shared" ref="AU22:BD22" si="326">+AU20+AU21</f>
        <v>1.3271660216439407</v>
      </c>
      <c r="AV22" s="4">
        <f t="shared" ref="AV22" si="327">+AV20+AV21</f>
        <v>0.47455474302267253</v>
      </c>
      <c r="AW22" s="4">
        <f t="shared" ref="AW22:AY22" si="328">+AW20+AW21</f>
        <v>0.96279434078317971</v>
      </c>
      <c r="AX22" s="4">
        <f t="shared" si="328"/>
        <v>0.96279434078317971</v>
      </c>
      <c r="AY22" s="4">
        <f t="shared" si="328"/>
        <v>0.96279434078317971</v>
      </c>
      <c r="AZ22" s="4">
        <f t="shared" si="326"/>
        <v>1.3271660216439407</v>
      </c>
      <c r="BA22" s="4">
        <f t="shared" ref="BA22:BB22" si="329">+BA20+BA21</f>
        <v>1.3271660216439407</v>
      </c>
      <c r="BB22" s="4">
        <f t="shared" si="329"/>
        <v>1.3271660216439407</v>
      </c>
      <c r="BC22" s="4">
        <f>+BC20+BC21</f>
        <v>1.3271660216439407</v>
      </c>
      <c r="BD22" s="4">
        <f t="shared" si="326"/>
        <v>0.96279434078317971</v>
      </c>
      <c r="BE22" s="4">
        <f t="shared" ref="BE22" si="330">+BE20+BE21</f>
        <v>1.1255408256964192</v>
      </c>
      <c r="BF22" s="4">
        <f t="shared" ref="BF22:BS22" si="331">+BF20+BF21</f>
        <v>2.658929721874963</v>
      </c>
      <c r="BG22" s="4">
        <f t="shared" ref="BG22:BI22" si="332">+BG20+BG21</f>
        <v>1.6582327694066215</v>
      </c>
      <c r="BH22" s="4">
        <f t="shared" si="332"/>
        <v>1.6582327694066215</v>
      </c>
      <c r="BI22" s="4">
        <f t="shared" si="332"/>
        <v>1.6582327694066215</v>
      </c>
      <c r="BJ22" s="4">
        <f t="shared" si="331"/>
        <v>2.658929721874963</v>
      </c>
      <c r="BK22" s="4">
        <f t="shared" ref="BK22:BL22" si="333">+BK20+BK21</f>
        <v>2.658929721874963</v>
      </c>
      <c r="BL22" s="4">
        <f t="shared" si="333"/>
        <v>2.658929721874963</v>
      </c>
      <c r="BM22" s="4">
        <f>+BM20+BM21</f>
        <v>2.658929721874963</v>
      </c>
      <c r="BN22" s="4">
        <f t="shared" ref="BN22" si="334">+BN20+BN21</f>
        <v>2.3057596652829959</v>
      </c>
      <c r="BO22" s="4">
        <f t="shared" si="331"/>
        <v>2.3217778596194996</v>
      </c>
      <c r="BP22" s="4">
        <f t="shared" ref="BP22:BR22" si="335">+BP20+BP21</f>
        <v>1.1878119376028977</v>
      </c>
      <c r="BQ22" s="4">
        <f t="shared" si="335"/>
        <v>1.1878119376028977</v>
      </c>
      <c r="BR22" s="4">
        <f t="shared" si="335"/>
        <v>1.1878119376028977</v>
      </c>
      <c r="BS22" s="4">
        <f t="shared" si="331"/>
        <v>2.3217778596194996</v>
      </c>
      <c r="BT22" s="4">
        <f t="shared" ref="BT22:BU22" si="336">+BT20+BT21</f>
        <v>2.3217778596194996</v>
      </c>
      <c r="BU22" s="4">
        <f t="shared" si="336"/>
        <v>2.3217778596194996</v>
      </c>
      <c r="BV22" s="4">
        <f>+BV20+BV21</f>
        <v>2.3217778596194996</v>
      </c>
      <c r="BW22" s="4">
        <f t="shared" ref="BW22" si="337">+BW20+BW21</f>
        <v>1.1878119376028977</v>
      </c>
      <c r="BX22" s="4">
        <f t="shared" ref="BX22" si="338">+BX20+BX21</f>
        <v>1.9978366908354102</v>
      </c>
      <c r="BY22" s="4">
        <f t="shared" ref="BY22:CH22" si="339">+BY20+BY21</f>
        <v>2.3148004400461883</v>
      </c>
      <c r="BZ22" s="4">
        <f t="shared" ref="BZ22:CB22" si="340">+BZ20+BZ21</f>
        <v>1.3086271237599678</v>
      </c>
      <c r="CA22" s="4">
        <f t="shared" si="340"/>
        <v>1.3086271237599678</v>
      </c>
      <c r="CB22" s="4">
        <f t="shared" si="340"/>
        <v>1.3086271237599678</v>
      </c>
      <c r="CC22" s="4">
        <f t="shared" si="339"/>
        <v>2.3148004400461883</v>
      </c>
      <c r="CD22" s="4">
        <f t="shared" ref="CD22:CE22" si="341">+CD20+CD21</f>
        <v>2.3148004400461883</v>
      </c>
      <c r="CE22" s="4">
        <f t="shared" si="341"/>
        <v>2.3148004400461883</v>
      </c>
      <c r="CF22" s="4">
        <f>+CF20+CF21</f>
        <v>2.3148004400461883</v>
      </c>
      <c r="CG22" s="4">
        <f t="shared" ref="CG22" si="342">+CG20+CG21</f>
        <v>1.3086271237599678</v>
      </c>
      <c r="CH22" s="4">
        <f t="shared" si="339"/>
        <v>0.57452848658834565</v>
      </c>
      <c r="CI22" s="4">
        <f t="shared" ref="CI22" si="343">+CI20+CI21</f>
        <v>1.9764471270776554</v>
      </c>
    </row>
    <row r="23" spans="1:87" x14ac:dyDescent="0.25">
      <c r="A23" s="16" t="s">
        <v>257</v>
      </c>
      <c r="B23" s="2" t="s">
        <v>103</v>
      </c>
      <c r="C23" s="23"/>
      <c r="E23" s="4">
        <f t="shared" ref="E23:L23" si="344">+E127</f>
        <v>33.385746710328327</v>
      </c>
      <c r="F23" s="4">
        <f t="shared" si="344"/>
        <v>42.56219036661453</v>
      </c>
      <c r="G23" s="4">
        <f t="shared" si="344"/>
        <v>42.56219036661453</v>
      </c>
      <c r="H23" s="4">
        <f t="shared" si="344"/>
        <v>42.56219036661453</v>
      </c>
      <c r="I23" s="4">
        <f t="shared" si="344"/>
        <v>33.385746710328327</v>
      </c>
      <c r="J23" s="4">
        <f t="shared" si="344"/>
        <v>33.385746710328327</v>
      </c>
      <c r="K23" s="4">
        <f t="shared" si="344"/>
        <v>33.385746710328327</v>
      </c>
      <c r="L23" s="4">
        <f t="shared" si="344"/>
        <v>33.385746710328327</v>
      </c>
      <c r="M23" s="4">
        <f t="shared" ref="M23:CC23" si="345">+M127</f>
        <v>42.56219036661453</v>
      </c>
      <c r="N23" s="4">
        <f t="shared" ref="N23" si="346">+N127</f>
        <v>35.699828540528365</v>
      </c>
      <c r="O23" s="4">
        <f t="shared" si="345"/>
        <v>39.79741102909248</v>
      </c>
      <c r="P23" s="4">
        <f t="shared" ref="P23:R23" si="347">+P127</f>
        <v>44.348900247104119</v>
      </c>
      <c r="Q23" s="4">
        <f t="shared" si="347"/>
        <v>44.348900247104119</v>
      </c>
      <c r="R23" s="4">
        <f t="shared" si="347"/>
        <v>44.348900247104119</v>
      </c>
      <c r="S23" s="4">
        <f t="shared" si="345"/>
        <v>39.79741102909248</v>
      </c>
      <c r="T23" s="4">
        <f t="shared" ref="T23:U23" si="348">+T127</f>
        <v>39.79741102909248</v>
      </c>
      <c r="U23" s="4">
        <f t="shared" si="348"/>
        <v>39.79741102909248</v>
      </c>
      <c r="V23" s="4">
        <f>+V127</f>
        <v>39.79741102909248</v>
      </c>
      <c r="W23" s="4">
        <f t="shared" ref="W23:X23" si="349">+W127</f>
        <v>44.348900247104119</v>
      </c>
      <c r="X23" s="4">
        <f t="shared" si="349"/>
        <v>41.313254414015304</v>
      </c>
      <c r="Y23" s="4">
        <f t="shared" si="345"/>
        <v>42.712329635422023</v>
      </c>
      <c r="Z23" s="4">
        <f t="shared" ref="Z23" si="350">+Z127</f>
        <v>53.69581342198029</v>
      </c>
      <c r="AA23" s="4">
        <f t="shared" ref="AA23:AC23" si="351">+AA127</f>
        <v>49.033266323524359</v>
      </c>
      <c r="AB23" s="4">
        <f t="shared" si="351"/>
        <v>49.033266323524359</v>
      </c>
      <c r="AC23" s="4">
        <f t="shared" si="351"/>
        <v>49.033266323524359</v>
      </c>
      <c r="AD23" s="4">
        <f t="shared" si="345"/>
        <v>42.712329635422023</v>
      </c>
      <c r="AE23" s="4">
        <f t="shared" ref="AE23:AF23" si="352">+AE127</f>
        <v>42.712329635422023</v>
      </c>
      <c r="AF23" s="4">
        <f t="shared" si="352"/>
        <v>42.712329635422023</v>
      </c>
      <c r="AG23" s="4">
        <f>+AG127</f>
        <v>42.712329635422023</v>
      </c>
      <c r="AH23" s="4">
        <f t="shared" ref="AH23:AI23" si="353">+AH127</f>
        <v>49.033266323524359</v>
      </c>
      <c r="AI23" s="4">
        <f t="shared" si="353"/>
        <v>44.655010305538596</v>
      </c>
      <c r="AJ23" s="4">
        <f t="shared" si="345"/>
        <v>45.244283942008444</v>
      </c>
      <c r="AK23" s="4">
        <f t="shared" ref="AK23" si="354">+AK127</f>
        <v>53.870641427210614</v>
      </c>
      <c r="AL23" s="4">
        <f t="shared" ref="AL23:AN23" si="355">+AL127</f>
        <v>49.805240934437691</v>
      </c>
      <c r="AM23" s="4">
        <f t="shared" si="355"/>
        <v>49.805240934437691</v>
      </c>
      <c r="AN23" s="4">
        <f t="shared" si="355"/>
        <v>49.805240934437691</v>
      </c>
      <c r="AO23" s="4">
        <f t="shared" si="345"/>
        <v>45.244283942008444</v>
      </c>
      <c r="AP23" s="4">
        <f t="shared" ref="AP23:AQ23" si="356">+AP127</f>
        <v>45.244283942008444</v>
      </c>
      <c r="AQ23" s="4">
        <f t="shared" si="356"/>
        <v>45.244283942008444</v>
      </c>
      <c r="AR23" s="4">
        <f>+AR127</f>
        <v>45.244283942008444</v>
      </c>
      <c r="AS23" s="4">
        <f t="shared" ref="AS23:AT23" si="357">+AS127</f>
        <v>49.805240934437691</v>
      </c>
      <c r="AT23" s="4">
        <f t="shared" si="357"/>
        <v>46.841404989223292</v>
      </c>
      <c r="AU23" s="4">
        <f t="shared" si="345"/>
        <v>48.020178528937763</v>
      </c>
      <c r="AV23" s="4">
        <f t="shared" ref="AV23" si="358">+AV127</f>
        <v>54.046289664124615</v>
      </c>
      <c r="AW23" s="4">
        <f t="shared" ref="AW23:AY23" si="359">+AW127</f>
        <v>50.595495438810758</v>
      </c>
      <c r="AX23" s="4">
        <f t="shared" si="359"/>
        <v>50.595495438810758</v>
      </c>
      <c r="AY23" s="4">
        <f t="shared" si="359"/>
        <v>50.595495438810758</v>
      </c>
      <c r="AZ23" s="4">
        <f t="shared" si="345"/>
        <v>48.020178528937763</v>
      </c>
      <c r="BA23" s="4">
        <f t="shared" ref="BA23:BB23" si="360">+BA127</f>
        <v>48.020178528937763</v>
      </c>
      <c r="BB23" s="4">
        <f t="shared" si="360"/>
        <v>48.020178528937763</v>
      </c>
      <c r="BC23" s="4">
        <f>+BC127</f>
        <v>48.020178528937763</v>
      </c>
      <c r="BD23" s="4">
        <f t="shared" ref="BD23:BE23" si="361">+BD127</f>
        <v>50.595495438810758</v>
      </c>
      <c r="BE23" s="4">
        <f t="shared" si="361"/>
        <v>49.19717736514032</v>
      </c>
      <c r="BF23" s="4">
        <f t="shared" si="345"/>
        <v>32.607645073977935</v>
      </c>
      <c r="BG23" s="4">
        <f t="shared" ref="BG23:BI23" si="362">+BG127</f>
        <v>39.680400501244215</v>
      </c>
      <c r="BH23" s="4">
        <f t="shared" si="362"/>
        <v>39.680400501244215</v>
      </c>
      <c r="BI23" s="4">
        <f t="shared" si="362"/>
        <v>39.680400501244215</v>
      </c>
      <c r="BJ23" s="4">
        <f t="shared" si="345"/>
        <v>32.607645073977935</v>
      </c>
      <c r="BK23" s="4">
        <f t="shared" ref="BK23:BL23" si="363">+BK127</f>
        <v>32.607645073977935</v>
      </c>
      <c r="BL23" s="4">
        <f t="shared" si="363"/>
        <v>32.607645073977935</v>
      </c>
      <c r="BM23" s="4">
        <f>+BM127</f>
        <v>32.607645073977935</v>
      </c>
      <c r="BN23" s="4">
        <f t="shared" ref="BN23" si="364">+BN127</f>
        <v>34.950590208778934</v>
      </c>
      <c r="BO23" s="4">
        <f t="shared" si="345"/>
        <v>34.99057694730719</v>
      </c>
      <c r="BP23" s="4">
        <f t="shared" ref="BP23:BR23" si="365">+BP127</f>
        <v>43.005254727123521</v>
      </c>
      <c r="BQ23" s="4">
        <f t="shared" si="365"/>
        <v>43.005254727123521</v>
      </c>
      <c r="BR23" s="4">
        <f t="shared" si="365"/>
        <v>43.005254727123521</v>
      </c>
      <c r="BS23" s="4">
        <f t="shared" si="345"/>
        <v>34.99057694730719</v>
      </c>
      <c r="BT23" s="4">
        <f t="shared" ref="BT23:BU23" si="366">+BT127</f>
        <v>34.99057694730719</v>
      </c>
      <c r="BU23" s="4">
        <f t="shared" si="366"/>
        <v>34.99057694730719</v>
      </c>
      <c r="BV23" s="4">
        <f>+BV127</f>
        <v>34.99057694730719</v>
      </c>
      <c r="BW23" s="4">
        <f t="shared" ref="BW23" si="367">+BW127</f>
        <v>43.005254727123521</v>
      </c>
      <c r="BX23" s="4">
        <f t="shared" ref="BX23" si="368">+BX127</f>
        <v>37.110584648010565</v>
      </c>
      <c r="BY23" s="4">
        <f t="shared" si="345"/>
        <v>45.98635081738729</v>
      </c>
      <c r="BZ23" s="4">
        <f t="shared" ref="BZ23:CB23" si="369">+BZ127</f>
        <v>53.097812250321972</v>
      </c>
      <c r="CA23" s="4">
        <f t="shared" si="369"/>
        <v>53.097812250321972</v>
      </c>
      <c r="CB23" s="4">
        <f t="shared" si="369"/>
        <v>53.097812250321972</v>
      </c>
      <c r="CC23" s="4">
        <f t="shared" si="345"/>
        <v>45.98635081738729</v>
      </c>
      <c r="CD23" s="4">
        <f t="shared" ref="CD23:CE23" si="370">+CD127</f>
        <v>45.98635081738729</v>
      </c>
      <c r="CE23" s="4">
        <f t="shared" si="370"/>
        <v>45.98635081738729</v>
      </c>
      <c r="CF23" s="4">
        <f>+CF127</f>
        <v>45.98635081738729</v>
      </c>
      <c r="CG23" s="4">
        <f t="shared" ref="CG23" si="371">+CG127</f>
        <v>53.097812250321972</v>
      </c>
      <c r="CH23" s="4">
        <f t="shared" ref="CH23:CI23" si="372">+CH127</f>
        <v>58.28629624380013</v>
      </c>
      <c r="CI23" s="4">
        <f t="shared" si="372"/>
        <v>48.148381454301052</v>
      </c>
    </row>
    <row r="24" spans="1:87" x14ac:dyDescent="0.25">
      <c r="A24" s="16" t="s">
        <v>256</v>
      </c>
      <c r="B24" s="2" t="s">
        <v>104</v>
      </c>
      <c r="C24" s="23"/>
      <c r="E24" s="4">
        <f t="shared" ref="E24:L25" si="373">+E148</f>
        <v>6.7025225095655143</v>
      </c>
      <c r="F24" s="4">
        <f t="shared" si="373"/>
        <v>8.5447853380015335</v>
      </c>
      <c r="G24" s="4">
        <f t="shared" si="373"/>
        <v>8.5447853380015335</v>
      </c>
      <c r="H24" s="4">
        <f t="shared" si="373"/>
        <v>8.5447853380015335</v>
      </c>
      <c r="I24" s="4">
        <f t="shared" si="373"/>
        <v>6.7025225095655143</v>
      </c>
      <c r="J24" s="4">
        <f t="shared" si="373"/>
        <v>6.7025225095655143</v>
      </c>
      <c r="K24" s="4">
        <f t="shared" si="373"/>
        <v>6.7025225095655143</v>
      </c>
      <c r="L24" s="4">
        <f t="shared" si="373"/>
        <v>6.7025225095655143</v>
      </c>
      <c r="M24" s="4">
        <f t="shared" ref="M24:CC24" si="374">+M148</f>
        <v>8.5447853380015335</v>
      </c>
      <c r="N24" s="4">
        <f t="shared" ref="N24" si="375">+N148</f>
        <v>7.1670975777964747</v>
      </c>
      <c r="O24" s="4">
        <f t="shared" si="374"/>
        <v>7.9897282382006063</v>
      </c>
      <c r="P24" s="4">
        <f t="shared" ref="P24:R24" si="376">+P148</f>
        <v>8.9034852136086222</v>
      </c>
      <c r="Q24" s="4">
        <f t="shared" si="376"/>
        <v>8.9034852136086222</v>
      </c>
      <c r="R24" s="4">
        <f t="shared" si="376"/>
        <v>8.9034852136086222</v>
      </c>
      <c r="S24" s="4">
        <f t="shared" si="374"/>
        <v>7.9897282382006063</v>
      </c>
      <c r="T24" s="4">
        <f t="shared" ref="T24:U24" si="377">+T148</f>
        <v>7.9897282382006063</v>
      </c>
      <c r="U24" s="4">
        <f t="shared" si="377"/>
        <v>7.9897282382006063</v>
      </c>
      <c r="V24" s="4">
        <f>+V148</f>
        <v>7.9897282382006063</v>
      </c>
      <c r="W24" s="4">
        <f t="shared" ref="W24:X24" si="378">+W148</f>
        <v>8.9034852136086222</v>
      </c>
      <c r="X24" s="4">
        <f t="shared" si="378"/>
        <v>8.2940489561577131</v>
      </c>
      <c r="Y24" s="4">
        <f t="shared" si="374"/>
        <v>8.5749272976073243</v>
      </c>
      <c r="Z24" s="4">
        <f t="shared" ref="Z24" si="379">+Z148</f>
        <v>10.779971502596762</v>
      </c>
      <c r="AA24" s="4">
        <f t="shared" ref="AA24:AC24" si="380">+AA148</f>
        <v>9.84391854711075</v>
      </c>
      <c r="AB24" s="4">
        <f t="shared" si="380"/>
        <v>9.84391854711075</v>
      </c>
      <c r="AC24" s="4">
        <f t="shared" si="380"/>
        <v>9.84391854711075</v>
      </c>
      <c r="AD24" s="4">
        <f t="shared" si="374"/>
        <v>8.5749272976073243</v>
      </c>
      <c r="AE24" s="4">
        <f t="shared" ref="AE24:AF24" si="381">+AE148</f>
        <v>8.5749272976073243</v>
      </c>
      <c r="AF24" s="4">
        <f t="shared" si="381"/>
        <v>8.5749272976073243</v>
      </c>
      <c r="AG24" s="4">
        <f>+AG148</f>
        <v>8.5749272976073243</v>
      </c>
      <c r="AH24" s="4">
        <f t="shared" ref="AH24:AI24" si="382">+AH148</f>
        <v>9.84391854711075</v>
      </c>
      <c r="AI24" s="4">
        <f t="shared" si="382"/>
        <v>8.9649398689399291</v>
      </c>
      <c r="AJ24" s="4">
        <f t="shared" si="374"/>
        <v>9.0832424441976141</v>
      </c>
      <c r="AK24" s="4">
        <f t="shared" ref="AK24" si="383">+AK148</f>
        <v>10.815069972926803</v>
      </c>
      <c r="AL24" s="4">
        <f t="shared" ref="AL24:AN24" si="384">+AL148</f>
        <v>9.9989001699977109</v>
      </c>
      <c r="AM24" s="4">
        <f t="shared" si="384"/>
        <v>9.9989001699977109</v>
      </c>
      <c r="AN24" s="4">
        <f t="shared" si="384"/>
        <v>9.9989001699977109</v>
      </c>
      <c r="AO24" s="4">
        <f t="shared" si="374"/>
        <v>9.0832424441976141</v>
      </c>
      <c r="AP24" s="4">
        <f t="shared" ref="AP24:AQ24" si="385">+AP148</f>
        <v>9.0832424441976141</v>
      </c>
      <c r="AQ24" s="4">
        <f t="shared" si="385"/>
        <v>9.0832424441976141</v>
      </c>
      <c r="AR24" s="4">
        <f>+AR148</f>
        <v>9.0832424441976141</v>
      </c>
      <c r="AS24" s="4">
        <f t="shared" ref="AS24:AT24" si="386">+AS148</f>
        <v>9.9989001699977109</v>
      </c>
      <c r="AT24" s="4">
        <f t="shared" si="386"/>
        <v>9.4038804656364672</v>
      </c>
      <c r="AU24" s="4">
        <f t="shared" si="374"/>
        <v>9.6405310414695453</v>
      </c>
      <c r="AV24" s="4">
        <f t="shared" ref="AV24" si="387">+AV148</f>
        <v>10.850333112969658</v>
      </c>
      <c r="AW24" s="4">
        <f t="shared" ref="AW24:AY24" si="388">+AW148</f>
        <v>10.157551664295648</v>
      </c>
      <c r="AX24" s="4">
        <f t="shared" si="388"/>
        <v>10.157551664295648</v>
      </c>
      <c r="AY24" s="4">
        <f t="shared" si="388"/>
        <v>10.157551664295648</v>
      </c>
      <c r="AZ24" s="4">
        <f t="shared" si="374"/>
        <v>9.6405310414695453</v>
      </c>
      <c r="BA24" s="4">
        <f t="shared" ref="BA24:BB24" si="389">+BA148</f>
        <v>9.6405310414695453</v>
      </c>
      <c r="BB24" s="4">
        <f t="shared" si="389"/>
        <v>9.6405310414695453</v>
      </c>
      <c r="BC24" s="4">
        <f>+BC148</f>
        <v>9.6405310414695453</v>
      </c>
      <c r="BD24" s="4">
        <f t="shared" ref="BD24:BE24" si="390">+BD148</f>
        <v>10.157551664295648</v>
      </c>
      <c r="BE24" s="4">
        <f t="shared" si="390"/>
        <v>9.8768253278255695</v>
      </c>
      <c r="BF24" s="4">
        <f t="shared" si="374"/>
        <v>6.5463108250518101</v>
      </c>
      <c r="BG24" s="4">
        <f t="shared" ref="BG24:BI24" si="391">+BG148</f>
        <v>7.9662372046297882</v>
      </c>
      <c r="BH24" s="4">
        <f t="shared" si="391"/>
        <v>7.9662372046297882</v>
      </c>
      <c r="BI24" s="4">
        <f t="shared" si="391"/>
        <v>7.9662372046297882</v>
      </c>
      <c r="BJ24" s="4">
        <f t="shared" si="374"/>
        <v>6.5463108250518101</v>
      </c>
      <c r="BK24" s="4">
        <f t="shared" ref="BK24:BL24" si="392">+BK148</f>
        <v>6.5463108250518101</v>
      </c>
      <c r="BL24" s="4">
        <f t="shared" si="392"/>
        <v>6.5463108250518101</v>
      </c>
      <c r="BM24" s="4">
        <f>+BM148</f>
        <v>6.5463108250518101</v>
      </c>
      <c r="BN24" s="4">
        <f t="shared" ref="BN24" si="393">+BN148</f>
        <v>7.0166804903144584</v>
      </c>
      <c r="BO24" s="4">
        <f t="shared" si="374"/>
        <v>7.0247082279413915</v>
      </c>
      <c r="BP24" s="4">
        <f t="shared" ref="BP24:BR24" si="394">+BP148</f>
        <v>8.6337349390173177</v>
      </c>
      <c r="BQ24" s="4">
        <f t="shared" si="394"/>
        <v>8.6337349390173177</v>
      </c>
      <c r="BR24" s="4">
        <f t="shared" si="394"/>
        <v>8.6337349390173177</v>
      </c>
      <c r="BS24" s="4">
        <f t="shared" si="374"/>
        <v>7.0247082279413915</v>
      </c>
      <c r="BT24" s="4">
        <f t="shared" ref="BT24:BU24" si="395">+BT148</f>
        <v>7.0247082279413915</v>
      </c>
      <c r="BU24" s="4">
        <f t="shared" si="395"/>
        <v>7.0247082279413915</v>
      </c>
      <c r="BV24" s="4">
        <f>+BV148</f>
        <v>7.0247082279413915</v>
      </c>
      <c r="BW24" s="4">
        <f t="shared" ref="BW24" si="396">+BW148</f>
        <v>8.6337349390173177</v>
      </c>
      <c r="BX24" s="4">
        <f t="shared" ref="BX24" si="397">+BX148</f>
        <v>7.450320973934601</v>
      </c>
      <c r="BY24" s="4">
        <f t="shared" si="374"/>
        <v>9.2322197900986716</v>
      </c>
      <c r="BZ24" s="4">
        <f t="shared" ref="BZ24:CB24" si="398">+BZ148</f>
        <v>10.659916787374639</v>
      </c>
      <c r="CA24" s="4">
        <f t="shared" si="398"/>
        <v>10.659916787374639</v>
      </c>
      <c r="CB24" s="4">
        <f t="shared" si="398"/>
        <v>10.659916787374639</v>
      </c>
      <c r="CC24" s="4">
        <f t="shared" si="374"/>
        <v>9.2322197900986716</v>
      </c>
      <c r="CD24" s="4">
        <f t="shared" ref="CD24:CE24" si="399">+CD148</f>
        <v>9.2322197900986716</v>
      </c>
      <c r="CE24" s="4">
        <f t="shared" si="399"/>
        <v>9.2322197900986716</v>
      </c>
      <c r="CF24" s="4">
        <f>+CF148</f>
        <v>9.2322197900986716</v>
      </c>
      <c r="CG24" s="4">
        <f t="shared" ref="CG24" si="400">+CG148</f>
        <v>10.659916787374639</v>
      </c>
      <c r="CH24" s="4">
        <f t="shared" ref="CH24:CI24" si="401">+CH148</f>
        <v>11.701556833905315</v>
      </c>
      <c r="CI24" s="4">
        <f t="shared" si="401"/>
        <v>9.6662690607654795</v>
      </c>
    </row>
    <row r="25" spans="1:87" x14ac:dyDescent="0.25">
      <c r="A25" s="16" t="s">
        <v>255</v>
      </c>
      <c r="B25" s="2" t="s">
        <v>104</v>
      </c>
      <c r="C25" s="23"/>
      <c r="E25" s="4">
        <f t="shared" si="373"/>
        <v>6.7025225095655143</v>
      </c>
      <c r="F25" s="4">
        <f t="shared" si="373"/>
        <v>8.5447853380015335</v>
      </c>
      <c r="G25" s="4">
        <f t="shared" si="373"/>
        <v>8.5447853380015335</v>
      </c>
      <c r="H25" s="4">
        <f t="shared" si="373"/>
        <v>8.5447853380015335</v>
      </c>
      <c r="I25" s="4">
        <f t="shared" si="373"/>
        <v>6.7025225095655143</v>
      </c>
      <c r="J25" s="4">
        <f t="shared" si="373"/>
        <v>6.7025225095655143</v>
      </c>
      <c r="K25" s="4">
        <f t="shared" si="373"/>
        <v>6.7025225095655143</v>
      </c>
      <c r="L25" s="4">
        <f t="shared" si="373"/>
        <v>6.7025225095655143</v>
      </c>
      <c r="M25" s="4">
        <f t="shared" ref="M25:CC25" si="402">+M149</f>
        <v>8.5447853380015335</v>
      </c>
      <c r="N25" s="4">
        <f t="shared" ref="N25" si="403">+N149</f>
        <v>7.1670975777964747</v>
      </c>
      <c r="O25" s="4">
        <f t="shared" si="402"/>
        <v>9.6080595915680558</v>
      </c>
      <c r="P25" s="4">
        <f t="shared" ref="P25:R25" si="404">+P149</f>
        <v>10.521816566976071</v>
      </c>
      <c r="Q25" s="4">
        <f t="shared" si="404"/>
        <v>10.521816566976071</v>
      </c>
      <c r="R25" s="4">
        <f t="shared" si="404"/>
        <v>10.521816566976071</v>
      </c>
      <c r="S25" s="4">
        <f t="shared" si="402"/>
        <v>9.6080595915680558</v>
      </c>
      <c r="T25" s="4">
        <f t="shared" ref="T25:U25" si="405">+T149</f>
        <v>9.6080595915680558</v>
      </c>
      <c r="U25" s="4">
        <f t="shared" si="405"/>
        <v>9.6080595915680558</v>
      </c>
      <c r="V25" s="4">
        <f>+V149</f>
        <v>9.6080595915680558</v>
      </c>
      <c r="W25" s="4">
        <f t="shared" ref="W25:X25" si="406">+W149</f>
        <v>10.521816566976071</v>
      </c>
      <c r="X25" s="4">
        <f t="shared" si="406"/>
        <v>9.9123803095251617</v>
      </c>
      <c r="Y25" s="4">
        <f t="shared" si="402"/>
        <v>9.4708597830726404</v>
      </c>
      <c r="Z25" s="4">
        <f t="shared" ref="Z25" si="407">+Z149</f>
        <v>11.675903988062078</v>
      </c>
      <c r="AA25" s="4">
        <f t="shared" ref="AA25:AC25" si="408">+AA149</f>
        <v>10.739851032576064</v>
      </c>
      <c r="AB25" s="4">
        <f t="shared" si="408"/>
        <v>10.739851032576064</v>
      </c>
      <c r="AC25" s="4">
        <f t="shared" si="408"/>
        <v>10.739851032576064</v>
      </c>
      <c r="AD25" s="4">
        <f t="shared" si="402"/>
        <v>9.4708597830726404</v>
      </c>
      <c r="AE25" s="4">
        <f t="shared" ref="AE25:AF25" si="409">+AE149</f>
        <v>9.4708597830726404</v>
      </c>
      <c r="AF25" s="4">
        <f t="shared" si="409"/>
        <v>9.4708597830726404</v>
      </c>
      <c r="AG25" s="4">
        <f>+AG149</f>
        <v>9.4708597830726404</v>
      </c>
      <c r="AH25" s="4">
        <f t="shared" ref="AH25:AI25" si="410">+AH149</f>
        <v>10.739851032576064</v>
      </c>
      <c r="AI25" s="4">
        <f t="shared" si="410"/>
        <v>9.8608723544052435</v>
      </c>
      <c r="AJ25" s="4">
        <f t="shared" si="402"/>
        <v>9.979174929662932</v>
      </c>
      <c r="AK25" s="4">
        <f t="shared" ref="AK25" si="411">+AK149</f>
        <v>11.711002458392118</v>
      </c>
      <c r="AL25" s="4">
        <f t="shared" ref="AL25:AN25" si="412">+AL149</f>
        <v>10.894832655463025</v>
      </c>
      <c r="AM25" s="4">
        <f t="shared" si="412"/>
        <v>10.894832655463025</v>
      </c>
      <c r="AN25" s="4">
        <f t="shared" si="412"/>
        <v>10.894832655463025</v>
      </c>
      <c r="AO25" s="4">
        <f t="shared" si="402"/>
        <v>9.979174929662932</v>
      </c>
      <c r="AP25" s="4">
        <f t="shared" ref="AP25:AQ25" si="413">+AP149</f>
        <v>9.979174929662932</v>
      </c>
      <c r="AQ25" s="4">
        <f t="shared" si="413"/>
        <v>9.979174929662932</v>
      </c>
      <c r="AR25" s="4">
        <f>+AR149</f>
        <v>9.979174929662932</v>
      </c>
      <c r="AS25" s="4">
        <f t="shared" ref="AS25:AT25" si="414">+AS149</f>
        <v>10.894832655463025</v>
      </c>
      <c r="AT25" s="4">
        <f t="shared" si="414"/>
        <v>10.299812951101783</v>
      </c>
      <c r="AU25" s="4">
        <f t="shared" si="402"/>
        <v>10.53646352693486</v>
      </c>
      <c r="AV25" s="4">
        <f t="shared" ref="AV25" si="415">+AV149</f>
        <v>11.746265598434972</v>
      </c>
      <c r="AW25" s="4">
        <f t="shared" ref="AW25:AY25" si="416">+AW149</f>
        <v>11.053484149760962</v>
      </c>
      <c r="AX25" s="4">
        <f t="shared" si="416"/>
        <v>11.053484149760962</v>
      </c>
      <c r="AY25" s="4">
        <f t="shared" si="416"/>
        <v>11.053484149760962</v>
      </c>
      <c r="AZ25" s="4">
        <f t="shared" si="402"/>
        <v>10.53646352693486</v>
      </c>
      <c r="BA25" s="4">
        <f t="shared" ref="BA25:BB25" si="417">+BA149</f>
        <v>10.53646352693486</v>
      </c>
      <c r="BB25" s="4">
        <f t="shared" si="417"/>
        <v>10.53646352693486</v>
      </c>
      <c r="BC25" s="4">
        <f>+BC149</f>
        <v>10.53646352693486</v>
      </c>
      <c r="BD25" s="4">
        <f t="shared" ref="BD25:BE25" si="418">+BD149</f>
        <v>11.053484149760962</v>
      </c>
      <c r="BE25" s="4">
        <f t="shared" si="418"/>
        <v>10.772757813290886</v>
      </c>
      <c r="BF25" s="4">
        <f t="shared" si="402"/>
        <v>6.5463108250518101</v>
      </c>
      <c r="BG25" s="4">
        <f t="shared" ref="BG25:BI25" si="419">+BG149</f>
        <v>7.9662372046297882</v>
      </c>
      <c r="BH25" s="4">
        <f t="shared" si="419"/>
        <v>7.9662372046297882</v>
      </c>
      <c r="BI25" s="4">
        <f t="shared" si="419"/>
        <v>7.9662372046297882</v>
      </c>
      <c r="BJ25" s="4">
        <f t="shared" si="402"/>
        <v>6.5463108250518101</v>
      </c>
      <c r="BK25" s="4">
        <f t="shared" ref="BK25:BL25" si="420">+BK149</f>
        <v>6.5463108250518101</v>
      </c>
      <c r="BL25" s="4">
        <f t="shared" si="420"/>
        <v>6.5463108250518101</v>
      </c>
      <c r="BM25" s="4">
        <f>+BM149</f>
        <v>6.5463108250518101</v>
      </c>
      <c r="BN25" s="4">
        <f t="shared" ref="BN25" si="421">+BN149</f>
        <v>7.0166804903144584</v>
      </c>
      <c r="BO25" s="4">
        <f t="shared" si="402"/>
        <v>7.0247082279413915</v>
      </c>
      <c r="BP25" s="4">
        <f t="shared" ref="BP25:BR25" si="422">+BP149</f>
        <v>8.6337349390173177</v>
      </c>
      <c r="BQ25" s="4">
        <f t="shared" si="422"/>
        <v>8.6337349390173177</v>
      </c>
      <c r="BR25" s="4">
        <f t="shared" si="422"/>
        <v>8.6337349390173177</v>
      </c>
      <c r="BS25" s="4">
        <f t="shared" si="402"/>
        <v>7.0247082279413915</v>
      </c>
      <c r="BT25" s="4">
        <f t="shared" ref="BT25:BU25" si="423">+BT149</f>
        <v>7.0247082279413915</v>
      </c>
      <c r="BU25" s="4">
        <f t="shared" si="423"/>
        <v>7.0247082279413915</v>
      </c>
      <c r="BV25" s="4">
        <f>+BV149</f>
        <v>7.0247082279413915</v>
      </c>
      <c r="BW25" s="4">
        <f t="shared" ref="BW25" si="424">+BW149</f>
        <v>8.6337349390173177</v>
      </c>
      <c r="BX25" s="4">
        <f t="shared" ref="BX25" si="425">+BX149</f>
        <v>7.450320973934601</v>
      </c>
      <c r="BY25" s="4">
        <f t="shared" si="402"/>
        <v>12.452130989110325</v>
      </c>
      <c r="BZ25" s="4">
        <f t="shared" ref="BZ25:CB25" si="426">+BZ149</f>
        <v>13.879827986386292</v>
      </c>
      <c r="CA25" s="4">
        <f t="shared" si="426"/>
        <v>13.879827986386292</v>
      </c>
      <c r="CB25" s="4">
        <f t="shared" si="426"/>
        <v>13.879827986386292</v>
      </c>
      <c r="CC25" s="4">
        <f t="shared" si="402"/>
        <v>12.452130989110325</v>
      </c>
      <c r="CD25" s="4">
        <f t="shared" ref="CD25:CE25" si="427">+CD149</f>
        <v>12.452130989110325</v>
      </c>
      <c r="CE25" s="4">
        <f t="shared" si="427"/>
        <v>12.452130989110325</v>
      </c>
      <c r="CF25" s="4">
        <f>+CF149</f>
        <v>12.452130989110325</v>
      </c>
      <c r="CG25" s="4">
        <f t="shared" ref="CG25" si="428">+CG149</f>
        <v>13.879827986386292</v>
      </c>
      <c r="CH25" s="4">
        <f t="shared" ref="CH25:CI25" si="429">+CH149</f>
        <v>14.921468032916968</v>
      </c>
      <c r="CI25" s="4">
        <f t="shared" si="429"/>
        <v>12.886180259777133</v>
      </c>
    </row>
    <row r="26" spans="1:87" x14ac:dyDescent="0.25">
      <c r="A26" s="24" t="s">
        <v>39</v>
      </c>
      <c r="B26" s="24"/>
      <c r="C26" s="24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</row>
    <row r="27" spans="1:87" x14ac:dyDescent="0.25">
      <c r="A27" s="16" t="s">
        <v>253</v>
      </c>
      <c r="B27" s="23" t="s">
        <v>105</v>
      </c>
      <c r="C27" s="16"/>
      <c r="E27" s="4">
        <f t="shared" ref="E27:AJ27" si="430">+E16*E$100/E$95</f>
        <v>2.8061676681086136</v>
      </c>
      <c r="F27" s="4">
        <f t="shared" si="430"/>
        <v>1.1988682235271686</v>
      </c>
      <c r="G27" s="4">
        <f t="shared" si="430"/>
        <v>1.1988682235271686</v>
      </c>
      <c r="H27" s="4">
        <f t="shared" si="430"/>
        <v>1.1988682235271686</v>
      </c>
      <c r="I27" s="4">
        <f t="shared" si="430"/>
        <v>2.8061676681086136</v>
      </c>
      <c r="J27" s="4">
        <f t="shared" si="430"/>
        <v>2.8061676681086136</v>
      </c>
      <c r="K27" s="4">
        <f t="shared" si="430"/>
        <v>2.8061676681086136</v>
      </c>
      <c r="L27" s="4">
        <f t="shared" si="430"/>
        <v>0.84185030043258424</v>
      </c>
      <c r="M27" s="4">
        <f t="shared" si="430"/>
        <v>1.1988682235271686</v>
      </c>
      <c r="N27" s="4">
        <f t="shared" si="430"/>
        <v>2.4008448023327644</v>
      </c>
      <c r="O27" s="4">
        <f t="shared" si="430"/>
        <v>1.6163928834776253</v>
      </c>
      <c r="P27" s="4">
        <f t="shared" si="430"/>
        <v>0.81154422990746988</v>
      </c>
      <c r="Q27" s="4">
        <f t="shared" si="430"/>
        <v>0.81154422990746988</v>
      </c>
      <c r="R27" s="4">
        <f t="shared" si="430"/>
        <v>0.81154422990746988</v>
      </c>
      <c r="S27" s="4">
        <f t="shared" si="430"/>
        <v>1.6163928834776253</v>
      </c>
      <c r="T27" s="4">
        <f t="shared" si="430"/>
        <v>1.6163928834776253</v>
      </c>
      <c r="U27" s="4">
        <f t="shared" si="430"/>
        <v>1.6163928834776253</v>
      </c>
      <c r="V27" s="4">
        <f t="shared" si="430"/>
        <v>0.48491786504328765</v>
      </c>
      <c r="W27" s="4">
        <f t="shared" si="430"/>
        <v>0.81154422990746988</v>
      </c>
      <c r="X27" s="4">
        <f t="shared" si="430"/>
        <v>1.3483433618945899</v>
      </c>
      <c r="Y27" s="4">
        <f t="shared" si="430"/>
        <v>2.0952429428774066</v>
      </c>
      <c r="Z27" s="4">
        <f t="shared" si="430"/>
        <v>0.18727017787622321</v>
      </c>
      <c r="AA27" s="4">
        <f t="shared" si="430"/>
        <v>0.99721473210557243</v>
      </c>
      <c r="AB27" s="4">
        <f t="shared" si="430"/>
        <v>0.99721473210557243</v>
      </c>
      <c r="AC27" s="4">
        <f t="shared" si="430"/>
        <v>0.99721473210557243</v>
      </c>
      <c r="AD27" s="4">
        <f t="shared" si="430"/>
        <v>2.0952429428774066</v>
      </c>
      <c r="AE27" s="4">
        <f t="shared" si="430"/>
        <v>2.0952429428774066</v>
      </c>
      <c r="AF27" s="4">
        <f t="shared" si="430"/>
        <v>2.0952429428774066</v>
      </c>
      <c r="AG27" s="4">
        <f t="shared" si="430"/>
        <v>0.6285728828632221</v>
      </c>
      <c r="AH27" s="4">
        <f t="shared" si="430"/>
        <v>0.99721473210557243</v>
      </c>
      <c r="AI27" s="4">
        <f t="shared" si="430"/>
        <v>1.757774259743115</v>
      </c>
      <c r="AJ27" s="4">
        <f t="shared" si="430"/>
        <v>1.6554098304448599</v>
      </c>
      <c r="AK27" s="4">
        <f t="shared" ref="AK27:BP27" si="431">+AK16*AK$100/AK$95</f>
        <v>0.15690029897248534</v>
      </c>
      <c r="AL27" s="4">
        <f t="shared" si="431"/>
        <v>0.86311278762985177</v>
      </c>
      <c r="AM27" s="4">
        <f t="shared" si="431"/>
        <v>0.86311278762985177</v>
      </c>
      <c r="AN27" s="4">
        <f t="shared" si="431"/>
        <v>0.86311278762985177</v>
      </c>
      <c r="AO27" s="4">
        <f t="shared" si="431"/>
        <v>1.6554098304448599</v>
      </c>
      <c r="AP27" s="4">
        <f t="shared" si="431"/>
        <v>1.6554098304448599</v>
      </c>
      <c r="AQ27" s="4">
        <f t="shared" si="431"/>
        <v>1.6554098304448599</v>
      </c>
      <c r="AR27" s="4">
        <f t="shared" si="431"/>
        <v>0.49662294913345806</v>
      </c>
      <c r="AS27" s="4">
        <f t="shared" si="431"/>
        <v>0.86311278762985177</v>
      </c>
      <c r="AT27" s="4">
        <f t="shared" si="431"/>
        <v>1.3779693097764187</v>
      </c>
      <c r="AU27" s="4">
        <f t="shared" si="431"/>
        <v>1.1732011457234355</v>
      </c>
      <c r="AV27" s="4">
        <f t="shared" si="431"/>
        <v>0.12638793524846276</v>
      </c>
      <c r="AW27" s="4">
        <f t="shared" si="431"/>
        <v>0.72583538994219299</v>
      </c>
      <c r="AX27" s="4">
        <f t="shared" si="431"/>
        <v>0.72583538994219299</v>
      </c>
      <c r="AY27" s="4">
        <f t="shared" si="431"/>
        <v>0.72583538994219299</v>
      </c>
      <c r="AZ27" s="4">
        <f t="shared" si="431"/>
        <v>1.1732011457234355</v>
      </c>
      <c r="BA27" s="4">
        <f t="shared" si="431"/>
        <v>1.1732011457234355</v>
      </c>
      <c r="BB27" s="4">
        <f t="shared" si="431"/>
        <v>1.1732011457234355</v>
      </c>
      <c r="BC27" s="4">
        <f t="shared" si="431"/>
        <v>0.35196034371703072</v>
      </c>
      <c r="BD27" s="4">
        <f t="shared" si="431"/>
        <v>0.72583538994219299</v>
      </c>
      <c r="BE27" s="4">
        <f t="shared" si="431"/>
        <v>0.96874127055515247</v>
      </c>
      <c r="BF27" s="4">
        <f t="shared" si="431"/>
        <v>3.0488612837526889</v>
      </c>
      <c r="BG27" s="4">
        <f t="shared" si="431"/>
        <v>1.7372631211793244</v>
      </c>
      <c r="BH27" s="4">
        <f t="shared" si="431"/>
        <v>1.7372631211793244</v>
      </c>
      <c r="BI27" s="4">
        <f t="shared" si="431"/>
        <v>1.7372631211793244</v>
      </c>
      <c r="BJ27" s="4">
        <f t="shared" si="431"/>
        <v>3.0488612837526889</v>
      </c>
      <c r="BK27" s="4">
        <f t="shared" si="431"/>
        <v>3.0488612837526889</v>
      </c>
      <c r="BL27" s="4">
        <f t="shared" si="431"/>
        <v>3.0488612837526889</v>
      </c>
      <c r="BM27" s="4">
        <f t="shared" si="431"/>
        <v>0.91465838512580688</v>
      </c>
      <c r="BN27" s="4">
        <f t="shared" si="431"/>
        <v>2.6143767938792766</v>
      </c>
      <c r="BO27" s="4">
        <f t="shared" si="431"/>
        <v>2.6069615038525953</v>
      </c>
      <c r="BP27" s="4">
        <f t="shared" si="431"/>
        <v>1.1206897448858468</v>
      </c>
      <c r="BQ27" s="4">
        <f t="shared" ref="BQ27:CI27" si="432">+BQ16*BQ$100/BQ$95</f>
        <v>1.1206897448858468</v>
      </c>
      <c r="BR27" s="4">
        <f t="shared" si="432"/>
        <v>1.1206897448858468</v>
      </c>
      <c r="BS27" s="4">
        <f t="shared" si="432"/>
        <v>2.6069615038525953</v>
      </c>
      <c r="BT27" s="4">
        <f t="shared" si="432"/>
        <v>2.6069615038525953</v>
      </c>
      <c r="BU27" s="4">
        <f t="shared" si="432"/>
        <v>2.6069615038525953</v>
      </c>
      <c r="BV27" s="4">
        <f t="shared" si="432"/>
        <v>0.78208845115577874</v>
      </c>
      <c r="BW27" s="4">
        <f t="shared" si="432"/>
        <v>1.1206897448858468</v>
      </c>
      <c r="BX27" s="4">
        <f t="shared" si="432"/>
        <v>2.2138193637802268</v>
      </c>
      <c r="BY27" s="4">
        <f t="shared" si="432"/>
        <v>2.0651317598459347</v>
      </c>
      <c r="BZ27" s="4">
        <f t="shared" si="432"/>
        <v>0.97789757516006937</v>
      </c>
      <c r="CA27" s="4">
        <f t="shared" si="432"/>
        <v>0.97789757516006937</v>
      </c>
      <c r="CB27" s="4">
        <f t="shared" si="432"/>
        <v>0.97789757516006937</v>
      </c>
      <c r="CC27" s="4">
        <f t="shared" si="432"/>
        <v>2.0651317598459347</v>
      </c>
      <c r="CD27" s="4">
        <f t="shared" si="432"/>
        <v>2.0651317598459347</v>
      </c>
      <c r="CE27" s="4">
        <f t="shared" si="432"/>
        <v>2.0651317598459347</v>
      </c>
      <c r="CF27" s="4">
        <f t="shared" si="432"/>
        <v>0.61953952795378053</v>
      </c>
      <c r="CG27" s="4">
        <f t="shared" si="432"/>
        <v>0.97789757516006937</v>
      </c>
      <c r="CH27" s="4">
        <f t="shared" si="432"/>
        <v>0.18465736460647222</v>
      </c>
      <c r="CI27" s="4">
        <f t="shared" si="432"/>
        <v>1.7345901912866908</v>
      </c>
    </row>
    <row r="28" spans="1:87" x14ac:dyDescent="0.25">
      <c r="A28" s="16" t="s">
        <v>252</v>
      </c>
      <c r="B28" s="23" t="s">
        <v>105</v>
      </c>
      <c r="C28" s="16"/>
      <c r="D28" s="2" t="s">
        <v>38</v>
      </c>
      <c r="E28" s="4">
        <f t="shared" ref="E28:AJ28" si="433">+E17*E$100/E$95</f>
        <v>2.1553154594861685</v>
      </c>
      <c r="F28" s="4">
        <f t="shared" si="433"/>
        <v>1.9324408991467452</v>
      </c>
      <c r="G28" s="4">
        <f t="shared" si="433"/>
        <v>1.1594645394880472</v>
      </c>
      <c r="H28" s="4">
        <f t="shared" si="433"/>
        <v>0.96622044957337283</v>
      </c>
      <c r="I28" s="4">
        <f t="shared" si="433"/>
        <v>1.2931892756917009</v>
      </c>
      <c r="J28" s="4">
        <f t="shared" si="433"/>
        <v>0.77591356541502077</v>
      </c>
      <c r="K28" s="4">
        <f t="shared" si="433"/>
        <v>0.64659463784585069</v>
      </c>
      <c r="L28" s="4">
        <f t="shared" si="433"/>
        <v>0.64659463784585069</v>
      </c>
      <c r="M28" s="4">
        <f t="shared" si="433"/>
        <v>3.2207348319112423</v>
      </c>
      <c r="N28" s="4">
        <f t="shared" si="433"/>
        <v>2.423989000524374</v>
      </c>
      <c r="O28" s="4">
        <f t="shared" si="433"/>
        <v>2.9439731726721643</v>
      </c>
      <c r="P28" s="4">
        <f t="shared" si="433"/>
        <v>2.0864865516598403</v>
      </c>
      <c r="Q28" s="4">
        <f t="shared" si="433"/>
        <v>1.251891930995904</v>
      </c>
      <c r="R28" s="4">
        <f t="shared" si="433"/>
        <v>1.0432432758299204</v>
      </c>
      <c r="S28" s="4">
        <f t="shared" si="433"/>
        <v>1.7663839036032989</v>
      </c>
      <c r="T28" s="4">
        <f t="shared" si="433"/>
        <v>1.0598303421619792</v>
      </c>
      <c r="U28" s="4">
        <f t="shared" si="433"/>
        <v>0.88319195180164944</v>
      </c>
      <c r="V28" s="4">
        <f t="shared" si="433"/>
        <v>0.88319195180164944</v>
      </c>
      <c r="W28" s="4">
        <f t="shared" si="433"/>
        <v>3.4774775860997336</v>
      </c>
      <c r="X28" s="4">
        <f t="shared" si="433"/>
        <v>3.1216532894833837</v>
      </c>
      <c r="Y28" s="4">
        <f t="shared" si="433"/>
        <v>3.0261054770596325</v>
      </c>
      <c r="Z28" s="4">
        <f t="shared" si="433"/>
        <v>4.2908300762901446</v>
      </c>
      <c r="AA28" s="4">
        <f t="shared" si="433"/>
        <v>2.2523686672409453</v>
      </c>
      <c r="AB28" s="4">
        <f t="shared" si="433"/>
        <v>1.3514212003445676</v>
      </c>
      <c r="AC28" s="4">
        <f t="shared" si="433"/>
        <v>1.1261843336204731</v>
      </c>
      <c r="AD28" s="4">
        <f t="shared" si="433"/>
        <v>1.8156632862357795</v>
      </c>
      <c r="AE28" s="4">
        <f t="shared" si="433"/>
        <v>1.0893979717414677</v>
      </c>
      <c r="AF28" s="4">
        <f t="shared" si="433"/>
        <v>0.90783164311788989</v>
      </c>
      <c r="AG28" s="4">
        <f t="shared" si="433"/>
        <v>0.90783164311788989</v>
      </c>
      <c r="AH28" s="4">
        <f t="shared" si="433"/>
        <v>3.7539477787349096</v>
      </c>
      <c r="AI28" s="4">
        <f t="shared" si="433"/>
        <v>3.2498009893116646</v>
      </c>
      <c r="AJ28" s="4">
        <f t="shared" si="433"/>
        <v>3.3176545846011214</v>
      </c>
      <c r="AK28" s="4">
        <f t="shared" ref="AK28:BP28" si="434">+AK17*AK$100/AK$95</f>
        <v>4.3109611460987782</v>
      </c>
      <c r="AL28" s="4">
        <f t="shared" si="434"/>
        <v>2.3057033996105614</v>
      </c>
      <c r="AM28" s="4">
        <f t="shared" si="434"/>
        <v>1.3834220397663368</v>
      </c>
      <c r="AN28" s="4">
        <f t="shared" si="434"/>
        <v>1.1528516998052807</v>
      </c>
      <c r="AO28" s="4">
        <f t="shared" si="434"/>
        <v>1.9905927507606729</v>
      </c>
      <c r="AP28" s="4">
        <f t="shared" si="434"/>
        <v>1.1943556504564039</v>
      </c>
      <c r="AQ28" s="4">
        <f t="shared" si="434"/>
        <v>0.99529637538033655</v>
      </c>
      <c r="AR28" s="4">
        <f t="shared" si="434"/>
        <v>0.99529637538033655</v>
      </c>
      <c r="AS28" s="4">
        <f t="shared" si="434"/>
        <v>3.8428389993509358</v>
      </c>
      <c r="AT28" s="4">
        <f t="shared" si="434"/>
        <v>3.5015596474768387</v>
      </c>
      <c r="AU28" s="4">
        <f t="shared" si="434"/>
        <v>3.6372928921895418</v>
      </c>
      <c r="AV28" s="4">
        <f t="shared" si="434"/>
        <v>4.331186663826446</v>
      </c>
      <c r="AW28" s="4">
        <f t="shared" si="434"/>
        <v>2.360301066293867</v>
      </c>
      <c r="AX28" s="4">
        <f t="shared" si="434"/>
        <v>1.4161806397763201</v>
      </c>
      <c r="AY28" s="4">
        <f t="shared" si="434"/>
        <v>1.1801505331469337</v>
      </c>
      <c r="AZ28" s="4">
        <f t="shared" si="434"/>
        <v>2.182375735313725</v>
      </c>
      <c r="BA28" s="4">
        <f t="shared" si="434"/>
        <v>1.3094254411882351</v>
      </c>
      <c r="BB28" s="4">
        <f t="shared" si="434"/>
        <v>1.0911878676568627</v>
      </c>
      <c r="BC28" s="4">
        <f t="shared" si="434"/>
        <v>1.0911878676568627</v>
      </c>
      <c r="BD28" s="4">
        <f t="shared" si="434"/>
        <v>3.9338351104897784</v>
      </c>
      <c r="BE28" s="4">
        <f t="shared" si="434"/>
        <v>3.7728217835994604</v>
      </c>
      <c r="BF28" s="4">
        <f t="shared" si="434"/>
        <v>2.1994855713407135</v>
      </c>
      <c r="BG28" s="4">
        <f t="shared" si="434"/>
        <v>1.841337298430334</v>
      </c>
      <c r="BH28" s="4">
        <f t="shared" si="434"/>
        <v>1.1048023790582004</v>
      </c>
      <c r="BI28" s="4">
        <f t="shared" si="434"/>
        <v>0.92066864921516722</v>
      </c>
      <c r="BJ28" s="4">
        <f t="shared" si="434"/>
        <v>1.3196913428044281</v>
      </c>
      <c r="BK28" s="4">
        <f t="shared" si="434"/>
        <v>0.79181480568265683</v>
      </c>
      <c r="BL28" s="4">
        <f t="shared" si="434"/>
        <v>0.65984567140221417</v>
      </c>
      <c r="BM28" s="4">
        <f t="shared" si="434"/>
        <v>0.65984567140221417</v>
      </c>
      <c r="BN28" s="4">
        <f t="shared" si="434"/>
        <v>2.4874892747513768</v>
      </c>
      <c r="BO28" s="4">
        <f t="shared" si="434"/>
        <v>2.4924045963320629</v>
      </c>
      <c r="BP28" s="4">
        <f t="shared" si="434"/>
        <v>2.0865595145541023</v>
      </c>
      <c r="BQ28" s="4">
        <f t="shared" ref="BQ28:CI28" si="435">+BQ17*BQ$100/BQ$95</f>
        <v>1.2519357087324614</v>
      </c>
      <c r="BR28" s="4">
        <f t="shared" si="435"/>
        <v>1.0432797572770511</v>
      </c>
      <c r="BS28" s="4">
        <f t="shared" si="435"/>
        <v>1.4954427577992377</v>
      </c>
      <c r="BT28" s="4">
        <f t="shared" si="435"/>
        <v>0.89726565467954256</v>
      </c>
      <c r="BU28" s="4">
        <f t="shared" si="435"/>
        <v>0.74772137889961898</v>
      </c>
      <c r="BV28" s="4">
        <f t="shared" si="435"/>
        <v>0.74772137889961898</v>
      </c>
      <c r="BW28" s="4">
        <f t="shared" si="435"/>
        <v>3.4775991909235033</v>
      </c>
      <c r="BX28" s="4">
        <f t="shared" si="435"/>
        <v>2.7530039846799079</v>
      </c>
      <c r="BY28" s="4">
        <f t="shared" si="435"/>
        <v>2.8515634996508807</v>
      </c>
      <c r="BZ28" s="4">
        <f t="shared" si="435"/>
        <v>2.1433505043236787</v>
      </c>
      <c r="CA28" s="4">
        <f t="shared" si="435"/>
        <v>1.2860103025942071</v>
      </c>
      <c r="CB28" s="4">
        <f t="shared" si="435"/>
        <v>1.0716752521618396</v>
      </c>
      <c r="CC28" s="4">
        <f t="shared" si="435"/>
        <v>1.7109380997905286</v>
      </c>
      <c r="CD28" s="4">
        <f t="shared" si="435"/>
        <v>1.0265628598743168</v>
      </c>
      <c r="CE28" s="4">
        <f t="shared" si="435"/>
        <v>0.85546904989526429</v>
      </c>
      <c r="CF28" s="4">
        <f t="shared" si="435"/>
        <v>0.85546904989526429</v>
      </c>
      <c r="CG28" s="4">
        <f t="shared" si="435"/>
        <v>3.5722508405394646</v>
      </c>
      <c r="CH28" s="4">
        <f t="shared" si="435"/>
        <v>4.0980604463098604</v>
      </c>
      <c r="CI28" s="4">
        <f t="shared" si="435"/>
        <v>3.070667283778981</v>
      </c>
    </row>
    <row r="29" spans="1:87" x14ac:dyDescent="0.25">
      <c r="A29" s="16" t="s">
        <v>251</v>
      </c>
      <c r="B29" s="23" t="s">
        <v>105</v>
      </c>
      <c r="C29" s="16"/>
      <c r="E29" s="4">
        <f t="shared" ref="E29:AJ29" si="436">+E18*E$100/E$95</f>
        <v>4.9614831275947822</v>
      </c>
      <c r="F29" s="4">
        <f t="shared" si="436"/>
        <v>3.131309122673914</v>
      </c>
      <c r="G29" s="4">
        <f t="shared" si="436"/>
        <v>2.3583327630152158</v>
      </c>
      <c r="H29" s="4">
        <f t="shared" si="436"/>
        <v>2.1650886731005414</v>
      </c>
      <c r="I29" s="4">
        <f t="shared" si="436"/>
        <v>4.0993569438003155</v>
      </c>
      <c r="J29" s="4">
        <f t="shared" si="436"/>
        <v>3.5820812335236343</v>
      </c>
      <c r="K29" s="4">
        <f t="shared" si="436"/>
        <v>3.4527623059544639</v>
      </c>
      <c r="L29" s="4">
        <f t="shared" si="436"/>
        <v>1.4884449382784348</v>
      </c>
      <c r="M29" s="4">
        <f t="shared" si="436"/>
        <v>4.4196030554384107</v>
      </c>
      <c r="N29" s="4">
        <f t="shared" si="436"/>
        <v>4.8248338028571389</v>
      </c>
      <c r="O29" s="4">
        <f t="shared" si="436"/>
        <v>4.5603660561497898</v>
      </c>
      <c r="P29" s="4">
        <f t="shared" si="436"/>
        <v>2.8980307815673094</v>
      </c>
      <c r="Q29" s="4">
        <f t="shared" si="436"/>
        <v>2.0634361609033736</v>
      </c>
      <c r="R29" s="4">
        <f t="shared" si="436"/>
        <v>1.8547875057373902</v>
      </c>
      <c r="S29" s="4">
        <f t="shared" si="436"/>
        <v>3.3827767870809242</v>
      </c>
      <c r="T29" s="4">
        <f t="shared" si="436"/>
        <v>2.676223225639605</v>
      </c>
      <c r="U29" s="4">
        <f t="shared" si="436"/>
        <v>2.4995848352792747</v>
      </c>
      <c r="V29" s="4">
        <f t="shared" si="436"/>
        <v>1.3681098168449373</v>
      </c>
      <c r="W29" s="4">
        <f t="shared" si="436"/>
        <v>4.2890218160072031</v>
      </c>
      <c r="X29" s="4">
        <f t="shared" si="436"/>
        <v>4.469996651377973</v>
      </c>
      <c r="Y29" s="4">
        <f t="shared" si="436"/>
        <v>5.1213484199370392</v>
      </c>
      <c r="Z29" s="4">
        <f t="shared" si="436"/>
        <v>4.4781002541663675</v>
      </c>
      <c r="AA29" s="4">
        <f t="shared" si="436"/>
        <v>3.249583399346518</v>
      </c>
      <c r="AB29" s="4">
        <f t="shared" si="436"/>
        <v>2.34863593245014</v>
      </c>
      <c r="AC29" s="4">
        <f t="shared" si="436"/>
        <v>2.123399065726046</v>
      </c>
      <c r="AD29" s="4">
        <f t="shared" si="436"/>
        <v>3.9109062291131864</v>
      </c>
      <c r="AE29" s="4">
        <f t="shared" si="436"/>
        <v>3.1846409146188743</v>
      </c>
      <c r="AF29" s="4">
        <f t="shared" si="436"/>
        <v>3.0030745859952965</v>
      </c>
      <c r="AG29" s="4">
        <f t="shared" si="436"/>
        <v>1.5364045259811119</v>
      </c>
      <c r="AH29" s="4">
        <f t="shared" si="436"/>
        <v>4.7511625108404818</v>
      </c>
      <c r="AI29" s="4">
        <f t="shared" si="436"/>
        <v>5.0075752490547796</v>
      </c>
      <c r="AJ29" s="4">
        <f t="shared" si="436"/>
        <v>4.9730644150459815</v>
      </c>
      <c r="AK29" s="4">
        <f t="shared" ref="AK29:BP29" si="437">+AK18*AK$100/AK$95</f>
        <v>4.4678614450712635</v>
      </c>
      <c r="AL29" s="4">
        <f t="shared" si="437"/>
        <v>3.1688161872404135</v>
      </c>
      <c r="AM29" s="4">
        <f t="shared" si="437"/>
        <v>2.2465348273961885</v>
      </c>
      <c r="AN29" s="4">
        <f t="shared" si="437"/>
        <v>2.0159644874351326</v>
      </c>
      <c r="AO29" s="4">
        <f t="shared" si="437"/>
        <v>3.6460025812055328</v>
      </c>
      <c r="AP29" s="4">
        <f t="shared" si="437"/>
        <v>2.8497654809012638</v>
      </c>
      <c r="AQ29" s="4">
        <f t="shared" si="437"/>
        <v>2.6507062058251969</v>
      </c>
      <c r="AR29" s="4">
        <f t="shared" si="437"/>
        <v>1.4919193245137947</v>
      </c>
      <c r="AS29" s="4">
        <f t="shared" si="437"/>
        <v>4.705951786980787</v>
      </c>
      <c r="AT29" s="4">
        <f t="shared" si="437"/>
        <v>4.8795289572532576</v>
      </c>
      <c r="AU29" s="4">
        <f t="shared" si="437"/>
        <v>4.810494037912977</v>
      </c>
      <c r="AV29" s="4">
        <f t="shared" si="437"/>
        <v>4.4575745990749089</v>
      </c>
      <c r="AW29" s="4">
        <f t="shared" si="437"/>
        <v>3.0861364562360598</v>
      </c>
      <c r="AX29" s="4">
        <f t="shared" si="437"/>
        <v>2.1420160297185129</v>
      </c>
      <c r="AY29" s="4">
        <f t="shared" si="437"/>
        <v>1.905985923089127</v>
      </c>
      <c r="AZ29" s="4">
        <f t="shared" si="437"/>
        <v>3.3555768810371598</v>
      </c>
      <c r="BA29" s="4">
        <f t="shared" si="437"/>
        <v>2.4826265869116702</v>
      </c>
      <c r="BB29" s="4">
        <f t="shared" si="437"/>
        <v>2.2643890133802982</v>
      </c>
      <c r="BC29" s="4">
        <f t="shared" si="437"/>
        <v>1.4431482113738934</v>
      </c>
      <c r="BD29" s="4">
        <f t="shared" si="437"/>
        <v>4.6596705004319716</v>
      </c>
      <c r="BE29" s="4">
        <f t="shared" si="437"/>
        <v>4.7415630541546134</v>
      </c>
      <c r="BF29" s="4">
        <f t="shared" si="437"/>
        <v>5.2483468550934029</v>
      </c>
      <c r="BG29" s="4">
        <f t="shared" si="437"/>
        <v>3.5786004196096588</v>
      </c>
      <c r="BH29" s="4">
        <f t="shared" si="437"/>
        <v>2.8420655002375246</v>
      </c>
      <c r="BI29" s="4">
        <f t="shared" si="437"/>
        <v>2.6579317703944918</v>
      </c>
      <c r="BJ29" s="4">
        <f t="shared" si="437"/>
        <v>4.3685526265571175</v>
      </c>
      <c r="BK29" s="4">
        <f t="shared" si="437"/>
        <v>3.8406760894353456</v>
      </c>
      <c r="BL29" s="4">
        <f t="shared" si="437"/>
        <v>3.708706955154903</v>
      </c>
      <c r="BM29" s="4">
        <f t="shared" si="437"/>
        <v>1.5745040565280211</v>
      </c>
      <c r="BN29" s="4">
        <f t="shared" si="437"/>
        <v>5.1018660686306534</v>
      </c>
      <c r="BO29" s="4">
        <f t="shared" si="437"/>
        <v>5.0993661001846586</v>
      </c>
      <c r="BP29" s="4">
        <f t="shared" si="437"/>
        <v>3.2072492594399487</v>
      </c>
      <c r="BQ29" s="4">
        <f t="shared" ref="BQ29:CI29" si="438">+BQ18*BQ$100/BQ$95</f>
        <v>2.3726254536183085</v>
      </c>
      <c r="BR29" s="4">
        <f t="shared" si="438"/>
        <v>2.1639695021628977</v>
      </c>
      <c r="BS29" s="4">
        <f t="shared" si="438"/>
        <v>4.1024042616518335</v>
      </c>
      <c r="BT29" s="4">
        <f t="shared" si="438"/>
        <v>3.5042271585321378</v>
      </c>
      <c r="BU29" s="4">
        <f t="shared" si="438"/>
        <v>3.3546828827522144</v>
      </c>
      <c r="BV29" s="4">
        <f t="shared" si="438"/>
        <v>1.5298098300553977</v>
      </c>
      <c r="BW29" s="4">
        <f t="shared" si="438"/>
        <v>4.5982889358093511</v>
      </c>
      <c r="BX29" s="4">
        <f t="shared" si="438"/>
        <v>4.9668233484601343</v>
      </c>
      <c r="BY29" s="4">
        <f t="shared" si="438"/>
        <v>4.916695259496815</v>
      </c>
      <c r="BZ29" s="4">
        <f t="shared" si="438"/>
        <v>3.1212480794837481</v>
      </c>
      <c r="CA29" s="4">
        <f t="shared" si="438"/>
        <v>2.2639078777542765</v>
      </c>
      <c r="CB29" s="4">
        <f t="shared" si="438"/>
        <v>2.0495728273219092</v>
      </c>
      <c r="CC29" s="4">
        <f t="shared" si="438"/>
        <v>3.7760698596364635</v>
      </c>
      <c r="CD29" s="4">
        <f t="shared" si="438"/>
        <v>3.0916946197202515</v>
      </c>
      <c r="CE29" s="4">
        <f t="shared" si="438"/>
        <v>2.9206008097411988</v>
      </c>
      <c r="CF29" s="4">
        <f t="shared" si="438"/>
        <v>1.4750085778490447</v>
      </c>
      <c r="CG29" s="4">
        <f t="shared" si="438"/>
        <v>4.5501484156995344</v>
      </c>
      <c r="CH29" s="4">
        <f t="shared" si="438"/>
        <v>4.2827178109163322</v>
      </c>
      <c r="CI29" s="4">
        <f t="shared" si="438"/>
        <v>4.8052574750656714</v>
      </c>
    </row>
    <row r="30" spans="1:87" x14ac:dyDescent="0.25">
      <c r="A30" s="24" t="s">
        <v>144</v>
      </c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</row>
    <row r="31" spans="1:87" x14ac:dyDescent="0.25">
      <c r="A31" s="16" t="s">
        <v>250</v>
      </c>
      <c r="B31" s="23" t="s">
        <v>105</v>
      </c>
      <c r="C31" s="16"/>
      <c r="E31" s="4">
        <f t="shared" ref="E31:AJ31" si="439">+E20*E$100/E$95</f>
        <v>2.9311226402687915</v>
      </c>
      <c r="F31" s="4">
        <f t="shared" si="439"/>
        <v>1.3855911598312249</v>
      </c>
      <c r="G31" s="4">
        <f t="shared" si="439"/>
        <v>1.3855911598312249</v>
      </c>
      <c r="H31" s="4">
        <f t="shared" si="439"/>
        <v>1.3855911598312249</v>
      </c>
      <c r="I31" s="4">
        <f t="shared" si="439"/>
        <v>2.9311226402687915</v>
      </c>
      <c r="J31" s="4">
        <f t="shared" si="439"/>
        <v>2.9311226402687915</v>
      </c>
      <c r="K31" s="4">
        <f t="shared" si="439"/>
        <v>2.9311226402687915</v>
      </c>
      <c r="L31" s="4">
        <f t="shared" si="439"/>
        <v>2.9311226402687915</v>
      </c>
      <c r="M31" s="4">
        <f t="shared" si="439"/>
        <v>1.3855911598312249</v>
      </c>
      <c r="N31" s="4">
        <f t="shared" si="439"/>
        <v>2.5152627131026803</v>
      </c>
      <c r="O31" s="4">
        <f t="shared" si="439"/>
        <v>1.7870704908842274</v>
      </c>
      <c r="P31" s="4">
        <f t="shared" si="439"/>
        <v>1.0131518939021986</v>
      </c>
      <c r="Q31" s="4">
        <f t="shared" si="439"/>
        <v>1.0131518939021986</v>
      </c>
      <c r="R31" s="4">
        <f t="shared" si="439"/>
        <v>1.0131518939021986</v>
      </c>
      <c r="S31" s="4">
        <f t="shared" si="439"/>
        <v>1.7870704908842274</v>
      </c>
      <c r="T31" s="4">
        <f t="shared" si="439"/>
        <v>1.7870704908842274</v>
      </c>
      <c r="U31" s="4">
        <f t="shared" si="439"/>
        <v>1.7870704908842274</v>
      </c>
      <c r="V31" s="4">
        <f t="shared" si="439"/>
        <v>1.7870704908842274</v>
      </c>
      <c r="W31" s="4">
        <f t="shared" si="439"/>
        <v>1.0131518939021986</v>
      </c>
      <c r="X31" s="4">
        <f t="shared" si="439"/>
        <v>1.4956926474950862</v>
      </c>
      <c r="Y31" s="4">
        <f t="shared" si="439"/>
        <v>2.2706821919096085</v>
      </c>
      <c r="Z31" s="4">
        <f t="shared" si="439"/>
        <v>0.43603216321210009</v>
      </c>
      <c r="AA31" s="4">
        <f t="shared" si="439"/>
        <v>1.2148508271458829</v>
      </c>
      <c r="AB31" s="4">
        <f t="shared" si="439"/>
        <v>1.2148508271458829</v>
      </c>
      <c r="AC31" s="4">
        <f t="shared" si="439"/>
        <v>1.2148508271458829</v>
      </c>
      <c r="AD31" s="4">
        <f t="shared" si="439"/>
        <v>2.2706821919096085</v>
      </c>
      <c r="AE31" s="4">
        <f t="shared" si="439"/>
        <v>2.2706821919096085</v>
      </c>
      <c r="AF31" s="4">
        <f t="shared" si="439"/>
        <v>2.2706821919096085</v>
      </c>
      <c r="AG31" s="4">
        <f t="shared" si="439"/>
        <v>2.2706821919096085</v>
      </c>
      <c r="AH31" s="4">
        <f t="shared" si="439"/>
        <v>1.2148508271458829</v>
      </c>
      <c r="AI31" s="4">
        <f t="shared" si="439"/>
        <v>1.9111724144107349</v>
      </c>
      <c r="AJ31" s="4">
        <f t="shared" si="439"/>
        <v>1.8477517145209617</v>
      </c>
      <c r="AK31" s="4">
        <f t="shared" ref="AK31:BP31" si="440">+AK20*AK$100/AK$95</f>
        <v>0.40682938829605064</v>
      </c>
      <c r="AL31" s="4">
        <f t="shared" si="440"/>
        <v>1.0859023742152034</v>
      </c>
      <c r="AM31" s="4">
        <f t="shared" si="440"/>
        <v>1.0859023742152034</v>
      </c>
      <c r="AN31" s="4">
        <f t="shared" si="440"/>
        <v>1.0859023742152034</v>
      </c>
      <c r="AO31" s="4">
        <f t="shared" si="440"/>
        <v>1.8477517145209617</v>
      </c>
      <c r="AP31" s="4">
        <f t="shared" si="440"/>
        <v>1.8477517145209617</v>
      </c>
      <c r="AQ31" s="4">
        <f t="shared" si="440"/>
        <v>1.8477517145209617</v>
      </c>
      <c r="AR31" s="4">
        <f t="shared" si="440"/>
        <v>1.8477517145209617</v>
      </c>
      <c r="AS31" s="4">
        <f t="shared" si="440"/>
        <v>1.0859023742152034</v>
      </c>
      <c r="AT31" s="4">
        <f t="shared" si="440"/>
        <v>1.5432510578428809</v>
      </c>
      <c r="AU31" s="4">
        <f t="shared" si="440"/>
        <v>1.384074143493474</v>
      </c>
      <c r="AV31" s="4">
        <f t="shared" si="440"/>
        <v>0.37748960420229177</v>
      </c>
      <c r="AW31" s="4">
        <f t="shared" si="440"/>
        <v>0.95390049964597901</v>
      </c>
      <c r="AX31" s="4">
        <f t="shared" si="440"/>
        <v>0.95390049964597901</v>
      </c>
      <c r="AY31" s="4">
        <f t="shared" si="440"/>
        <v>0.95390049964597901</v>
      </c>
      <c r="AZ31" s="4">
        <f t="shared" si="440"/>
        <v>1.384074143493474</v>
      </c>
      <c r="BA31" s="4">
        <f t="shared" si="440"/>
        <v>1.384074143493474</v>
      </c>
      <c r="BB31" s="4">
        <f t="shared" si="440"/>
        <v>1.384074143493474</v>
      </c>
      <c r="BC31" s="4">
        <f t="shared" si="440"/>
        <v>1.384074143493474</v>
      </c>
      <c r="BD31" s="4">
        <f t="shared" si="440"/>
        <v>0.95390049964597901</v>
      </c>
      <c r="BE31" s="4">
        <f t="shared" si="440"/>
        <v>1.1468272214787316</v>
      </c>
      <c r="BF31" s="4">
        <f t="shared" si="440"/>
        <v>3.1763770295911717</v>
      </c>
      <c r="BG31" s="4">
        <f t="shared" si="440"/>
        <v>1.9151831327258095</v>
      </c>
      <c r="BH31" s="4">
        <f t="shared" si="440"/>
        <v>1.9151831327258095</v>
      </c>
      <c r="BI31" s="4">
        <f t="shared" si="440"/>
        <v>1.9151831327258095</v>
      </c>
      <c r="BJ31" s="4">
        <f t="shared" si="440"/>
        <v>3.1763770295911717</v>
      </c>
      <c r="BK31" s="4">
        <f t="shared" si="440"/>
        <v>3.1763770295911717</v>
      </c>
      <c r="BL31" s="4">
        <f t="shared" si="440"/>
        <v>3.1763770295911717</v>
      </c>
      <c r="BM31" s="4">
        <f t="shared" si="440"/>
        <v>3.1763770295911717</v>
      </c>
      <c r="BN31" s="4">
        <f t="shared" si="440"/>
        <v>2.7317920650781375</v>
      </c>
      <c r="BO31" s="4">
        <f t="shared" si="440"/>
        <v>2.7514593060540506</v>
      </c>
      <c r="BP31" s="4">
        <f t="shared" si="440"/>
        <v>1.3223044589517401</v>
      </c>
      <c r="BQ31" s="4">
        <f t="shared" ref="BQ31:CI31" si="441">+BQ20*BQ$100/BQ$95</f>
        <v>1.3223044589517401</v>
      </c>
      <c r="BR31" s="4">
        <f t="shared" si="441"/>
        <v>1.3223044589517401</v>
      </c>
      <c r="BS31" s="4">
        <f t="shared" si="441"/>
        <v>2.7514593060540506</v>
      </c>
      <c r="BT31" s="4">
        <f t="shared" si="441"/>
        <v>2.7514593060540506</v>
      </c>
      <c r="BU31" s="4">
        <f t="shared" si="441"/>
        <v>2.7514593060540506</v>
      </c>
      <c r="BV31" s="4">
        <f t="shared" si="441"/>
        <v>2.7514593060540506</v>
      </c>
      <c r="BW31" s="4">
        <f t="shared" si="441"/>
        <v>1.3223044589517401</v>
      </c>
      <c r="BX31" s="4">
        <f t="shared" si="441"/>
        <v>2.3437675459708993</v>
      </c>
      <c r="BY31" s="4">
        <f t="shared" si="441"/>
        <v>2.2304518925177432</v>
      </c>
      <c r="BZ31" s="4">
        <f t="shared" si="441"/>
        <v>1.1849997431346802</v>
      </c>
      <c r="CA31" s="4">
        <f t="shared" si="441"/>
        <v>1.1849997431346802</v>
      </c>
      <c r="CB31" s="4">
        <f t="shared" si="441"/>
        <v>1.1849997431346802</v>
      </c>
      <c r="CC31" s="4">
        <f t="shared" si="441"/>
        <v>2.2304518925177432</v>
      </c>
      <c r="CD31" s="4">
        <f t="shared" si="441"/>
        <v>2.2304518925177432</v>
      </c>
      <c r="CE31" s="4">
        <f t="shared" si="441"/>
        <v>2.2304518925177432</v>
      </c>
      <c r="CF31" s="4">
        <f t="shared" si="441"/>
        <v>2.2304518925177432</v>
      </c>
      <c r="CG31" s="4">
        <f t="shared" si="441"/>
        <v>1.1849997431346802</v>
      </c>
      <c r="CH31" s="4">
        <f t="shared" si="441"/>
        <v>0.42224348070172485</v>
      </c>
      <c r="CI31" s="4">
        <f t="shared" si="441"/>
        <v>1.8795328189980876</v>
      </c>
    </row>
    <row r="32" spans="1:87" x14ac:dyDescent="0.25">
      <c r="A32" s="16" t="s">
        <v>249</v>
      </c>
      <c r="B32" s="23" t="s">
        <v>105</v>
      </c>
      <c r="C32" s="16"/>
      <c r="E32" s="4">
        <f t="shared" ref="E32:AJ32" si="442">+E21*E$100/E$95</f>
        <v>0.10718401809536053</v>
      </c>
      <c r="F32" s="4">
        <f t="shared" si="442"/>
        <v>0.13664473710938685</v>
      </c>
      <c r="G32" s="4">
        <f t="shared" si="442"/>
        <v>0.13664473710938685</v>
      </c>
      <c r="H32" s="4">
        <f t="shared" si="442"/>
        <v>0.13664473710938685</v>
      </c>
      <c r="I32" s="4">
        <f t="shared" si="442"/>
        <v>0.10718401809536053</v>
      </c>
      <c r="J32" s="4">
        <f t="shared" si="442"/>
        <v>0.10718401809536053</v>
      </c>
      <c r="K32" s="4">
        <f t="shared" si="442"/>
        <v>0.10718401809536053</v>
      </c>
      <c r="L32" s="4">
        <f t="shared" si="442"/>
        <v>0.10718401809536053</v>
      </c>
      <c r="M32" s="4">
        <f t="shared" si="442"/>
        <v>0.13664473710938685</v>
      </c>
      <c r="N32" s="4">
        <f t="shared" si="442"/>
        <v>0.11461331392373789</v>
      </c>
      <c r="O32" s="4">
        <f t="shared" si="442"/>
        <v>0.1289917905911166</v>
      </c>
      <c r="P32" s="4">
        <f t="shared" si="442"/>
        <v>0.14374412570302372</v>
      </c>
      <c r="Q32" s="4">
        <f t="shared" si="442"/>
        <v>0.14374412570302372</v>
      </c>
      <c r="R32" s="4">
        <f t="shared" si="442"/>
        <v>0.14374412570302372</v>
      </c>
      <c r="S32" s="4">
        <f t="shared" si="442"/>
        <v>0.1289917905911166</v>
      </c>
      <c r="T32" s="4">
        <f t="shared" si="442"/>
        <v>0.1289917905911166</v>
      </c>
      <c r="U32" s="4">
        <f t="shared" si="442"/>
        <v>0.1289917905911166</v>
      </c>
      <c r="V32" s="4">
        <f t="shared" si="442"/>
        <v>0.1289917905911166</v>
      </c>
      <c r="W32" s="4">
        <f t="shared" si="442"/>
        <v>0.14374412570302372</v>
      </c>
      <c r="X32" s="4">
        <f t="shared" si="442"/>
        <v>0.13390495824249868</v>
      </c>
      <c r="Y32" s="4">
        <f t="shared" si="442"/>
        <v>0.13599779430523576</v>
      </c>
      <c r="Z32" s="4">
        <f t="shared" si="442"/>
        <v>0.17096965328621883</v>
      </c>
      <c r="AA32" s="4">
        <f t="shared" si="442"/>
        <v>0.15612391373872248</v>
      </c>
      <c r="AB32" s="4">
        <f t="shared" si="442"/>
        <v>0.15612391373872248</v>
      </c>
      <c r="AC32" s="4">
        <f t="shared" si="442"/>
        <v>0.15612391373872248</v>
      </c>
      <c r="AD32" s="4">
        <f t="shared" si="442"/>
        <v>0.13599779430523576</v>
      </c>
      <c r="AE32" s="4">
        <f t="shared" si="442"/>
        <v>0.13599779430523576</v>
      </c>
      <c r="AF32" s="4">
        <f t="shared" si="442"/>
        <v>0.13599779430523576</v>
      </c>
      <c r="AG32" s="4">
        <f t="shared" si="442"/>
        <v>0.13599779430523576</v>
      </c>
      <c r="AH32" s="4">
        <f t="shared" si="442"/>
        <v>0.15612391373872248</v>
      </c>
      <c r="AI32" s="4">
        <f t="shared" si="442"/>
        <v>0.14218336855113606</v>
      </c>
      <c r="AJ32" s="4">
        <f t="shared" si="442"/>
        <v>0.14405963977038755</v>
      </c>
      <c r="AK32" s="4">
        <f t="shared" ref="AK32:BP32" si="443">+AK21*AK$100/AK$95</f>
        <v>0.17152631276363561</v>
      </c>
      <c r="AL32" s="4">
        <f t="shared" si="443"/>
        <v>0.15858191228949198</v>
      </c>
      <c r="AM32" s="4">
        <f t="shared" si="443"/>
        <v>0.15858191228949198</v>
      </c>
      <c r="AN32" s="4">
        <f t="shared" si="443"/>
        <v>0.15858191228949198</v>
      </c>
      <c r="AO32" s="4">
        <f t="shared" si="443"/>
        <v>0.14405963977038755</v>
      </c>
      <c r="AP32" s="4">
        <f t="shared" si="443"/>
        <v>0.14405963977038755</v>
      </c>
      <c r="AQ32" s="4">
        <f t="shared" si="443"/>
        <v>0.14405963977038755</v>
      </c>
      <c r="AR32" s="4">
        <f t="shared" si="443"/>
        <v>0.14405963977038755</v>
      </c>
      <c r="AS32" s="4">
        <f t="shared" si="443"/>
        <v>0.15858191228949198</v>
      </c>
      <c r="AT32" s="4">
        <f t="shared" si="443"/>
        <v>0.14914493812600702</v>
      </c>
      <c r="AU32" s="4">
        <f t="shared" si="443"/>
        <v>0.1528982010071212</v>
      </c>
      <c r="AV32" s="4">
        <f t="shared" si="443"/>
        <v>0.17208558389208506</v>
      </c>
      <c r="AW32" s="4">
        <f t="shared" si="443"/>
        <v>0.16109811476432459</v>
      </c>
      <c r="AX32" s="4">
        <f t="shared" si="443"/>
        <v>0.16109811476432459</v>
      </c>
      <c r="AY32" s="4">
        <f t="shared" si="443"/>
        <v>0.16109811476432459</v>
      </c>
      <c r="AZ32" s="4">
        <f t="shared" si="443"/>
        <v>0.1528982010071212</v>
      </c>
      <c r="BA32" s="4">
        <f t="shared" si="443"/>
        <v>0.1528982010071212</v>
      </c>
      <c r="BB32" s="4">
        <f t="shared" si="443"/>
        <v>0.1528982010071212</v>
      </c>
      <c r="BC32" s="4">
        <f t="shared" si="443"/>
        <v>0.1528982010071212</v>
      </c>
      <c r="BD32" s="4">
        <f t="shared" si="443"/>
        <v>0.16109811476432459</v>
      </c>
      <c r="BE32" s="4">
        <f t="shared" si="443"/>
        <v>0.15664581316009135</v>
      </c>
      <c r="BF32" s="4">
        <f t="shared" si="443"/>
        <v>0.11083531029209476</v>
      </c>
      <c r="BG32" s="4">
        <f t="shared" si="443"/>
        <v>0.13487602346296843</v>
      </c>
      <c r="BH32" s="4">
        <f t="shared" si="443"/>
        <v>0.13487602346296843</v>
      </c>
      <c r="BI32" s="4">
        <f t="shared" si="443"/>
        <v>0.13487602346296843</v>
      </c>
      <c r="BJ32" s="4">
        <f t="shared" si="443"/>
        <v>0.11083531029209476</v>
      </c>
      <c r="BK32" s="4">
        <f t="shared" si="443"/>
        <v>0.11083531029209476</v>
      </c>
      <c r="BL32" s="4">
        <f t="shared" si="443"/>
        <v>0.11083531029209476</v>
      </c>
      <c r="BM32" s="4">
        <f t="shared" si="443"/>
        <v>0.11083531029209476</v>
      </c>
      <c r="BN32" s="4">
        <f t="shared" si="443"/>
        <v>0.11879911909901338</v>
      </c>
      <c r="BO32" s="4">
        <f t="shared" si="443"/>
        <v>0.11893503638351195</v>
      </c>
      <c r="BP32" s="4">
        <f t="shared" si="443"/>
        <v>0.14617739922823031</v>
      </c>
      <c r="BQ32" s="4">
        <f t="shared" ref="BQ32:CI32" si="444">+BQ21*BQ$100/BQ$95</f>
        <v>0.14617739922823031</v>
      </c>
      <c r="BR32" s="4">
        <f t="shared" si="444"/>
        <v>0.14617739922823031</v>
      </c>
      <c r="BS32" s="4">
        <f t="shared" si="444"/>
        <v>0.11893503638351195</v>
      </c>
      <c r="BT32" s="4">
        <f t="shared" si="444"/>
        <v>0.11893503638351195</v>
      </c>
      <c r="BU32" s="4">
        <f t="shared" si="444"/>
        <v>0.11893503638351195</v>
      </c>
      <c r="BV32" s="4">
        <f t="shared" si="444"/>
        <v>0.11893503638351195</v>
      </c>
      <c r="BW32" s="4">
        <f t="shared" si="444"/>
        <v>0.14617739922823031</v>
      </c>
      <c r="BX32" s="4">
        <f t="shared" si="444"/>
        <v>0.12614106769291814</v>
      </c>
      <c r="BY32" s="4">
        <f t="shared" si="444"/>
        <v>0.12886641158272313</v>
      </c>
      <c r="BZ32" s="4">
        <f t="shared" si="444"/>
        <v>0.14879468376962438</v>
      </c>
      <c r="CA32" s="4">
        <f t="shared" si="444"/>
        <v>0.14879468376962438</v>
      </c>
      <c r="CB32" s="4">
        <f t="shared" si="444"/>
        <v>0.14879468376962438</v>
      </c>
      <c r="CC32" s="4">
        <f t="shared" si="444"/>
        <v>0.12886641158272313</v>
      </c>
      <c r="CD32" s="4">
        <f t="shared" si="444"/>
        <v>0.12886641158272313</v>
      </c>
      <c r="CE32" s="4">
        <f t="shared" si="444"/>
        <v>0.12886641158272313</v>
      </c>
      <c r="CF32" s="4">
        <f t="shared" si="444"/>
        <v>0.12886641158272313</v>
      </c>
      <c r="CG32" s="4">
        <f t="shared" si="444"/>
        <v>0.14879468376962438</v>
      </c>
      <c r="CH32" s="4">
        <f t="shared" si="444"/>
        <v>0.16333424391974449</v>
      </c>
      <c r="CI32" s="4">
        <f t="shared" si="444"/>
        <v>0.13492501647219055</v>
      </c>
    </row>
    <row r="33" spans="1:87" x14ac:dyDescent="0.25">
      <c r="A33" s="16" t="s">
        <v>248</v>
      </c>
      <c r="B33" s="23" t="s">
        <v>105</v>
      </c>
      <c r="C33" s="16"/>
      <c r="E33" s="4">
        <f t="shared" ref="E33:AJ33" si="445">+E22*E$100/E$95</f>
        <v>3.038306658364152</v>
      </c>
      <c r="F33" s="4">
        <f t="shared" si="445"/>
        <v>1.5222358969406116</v>
      </c>
      <c r="G33" s="4">
        <f t="shared" si="445"/>
        <v>1.5222358969406116</v>
      </c>
      <c r="H33" s="4">
        <f t="shared" si="445"/>
        <v>1.5222358969406116</v>
      </c>
      <c r="I33" s="4">
        <f t="shared" si="445"/>
        <v>3.038306658364152</v>
      </c>
      <c r="J33" s="4">
        <f t="shared" si="445"/>
        <v>3.038306658364152</v>
      </c>
      <c r="K33" s="4">
        <f t="shared" si="445"/>
        <v>3.038306658364152</v>
      </c>
      <c r="L33" s="4">
        <f t="shared" si="445"/>
        <v>3.038306658364152</v>
      </c>
      <c r="M33" s="4">
        <f t="shared" si="445"/>
        <v>1.5222358969406116</v>
      </c>
      <c r="N33" s="4">
        <f t="shared" si="445"/>
        <v>2.6298760270264183</v>
      </c>
      <c r="O33" s="4">
        <f t="shared" si="445"/>
        <v>1.9160622814753441</v>
      </c>
      <c r="P33" s="4">
        <f t="shared" si="445"/>
        <v>1.1568960196052225</v>
      </c>
      <c r="Q33" s="4">
        <f t="shared" si="445"/>
        <v>1.1568960196052225</v>
      </c>
      <c r="R33" s="4">
        <f t="shared" si="445"/>
        <v>1.1568960196052225</v>
      </c>
      <c r="S33" s="4">
        <f t="shared" si="445"/>
        <v>1.9160622814753441</v>
      </c>
      <c r="T33" s="4">
        <f t="shared" si="445"/>
        <v>1.9160622814753441</v>
      </c>
      <c r="U33" s="4">
        <f t="shared" si="445"/>
        <v>1.9160622814753441</v>
      </c>
      <c r="V33" s="4">
        <f t="shared" si="445"/>
        <v>1.9160622814753441</v>
      </c>
      <c r="W33" s="4">
        <f t="shared" si="445"/>
        <v>1.1568960196052225</v>
      </c>
      <c r="X33" s="4">
        <f t="shared" si="445"/>
        <v>1.6295976057375847</v>
      </c>
      <c r="Y33" s="4">
        <f t="shared" si="445"/>
        <v>2.406679986214844</v>
      </c>
      <c r="Z33" s="4">
        <f t="shared" si="445"/>
        <v>0.60700181649831886</v>
      </c>
      <c r="AA33" s="4">
        <f t="shared" si="445"/>
        <v>1.3709747408846054</v>
      </c>
      <c r="AB33" s="4">
        <f t="shared" si="445"/>
        <v>1.3709747408846054</v>
      </c>
      <c r="AC33" s="4">
        <f t="shared" si="445"/>
        <v>1.3709747408846054</v>
      </c>
      <c r="AD33" s="4">
        <f t="shared" si="445"/>
        <v>2.406679986214844</v>
      </c>
      <c r="AE33" s="4">
        <f t="shared" si="445"/>
        <v>2.406679986214844</v>
      </c>
      <c r="AF33" s="4">
        <f t="shared" si="445"/>
        <v>2.406679986214844</v>
      </c>
      <c r="AG33" s="4">
        <f t="shared" si="445"/>
        <v>2.406679986214844</v>
      </c>
      <c r="AH33" s="4">
        <f t="shared" si="445"/>
        <v>1.3709747408846054</v>
      </c>
      <c r="AI33" s="4">
        <f t="shared" si="445"/>
        <v>2.0533557829618707</v>
      </c>
      <c r="AJ33" s="4">
        <f t="shared" si="445"/>
        <v>1.9918113542913491</v>
      </c>
      <c r="AK33" s="4">
        <f t="shared" ref="AK33:BP33" si="446">+AK22*AK$100/AK$95</f>
        <v>0.57835570105968637</v>
      </c>
      <c r="AL33" s="4">
        <f t="shared" si="446"/>
        <v>1.2444842865046954</v>
      </c>
      <c r="AM33" s="4">
        <f t="shared" si="446"/>
        <v>1.2444842865046954</v>
      </c>
      <c r="AN33" s="4">
        <f t="shared" si="446"/>
        <v>1.2444842865046954</v>
      </c>
      <c r="AO33" s="4">
        <f t="shared" si="446"/>
        <v>1.9918113542913491</v>
      </c>
      <c r="AP33" s="4">
        <f t="shared" si="446"/>
        <v>1.9918113542913491</v>
      </c>
      <c r="AQ33" s="4">
        <f t="shared" si="446"/>
        <v>1.9918113542913491</v>
      </c>
      <c r="AR33" s="4">
        <f t="shared" si="446"/>
        <v>1.9918113542913491</v>
      </c>
      <c r="AS33" s="4">
        <f t="shared" si="446"/>
        <v>1.2444842865046954</v>
      </c>
      <c r="AT33" s="4">
        <f t="shared" si="446"/>
        <v>1.6923959959688877</v>
      </c>
      <c r="AU33" s="4">
        <f t="shared" si="446"/>
        <v>1.5369723445005954</v>
      </c>
      <c r="AV33" s="4">
        <f t="shared" si="446"/>
        <v>0.54957518809437678</v>
      </c>
      <c r="AW33" s="4">
        <f t="shared" si="446"/>
        <v>1.1149986144103037</v>
      </c>
      <c r="AX33" s="4">
        <f t="shared" si="446"/>
        <v>1.1149986144103037</v>
      </c>
      <c r="AY33" s="4">
        <f t="shared" si="446"/>
        <v>1.1149986144103037</v>
      </c>
      <c r="AZ33" s="4">
        <f t="shared" si="446"/>
        <v>1.5369723445005954</v>
      </c>
      <c r="BA33" s="4">
        <f t="shared" si="446"/>
        <v>1.5369723445005954</v>
      </c>
      <c r="BB33" s="4">
        <f t="shared" si="446"/>
        <v>1.5369723445005954</v>
      </c>
      <c r="BC33" s="4">
        <f t="shared" si="446"/>
        <v>1.5369723445005954</v>
      </c>
      <c r="BD33" s="4">
        <f t="shared" si="446"/>
        <v>1.1149986144103037</v>
      </c>
      <c r="BE33" s="4">
        <f t="shared" si="446"/>
        <v>1.303473034638823</v>
      </c>
      <c r="BF33" s="4">
        <f t="shared" si="446"/>
        <v>3.2872123398832662</v>
      </c>
      <c r="BG33" s="4">
        <f t="shared" si="446"/>
        <v>2.050059156188778</v>
      </c>
      <c r="BH33" s="4">
        <f t="shared" si="446"/>
        <v>2.050059156188778</v>
      </c>
      <c r="BI33" s="4">
        <f t="shared" si="446"/>
        <v>2.050059156188778</v>
      </c>
      <c r="BJ33" s="4">
        <f t="shared" si="446"/>
        <v>3.2872123398832662</v>
      </c>
      <c r="BK33" s="4">
        <f t="shared" si="446"/>
        <v>3.2872123398832662</v>
      </c>
      <c r="BL33" s="4">
        <f t="shared" si="446"/>
        <v>3.2872123398832662</v>
      </c>
      <c r="BM33" s="4">
        <f t="shared" si="446"/>
        <v>3.2872123398832662</v>
      </c>
      <c r="BN33" s="4">
        <f t="shared" si="446"/>
        <v>2.850591184177151</v>
      </c>
      <c r="BO33" s="4">
        <f t="shared" si="446"/>
        <v>2.8703943424375629</v>
      </c>
      <c r="BP33" s="4">
        <f t="shared" si="446"/>
        <v>1.4684818581799703</v>
      </c>
      <c r="BQ33" s="4">
        <f t="shared" ref="BQ33:CI33" si="447">+BQ22*BQ$100/BQ$95</f>
        <v>1.4684818581799703</v>
      </c>
      <c r="BR33" s="4">
        <f t="shared" si="447"/>
        <v>1.4684818581799703</v>
      </c>
      <c r="BS33" s="4">
        <f t="shared" si="447"/>
        <v>2.8703943424375629</v>
      </c>
      <c r="BT33" s="4">
        <f t="shared" si="447"/>
        <v>2.8703943424375629</v>
      </c>
      <c r="BU33" s="4">
        <f t="shared" si="447"/>
        <v>2.8703943424375629</v>
      </c>
      <c r="BV33" s="4">
        <f t="shared" si="447"/>
        <v>2.8703943424375629</v>
      </c>
      <c r="BW33" s="4">
        <f t="shared" si="447"/>
        <v>1.4684818581799703</v>
      </c>
      <c r="BX33" s="4">
        <f t="shared" si="447"/>
        <v>2.4699086136638178</v>
      </c>
      <c r="BY33" s="4">
        <f t="shared" si="447"/>
        <v>2.3593183041004662</v>
      </c>
      <c r="BZ33" s="4">
        <f t="shared" si="447"/>
        <v>1.3337944269043047</v>
      </c>
      <c r="CA33" s="4">
        <f t="shared" si="447"/>
        <v>1.3337944269043047</v>
      </c>
      <c r="CB33" s="4">
        <f t="shared" si="447"/>
        <v>1.3337944269043047</v>
      </c>
      <c r="CC33" s="4">
        <f t="shared" si="447"/>
        <v>2.3593183041004662</v>
      </c>
      <c r="CD33" s="4">
        <f t="shared" si="447"/>
        <v>2.3593183041004662</v>
      </c>
      <c r="CE33" s="4">
        <f t="shared" si="447"/>
        <v>2.3593183041004662</v>
      </c>
      <c r="CF33" s="4">
        <f t="shared" si="447"/>
        <v>2.3593183041004662</v>
      </c>
      <c r="CG33" s="4">
        <f t="shared" si="447"/>
        <v>1.3337944269043047</v>
      </c>
      <c r="CH33" s="4">
        <f t="shared" si="447"/>
        <v>0.5855777246214694</v>
      </c>
      <c r="CI33" s="4">
        <f t="shared" si="447"/>
        <v>2.014457835470278</v>
      </c>
    </row>
    <row r="34" spans="1:87" x14ac:dyDescent="0.25">
      <c r="A34" s="16" t="s">
        <v>247</v>
      </c>
      <c r="B34" s="23" t="s">
        <v>106</v>
      </c>
      <c r="C34" s="23"/>
      <c r="E34" s="4">
        <f t="shared" ref="E34:AJ34" si="448">+E23*E$100/E$95</f>
        <v>38.984523238250276</v>
      </c>
      <c r="F34" s="4">
        <f t="shared" si="448"/>
        <v>49.699852868793251</v>
      </c>
      <c r="G34" s="4">
        <f t="shared" si="448"/>
        <v>49.699852868793251</v>
      </c>
      <c r="H34" s="4">
        <f t="shared" si="448"/>
        <v>49.699852868793251</v>
      </c>
      <c r="I34" s="4">
        <f t="shared" si="448"/>
        <v>38.984523238250276</v>
      </c>
      <c r="J34" s="4">
        <f t="shared" si="448"/>
        <v>38.984523238250276</v>
      </c>
      <c r="K34" s="4">
        <f t="shared" si="448"/>
        <v>38.984523238250276</v>
      </c>
      <c r="L34" s="4">
        <f t="shared" si="448"/>
        <v>38.984523238250276</v>
      </c>
      <c r="M34" s="4">
        <f t="shared" si="448"/>
        <v>49.699852868793251</v>
      </c>
      <c r="N34" s="4">
        <f t="shared" si="448"/>
        <v>41.686675676755939</v>
      </c>
      <c r="O34" s="4">
        <f t="shared" si="448"/>
        <v>46.916355135790198</v>
      </c>
      <c r="P34" s="4">
        <f t="shared" si="448"/>
        <v>52.282012826257898</v>
      </c>
      <c r="Q34" s="4">
        <f t="shared" si="448"/>
        <v>52.282012826257898</v>
      </c>
      <c r="R34" s="4">
        <f t="shared" si="448"/>
        <v>52.282012826257898</v>
      </c>
      <c r="S34" s="4">
        <f t="shared" si="448"/>
        <v>46.916355135790198</v>
      </c>
      <c r="T34" s="4">
        <f t="shared" si="448"/>
        <v>46.916355135790198</v>
      </c>
      <c r="U34" s="4">
        <f t="shared" si="448"/>
        <v>46.916355135790198</v>
      </c>
      <c r="V34" s="4">
        <f t="shared" si="448"/>
        <v>46.916355135790198</v>
      </c>
      <c r="W34" s="4">
        <f t="shared" si="448"/>
        <v>52.282012826257898</v>
      </c>
      <c r="X34" s="4">
        <f t="shared" si="448"/>
        <v>48.703351946343773</v>
      </c>
      <c r="Y34" s="4">
        <f t="shared" si="448"/>
        <v>49.464549535046153</v>
      </c>
      <c r="Z34" s="4">
        <f t="shared" si="448"/>
        <v>62.184367968387377</v>
      </c>
      <c r="AA34" s="4">
        <f t="shared" si="448"/>
        <v>56.784737606858386</v>
      </c>
      <c r="AB34" s="4">
        <f t="shared" si="448"/>
        <v>56.784737606858386</v>
      </c>
      <c r="AC34" s="4">
        <f t="shared" si="448"/>
        <v>56.784737606858386</v>
      </c>
      <c r="AD34" s="4">
        <f t="shared" si="448"/>
        <v>49.464549535046153</v>
      </c>
      <c r="AE34" s="4">
        <f t="shared" si="448"/>
        <v>49.464549535046153</v>
      </c>
      <c r="AF34" s="4">
        <f t="shared" si="448"/>
        <v>49.464549535046153</v>
      </c>
      <c r="AG34" s="4">
        <f t="shared" si="448"/>
        <v>49.464549535046153</v>
      </c>
      <c r="AH34" s="4">
        <f t="shared" si="448"/>
        <v>56.784737606858386</v>
      </c>
      <c r="AI34" s="4">
        <f t="shared" si="448"/>
        <v>51.714340755941436</v>
      </c>
      <c r="AJ34" s="4">
        <f t="shared" si="448"/>
        <v>52.396770284596478</v>
      </c>
      <c r="AK34" s="4">
        <f t="shared" ref="AK34:BP34" si="449">+AK23*AK$100/AK$95</f>
        <v>62.386833827745633</v>
      </c>
      <c r="AL34" s="4">
        <f t="shared" si="449"/>
        <v>57.678750570029862</v>
      </c>
      <c r="AM34" s="4">
        <f t="shared" si="449"/>
        <v>57.678750570029862</v>
      </c>
      <c r="AN34" s="4">
        <f t="shared" si="449"/>
        <v>57.678750570029862</v>
      </c>
      <c r="AO34" s="4">
        <f t="shared" si="449"/>
        <v>52.396770284596478</v>
      </c>
      <c r="AP34" s="4">
        <f t="shared" si="449"/>
        <v>52.396770284596478</v>
      </c>
      <c r="AQ34" s="4">
        <f t="shared" si="449"/>
        <v>52.396770284596478</v>
      </c>
      <c r="AR34" s="4">
        <f t="shared" si="449"/>
        <v>52.396770284596478</v>
      </c>
      <c r="AS34" s="4">
        <f t="shared" si="449"/>
        <v>57.678750570029862</v>
      </c>
      <c r="AT34" s="4">
        <f t="shared" si="449"/>
        <v>54.246373755719411</v>
      </c>
      <c r="AU34" s="4">
        <f t="shared" si="449"/>
        <v>55.611494849405965</v>
      </c>
      <c r="AV34" s="4">
        <f t="shared" si="449"/>
        <v>62.590249585905788</v>
      </c>
      <c r="AW34" s="4">
        <f t="shared" si="449"/>
        <v>58.593933221280935</v>
      </c>
      <c r="AX34" s="4">
        <f t="shared" si="449"/>
        <v>58.593933221280935</v>
      </c>
      <c r="AY34" s="4">
        <f t="shared" si="449"/>
        <v>58.593933221280935</v>
      </c>
      <c r="AZ34" s="4">
        <f t="shared" si="449"/>
        <v>55.611494849405965</v>
      </c>
      <c r="BA34" s="4">
        <f t="shared" si="449"/>
        <v>55.611494849405965</v>
      </c>
      <c r="BB34" s="4">
        <f t="shared" si="449"/>
        <v>55.611494849405965</v>
      </c>
      <c r="BC34" s="4">
        <f t="shared" si="449"/>
        <v>55.611494849405965</v>
      </c>
      <c r="BD34" s="4">
        <f t="shared" si="449"/>
        <v>58.593933221280935</v>
      </c>
      <c r="BE34" s="4">
        <f t="shared" si="449"/>
        <v>56.974560683861185</v>
      </c>
      <c r="BF34" s="4">
        <f t="shared" si="449"/>
        <v>40.312555980655823</v>
      </c>
      <c r="BG34" s="4">
        <f t="shared" si="449"/>
        <v>49.05654373114492</v>
      </c>
      <c r="BH34" s="4">
        <f t="shared" si="449"/>
        <v>49.05654373114492</v>
      </c>
      <c r="BI34" s="4">
        <f t="shared" si="449"/>
        <v>49.05654373114492</v>
      </c>
      <c r="BJ34" s="4">
        <f t="shared" si="449"/>
        <v>40.312555980655823</v>
      </c>
      <c r="BK34" s="4">
        <f t="shared" si="449"/>
        <v>40.312555980655823</v>
      </c>
      <c r="BL34" s="4">
        <f t="shared" si="449"/>
        <v>40.312555980655823</v>
      </c>
      <c r="BM34" s="4">
        <f t="shared" si="449"/>
        <v>40.312555980655823</v>
      </c>
      <c r="BN34" s="4">
        <f t="shared" si="449"/>
        <v>43.209119246478565</v>
      </c>
      <c r="BO34" s="4">
        <f t="shared" si="449"/>
        <v>43.258554513323105</v>
      </c>
      <c r="BP34" s="4">
        <f t="shared" si="449"/>
        <v>53.16703290643477</v>
      </c>
      <c r="BQ34" s="4">
        <f t="shared" ref="BQ34:CI34" si="450">+BQ23*BQ$100/BQ$95</f>
        <v>53.16703290643477</v>
      </c>
      <c r="BR34" s="4">
        <f t="shared" si="450"/>
        <v>53.16703290643477</v>
      </c>
      <c r="BS34" s="4">
        <f t="shared" si="450"/>
        <v>43.258554513323105</v>
      </c>
      <c r="BT34" s="4">
        <f t="shared" si="450"/>
        <v>43.258554513323105</v>
      </c>
      <c r="BU34" s="4">
        <f t="shared" si="450"/>
        <v>43.258554513323105</v>
      </c>
      <c r="BV34" s="4">
        <f t="shared" si="450"/>
        <v>43.258554513323105</v>
      </c>
      <c r="BW34" s="4">
        <f t="shared" si="450"/>
        <v>53.16703290643477</v>
      </c>
      <c r="BX34" s="4">
        <f t="shared" si="450"/>
        <v>45.879502113805572</v>
      </c>
      <c r="BY34" s="4">
        <f t="shared" si="450"/>
        <v>46.870752806700857</v>
      </c>
      <c r="BZ34" s="4">
        <f t="shared" si="450"/>
        <v>54.118980704606621</v>
      </c>
      <c r="CA34" s="4">
        <f t="shared" si="450"/>
        <v>54.118980704606621</v>
      </c>
      <c r="CB34" s="4">
        <f t="shared" si="450"/>
        <v>54.118980704606621</v>
      </c>
      <c r="CC34" s="4">
        <f t="shared" si="450"/>
        <v>46.870752806700857</v>
      </c>
      <c r="CD34" s="4">
        <f t="shared" si="450"/>
        <v>46.870752806700857</v>
      </c>
      <c r="CE34" s="4">
        <f t="shared" si="450"/>
        <v>46.870752806700857</v>
      </c>
      <c r="CF34" s="4">
        <f t="shared" si="450"/>
        <v>46.870752806700857</v>
      </c>
      <c r="CG34" s="4">
        <f t="shared" si="450"/>
        <v>54.118980704606621</v>
      </c>
      <c r="CH34" s="4">
        <f t="shared" si="450"/>
        <v>59.407248774963925</v>
      </c>
      <c r="CI34" s="4">
        <f t="shared" si="450"/>
        <v>49.074363263762478</v>
      </c>
    </row>
    <row r="35" spans="1:87" x14ac:dyDescent="0.25">
      <c r="A35" s="16" t="s">
        <v>254</v>
      </c>
      <c r="B35" s="23" t="s">
        <v>105</v>
      </c>
      <c r="C35" s="23"/>
      <c r="E35" s="4">
        <f t="shared" ref="E35:AJ35" si="451">+E24*E$100/E$95</f>
        <v>7.8265328853111242</v>
      </c>
      <c r="F35" s="4">
        <f t="shared" si="451"/>
        <v>9.9777424619389343</v>
      </c>
      <c r="G35" s="4">
        <f t="shared" si="451"/>
        <v>9.9777424619389343</v>
      </c>
      <c r="H35" s="4">
        <f t="shared" si="451"/>
        <v>9.9777424619389343</v>
      </c>
      <c r="I35" s="4">
        <f t="shared" si="451"/>
        <v>7.8265328853111242</v>
      </c>
      <c r="J35" s="4">
        <f t="shared" si="451"/>
        <v>7.8265328853111242</v>
      </c>
      <c r="K35" s="4">
        <f t="shared" si="451"/>
        <v>7.8265328853111242</v>
      </c>
      <c r="L35" s="4">
        <f t="shared" si="451"/>
        <v>7.8265328853111242</v>
      </c>
      <c r="M35" s="4">
        <f t="shared" si="451"/>
        <v>9.9777424619389343</v>
      </c>
      <c r="N35" s="4">
        <f t="shared" si="451"/>
        <v>8.3690170088655229</v>
      </c>
      <c r="O35" s="4">
        <f t="shared" si="451"/>
        <v>9.4189274570612405</v>
      </c>
      <c r="P35" s="4">
        <f t="shared" si="451"/>
        <v>10.496136894999536</v>
      </c>
      <c r="Q35" s="4">
        <f t="shared" si="451"/>
        <v>10.496136894999536</v>
      </c>
      <c r="R35" s="4">
        <f t="shared" si="451"/>
        <v>10.496136894999536</v>
      </c>
      <c r="S35" s="4">
        <f t="shared" si="451"/>
        <v>9.4189274570612405</v>
      </c>
      <c r="T35" s="4">
        <f t="shared" si="451"/>
        <v>9.4189274570612405</v>
      </c>
      <c r="U35" s="4">
        <f t="shared" si="451"/>
        <v>9.4189274570612405</v>
      </c>
      <c r="V35" s="4">
        <f t="shared" si="451"/>
        <v>9.4189274570612405</v>
      </c>
      <c r="W35" s="4">
        <f t="shared" si="451"/>
        <v>10.496136894999536</v>
      </c>
      <c r="X35" s="4">
        <f t="shared" si="451"/>
        <v>9.7776849367479741</v>
      </c>
      <c r="Y35" s="4">
        <f t="shared" si="451"/>
        <v>9.9305029646558651</v>
      </c>
      <c r="Z35" s="4">
        <f t="shared" si="451"/>
        <v>12.484133713333449</v>
      </c>
      <c r="AA35" s="4">
        <f t="shared" si="451"/>
        <v>11.400103921952889</v>
      </c>
      <c r="AB35" s="4">
        <f t="shared" si="451"/>
        <v>11.400103921952889</v>
      </c>
      <c r="AC35" s="4">
        <f t="shared" si="451"/>
        <v>11.400103921952889</v>
      </c>
      <c r="AD35" s="4">
        <f t="shared" si="451"/>
        <v>9.9305029646558651</v>
      </c>
      <c r="AE35" s="4">
        <f t="shared" si="451"/>
        <v>9.9305029646558651</v>
      </c>
      <c r="AF35" s="4">
        <f t="shared" si="451"/>
        <v>9.9305029646558651</v>
      </c>
      <c r="AG35" s="4">
        <f t="shared" si="451"/>
        <v>9.9305029646558651</v>
      </c>
      <c r="AH35" s="4">
        <f t="shared" si="451"/>
        <v>11.400103921952889</v>
      </c>
      <c r="AI35" s="4">
        <f t="shared" si="451"/>
        <v>10.382171050162803</v>
      </c>
      <c r="AJ35" s="4">
        <f t="shared" si="451"/>
        <v>10.519175602335586</v>
      </c>
      <c r="AK35" s="4">
        <f t="shared" ref="AK35:BP35" si="452">+AK24*AK$100/AK$95</f>
        <v>12.524780759258212</v>
      </c>
      <c r="AL35" s="4">
        <f t="shared" si="452"/>
        <v>11.579585964439197</v>
      </c>
      <c r="AM35" s="4">
        <f t="shared" si="452"/>
        <v>11.579585964439197</v>
      </c>
      <c r="AN35" s="4">
        <f t="shared" si="452"/>
        <v>11.579585964439197</v>
      </c>
      <c r="AO35" s="4">
        <f t="shared" si="452"/>
        <v>10.519175602335586</v>
      </c>
      <c r="AP35" s="4">
        <f t="shared" si="452"/>
        <v>10.519175602335586</v>
      </c>
      <c r="AQ35" s="4">
        <f t="shared" si="452"/>
        <v>10.519175602335586</v>
      </c>
      <c r="AR35" s="4">
        <f t="shared" si="452"/>
        <v>10.519175602335586</v>
      </c>
      <c r="AS35" s="4">
        <f t="shared" si="452"/>
        <v>11.579585964439197</v>
      </c>
      <c r="AT35" s="4">
        <f t="shared" si="452"/>
        <v>10.890501995198228</v>
      </c>
      <c r="AU35" s="4">
        <f t="shared" si="452"/>
        <v>11.164563705966742</v>
      </c>
      <c r="AV35" s="4">
        <f t="shared" si="452"/>
        <v>12.565618506866448</v>
      </c>
      <c r="AW35" s="4">
        <f t="shared" si="452"/>
        <v>11.76331803350436</v>
      </c>
      <c r="AX35" s="4">
        <f t="shared" si="452"/>
        <v>11.76331803350436</v>
      </c>
      <c r="AY35" s="4">
        <f t="shared" si="452"/>
        <v>11.76331803350436</v>
      </c>
      <c r="AZ35" s="4">
        <f t="shared" si="452"/>
        <v>11.164563705966742</v>
      </c>
      <c r="BA35" s="4">
        <f t="shared" si="452"/>
        <v>11.164563705966742</v>
      </c>
      <c r="BB35" s="4">
        <f t="shared" si="452"/>
        <v>11.164563705966742</v>
      </c>
      <c r="BC35" s="4">
        <f t="shared" si="452"/>
        <v>11.164563705966742</v>
      </c>
      <c r="BD35" s="4">
        <f t="shared" si="452"/>
        <v>11.76331803350436</v>
      </c>
      <c r="BE35" s="4">
        <f t="shared" si="452"/>
        <v>11.438212802891972</v>
      </c>
      <c r="BF35" s="4">
        <f t="shared" si="452"/>
        <v>8.0931487386764616</v>
      </c>
      <c r="BG35" s="4">
        <f t="shared" si="452"/>
        <v>9.8485917194646522</v>
      </c>
      <c r="BH35" s="4">
        <f t="shared" si="452"/>
        <v>9.8485917194646522</v>
      </c>
      <c r="BI35" s="4">
        <f t="shared" si="452"/>
        <v>9.8485917194646522</v>
      </c>
      <c r="BJ35" s="4">
        <f t="shared" si="452"/>
        <v>8.0931487386764616</v>
      </c>
      <c r="BK35" s="4">
        <f t="shared" si="452"/>
        <v>8.0931487386764616</v>
      </c>
      <c r="BL35" s="4">
        <f t="shared" si="452"/>
        <v>8.0931487386764616</v>
      </c>
      <c r="BM35" s="4">
        <f t="shared" si="452"/>
        <v>8.0931487386764616</v>
      </c>
      <c r="BN35" s="4">
        <f t="shared" si="452"/>
        <v>8.6746627799230378</v>
      </c>
      <c r="BO35" s="4">
        <f t="shared" si="452"/>
        <v>8.6845874040947475</v>
      </c>
      <c r="BP35" s="4">
        <f t="shared" si="452"/>
        <v>10.673813526295843</v>
      </c>
      <c r="BQ35" s="4">
        <f t="shared" ref="BQ35:CI35" si="453">+BQ24*BQ$100/BQ$95</f>
        <v>10.673813526295843</v>
      </c>
      <c r="BR35" s="4">
        <f t="shared" si="453"/>
        <v>10.673813526295843</v>
      </c>
      <c r="BS35" s="4">
        <f t="shared" si="453"/>
        <v>8.6845874040947475</v>
      </c>
      <c r="BT35" s="4">
        <f t="shared" si="453"/>
        <v>8.6845874040947475</v>
      </c>
      <c r="BU35" s="4">
        <f t="shared" si="453"/>
        <v>8.6845874040947475</v>
      </c>
      <c r="BV35" s="4">
        <f t="shared" si="453"/>
        <v>8.6845874040947475</v>
      </c>
      <c r="BW35" s="4">
        <f t="shared" si="453"/>
        <v>10.673813526295843</v>
      </c>
      <c r="BX35" s="4">
        <f t="shared" si="453"/>
        <v>9.2107688443676068</v>
      </c>
      <c r="BY35" s="4">
        <f t="shared" si="453"/>
        <v>9.4097723334732635</v>
      </c>
      <c r="BZ35" s="4">
        <f t="shared" si="453"/>
        <v>10.864926566256825</v>
      </c>
      <c r="CA35" s="4">
        <f t="shared" si="453"/>
        <v>10.864926566256825</v>
      </c>
      <c r="CB35" s="4">
        <f t="shared" si="453"/>
        <v>10.864926566256825</v>
      </c>
      <c r="CC35" s="4">
        <f t="shared" si="453"/>
        <v>9.4097723334732635</v>
      </c>
      <c r="CD35" s="4">
        <f t="shared" si="453"/>
        <v>9.4097723334732635</v>
      </c>
      <c r="CE35" s="4">
        <f t="shared" si="453"/>
        <v>9.4097723334732635</v>
      </c>
      <c r="CF35" s="4">
        <f t="shared" si="453"/>
        <v>9.4097723334732635</v>
      </c>
      <c r="CG35" s="4">
        <f t="shared" si="453"/>
        <v>10.864926566256825</v>
      </c>
      <c r="CH35" s="4">
        <f t="shared" si="453"/>
        <v>11.926599264061759</v>
      </c>
      <c r="CI35" s="4">
        <f t="shared" si="453"/>
        <v>9.8521691688329565</v>
      </c>
    </row>
    <row r="36" spans="1:87" x14ac:dyDescent="0.25">
      <c r="A36" s="16" t="s">
        <v>40</v>
      </c>
      <c r="B36" s="23"/>
      <c r="C36" s="23"/>
      <c r="E36" s="4">
        <f t="shared" ref="E36:AJ36" si="454">1-E10</f>
        <v>1</v>
      </c>
      <c r="F36" s="4">
        <f t="shared" si="454"/>
        <v>0.6</v>
      </c>
      <c r="G36" s="4">
        <f t="shared" si="454"/>
        <v>0.36</v>
      </c>
      <c r="H36" s="4">
        <f t="shared" si="454"/>
        <v>0.30000000000000004</v>
      </c>
      <c r="I36" s="4">
        <f t="shared" si="454"/>
        <v>0.6</v>
      </c>
      <c r="J36" s="4">
        <f t="shared" si="454"/>
        <v>0.36</v>
      </c>
      <c r="K36" s="4">
        <f t="shared" si="454"/>
        <v>0.30000000000000004</v>
      </c>
      <c r="L36" s="4">
        <f t="shared" si="454"/>
        <v>0.30000000000000004</v>
      </c>
      <c r="M36" s="4">
        <f t="shared" si="454"/>
        <v>1</v>
      </c>
      <c r="N36" s="4">
        <f t="shared" si="454"/>
        <v>1</v>
      </c>
      <c r="O36" s="4">
        <f t="shared" si="454"/>
        <v>1</v>
      </c>
      <c r="P36" s="4">
        <f t="shared" si="454"/>
        <v>0.6</v>
      </c>
      <c r="Q36" s="4">
        <f t="shared" si="454"/>
        <v>0.36</v>
      </c>
      <c r="R36" s="4">
        <f t="shared" si="454"/>
        <v>0.30000000000000004</v>
      </c>
      <c r="S36" s="4">
        <f t="shared" si="454"/>
        <v>0.6</v>
      </c>
      <c r="T36" s="4">
        <f t="shared" si="454"/>
        <v>0.36</v>
      </c>
      <c r="U36" s="4">
        <f t="shared" si="454"/>
        <v>0.30000000000000004</v>
      </c>
      <c r="V36" s="4">
        <f t="shared" si="454"/>
        <v>0.30000000000000004</v>
      </c>
      <c r="W36" s="4">
        <f t="shared" si="454"/>
        <v>1</v>
      </c>
      <c r="X36" s="4">
        <f t="shared" si="454"/>
        <v>1</v>
      </c>
      <c r="Y36" s="4">
        <f t="shared" si="454"/>
        <v>1</v>
      </c>
      <c r="Z36" s="4">
        <f t="shared" si="454"/>
        <v>1</v>
      </c>
      <c r="AA36" s="4">
        <f t="shared" si="454"/>
        <v>0.6</v>
      </c>
      <c r="AB36" s="4">
        <f t="shared" si="454"/>
        <v>0.36</v>
      </c>
      <c r="AC36" s="4">
        <f t="shared" si="454"/>
        <v>0.30000000000000004</v>
      </c>
      <c r="AD36" s="4">
        <f t="shared" si="454"/>
        <v>0.6</v>
      </c>
      <c r="AE36" s="4">
        <f t="shared" si="454"/>
        <v>0.36</v>
      </c>
      <c r="AF36" s="4">
        <f t="shared" si="454"/>
        <v>0.30000000000000004</v>
      </c>
      <c r="AG36" s="4">
        <f t="shared" si="454"/>
        <v>0.30000000000000004</v>
      </c>
      <c r="AH36" s="4">
        <f t="shared" si="454"/>
        <v>1</v>
      </c>
      <c r="AI36" s="4">
        <f t="shared" si="454"/>
        <v>1</v>
      </c>
      <c r="AJ36" s="4">
        <f t="shared" si="454"/>
        <v>1</v>
      </c>
      <c r="AK36" s="4">
        <f t="shared" ref="AK36:BP36" si="455">1-AK10</f>
        <v>1</v>
      </c>
      <c r="AL36" s="4">
        <f t="shared" si="455"/>
        <v>0.6</v>
      </c>
      <c r="AM36" s="4">
        <f t="shared" si="455"/>
        <v>0.36</v>
      </c>
      <c r="AN36" s="4">
        <f t="shared" si="455"/>
        <v>0.30000000000000004</v>
      </c>
      <c r="AO36" s="4">
        <f t="shared" si="455"/>
        <v>0.6</v>
      </c>
      <c r="AP36" s="4">
        <f t="shared" si="455"/>
        <v>0.36</v>
      </c>
      <c r="AQ36" s="4">
        <f t="shared" si="455"/>
        <v>0.30000000000000004</v>
      </c>
      <c r="AR36" s="4">
        <f t="shared" si="455"/>
        <v>0.30000000000000004</v>
      </c>
      <c r="AS36" s="4">
        <f t="shared" si="455"/>
        <v>1</v>
      </c>
      <c r="AT36" s="4">
        <f t="shared" si="455"/>
        <v>1</v>
      </c>
      <c r="AU36" s="4">
        <f t="shared" si="455"/>
        <v>1</v>
      </c>
      <c r="AV36" s="4">
        <f t="shared" si="455"/>
        <v>1</v>
      </c>
      <c r="AW36" s="4">
        <f t="shared" si="455"/>
        <v>0.6</v>
      </c>
      <c r="AX36" s="4">
        <f t="shared" si="455"/>
        <v>0.36</v>
      </c>
      <c r="AY36" s="4">
        <f t="shared" si="455"/>
        <v>0.30000000000000004</v>
      </c>
      <c r="AZ36" s="4">
        <f t="shared" si="455"/>
        <v>0.6</v>
      </c>
      <c r="BA36" s="4">
        <f t="shared" si="455"/>
        <v>0.36</v>
      </c>
      <c r="BB36" s="4">
        <f t="shared" si="455"/>
        <v>0.30000000000000004</v>
      </c>
      <c r="BC36" s="4">
        <f t="shared" si="455"/>
        <v>0.30000000000000004</v>
      </c>
      <c r="BD36" s="4">
        <f t="shared" si="455"/>
        <v>1</v>
      </c>
      <c r="BE36" s="4">
        <f t="shared" si="455"/>
        <v>1</v>
      </c>
      <c r="BF36" s="4">
        <f t="shared" si="455"/>
        <v>1</v>
      </c>
      <c r="BG36" s="4">
        <f t="shared" si="455"/>
        <v>0.6</v>
      </c>
      <c r="BH36" s="4">
        <f t="shared" si="455"/>
        <v>0.36</v>
      </c>
      <c r="BI36" s="4">
        <f t="shared" si="455"/>
        <v>0.30000000000000004</v>
      </c>
      <c r="BJ36" s="4">
        <f t="shared" si="455"/>
        <v>0.6</v>
      </c>
      <c r="BK36" s="4">
        <f t="shared" si="455"/>
        <v>0.36</v>
      </c>
      <c r="BL36" s="4">
        <f t="shared" si="455"/>
        <v>0.30000000000000004</v>
      </c>
      <c r="BM36" s="4">
        <f t="shared" si="455"/>
        <v>0.30000000000000004</v>
      </c>
      <c r="BN36" s="4">
        <f t="shared" si="455"/>
        <v>1</v>
      </c>
      <c r="BO36" s="4">
        <f t="shared" si="455"/>
        <v>1</v>
      </c>
      <c r="BP36" s="4">
        <f t="shared" si="455"/>
        <v>0.6</v>
      </c>
      <c r="BQ36" s="4">
        <f t="shared" ref="BQ36:CI36" si="456">1-BQ10</f>
        <v>0.36</v>
      </c>
      <c r="BR36" s="4">
        <f t="shared" si="456"/>
        <v>0.30000000000000004</v>
      </c>
      <c r="BS36" s="4">
        <f t="shared" si="456"/>
        <v>0.6</v>
      </c>
      <c r="BT36" s="4">
        <f t="shared" si="456"/>
        <v>0.36</v>
      </c>
      <c r="BU36" s="4">
        <f t="shared" si="456"/>
        <v>0.30000000000000004</v>
      </c>
      <c r="BV36" s="4">
        <f t="shared" si="456"/>
        <v>0.30000000000000004</v>
      </c>
      <c r="BW36" s="4">
        <f t="shared" si="456"/>
        <v>1</v>
      </c>
      <c r="BX36" s="4">
        <f t="shared" si="456"/>
        <v>1</v>
      </c>
      <c r="BY36" s="4">
        <f t="shared" si="456"/>
        <v>1</v>
      </c>
      <c r="BZ36" s="4">
        <f t="shared" si="456"/>
        <v>0.6</v>
      </c>
      <c r="CA36" s="4">
        <f t="shared" si="456"/>
        <v>0.36</v>
      </c>
      <c r="CB36" s="4">
        <f t="shared" si="456"/>
        <v>0.30000000000000004</v>
      </c>
      <c r="CC36" s="4">
        <f t="shared" si="456"/>
        <v>0.6</v>
      </c>
      <c r="CD36" s="4">
        <f t="shared" si="456"/>
        <v>0.36</v>
      </c>
      <c r="CE36" s="4">
        <f t="shared" si="456"/>
        <v>0.30000000000000004</v>
      </c>
      <c r="CF36" s="4">
        <f t="shared" si="456"/>
        <v>0.30000000000000004</v>
      </c>
      <c r="CG36" s="4">
        <f t="shared" si="456"/>
        <v>1</v>
      </c>
      <c r="CH36" s="4">
        <f t="shared" si="456"/>
        <v>1</v>
      </c>
      <c r="CI36" s="4">
        <f t="shared" si="456"/>
        <v>1</v>
      </c>
    </row>
    <row r="37" spans="1:87" x14ac:dyDescent="0.25">
      <c r="A37" s="29" t="s">
        <v>246</v>
      </c>
      <c r="B37" s="29"/>
      <c r="C37" s="29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  <c r="CG37" s="4"/>
      <c r="CH37" s="4"/>
      <c r="CI37" s="4"/>
    </row>
    <row r="38" spans="1:87" x14ac:dyDescent="0.25">
      <c r="A38" s="16" t="s">
        <v>120</v>
      </c>
      <c r="B38" s="23" t="s">
        <v>136</v>
      </c>
      <c r="C38" s="2" t="s">
        <v>126</v>
      </c>
      <c r="E38" s="3">
        <v>0.18</v>
      </c>
      <c r="F38" s="3">
        <v>0.18</v>
      </c>
      <c r="G38" s="3">
        <v>0.18</v>
      </c>
      <c r="H38" s="3">
        <v>0.18</v>
      </c>
      <c r="I38" s="3">
        <v>0.18</v>
      </c>
      <c r="J38" s="3">
        <v>0.18</v>
      </c>
      <c r="K38" s="3">
        <v>0.18</v>
      </c>
      <c r="L38" s="3">
        <v>0.18</v>
      </c>
      <c r="M38" s="3">
        <v>0.18</v>
      </c>
      <c r="N38" s="3">
        <v>0.18</v>
      </c>
      <c r="O38" s="3">
        <v>0.18</v>
      </c>
      <c r="P38" s="3">
        <v>0.18</v>
      </c>
      <c r="Q38" s="3">
        <v>0.18</v>
      </c>
      <c r="R38" s="3">
        <v>0.18</v>
      </c>
      <c r="S38" s="3">
        <v>0.18</v>
      </c>
      <c r="T38" s="3">
        <v>0.18</v>
      </c>
      <c r="U38" s="3">
        <v>0.18</v>
      </c>
      <c r="V38" s="3">
        <v>0.18</v>
      </c>
      <c r="W38" s="3">
        <v>0.18</v>
      </c>
      <c r="X38" s="3">
        <v>0.18</v>
      </c>
      <c r="Y38" s="3">
        <v>0.97</v>
      </c>
      <c r="Z38" s="3">
        <v>0.97</v>
      </c>
      <c r="AA38" s="3">
        <v>0.97</v>
      </c>
      <c r="AB38" s="3">
        <v>0.97</v>
      </c>
      <c r="AC38" s="3">
        <v>0.97</v>
      </c>
      <c r="AD38" s="3">
        <v>0.97</v>
      </c>
      <c r="AE38" s="3">
        <v>0.97</v>
      </c>
      <c r="AF38" s="3">
        <v>0.97</v>
      </c>
      <c r="AG38" s="3">
        <v>0.97</v>
      </c>
      <c r="AH38" s="3">
        <v>0.97</v>
      </c>
      <c r="AI38" s="3">
        <v>0.97</v>
      </c>
      <c r="AJ38" s="3">
        <v>0.97</v>
      </c>
      <c r="AK38" s="3">
        <v>0.97</v>
      </c>
      <c r="AL38" s="3">
        <v>0.97</v>
      </c>
      <c r="AM38" s="3">
        <v>0.97</v>
      </c>
      <c r="AN38" s="3">
        <v>0.97</v>
      </c>
      <c r="AO38" s="3">
        <v>0.97</v>
      </c>
      <c r="AP38" s="3">
        <v>0.97</v>
      </c>
      <c r="AQ38" s="3">
        <v>0.97</v>
      </c>
      <c r="AR38" s="3">
        <v>0.97</v>
      </c>
      <c r="AS38" s="3">
        <v>0.97</v>
      </c>
      <c r="AT38" s="3">
        <v>0.97</v>
      </c>
      <c r="AU38" s="3">
        <v>0.97</v>
      </c>
      <c r="AV38" s="3">
        <v>0.97</v>
      </c>
      <c r="AW38" s="3">
        <v>0.97</v>
      </c>
      <c r="AX38" s="3">
        <v>0.97</v>
      </c>
      <c r="AY38" s="3">
        <v>0.97</v>
      </c>
      <c r="AZ38" s="3">
        <v>0.97</v>
      </c>
      <c r="BA38" s="3">
        <v>0.97</v>
      </c>
      <c r="BB38" s="3">
        <v>0.97</v>
      </c>
      <c r="BC38" s="3">
        <v>0.97</v>
      </c>
      <c r="BD38" s="3">
        <v>0.97</v>
      </c>
      <c r="BE38" s="3">
        <v>0.97</v>
      </c>
      <c r="BF38" s="3">
        <f>BF82/1511*6.2</f>
        <v>2.209185969556585</v>
      </c>
      <c r="BG38" s="3">
        <f t="shared" ref="BG38:CI38" si="457">BG82/1511*6.2</f>
        <v>2.209185969556585</v>
      </c>
      <c r="BH38" s="3">
        <f t="shared" si="457"/>
        <v>2.209185969556585</v>
      </c>
      <c r="BI38" s="3">
        <f t="shared" si="457"/>
        <v>2.209185969556585</v>
      </c>
      <c r="BJ38" s="3">
        <f t="shared" si="457"/>
        <v>2.209185969556585</v>
      </c>
      <c r="BK38" s="3">
        <f t="shared" si="457"/>
        <v>2.209185969556585</v>
      </c>
      <c r="BL38" s="3">
        <f t="shared" si="457"/>
        <v>2.209185969556585</v>
      </c>
      <c r="BM38" s="3">
        <f t="shared" si="457"/>
        <v>2.209185969556585</v>
      </c>
      <c r="BN38" s="3">
        <f t="shared" si="457"/>
        <v>2.209185969556585</v>
      </c>
      <c r="BO38" s="3">
        <f t="shared" si="457"/>
        <v>2.209185969556585</v>
      </c>
      <c r="BP38" s="3">
        <f t="shared" si="457"/>
        <v>2.209185969556585</v>
      </c>
      <c r="BQ38" s="3">
        <f t="shared" si="457"/>
        <v>2.209185969556585</v>
      </c>
      <c r="BR38" s="3">
        <f t="shared" si="457"/>
        <v>2.209185969556585</v>
      </c>
      <c r="BS38" s="3">
        <f t="shared" si="457"/>
        <v>2.209185969556585</v>
      </c>
      <c r="BT38" s="3">
        <f t="shared" si="457"/>
        <v>2.209185969556585</v>
      </c>
      <c r="BU38" s="3">
        <f t="shared" si="457"/>
        <v>2.209185969556585</v>
      </c>
      <c r="BV38" s="3">
        <f t="shared" si="457"/>
        <v>2.209185969556585</v>
      </c>
      <c r="BW38" s="3">
        <f t="shared" si="457"/>
        <v>2.209185969556585</v>
      </c>
      <c r="BX38" s="3">
        <f t="shared" si="457"/>
        <v>2.209185969556585</v>
      </c>
      <c r="BY38" s="3">
        <f t="shared" si="457"/>
        <v>3.9916346790205162</v>
      </c>
      <c r="BZ38" s="3">
        <f t="shared" si="457"/>
        <v>3.9916346790205162</v>
      </c>
      <c r="CA38" s="3">
        <f t="shared" si="457"/>
        <v>3.9916346790205162</v>
      </c>
      <c r="CB38" s="3">
        <f t="shared" si="457"/>
        <v>3.9916346790205162</v>
      </c>
      <c r="CC38" s="3">
        <f t="shared" si="457"/>
        <v>3.9916346790205162</v>
      </c>
      <c r="CD38" s="3">
        <f t="shared" si="457"/>
        <v>3.9916346790205162</v>
      </c>
      <c r="CE38" s="3">
        <f t="shared" si="457"/>
        <v>3.9916346790205162</v>
      </c>
      <c r="CF38" s="3">
        <f t="shared" si="457"/>
        <v>3.9916346790205162</v>
      </c>
      <c r="CG38" s="3">
        <f t="shared" si="457"/>
        <v>3.9916346790205162</v>
      </c>
      <c r="CH38" s="3">
        <f t="shared" si="457"/>
        <v>3.9916346790205162</v>
      </c>
      <c r="CI38" s="3">
        <f t="shared" si="457"/>
        <v>3.9916346790205162</v>
      </c>
    </row>
    <row r="39" spans="1:87" x14ac:dyDescent="0.25">
      <c r="A39" s="16" t="s">
        <v>121</v>
      </c>
      <c r="B39" s="23" t="s">
        <v>136</v>
      </c>
      <c r="C39" s="2" t="s">
        <v>126</v>
      </c>
      <c r="E39" s="3">
        <v>0.21</v>
      </c>
      <c r="F39" s="3">
        <v>0.21</v>
      </c>
      <c r="G39" s="3">
        <v>0.21</v>
      </c>
      <c r="H39" s="3">
        <v>0.21</v>
      </c>
      <c r="I39" s="3">
        <v>0.21</v>
      </c>
      <c r="J39" s="3">
        <v>0.21</v>
      </c>
      <c r="K39" s="3">
        <v>0.21</v>
      </c>
      <c r="L39" s="3">
        <v>0.21</v>
      </c>
      <c r="M39" s="3">
        <v>0.21</v>
      </c>
      <c r="N39" s="3">
        <v>0.21</v>
      </c>
      <c r="O39" s="3">
        <v>0.21</v>
      </c>
      <c r="P39" s="3">
        <v>0.21</v>
      </c>
      <c r="Q39" s="3">
        <v>0.21</v>
      </c>
      <c r="R39" s="3">
        <v>0.21</v>
      </c>
      <c r="S39" s="3">
        <v>0.21</v>
      </c>
      <c r="T39" s="3">
        <v>0.21</v>
      </c>
      <c r="U39" s="3">
        <v>0.21</v>
      </c>
      <c r="V39" s="3">
        <v>0.21</v>
      </c>
      <c r="W39" s="3">
        <v>0.21</v>
      </c>
      <c r="X39" s="3">
        <v>0.21</v>
      </c>
      <c r="Y39" s="3">
        <v>1.66</v>
      </c>
      <c r="Z39" s="3">
        <v>1.66</v>
      </c>
      <c r="AA39" s="3">
        <v>1.66</v>
      </c>
      <c r="AB39" s="3">
        <v>1.66</v>
      </c>
      <c r="AC39" s="3">
        <v>1.66</v>
      </c>
      <c r="AD39" s="3">
        <v>1.66</v>
      </c>
      <c r="AE39" s="3">
        <v>1.66</v>
      </c>
      <c r="AF39" s="3">
        <v>1.66</v>
      </c>
      <c r="AG39" s="3">
        <v>1.66</v>
      </c>
      <c r="AH39" s="3">
        <v>1.66</v>
      </c>
      <c r="AI39" s="3">
        <v>1.66</v>
      </c>
      <c r="AJ39" s="3">
        <v>1.66</v>
      </c>
      <c r="AK39" s="3">
        <v>1.66</v>
      </c>
      <c r="AL39" s="3">
        <v>1.66</v>
      </c>
      <c r="AM39" s="3">
        <v>1.66</v>
      </c>
      <c r="AN39" s="3">
        <v>1.66</v>
      </c>
      <c r="AO39" s="3">
        <v>1.66</v>
      </c>
      <c r="AP39" s="3">
        <v>1.66</v>
      </c>
      <c r="AQ39" s="3">
        <v>1.66</v>
      </c>
      <c r="AR39" s="3">
        <v>1.66</v>
      </c>
      <c r="AS39" s="3">
        <v>1.66</v>
      </c>
      <c r="AT39" s="3">
        <v>1.66</v>
      </c>
      <c r="AU39" s="3">
        <v>1.66</v>
      </c>
      <c r="AV39" s="3">
        <v>1.66</v>
      </c>
      <c r="AW39" s="3">
        <v>1.66</v>
      </c>
      <c r="AX39" s="3">
        <v>1.66</v>
      </c>
      <c r="AY39" s="3">
        <v>1.66</v>
      </c>
      <c r="AZ39" s="3">
        <v>1.66</v>
      </c>
      <c r="BA39" s="3">
        <v>1.66</v>
      </c>
      <c r="BB39" s="3">
        <v>1.66</v>
      </c>
      <c r="BC39" s="3">
        <v>1.66</v>
      </c>
      <c r="BD39" s="3">
        <v>1.66</v>
      </c>
      <c r="BE39" s="3">
        <v>1.66</v>
      </c>
      <c r="BF39" s="3">
        <f>BF82/1511*17</f>
        <v>6.0574454003970883</v>
      </c>
      <c r="BG39" s="3">
        <f t="shared" ref="BG39:CI39" si="458">BG82/1511*17</f>
        <v>6.0574454003970883</v>
      </c>
      <c r="BH39" s="3">
        <f t="shared" si="458"/>
        <v>6.0574454003970883</v>
      </c>
      <c r="BI39" s="3">
        <f t="shared" si="458"/>
        <v>6.0574454003970883</v>
      </c>
      <c r="BJ39" s="3">
        <f t="shared" si="458"/>
        <v>6.0574454003970883</v>
      </c>
      <c r="BK39" s="3">
        <f t="shared" si="458"/>
        <v>6.0574454003970883</v>
      </c>
      <c r="BL39" s="3">
        <f t="shared" si="458"/>
        <v>6.0574454003970883</v>
      </c>
      <c r="BM39" s="3">
        <f t="shared" si="458"/>
        <v>6.0574454003970883</v>
      </c>
      <c r="BN39" s="3">
        <f t="shared" si="458"/>
        <v>6.0574454003970883</v>
      </c>
      <c r="BO39" s="3">
        <f t="shared" si="458"/>
        <v>6.0574454003970883</v>
      </c>
      <c r="BP39" s="3">
        <f t="shared" si="458"/>
        <v>6.0574454003970883</v>
      </c>
      <c r="BQ39" s="3">
        <f t="shared" si="458"/>
        <v>6.0574454003970883</v>
      </c>
      <c r="BR39" s="3">
        <f t="shared" si="458"/>
        <v>6.0574454003970883</v>
      </c>
      <c r="BS39" s="3">
        <f t="shared" si="458"/>
        <v>6.0574454003970883</v>
      </c>
      <c r="BT39" s="3">
        <f t="shared" si="458"/>
        <v>6.0574454003970883</v>
      </c>
      <c r="BU39" s="3">
        <f t="shared" si="458"/>
        <v>6.0574454003970883</v>
      </c>
      <c r="BV39" s="3">
        <f t="shared" si="458"/>
        <v>6.0574454003970883</v>
      </c>
      <c r="BW39" s="3">
        <f t="shared" si="458"/>
        <v>6.0574454003970883</v>
      </c>
      <c r="BX39" s="3">
        <f t="shared" si="458"/>
        <v>6.0574454003970883</v>
      </c>
      <c r="BY39" s="3">
        <f t="shared" si="458"/>
        <v>10.944804765056253</v>
      </c>
      <c r="BZ39" s="3">
        <f t="shared" si="458"/>
        <v>10.944804765056253</v>
      </c>
      <c r="CA39" s="3">
        <f t="shared" si="458"/>
        <v>10.944804765056253</v>
      </c>
      <c r="CB39" s="3">
        <f t="shared" si="458"/>
        <v>10.944804765056253</v>
      </c>
      <c r="CC39" s="3">
        <f t="shared" si="458"/>
        <v>10.944804765056253</v>
      </c>
      <c r="CD39" s="3">
        <f t="shared" si="458"/>
        <v>10.944804765056253</v>
      </c>
      <c r="CE39" s="3">
        <f t="shared" si="458"/>
        <v>10.944804765056253</v>
      </c>
      <c r="CF39" s="3">
        <f t="shared" si="458"/>
        <v>10.944804765056253</v>
      </c>
      <c r="CG39" s="3">
        <f t="shared" si="458"/>
        <v>10.944804765056253</v>
      </c>
      <c r="CH39" s="3">
        <f t="shared" si="458"/>
        <v>10.944804765056253</v>
      </c>
      <c r="CI39" s="3">
        <f t="shared" si="458"/>
        <v>10.944804765056253</v>
      </c>
    </row>
    <row r="40" spans="1:87" x14ac:dyDescent="0.25">
      <c r="A40" s="16" t="s">
        <v>123</v>
      </c>
      <c r="B40" s="23" t="s">
        <v>118</v>
      </c>
      <c r="C40" s="2" t="s">
        <v>315</v>
      </c>
      <c r="E40" s="5">
        <v>0.21</v>
      </c>
      <c r="F40" s="5">
        <v>0.21</v>
      </c>
      <c r="G40" s="5">
        <v>0.21</v>
      </c>
      <c r="H40" s="5">
        <v>0.21</v>
      </c>
      <c r="I40" s="5">
        <v>0.21</v>
      </c>
      <c r="J40" s="5">
        <v>0.21</v>
      </c>
      <c r="K40" s="5">
        <v>0.21</v>
      </c>
      <c r="L40" s="5">
        <v>0.21</v>
      </c>
      <c r="M40" s="5">
        <v>0.21</v>
      </c>
      <c r="N40" s="5">
        <v>0.21</v>
      </c>
      <c r="O40" s="5">
        <v>0.1</v>
      </c>
      <c r="P40" s="5">
        <v>0.1</v>
      </c>
      <c r="Q40" s="5">
        <v>0.1</v>
      </c>
      <c r="R40" s="5">
        <v>0.1</v>
      </c>
      <c r="S40" s="5">
        <v>0.1</v>
      </c>
      <c r="T40" s="5">
        <v>0.1</v>
      </c>
      <c r="U40" s="5">
        <v>0.1</v>
      </c>
      <c r="V40" s="5">
        <v>0.1</v>
      </c>
      <c r="W40" s="5">
        <v>0.1</v>
      </c>
      <c r="X40" s="5">
        <v>0.1</v>
      </c>
      <c r="Y40" s="5">
        <v>0.21</v>
      </c>
      <c r="Z40" s="5">
        <v>0.21</v>
      </c>
      <c r="AA40" s="5">
        <v>0.21</v>
      </c>
      <c r="AB40" s="5">
        <v>0.21</v>
      </c>
      <c r="AC40" s="5">
        <v>0.21</v>
      </c>
      <c r="AD40" s="5">
        <v>0.21</v>
      </c>
      <c r="AE40" s="5">
        <v>0.21</v>
      </c>
      <c r="AF40" s="5">
        <v>0.21</v>
      </c>
      <c r="AG40" s="5">
        <v>0.21</v>
      </c>
      <c r="AH40" s="5">
        <v>0.21</v>
      </c>
      <c r="AI40" s="5">
        <v>0.21</v>
      </c>
      <c r="AJ40" s="5">
        <v>0.17</v>
      </c>
      <c r="AK40" s="5">
        <v>0.17</v>
      </c>
      <c r="AL40" s="5">
        <v>0.17</v>
      </c>
      <c r="AM40" s="5">
        <v>0.17</v>
      </c>
      <c r="AN40" s="5">
        <v>0.17</v>
      </c>
      <c r="AO40" s="5">
        <v>0.17</v>
      </c>
      <c r="AP40" s="5">
        <v>0.17</v>
      </c>
      <c r="AQ40" s="5">
        <v>0.17</v>
      </c>
      <c r="AR40" s="5">
        <v>0.17</v>
      </c>
      <c r="AS40" s="5">
        <v>0.17</v>
      </c>
      <c r="AT40" s="5">
        <v>0.17</v>
      </c>
      <c r="AU40" s="5">
        <v>0.13</v>
      </c>
      <c r="AV40" s="5">
        <v>0.13</v>
      </c>
      <c r="AW40" s="5">
        <v>0.13</v>
      </c>
      <c r="AX40" s="5">
        <v>0.13</v>
      </c>
      <c r="AY40" s="5">
        <v>0.13</v>
      </c>
      <c r="AZ40" s="5">
        <v>0.13</v>
      </c>
      <c r="BA40" s="5">
        <v>0.13</v>
      </c>
      <c r="BB40" s="5">
        <v>0.13</v>
      </c>
      <c r="BC40" s="5">
        <v>0.13</v>
      </c>
      <c r="BD40" s="5">
        <v>0.13</v>
      </c>
      <c r="BE40" s="5">
        <v>0.13</v>
      </c>
      <c r="BF40" s="5">
        <v>0.26</v>
      </c>
      <c r="BG40" s="5">
        <v>0.26</v>
      </c>
      <c r="BH40" s="5">
        <v>0.26</v>
      </c>
      <c r="BI40" s="5">
        <v>0.26</v>
      </c>
      <c r="BJ40" s="5">
        <v>0.26</v>
      </c>
      <c r="BK40" s="5">
        <v>0.26</v>
      </c>
      <c r="BL40" s="5">
        <v>0.26</v>
      </c>
      <c r="BM40" s="5">
        <v>0.26</v>
      </c>
      <c r="BN40" s="5">
        <v>0.26</v>
      </c>
      <c r="BO40" s="5">
        <v>0.13</v>
      </c>
      <c r="BP40" s="5">
        <v>0.13</v>
      </c>
      <c r="BQ40" s="5">
        <v>0.13</v>
      </c>
      <c r="BR40" s="5">
        <v>0.13</v>
      </c>
      <c r="BS40" s="5">
        <v>0.13</v>
      </c>
      <c r="BT40" s="5">
        <v>0.13</v>
      </c>
      <c r="BU40" s="5">
        <v>0.13</v>
      </c>
      <c r="BV40" s="5">
        <v>0.13</v>
      </c>
      <c r="BW40" s="5">
        <v>0.13</v>
      </c>
      <c r="BX40" s="5">
        <v>0.13</v>
      </c>
      <c r="BY40" s="5">
        <v>0.16</v>
      </c>
      <c r="BZ40" s="5">
        <v>0.16</v>
      </c>
      <c r="CA40" s="5">
        <v>0.16</v>
      </c>
      <c r="CB40" s="5">
        <v>0.16</v>
      </c>
      <c r="CC40" s="5">
        <v>0.16</v>
      </c>
      <c r="CD40" s="5">
        <v>0.16</v>
      </c>
      <c r="CE40" s="5">
        <v>0.16</v>
      </c>
      <c r="CF40" s="5">
        <v>0.16</v>
      </c>
      <c r="CG40" s="5">
        <v>0.16</v>
      </c>
      <c r="CH40" s="5">
        <v>0.16</v>
      </c>
      <c r="CI40" s="5">
        <v>0.16</v>
      </c>
    </row>
    <row r="41" spans="1:87" x14ac:dyDescent="0.25">
      <c r="A41" s="16" t="s">
        <v>125</v>
      </c>
      <c r="B41" s="23" t="s">
        <v>124</v>
      </c>
      <c r="C41" s="2" t="s">
        <v>316</v>
      </c>
      <c r="E41" s="5">
        <v>0.75</v>
      </c>
      <c r="F41" s="5">
        <v>0.75</v>
      </c>
      <c r="G41" s="5">
        <v>0.75</v>
      </c>
      <c r="H41" s="5">
        <v>0.75</v>
      </c>
      <c r="I41" s="5">
        <v>0.75</v>
      </c>
      <c r="J41" s="5">
        <v>0.75</v>
      </c>
      <c r="K41" s="5">
        <v>0.75</v>
      </c>
      <c r="L41" s="5">
        <v>0.75</v>
      </c>
      <c r="M41" s="5">
        <v>0.75</v>
      </c>
      <c r="N41" s="5">
        <v>0.75</v>
      </c>
      <c r="O41" s="5">
        <v>0.75</v>
      </c>
      <c r="P41" s="5">
        <v>0.75</v>
      </c>
      <c r="Q41" s="5">
        <v>0.75</v>
      </c>
      <c r="R41" s="5">
        <v>0.75</v>
      </c>
      <c r="S41" s="5">
        <v>0.75</v>
      </c>
      <c r="T41" s="5">
        <v>0.75</v>
      </c>
      <c r="U41" s="5">
        <v>0.75</v>
      </c>
      <c r="V41" s="5">
        <v>0.75</v>
      </c>
      <c r="W41" s="5">
        <v>0.75</v>
      </c>
      <c r="X41" s="5">
        <v>0.75</v>
      </c>
      <c r="Y41" s="5">
        <v>0.75</v>
      </c>
      <c r="Z41" s="5">
        <v>0.75</v>
      </c>
      <c r="AA41" s="5">
        <v>0.75</v>
      </c>
      <c r="AB41" s="5">
        <v>0.75</v>
      </c>
      <c r="AC41" s="5">
        <v>0.75</v>
      </c>
      <c r="AD41" s="5">
        <v>0.75</v>
      </c>
      <c r="AE41" s="5">
        <v>0.75</v>
      </c>
      <c r="AF41" s="5">
        <v>0.75</v>
      </c>
      <c r="AG41" s="5">
        <v>0.75</v>
      </c>
      <c r="AH41" s="5">
        <v>0.75</v>
      </c>
      <c r="AI41" s="5">
        <v>0.75</v>
      </c>
      <c r="AJ41" s="5">
        <v>0.75</v>
      </c>
      <c r="AK41" s="5">
        <v>0.75</v>
      </c>
      <c r="AL41" s="5">
        <v>0.75</v>
      </c>
      <c r="AM41" s="5">
        <v>0.75</v>
      </c>
      <c r="AN41" s="5">
        <v>0.75</v>
      </c>
      <c r="AO41" s="5">
        <v>0.75</v>
      </c>
      <c r="AP41" s="5">
        <v>0.75</v>
      </c>
      <c r="AQ41" s="5">
        <v>0.75</v>
      </c>
      <c r="AR41" s="5">
        <v>0.75</v>
      </c>
      <c r="AS41" s="5">
        <v>0.75</v>
      </c>
      <c r="AT41" s="5">
        <v>0.75</v>
      </c>
      <c r="AU41" s="5">
        <v>0.75</v>
      </c>
      <c r="AV41" s="5">
        <v>0.75</v>
      </c>
      <c r="AW41" s="5">
        <v>0.75</v>
      </c>
      <c r="AX41" s="5">
        <v>0.75</v>
      </c>
      <c r="AY41" s="5">
        <v>0.75</v>
      </c>
      <c r="AZ41" s="5">
        <v>0.75</v>
      </c>
      <c r="BA41" s="5">
        <v>0.75</v>
      </c>
      <c r="BB41" s="5">
        <v>0.75</v>
      </c>
      <c r="BC41" s="5">
        <v>0.75</v>
      </c>
      <c r="BD41" s="5">
        <v>0.75</v>
      </c>
      <c r="BE41" s="5">
        <v>0.75</v>
      </c>
      <c r="BF41" s="5">
        <v>0.75</v>
      </c>
      <c r="BG41" s="5">
        <v>0.75</v>
      </c>
      <c r="BH41" s="5">
        <v>0.75</v>
      </c>
      <c r="BI41" s="5">
        <v>0.75</v>
      </c>
      <c r="BJ41" s="5">
        <v>0.75</v>
      </c>
      <c r="BK41" s="5">
        <v>0.75</v>
      </c>
      <c r="BL41" s="5">
        <v>0.75</v>
      </c>
      <c r="BM41" s="5">
        <v>0.75</v>
      </c>
      <c r="BN41" s="5">
        <v>0.75</v>
      </c>
      <c r="BO41" s="5">
        <v>0.75</v>
      </c>
      <c r="BP41" s="5">
        <v>0.75</v>
      </c>
      <c r="BQ41" s="5">
        <v>0.75</v>
      </c>
      <c r="BR41" s="5">
        <v>0.75</v>
      </c>
      <c r="BS41" s="5">
        <v>0.75</v>
      </c>
      <c r="BT41" s="5">
        <v>0.75</v>
      </c>
      <c r="BU41" s="5">
        <v>0.75</v>
      </c>
      <c r="BV41" s="5">
        <v>0.75</v>
      </c>
      <c r="BW41" s="5">
        <v>0.75</v>
      </c>
      <c r="BX41" s="5">
        <v>0.75</v>
      </c>
      <c r="BY41" s="5">
        <v>0.75</v>
      </c>
      <c r="BZ41" s="5">
        <v>0.75</v>
      </c>
      <c r="CA41" s="5">
        <v>0.75</v>
      </c>
      <c r="CB41" s="5">
        <v>0.75</v>
      </c>
      <c r="CC41" s="5">
        <v>0.75</v>
      </c>
      <c r="CD41" s="5">
        <v>0.75</v>
      </c>
      <c r="CE41" s="5">
        <v>0.75</v>
      </c>
      <c r="CF41" s="5">
        <v>0.75</v>
      </c>
      <c r="CG41" s="5">
        <v>0.75</v>
      </c>
      <c r="CH41" s="5">
        <v>0.75</v>
      </c>
      <c r="CI41" s="5">
        <v>0.75</v>
      </c>
    </row>
    <row r="42" spans="1:87" x14ac:dyDescent="0.25">
      <c r="A42" s="16" t="s">
        <v>127</v>
      </c>
      <c r="B42" s="23" t="s">
        <v>118</v>
      </c>
      <c r="C42" s="2" t="s">
        <v>316</v>
      </c>
      <c r="E42" s="36">
        <v>2.5000000000000001E-2</v>
      </c>
      <c r="F42" s="36">
        <v>2.5000000000000001E-2</v>
      </c>
      <c r="G42" s="36">
        <v>2.5000000000000001E-2</v>
      </c>
      <c r="H42" s="36">
        <v>2.5000000000000001E-2</v>
      </c>
      <c r="I42" s="36">
        <v>2.5000000000000001E-2</v>
      </c>
      <c r="J42" s="36">
        <v>2.5000000000000001E-2</v>
      </c>
      <c r="K42" s="36">
        <v>2.5000000000000001E-2</v>
      </c>
      <c r="L42" s="36">
        <v>2.5000000000000001E-2</v>
      </c>
      <c r="M42" s="36">
        <v>2.5000000000000001E-2</v>
      </c>
      <c r="N42" s="36">
        <v>2.5000000000000001E-2</v>
      </c>
      <c r="O42" s="36">
        <v>2.5000000000000001E-2</v>
      </c>
      <c r="P42" s="36">
        <v>2.5000000000000001E-2</v>
      </c>
      <c r="Q42" s="36">
        <v>2.5000000000000001E-2</v>
      </c>
      <c r="R42" s="36">
        <v>2.5000000000000001E-2</v>
      </c>
      <c r="S42" s="36">
        <v>2.5000000000000001E-2</v>
      </c>
      <c r="T42" s="36">
        <v>2.5000000000000001E-2</v>
      </c>
      <c r="U42" s="36">
        <v>2.5000000000000001E-2</v>
      </c>
      <c r="V42" s="36">
        <v>2.5000000000000001E-2</v>
      </c>
      <c r="W42" s="36">
        <v>2.5000000000000001E-2</v>
      </c>
      <c r="X42" s="36">
        <v>2.5000000000000001E-2</v>
      </c>
      <c r="Y42" s="36">
        <v>2.5000000000000001E-2</v>
      </c>
      <c r="Z42" s="36">
        <v>2.5000000000000001E-2</v>
      </c>
      <c r="AA42" s="36">
        <v>2.5000000000000001E-2</v>
      </c>
      <c r="AB42" s="36">
        <v>2.5000000000000001E-2</v>
      </c>
      <c r="AC42" s="36">
        <v>2.5000000000000001E-2</v>
      </c>
      <c r="AD42" s="36">
        <v>2.5000000000000001E-2</v>
      </c>
      <c r="AE42" s="36">
        <v>2.5000000000000001E-2</v>
      </c>
      <c r="AF42" s="36">
        <v>2.5000000000000001E-2</v>
      </c>
      <c r="AG42" s="36">
        <v>2.5000000000000001E-2</v>
      </c>
      <c r="AH42" s="36">
        <v>2.5000000000000001E-2</v>
      </c>
      <c r="AI42" s="36">
        <v>2.5000000000000001E-2</v>
      </c>
      <c r="AJ42" s="36">
        <v>2.5000000000000001E-2</v>
      </c>
      <c r="AK42" s="36">
        <v>2.5000000000000001E-2</v>
      </c>
      <c r="AL42" s="36">
        <v>2.5000000000000001E-2</v>
      </c>
      <c r="AM42" s="36">
        <v>2.5000000000000001E-2</v>
      </c>
      <c r="AN42" s="36">
        <v>2.5000000000000001E-2</v>
      </c>
      <c r="AO42" s="36">
        <v>2.5000000000000001E-2</v>
      </c>
      <c r="AP42" s="36">
        <v>2.5000000000000001E-2</v>
      </c>
      <c r="AQ42" s="36">
        <v>2.5000000000000001E-2</v>
      </c>
      <c r="AR42" s="36">
        <v>2.5000000000000001E-2</v>
      </c>
      <c r="AS42" s="36">
        <v>2.5000000000000001E-2</v>
      </c>
      <c r="AT42" s="36">
        <v>2.5000000000000001E-2</v>
      </c>
      <c r="AU42" s="36">
        <v>2.5000000000000001E-2</v>
      </c>
      <c r="AV42" s="36">
        <v>2.5000000000000001E-2</v>
      </c>
      <c r="AW42" s="36">
        <v>2.5000000000000001E-2</v>
      </c>
      <c r="AX42" s="36">
        <v>2.5000000000000001E-2</v>
      </c>
      <c r="AY42" s="36">
        <v>2.5000000000000001E-2</v>
      </c>
      <c r="AZ42" s="36">
        <v>2.5000000000000001E-2</v>
      </c>
      <c r="BA42" s="36">
        <v>2.5000000000000001E-2</v>
      </c>
      <c r="BB42" s="36">
        <v>2.5000000000000001E-2</v>
      </c>
      <c r="BC42" s="36">
        <v>2.5000000000000001E-2</v>
      </c>
      <c r="BD42" s="36">
        <v>2.5000000000000001E-2</v>
      </c>
      <c r="BE42" s="36">
        <v>2.5000000000000001E-2</v>
      </c>
      <c r="BF42" s="36">
        <v>2.5000000000000001E-2</v>
      </c>
      <c r="BG42" s="36">
        <v>2.5000000000000001E-2</v>
      </c>
      <c r="BH42" s="36">
        <v>2.5000000000000001E-2</v>
      </c>
      <c r="BI42" s="36">
        <v>2.5000000000000001E-2</v>
      </c>
      <c r="BJ42" s="36">
        <v>2.5000000000000001E-2</v>
      </c>
      <c r="BK42" s="36">
        <v>2.5000000000000001E-2</v>
      </c>
      <c r="BL42" s="36">
        <v>2.5000000000000001E-2</v>
      </c>
      <c r="BM42" s="36">
        <v>2.5000000000000001E-2</v>
      </c>
      <c r="BN42" s="36">
        <v>2.5000000000000001E-2</v>
      </c>
      <c r="BO42" s="36">
        <v>2.5000000000000001E-2</v>
      </c>
      <c r="BP42" s="36">
        <v>2.5000000000000001E-2</v>
      </c>
      <c r="BQ42" s="36">
        <v>2.5000000000000001E-2</v>
      </c>
      <c r="BR42" s="36">
        <v>2.5000000000000001E-2</v>
      </c>
      <c r="BS42" s="36">
        <v>2.5000000000000001E-2</v>
      </c>
      <c r="BT42" s="36">
        <v>2.5000000000000001E-2</v>
      </c>
      <c r="BU42" s="36">
        <v>2.5000000000000001E-2</v>
      </c>
      <c r="BV42" s="36">
        <v>2.5000000000000001E-2</v>
      </c>
      <c r="BW42" s="36">
        <v>2.5000000000000001E-2</v>
      </c>
      <c r="BX42" s="36">
        <v>2.5000000000000001E-2</v>
      </c>
      <c r="BY42" s="36">
        <v>2.5000000000000001E-2</v>
      </c>
      <c r="BZ42" s="36">
        <v>2.5000000000000001E-2</v>
      </c>
      <c r="CA42" s="36">
        <v>2.5000000000000001E-2</v>
      </c>
      <c r="CB42" s="36">
        <v>2.5000000000000001E-2</v>
      </c>
      <c r="CC42" s="36">
        <v>2.5000000000000001E-2</v>
      </c>
      <c r="CD42" s="36">
        <v>2.5000000000000001E-2</v>
      </c>
      <c r="CE42" s="36">
        <v>2.5000000000000001E-2</v>
      </c>
      <c r="CF42" s="36">
        <v>2.5000000000000001E-2</v>
      </c>
      <c r="CG42" s="36">
        <v>2.5000000000000001E-2</v>
      </c>
      <c r="CH42" s="36">
        <v>2.5000000000000001E-2</v>
      </c>
      <c r="CI42" s="36">
        <v>2.5000000000000001E-2</v>
      </c>
    </row>
    <row r="43" spans="1:87" x14ac:dyDescent="0.25">
      <c r="A43" s="16" t="s">
        <v>134</v>
      </c>
      <c r="B43" s="23" t="s">
        <v>119</v>
      </c>
      <c r="C43" s="2" t="s">
        <v>130</v>
      </c>
      <c r="E43" s="38">
        <v>4.7499999999999999E-3</v>
      </c>
      <c r="F43" s="38">
        <v>4.7499999999999999E-3</v>
      </c>
      <c r="G43" s="38">
        <v>4.7499999999999999E-3</v>
      </c>
      <c r="H43" s="38">
        <v>4.7499999999999999E-3</v>
      </c>
      <c r="I43" s="38">
        <v>4.7499999999999999E-3</v>
      </c>
      <c r="J43" s="38">
        <v>4.7499999999999999E-3</v>
      </c>
      <c r="K43" s="38">
        <v>4.7499999999999999E-3</v>
      </c>
      <c r="L43" s="38">
        <v>4.7499999999999999E-3</v>
      </c>
      <c r="M43" s="38">
        <v>4.7499999999999999E-3</v>
      </c>
      <c r="N43" s="38">
        <v>4.7499999999999999E-3</v>
      </c>
      <c r="O43" s="38">
        <v>4.7499999999999999E-3</v>
      </c>
      <c r="P43" s="38">
        <v>4.7499999999999999E-3</v>
      </c>
      <c r="Q43" s="38">
        <v>4.7499999999999999E-3</v>
      </c>
      <c r="R43" s="38">
        <v>4.7499999999999999E-3</v>
      </c>
      <c r="S43" s="38">
        <v>4.7499999999999999E-3</v>
      </c>
      <c r="T43" s="38">
        <v>4.7499999999999999E-3</v>
      </c>
      <c r="U43" s="38">
        <v>4.7499999999999999E-3</v>
      </c>
      <c r="V43" s="38">
        <v>4.7499999999999999E-3</v>
      </c>
      <c r="W43" s="38">
        <v>4.7499999999999999E-3</v>
      </c>
      <c r="X43" s="38">
        <v>4.7499999999999999E-3</v>
      </c>
      <c r="Y43" s="38">
        <v>4.7499999999999999E-3</v>
      </c>
      <c r="Z43" s="38">
        <v>4.7499999999999999E-3</v>
      </c>
      <c r="AA43" s="38">
        <v>4.7499999999999999E-3</v>
      </c>
      <c r="AB43" s="38">
        <v>4.7499999999999999E-3</v>
      </c>
      <c r="AC43" s="38">
        <v>4.7499999999999999E-3</v>
      </c>
      <c r="AD43" s="38">
        <v>4.7499999999999999E-3</v>
      </c>
      <c r="AE43" s="38">
        <v>4.7499999999999999E-3</v>
      </c>
      <c r="AF43" s="38">
        <v>4.7499999999999999E-3</v>
      </c>
      <c r="AG43" s="38">
        <v>4.7499999999999999E-3</v>
      </c>
      <c r="AH43" s="38">
        <v>4.7499999999999999E-3</v>
      </c>
      <c r="AI43" s="38">
        <v>4.7499999999999999E-3</v>
      </c>
      <c r="AJ43" s="38">
        <v>4.7499999999999999E-3</v>
      </c>
      <c r="AK43" s="38">
        <v>4.7499999999999999E-3</v>
      </c>
      <c r="AL43" s="38">
        <v>4.7499999999999999E-3</v>
      </c>
      <c r="AM43" s="38">
        <v>4.7499999999999999E-3</v>
      </c>
      <c r="AN43" s="38">
        <v>4.7499999999999999E-3</v>
      </c>
      <c r="AO43" s="38">
        <v>4.7499999999999999E-3</v>
      </c>
      <c r="AP43" s="38">
        <v>4.7499999999999999E-3</v>
      </c>
      <c r="AQ43" s="38">
        <v>4.7499999999999999E-3</v>
      </c>
      <c r="AR43" s="38">
        <v>4.7499999999999999E-3</v>
      </c>
      <c r="AS43" s="38">
        <v>4.7499999999999999E-3</v>
      </c>
      <c r="AT43" s="38">
        <v>4.7499999999999999E-3</v>
      </c>
      <c r="AU43" s="38">
        <v>4.7499999999999999E-3</v>
      </c>
      <c r="AV43" s="38">
        <v>4.7499999999999999E-3</v>
      </c>
      <c r="AW43" s="38">
        <v>4.7499999999999999E-3</v>
      </c>
      <c r="AX43" s="38">
        <v>4.7499999999999999E-3</v>
      </c>
      <c r="AY43" s="38">
        <v>4.7499999999999999E-3</v>
      </c>
      <c r="AZ43" s="38">
        <v>4.7499999999999999E-3</v>
      </c>
      <c r="BA43" s="38">
        <v>4.7499999999999999E-3</v>
      </c>
      <c r="BB43" s="38">
        <v>4.7499999999999999E-3</v>
      </c>
      <c r="BC43" s="38">
        <v>4.7499999999999999E-3</v>
      </c>
      <c r="BD43" s="38">
        <v>4.7499999999999999E-3</v>
      </c>
      <c r="BE43" s="38">
        <v>4.7499999999999999E-3</v>
      </c>
      <c r="BF43" s="38">
        <v>4.7499999999999999E-3</v>
      </c>
      <c r="BG43" s="38">
        <v>4.7499999999999999E-3</v>
      </c>
      <c r="BH43" s="38">
        <v>4.7499999999999999E-3</v>
      </c>
      <c r="BI43" s="38">
        <v>4.7499999999999999E-3</v>
      </c>
      <c r="BJ43" s="38">
        <v>4.7499999999999999E-3</v>
      </c>
      <c r="BK43" s="38">
        <v>4.7499999999999999E-3</v>
      </c>
      <c r="BL43" s="38">
        <v>4.7499999999999999E-3</v>
      </c>
      <c r="BM43" s="38">
        <v>4.7499999999999999E-3</v>
      </c>
      <c r="BN43" s="38">
        <v>4.7499999999999999E-3</v>
      </c>
      <c r="BO43" s="38">
        <v>4.7499999999999999E-3</v>
      </c>
      <c r="BP43" s="38">
        <v>4.7499999999999999E-3</v>
      </c>
      <c r="BQ43" s="38">
        <v>4.7499999999999999E-3</v>
      </c>
      <c r="BR43" s="38">
        <v>4.7499999999999999E-3</v>
      </c>
      <c r="BS43" s="38">
        <v>4.7499999999999999E-3</v>
      </c>
      <c r="BT43" s="38">
        <v>4.7499999999999999E-3</v>
      </c>
      <c r="BU43" s="38">
        <v>4.7499999999999999E-3</v>
      </c>
      <c r="BV43" s="38">
        <v>4.7499999999999999E-3</v>
      </c>
      <c r="BW43" s="38">
        <v>4.7499999999999999E-3</v>
      </c>
      <c r="BX43" s="38">
        <v>4.7499999999999999E-3</v>
      </c>
      <c r="BY43" s="38">
        <v>4.7499999999999999E-3</v>
      </c>
      <c r="BZ43" s="38">
        <v>4.7499999999999999E-3</v>
      </c>
      <c r="CA43" s="38">
        <v>4.7499999999999999E-3</v>
      </c>
      <c r="CB43" s="38">
        <v>4.7499999999999999E-3</v>
      </c>
      <c r="CC43" s="38">
        <v>4.7499999999999999E-3</v>
      </c>
      <c r="CD43" s="38">
        <v>4.7499999999999999E-3</v>
      </c>
      <c r="CE43" s="38">
        <v>4.7499999999999999E-3</v>
      </c>
      <c r="CF43" s="38">
        <v>4.7499999999999999E-3</v>
      </c>
      <c r="CG43" s="38">
        <v>4.7499999999999999E-3</v>
      </c>
      <c r="CH43" s="38">
        <v>4.7499999999999999E-3</v>
      </c>
      <c r="CI43" s="38">
        <v>4.7499999999999999E-3</v>
      </c>
    </row>
    <row r="44" spans="1:87" x14ac:dyDescent="0.25">
      <c r="A44" s="16" t="s">
        <v>133</v>
      </c>
      <c r="B44" s="2" t="s">
        <v>132</v>
      </c>
      <c r="C44" s="2" t="s">
        <v>131</v>
      </c>
      <c r="E44" s="36">
        <v>0.01</v>
      </c>
      <c r="F44" s="36">
        <v>0.01</v>
      </c>
      <c r="G44" s="36">
        <v>0.01</v>
      </c>
      <c r="H44" s="36">
        <v>0.01</v>
      </c>
      <c r="I44" s="36">
        <v>0.01</v>
      </c>
      <c r="J44" s="36">
        <v>0.01</v>
      </c>
      <c r="K44" s="36">
        <v>0.01</v>
      </c>
      <c r="L44" s="36">
        <v>0.01</v>
      </c>
      <c r="M44" s="36">
        <v>0.01</v>
      </c>
      <c r="N44" s="36">
        <v>0.01</v>
      </c>
      <c r="O44" s="36">
        <v>0.01</v>
      </c>
      <c r="P44" s="36">
        <v>0.01</v>
      </c>
      <c r="Q44" s="36">
        <v>0.01</v>
      </c>
      <c r="R44" s="36">
        <v>0.01</v>
      </c>
      <c r="S44" s="36">
        <v>0.01</v>
      </c>
      <c r="T44" s="36">
        <v>0.01</v>
      </c>
      <c r="U44" s="36">
        <v>0.01</v>
      </c>
      <c r="V44" s="36">
        <v>0.01</v>
      </c>
      <c r="W44" s="36">
        <v>0.01</v>
      </c>
      <c r="X44" s="36">
        <v>0.01</v>
      </c>
      <c r="Y44" s="36">
        <v>0.01</v>
      </c>
      <c r="Z44" s="36">
        <v>0.01</v>
      </c>
      <c r="AA44" s="36">
        <v>0.01</v>
      </c>
      <c r="AB44" s="36">
        <v>0.01</v>
      </c>
      <c r="AC44" s="36">
        <v>0.01</v>
      </c>
      <c r="AD44" s="36">
        <v>0.01</v>
      </c>
      <c r="AE44" s="36">
        <v>0.01</v>
      </c>
      <c r="AF44" s="36">
        <v>0.01</v>
      </c>
      <c r="AG44" s="36">
        <v>0.01</v>
      </c>
      <c r="AH44" s="36">
        <v>0.01</v>
      </c>
      <c r="AI44" s="36">
        <v>0.01</v>
      </c>
      <c r="AJ44" s="36">
        <v>0.01</v>
      </c>
      <c r="AK44" s="36">
        <v>0.01</v>
      </c>
      <c r="AL44" s="36">
        <v>0.01</v>
      </c>
      <c r="AM44" s="36">
        <v>0.01</v>
      </c>
      <c r="AN44" s="36">
        <v>0.01</v>
      </c>
      <c r="AO44" s="36">
        <v>0.01</v>
      </c>
      <c r="AP44" s="36">
        <v>0.01</v>
      </c>
      <c r="AQ44" s="36">
        <v>0.01</v>
      </c>
      <c r="AR44" s="36">
        <v>0.01</v>
      </c>
      <c r="AS44" s="36">
        <v>0.01</v>
      </c>
      <c r="AT44" s="36">
        <v>0.01</v>
      </c>
      <c r="AU44" s="36">
        <v>0.01</v>
      </c>
      <c r="AV44" s="36">
        <v>0.01</v>
      </c>
      <c r="AW44" s="36">
        <v>0.01</v>
      </c>
      <c r="AX44" s="36">
        <v>0.01</v>
      </c>
      <c r="AY44" s="36">
        <v>0.01</v>
      </c>
      <c r="AZ44" s="36">
        <v>0.01</v>
      </c>
      <c r="BA44" s="36">
        <v>0.01</v>
      </c>
      <c r="BB44" s="36">
        <v>0.01</v>
      </c>
      <c r="BC44" s="36">
        <v>0.01</v>
      </c>
      <c r="BD44" s="36">
        <v>0.01</v>
      </c>
      <c r="BE44" s="36">
        <v>0.01</v>
      </c>
      <c r="BF44" s="36">
        <v>0.01</v>
      </c>
      <c r="BG44" s="36">
        <v>0.01</v>
      </c>
      <c r="BH44" s="36">
        <v>0.01</v>
      </c>
      <c r="BI44" s="36">
        <v>0.01</v>
      </c>
      <c r="BJ44" s="36">
        <v>0.01</v>
      </c>
      <c r="BK44" s="36">
        <v>0.01</v>
      </c>
      <c r="BL44" s="36">
        <v>0.01</v>
      </c>
      <c r="BM44" s="36">
        <v>0.01</v>
      </c>
      <c r="BN44" s="36">
        <v>0.01</v>
      </c>
      <c r="BO44" s="36">
        <v>0.01</v>
      </c>
      <c r="BP44" s="36">
        <v>0.01</v>
      </c>
      <c r="BQ44" s="36">
        <v>0.01</v>
      </c>
      <c r="BR44" s="36">
        <v>0.01</v>
      </c>
      <c r="BS44" s="36">
        <v>0.01</v>
      </c>
      <c r="BT44" s="36">
        <v>0.01</v>
      </c>
      <c r="BU44" s="36">
        <v>0.01</v>
      </c>
      <c r="BV44" s="36">
        <v>0.01</v>
      </c>
      <c r="BW44" s="36">
        <v>0.01</v>
      </c>
      <c r="BX44" s="36">
        <v>0.01</v>
      </c>
      <c r="BY44" s="36">
        <v>0.01</v>
      </c>
      <c r="BZ44" s="36">
        <v>0.01</v>
      </c>
      <c r="CA44" s="36">
        <v>0.01</v>
      </c>
      <c r="CB44" s="36">
        <v>0.01</v>
      </c>
      <c r="CC44" s="36">
        <v>0.01</v>
      </c>
      <c r="CD44" s="36">
        <v>0.01</v>
      </c>
      <c r="CE44" s="36">
        <v>0.01</v>
      </c>
      <c r="CF44" s="36">
        <v>0.01</v>
      </c>
      <c r="CG44" s="36">
        <v>0.01</v>
      </c>
      <c r="CH44" s="36">
        <v>0.01</v>
      </c>
      <c r="CI44" s="36">
        <v>0.01</v>
      </c>
    </row>
    <row r="45" spans="1:87" x14ac:dyDescent="0.25">
      <c r="A45" s="16" t="s">
        <v>142</v>
      </c>
      <c r="B45" s="23" t="s">
        <v>116</v>
      </c>
      <c r="C45" s="23" t="s">
        <v>314</v>
      </c>
      <c r="E45" s="5">
        <v>0</v>
      </c>
      <c r="F45" s="5">
        <v>0</v>
      </c>
      <c r="G45" s="5">
        <v>0</v>
      </c>
      <c r="H45" s="5">
        <v>0</v>
      </c>
      <c r="I45" s="5">
        <v>0</v>
      </c>
      <c r="J45" s="5">
        <v>0</v>
      </c>
      <c r="K45" s="5">
        <v>0</v>
      </c>
      <c r="L45" s="5">
        <f>0.63</f>
        <v>0.63</v>
      </c>
      <c r="M45" s="5">
        <v>0</v>
      </c>
      <c r="N45" s="5">
        <v>0</v>
      </c>
      <c r="O45" s="5">
        <v>0</v>
      </c>
      <c r="P45" s="5">
        <v>0</v>
      </c>
      <c r="Q45" s="5">
        <v>1</v>
      </c>
      <c r="R45" s="5">
        <v>0</v>
      </c>
      <c r="S45" s="5">
        <v>0</v>
      </c>
      <c r="T45" s="5">
        <v>0</v>
      </c>
      <c r="U45" s="5">
        <v>0</v>
      </c>
      <c r="V45" s="5">
        <f>0.63</f>
        <v>0.63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  <c r="AF45" s="5">
        <v>0</v>
      </c>
      <c r="AG45" s="5">
        <f>0.63</f>
        <v>0.63</v>
      </c>
      <c r="AH45" s="5">
        <v>0</v>
      </c>
      <c r="AI45" s="5">
        <v>0</v>
      </c>
      <c r="AJ45" s="5">
        <v>0</v>
      </c>
      <c r="AK45" s="5">
        <v>0</v>
      </c>
      <c r="AL45" s="5">
        <v>0</v>
      </c>
      <c r="AM45" s="5">
        <v>0</v>
      </c>
      <c r="AN45" s="5">
        <v>0</v>
      </c>
      <c r="AO45" s="5">
        <v>0</v>
      </c>
      <c r="AP45" s="5">
        <v>0</v>
      </c>
      <c r="AQ45" s="5">
        <v>0</v>
      </c>
      <c r="AR45" s="5">
        <v>0.63</v>
      </c>
      <c r="AS45" s="5">
        <v>0</v>
      </c>
      <c r="AT45" s="5">
        <v>0</v>
      </c>
      <c r="AU45" s="5">
        <v>0</v>
      </c>
      <c r="AV45" s="5">
        <v>0</v>
      </c>
      <c r="AW45" s="5">
        <v>0</v>
      </c>
      <c r="AX45" s="5">
        <v>0</v>
      </c>
      <c r="AY45" s="5">
        <v>0</v>
      </c>
      <c r="AZ45" s="5">
        <v>0</v>
      </c>
      <c r="BA45" s="5">
        <v>0</v>
      </c>
      <c r="BB45" s="5">
        <v>0</v>
      </c>
      <c r="BC45" s="5">
        <v>0.63</v>
      </c>
      <c r="BD45" s="5">
        <v>0</v>
      </c>
      <c r="BE45" s="5">
        <v>0</v>
      </c>
      <c r="BF45" s="5">
        <v>0</v>
      </c>
      <c r="BG45" s="5">
        <v>0</v>
      </c>
      <c r="BH45" s="5">
        <v>0</v>
      </c>
      <c r="BI45" s="5">
        <v>0</v>
      </c>
      <c r="BJ45" s="5">
        <v>0</v>
      </c>
      <c r="BK45" s="5">
        <v>0</v>
      </c>
      <c r="BL45" s="5">
        <v>0</v>
      </c>
      <c r="BM45" s="5">
        <v>0.63</v>
      </c>
      <c r="BN45" s="5">
        <v>0</v>
      </c>
      <c r="BO45" s="5">
        <v>0</v>
      </c>
      <c r="BP45" s="5">
        <v>0</v>
      </c>
      <c r="BQ45" s="5">
        <v>0</v>
      </c>
      <c r="BR45" s="5">
        <v>0</v>
      </c>
      <c r="BS45" s="5">
        <v>0</v>
      </c>
      <c r="BT45" s="5">
        <v>0</v>
      </c>
      <c r="BU45" s="5">
        <v>0</v>
      </c>
      <c r="BV45" s="5">
        <v>0.63</v>
      </c>
      <c r="BW45" s="5">
        <v>0</v>
      </c>
      <c r="BX45" s="5">
        <v>0</v>
      </c>
      <c r="BY45" s="5">
        <v>0</v>
      </c>
      <c r="BZ45" s="5">
        <v>0</v>
      </c>
      <c r="CA45" s="5">
        <v>0</v>
      </c>
      <c r="CB45" s="5">
        <v>0</v>
      </c>
      <c r="CC45" s="5">
        <v>0</v>
      </c>
      <c r="CD45" s="5">
        <v>0</v>
      </c>
      <c r="CE45" s="5">
        <v>0</v>
      </c>
      <c r="CF45" s="5">
        <v>0.63</v>
      </c>
      <c r="CG45" s="5">
        <v>0</v>
      </c>
      <c r="CH45" s="5">
        <v>0</v>
      </c>
      <c r="CI45" s="5">
        <v>0</v>
      </c>
    </row>
    <row r="46" spans="1:87" s="18" customFormat="1" x14ac:dyDescent="0.25">
      <c r="A46" s="16" t="s">
        <v>141</v>
      </c>
      <c r="B46" s="23" t="s">
        <v>116</v>
      </c>
      <c r="C46" s="23" t="s">
        <v>302</v>
      </c>
      <c r="D46" s="2"/>
      <c r="E46" s="5">
        <v>0</v>
      </c>
      <c r="F46" s="5">
        <v>0</v>
      </c>
      <c r="G46" s="5">
        <v>0</v>
      </c>
      <c r="H46" s="5">
        <v>0.5</v>
      </c>
      <c r="I46" s="5">
        <v>0</v>
      </c>
      <c r="J46" s="5">
        <v>0</v>
      </c>
      <c r="K46" s="5">
        <v>0.5</v>
      </c>
      <c r="L46" s="5">
        <v>0</v>
      </c>
      <c r="M46" s="5">
        <v>0</v>
      </c>
      <c r="N46" s="5">
        <v>0</v>
      </c>
      <c r="O46" s="5">
        <v>0</v>
      </c>
      <c r="P46" s="5">
        <v>0</v>
      </c>
      <c r="Q46" s="3"/>
      <c r="R46" s="5">
        <v>0.5</v>
      </c>
      <c r="S46" s="5">
        <v>0</v>
      </c>
      <c r="T46" s="5">
        <v>0</v>
      </c>
      <c r="U46" s="5">
        <v>0.5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0.5</v>
      </c>
      <c r="AD46" s="5">
        <v>0</v>
      </c>
      <c r="AE46" s="5">
        <v>0</v>
      </c>
      <c r="AF46" s="5">
        <v>0.5</v>
      </c>
      <c r="AG46" s="5">
        <v>0</v>
      </c>
      <c r="AH46" s="5">
        <v>0</v>
      </c>
      <c r="AI46" s="5">
        <v>0</v>
      </c>
      <c r="AJ46" s="5">
        <v>0</v>
      </c>
      <c r="AK46" s="5">
        <v>0</v>
      </c>
      <c r="AL46" s="5">
        <v>0</v>
      </c>
      <c r="AM46" s="5">
        <v>0</v>
      </c>
      <c r="AN46" s="5">
        <v>0.5</v>
      </c>
      <c r="AO46" s="5">
        <v>0</v>
      </c>
      <c r="AP46" s="5">
        <v>0</v>
      </c>
      <c r="AQ46" s="5">
        <v>0.5</v>
      </c>
      <c r="AR46" s="5">
        <v>0</v>
      </c>
      <c r="AS46" s="5">
        <v>0</v>
      </c>
      <c r="AT46" s="5">
        <v>0</v>
      </c>
      <c r="AU46" s="5">
        <v>0</v>
      </c>
      <c r="AV46" s="5">
        <v>0</v>
      </c>
      <c r="AW46" s="5">
        <v>0</v>
      </c>
      <c r="AX46" s="5">
        <v>0</v>
      </c>
      <c r="AY46" s="5">
        <v>0.5</v>
      </c>
      <c r="AZ46" s="5">
        <v>0</v>
      </c>
      <c r="BA46" s="5">
        <v>0</v>
      </c>
      <c r="BB46" s="5">
        <v>0.5</v>
      </c>
      <c r="BC46" s="5">
        <v>0</v>
      </c>
      <c r="BD46" s="5">
        <v>0</v>
      </c>
      <c r="BE46" s="5">
        <v>0</v>
      </c>
      <c r="BF46" s="5">
        <v>0</v>
      </c>
      <c r="BG46" s="5">
        <v>0</v>
      </c>
      <c r="BH46" s="5">
        <v>0</v>
      </c>
      <c r="BI46" s="5">
        <v>0.5</v>
      </c>
      <c r="BJ46" s="5">
        <v>0</v>
      </c>
      <c r="BK46" s="5">
        <v>0</v>
      </c>
      <c r="BL46" s="5">
        <v>0.5</v>
      </c>
      <c r="BM46" s="5">
        <v>0</v>
      </c>
      <c r="BN46" s="5">
        <v>0</v>
      </c>
      <c r="BO46" s="5">
        <v>0</v>
      </c>
      <c r="BP46" s="5">
        <v>0</v>
      </c>
      <c r="BQ46" s="5">
        <v>0</v>
      </c>
      <c r="BR46" s="5">
        <v>0.5</v>
      </c>
      <c r="BS46" s="5">
        <v>0</v>
      </c>
      <c r="BT46" s="5">
        <v>0</v>
      </c>
      <c r="BU46" s="5">
        <v>0.5</v>
      </c>
      <c r="BV46" s="5">
        <v>0</v>
      </c>
      <c r="BW46" s="5">
        <v>0</v>
      </c>
      <c r="BX46" s="5">
        <v>0</v>
      </c>
      <c r="BY46" s="5">
        <v>0</v>
      </c>
      <c r="BZ46" s="5">
        <v>0</v>
      </c>
      <c r="CA46" s="5">
        <v>0</v>
      </c>
      <c r="CB46" s="5">
        <v>0.5</v>
      </c>
      <c r="CC46" s="5">
        <v>0</v>
      </c>
      <c r="CD46" s="5">
        <v>0</v>
      </c>
      <c r="CE46" s="5">
        <v>0.5</v>
      </c>
      <c r="CF46" s="5">
        <v>0</v>
      </c>
      <c r="CG46" s="5">
        <v>0</v>
      </c>
      <c r="CH46" s="5">
        <v>0</v>
      </c>
      <c r="CI46" s="5">
        <v>0</v>
      </c>
    </row>
    <row r="47" spans="1:87" ht="17.25" customHeight="1" x14ac:dyDescent="0.25">
      <c r="A47" s="16" t="s">
        <v>128</v>
      </c>
      <c r="B47" s="23" t="s">
        <v>116</v>
      </c>
      <c r="C47" s="37" t="s">
        <v>129</v>
      </c>
      <c r="E47" s="34">
        <f t="shared" ref="E47:M47" si="459">(0.85*E$62-0.004*E$62^2)/100</f>
        <v>0.14426159999999999</v>
      </c>
      <c r="F47" s="35">
        <f t="shared" si="459"/>
        <v>0.14426159999999999</v>
      </c>
      <c r="G47" s="35">
        <f t="shared" si="459"/>
        <v>0.14426159999999999</v>
      </c>
      <c r="H47" s="35">
        <f t="shared" si="459"/>
        <v>0.14426159999999999</v>
      </c>
      <c r="I47" s="35">
        <f t="shared" si="459"/>
        <v>0.14426159999999999</v>
      </c>
      <c r="J47" s="35">
        <f t="shared" si="459"/>
        <v>0.14426159999999999</v>
      </c>
      <c r="K47" s="35">
        <f t="shared" si="459"/>
        <v>0.14426159999999999</v>
      </c>
      <c r="L47" s="35">
        <f t="shared" si="459"/>
        <v>0.14426159999999999</v>
      </c>
      <c r="M47" s="35">
        <f t="shared" si="459"/>
        <v>0.14426159999999999</v>
      </c>
      <c r="N47" s="35">
        <f>(0.85*N$62-0.004*N$62^2)/100</f>
        <v>0.1315104</v>
      </c>
      <c r="O47" s="35">
        <f t="shared" ref="O47:BZ47" si="460">(0.85*O$62-0.004*O$62^2)/100</f>
        <v>0.14426159999999999</v>
      </c>
      <c r="P47" s="35">
        <f t="shared" si="460"/>
        <v>0.14426159999999999</v>
      </c>
      <c r="Q47" s="35">
        <f t="shared" si="460"/>
        <v>0.14426159999999999</v>
      </c>
      <c r="R47" s="35">
        <f t="shared" si="460"/>
        <v>0.14426159999999999</v>
      </c>
      <c r="S47" s="35">
        <f t="shared" si="460"/>
        <v>0.14426159999999999</v>
      </c>
      <c r="T47" s="35">
        <f t="shared" si="460"/>
        <v>0.14426159999999999</v>
      </c>
      <c r="U47" s="35">
        <f t="shared" si="460"/>
        <v>0.14426159999999999</v>
      </c>
      <c r="V47" s="35">
        <f t="shared" si="460"/>
        <v>0.14426159999999999</v>
      </c>
      <c r="W47" s="35">
        <f t="shared" si="460"/>
        <v>0.14426159999999999</v>
      </c>
      <c r="X47" s="35">
        <f t="shared" si="460"/>
        <v>0.1315104</v>
      </c>
      <c r="Y47" s="35">
        <f t="shared" si="460"/>
        <v>0.14426159999999999</v>
      </c>
      <c r="Z47" s="35">
        <f t="shared" si="460"/>
        <v>0.14426159999999999</v>
      </c>
      <c r="AA47" s="35">
        <f t="shared" si="460"/>
        <v>0.14426159999999999</v>
      </c>
      <c r="AB47" s="35">
        <f t="shared" si="460"/>
        <v>0.14426159999999999</v>
      </c>
      <c r="AC47" s="35">
        <f t="shared" si="460"/>
        <v>0.14426159999999999</v>
      </c>
      <c r="AD47" s="35">
        <f t="shared" si="460"/>
        <v>0.14426159999999999</v>
      </c>
      <c r="AE47" s="35">
        <f t="shared" si="460"/>
        <v>0.14426159999999999</v>
      </c>
      <c r="AF47" s="35">
        <f t="shared" si="460"/>
        <v>0.14426159999999999</v>
      </c>
      <c r="AG47" s="35">
        <f t="shared" si="460"/>
        <v>0.14426159999999999</v>
      </c>
      <c r="AH47" s="35">
        <f t="shared" si="460"/>
        <v>0.14426159999999999</v>
      </c>
      <c r="AI47" s="35">
        <f t="shared" si="460"/>
        <v>0.1315104</v>
      </c>
      <c r="AJ47" s="35">
        <f t="shared" si="460"/>
        <v>0.14426159999999999</v>
      </c>
      <c r="AK47" s="35">
        <f t="shared" si="460"/>
        <v>0.14426159999999999</v>
      </c>
      <c r="AL47" s="35">
        <f t="shared" si="460"/>
        <v>0.14426159999999999</v>
      </c>
      <c r="AM47" s="35">
        <f t="shared" si="460"/>
        <v>0.14426159999999999</v>
      </c>
      <c r="AN47" s="35">
        <f t="shared" si="460"/>
        <v>0.14426159999999999</v>
      </c>
      <c r="AO47" s="35">
        <f t="shared" si="460"/>
        <v>0.14426159999999999</v>
      </c>
      <c r="AP47" s="35">
        <f t="shared" si="460"/>
        <v>0.14426159999999999</v>
      </c>
      <c r="AQ47" s="35">
        <f t="shared" si="460"/>
        <v>0.14426159999999999</v>
      </c>
      <c r="AR47" s="35">
        <f t="shared" si="460"/>
        <v>0.14426159999999999</v>
      </c>
      <c r="AS47" s="35">
        <f t="shared" si="460"/>
        <v>0.14426159999999999</v>
      </c>
      <c r="AT47" s="35">
        <f t="shared" si="460"/>
        <v>0.1315104</v>
      </c>
      <c r="AU47" s="35">
        <f t="shared" si="460"/>
        <v>0.14426159999999999</v>
      </c>
      <c r="AV47" s="35">
        <f t="shared" si="460"/>
        <v>0.14426159999999999</v>
      </c>
      <c r="AW47" s="35">
        <f t="shared" si="460"/>
        <v>0.14426159999999999</v>
      </c>
      <c r="AX47" s="35">
        <f t="shared" si="460"/>
        <v>0.14426159999999999</v>
      </c>
      <c r="AY47" s="35">
        <f t="shared" si="460"/>
        <v>0.14426159999999999</v>
      </c>
      <c r="AZ47" s="35">
        <f t="shared" si="460"/>
        <v>0.14426159999999999</v>
      </c>
      <c r="BA47" s="35">
        <f t="shared" si="460"/>
        <v>0.14426159999999999</v>
      </c>
      <c r="BB47" s="35">
        <f t="shared" si="460"/>
        <v>0.14426159999999999</v>
      </c>
      <c r="BC47" s="35">
        <f t="shared" si="460"/>
        <v>0.14426159999999999</v>
      </c>
      <c r="BD47" s="35">
        <f t="shared" si="460"/>
        <v>0.14426159999999999</v>
      </c>
      <c r="BE47" s="35">
        <f t="shared" si="460"/>
        <v>0.1315104</v>
      </c>
      <c r="BF47" s="35">
        <f t="shared" si="460"/>
        <v>0.14426159999999999</v>
      </c>
      <c r="BG47" s="35">
        <f t="shared" si="460"/>
        <v>0.14426159999999999</v>
      </c>
      <c r="BH47" s="35">
        <f t="shared" si="460"/>
        <v>0.14426159999999999</v>
      </c>
      <c r="BI47" s="35">
        <f t="shared" si="460"/>
        <v>0.14426159999999999</v>
      </c>
      <c r="BJ47" s="35">
        <f t="shared" si="460"/>
        <v>0.14426159999999999</v>
      </c>
      <c r="BK47" s="35">
        <f t="shared" si="460"/>
        <v>0.14426159999999999</v>
      </c>
      <c r="BL47" s="35">
        <f t="shared" si="460"/>
        <v>0.14426159999999999</v>
      </c>
      <c r="BM47" s="35">
        <f t="shared" si="460"/>
        <v>0.14426159999999999</v>
      </c>
      <c r="BN47" s="35">
        <f t="shared" si="460"/>
        <v>0.1315104</v>
      </c>
      <c r="BO47" s="35">
        <f t="shared" si="460"/>
        <v>0.14426159999999999</v>
      </c>
      <c r="BP47" s="35">
        <f t="shared" si="460"/>
        <v>0.14426159999999999</v>
      </c>
      <c r="BQ47" s="35">
        <f t="shared" si="460"/>
        <v>0.14426159999999999</v>
      </c>
      <c r="BR47" s="35">
        <f t="shared" si="460"/>
        <v>0.14426159999999999</v>
      </c>
      <c r="BS47" s="35">
        <f t="shared" si="460"/>
        <v>0.14426159999999999</v>
      </c>
      <c r="BT47" s="35">
        <f t="shared" si="460"/>
        <v>0.14426159999999999</v>
      </c>
      <c r="BU47" s="35">
        <f t="shared" si="460"/>
        <v>0.14426159999999999</v>
      </c>
      <c r="BV47" s="35">
        <f t="shared" si="460"/>
        <v>0.14426159999999999</v>
      </c>
      <c r="BW47" s="35">
        <f t="shared" si="460"/>
        <v>0.14426159999999999</v>
      </c>
      <c r="BX47" s="35">
        <f t="shared" si="460"/>
        <v>0.1315104</v>
      </c>
      <c r="BY47" s="35">
        <f t="shared" si="460"/>
        <v>0.14426159999999999</v>
      </c>
      <c r="BZ47" s="35">
        <f t="shared" si="460"/>
        <v>0.14426159999999999</v>
      </c>
      <c r="CA47" s="35">
        <f t="shared" ref="CA47:CI47" si="461">(0.85*CA$62-0.004*CA$62^2)/100</f>
        <v>0.14426159999999999</v>
      </c>
      <c r="CB47" s="35">
        <f t="shared" si="461"/>
        <v>0.14426159999999999</v>
      </c>
      <c r="CC47" s="35">
        <f t="shared" si="461"/>
        <v>0.14426159999999999</v>
      </c>
      <c r="CD47" s="35">
        <f t="shared" si="461"/>
        <v>0.14426159999999999</v>
      </c>
      <c r="CE47" s="35">
        <f t="shared" si="461"/>
        <v>0.14426159999999999</v>
      </c>
      <c r="CF47" s="35">
        <f t="shared" si="461"/>
        <v>0.14426159999999999</v>
      </c>
      <c r="CG47" s="35">
        <f t="shared" si="461"/>
        <v>0.14426159999999999</v>
      </c>
      <c r="CH47" s="35">
        <f t="shared" si="461"/>
        <v>0.14426159999999999</v>
      </c>
      <c r="CI47" s="35">
        <f t="shared" si="461"/>
        <v>0.1315104</v>
      </c>
    </row>
    <row r="48" spans="1:87" x14ac:dyDescent="0.25">
      <c r="A48" s="16" t="s">
        <v>145</v>
      </c>
      <c r="B48" s="23"/>
      <c r="C48" s="16"/>
      <c r="E48" s="4">
        <f t="shared" ref="E48:AJ48" si="462">IF(E3="køling", 1-E41,1)</f>
        <v>1</v>
      </c>
      <c r="F48" s="4">
        <f t="shared" si="462"/>
        <v>1</v>
      </c>
      <c r="G48" s="4">
        <f t="shared" si="462"/>
        <v>1</v>
      </c>
      <c r="H48" s="4">
        <f t="shared" si="462"/>
        <v>1</v>
      </c>
      <c r="I48" s="4">
        <f t="shared" si="462"/>
        <v>1</v>
      </c>
      <c r="J48" s="4">
        <f t="shared" si="462"/>
        <v>1</v>
      </c>
      <c r="K48" s="4">
        <f t="shared" si="462"/>
        <v>1</v>
      </c>
      <c r="L48" s="4">
        <f t="shared" si="462"/>
        <v>1</v>
      </c>
      <c r="M48" s="4">
        <f t="shared" si="462"/>
        <v>1</v>
      </c>
      <c r="N48" s="4">
        <f t="shared" si="462"/>
        <v>0.25</v>
      </c>
      <c r="O48" s="4">
        <f t="shared" si="462"/>
        <v>1</v>
      </c>
      <c r="P48" s="4">
        <f t="shared" si="462"/>
        <v>1</v>
      </c>
      <c r="Q48" s="4">
        <f t="shared" si="462"/>
        <v>1</v>
      </c>
      <c r="R48" s="4">
        <f t="shared" si="462"/>
        <v>1</v>
      </c>
      <c r="S48" s="4">
        <f t="shared" si="462"/>
        <v>1</v>
      </c>
      <c r="T48" s="4">
        <f t="shared" si="462"/>
        <v>1</v>
      </c>
      <c r="U48" s="4">
        <f t="shared" si="462"/>
        <v>1</v>
      </c>
      <c r="V48" s="4">
        <f t="shared" si="462"/>
        <v>1</v>
      </c>
      <c r="W48" s="4">
        <f t="shared" si="462"/>
        <v>1</v>
      </c>
      <c r="X48" s="4">
        <f t="shared" si="462"/>
        <v>0.25</v>
      </c>
      <c r="Y48" s="4">
        <f t="shared" si="462"/>
        <v>1</v>
      </c>
      <c r="Z48" s="4">
        <f t="shared" si="462"/>
        <v>1</v>
      </c>
      <c r="AA48" s="4">
        <f t="shared" si="462"/>
        <v>1</v>
      </c>
      <c r="AB48" s="4">
        <f t="shared" si="462"/>
        <v>1</v>
      </c>
      <c r="AC48" s="4">
        <f t="shared" si="462"/>
        <v>1</v>
      </c>
      <c r="AD48" s="4">
        <f t="shared" si="462"/>
        <v>1</v>
      </c>
      <c r="AE48" s="4">
        <f t="shared" si="462"/>
        <v>1</v>
      </c>
      <c r="AF48" s="4">
        <f t="shared" si="462"/>
        <v>1</v>
      </c>
      <c r="AG48" s="4">
        <f t="shared" si="462"/>
        <v>1</v>
      </c>
      <c r="AH48" s="4">
        <f t="shared" si="462"/>
        <v>1</v>
      </c>
      <c r="AI48" s="4">
        <f t="shared" si="462"/>
        <v>0.25</v>
      </c>
      <c r="AJ48" s="4">
        <f t="shared" si="462"/>
        <v>1</v>
      </c>
      <c r="AK48" s="4">
        <f t="shared" ref="AK48:BP48" si="463">IF(AK3="køling", 1-AK41,1)</f>
        <v>1</v>
      </c>
      <c r="AL48" s="4">
        <f t="shared" si="463"/>
        <v>1</v>
      </c>
      <c r="AM48" s="4">
        <f t="shared" si="463"/>
        <v>1</v>
      </c>
      <c r="AN48" s="4">
        <f t="shared" si="463"/>
        <v>1</v>
      </c>
      <c r="AO48" s="4">
        <f t="shared" si="463"/>
        <v>1</v>
      </c>
      <c r="AP48" s="4">
        <f t="shared" si="463"/>
        <v>1</v>
      </c>
      <c r="AQ48" s="4">
        <f t="shared" si="463"/>
        <v>1</v>
      </c>
      <c r="AR48" s="4">
        <f t="shared" si="463"/>
        <v>1</v>
      </c>
      <c r="AS48" s="4">
        <f t="shared" si="463"/>
        <v>1</v>
      </c>
      <c r="AT48" s="4">
        <f t="shared" si="463"/>
        <v>0.25</v>
      </c>
      <c r="AU48" s="4">
        <f t="shared" si="463"/>
        <v>1</v>
      </c>
      <c r="AV48" s="4">
        <f t="shared" si="463"/>
        <v>1</v>
      </c>
      <c r="AW48" s="4">
        <f t="shared" si="463"/>
        <v>1</v>
      </c>
      <c r="AX48" s="4">
        <f t="shared" si="463"/>
        <v>1</v>
      </c>
      <c r="AY48" s="4">
        <f t="shared" si="463"/>
        <v>1</v>
      </c>
      <c r="AZ48" s="4">
        <f t="shared" si="463"/>
        <v>1</v>
      </c>
      <c r="BA48" s="4">
        <f t="shared" si="463"/>
        <v>1</v>
      </c>
      <c r="BB48" s="4">
        <f t="shared" si="463"/>
        <v>1</v>
      </c>
      <c r="BC48" s="4">
        <f t="shared" si="463"/>
        <v>1</v>
      </c>
      <c r="BD48" s="4">
        <f t="shared" si="463"/>
        <v>1</v>
      </c>
      <c r="BE48" s="4">
        <f t="shared" si="463"/>
        <v>0.25</v>
      </c>
      <c r="BF48" s="4">
        <f t="shared" si="463"/>
        <v>1</v>
      </c>
      <c r="BG48" s="4">
        <f t="shared" si="463"/>
        <v>1</v>
      </c>
      <c r="BH48" s="4">
        <f t="shared" si="463"/>
        <v>1</v>
      </c>
      <c r="BI48" s="4">
        <f t="shared" si="463"/>
        <v>1</v>
      </c>
      <c r="BJ48" s="4">
        <f t="shared" si="463"/>
        <v>1</v>
      </c>
      <c r="BK48" s="4">
        <f t="shared" si="463"/>
        <v>1</v>
      </c>
      <c r="BL48" s="4">
        <f t="shared" si="463"/>
        <v>1</v>
      </c>
      <c r="BM48" s="4">
        <f t="shared" si="463"/>
        <v>1</v>
      </c>
      <c r="BN48" s="4">
        <f t="shared" si="463"/>
        <v>0.25</v>
      </c>
      <c r="BO48" s="4">
        <f t="shared" si="463"/>
        <v>1</v>
      </c>
      <c r="BP48" s="4">
        <f t="shared" si="463"/>
        <v>1</v>
      </c>
      <c r="BQ48" s="4">
        <f t="shared" ref="BQ48:CI48" si="464">IF(BQ3="køling", 1-BQ41,1)</f>
        <v>1</v>
      </c>
      <c r="BR48" s="4">
        <f t="shared" si="464"/>
        <v>1</v>
      </c>
      <c r="BS48" s="4">
        <f t="shared" si="464"/>
        <v>1</v>
      </c>
      <c r="BT48" s="4">
        <f t="shared" si="464"/>
        <v>1</v>
      </c>
      <c r="BU48" s="4">
        <f t="shared" si="464"/>
        <v>1</v>
      </c>
      <c r="BV48" s="4">
        <f t="shared" si="464"/>
        <v>1</v>
      </c>
      <c r="BW48" s="4">
        <f t="shared" si="464"/>
        <v>1</v>
      </c>
      <c r="BX48" s="4">
        <f t="shared" si="464"/>
        <v>0.25</v>
      </c>
      <c r="BY48" s="4">
        <f t="shared" si="464"/>
        <v>1</v>
      </c>
      <c r="BZ48" s="4">
        <f t="shared" si="464"/>
        <v>1</v>
      </c>
      <c r="CA48" s="4">
        <f t="shared" si="464"/>
        <v>1</v>
      </c>
      <c r="CB48" s="4">
        <f t="shared" si="464"/>
        <v>1</v>
      </c>
      <c r="CC48" s="4">
        <f t="shared" si="464"/>
        <v>1</v>
      </c>
      <c r="CD48" s="4">
        <f t="shared" si="464"/>
        <v>1</v>
      </c>
      <c r="CE48" s="4">
        <f t="shared" si="464"/>
        <v>1</v>
      </c>
      <c r="CF48" s="4">
        <f t="shared" si="464"/>
        <v>1</v>
      </c>
      <c r="CG48" s="4">
        <f t="shared" si="464"/>
        <v>1</v>
      </c>
      <c r="CH48" s="4">
        <f t="shared" si="464"/>
        <v>1</v>
      </c>
      <c r="CI48" s="4">
        <f t="shared" si="464"/>
        <v>0.25</v>
      </c>
    </row>
    <row r="49" spans="1:87" x14ac:dyDescent="0.25">
      <c r="A49" s="16" t="s">
        <v>122</v>
      </c>
      <c r="B49" s="23" t="s">
        <v>136</v>
      </c>
      <c r="C49" s="16"/>
      <c r="E49" s="4">
        <f>E38+E39</f>
        <v>0.39</v>
      </c>
      <c r="F49" s="4">
        <f t="shared" ref="F49:BQ49" si="465">F38+F39</f>
        <v>0.39</v>
      </c>
      <c r="G49" s="4">
        <f t="shared" si="465"/>
        <v>0.39</v>
      </c>
      <c r="H49" s="4">
        <f t="shared" si="465"/>
        <v>0.39</v>
      </c>
      <c r="I49" s="4">
        <f t="shared" si="465"/>
        <v>0.39</v>
      </c>
      <c r="J49" s="4">
        <f t="shared" si="465"/>
        <v>0.39</v>
      </c>
      <c r="K49" s="4">
        <f t="shared" si="465"/>
        <v>0.39</v>
      </c>
      <c r="L49" s="4">
        <f t="shared" si="465"/>
        <v>0.39</v>
      </c>
      <c r="M49" s="4">
        <f t="shared" si="465"/>
        <v>0.39</v>
      </c>
      <c r="N49" s="4">
        <f t="shared" si="465"/>
        <v>0.39</v>
      </c>
      <c r="O49" s="4">
        <f t="shared" si="465"/>
        <v>0.39</v>
      </c>
      <c r="P49" s="4">
        <f t="shared" si="465"/>
        <v>0.39</v>
      </c>
      <c r="Q49" s="4">
        <f t="shared" si="465"/>
        <v>0.39</v>
      </c>
      <c r="R49" s="4">
        <f t="shared" si="465"/>
        <v>0.39</v>
      </c>
      <c r="S49" s="4">
        <f t="shared" si="465"/>
        <v>0.39</v>
      </c>
      <c r="T49" s="4">
        <f t="shared" si="465"/>
        <v>0.39</v>
      </c>
      <c r="U49" s="4">
        <f t="shared" si="465"/>
        <v>0.39</v>
      </c>
      <c r="V49" s="4">
        <f t="shared" si="465"/>
        <v>0.39</v>
      </c>
      <c r="W49" s="4">
        <f t="shared" si="465"/>
        <v>0.39</v>
      </c>
      <c r="X49" s="4">
        <f t="shared" si="465"/>
        <v>0.39</v>
      </c>
      <c r="Y49" s="4">
        <f t="shared" si="465"/>
        <v>2.63</v>
      </c>
      <c r="Z49" s="4">
        <f t="shared" si="465"/>
        <v>2.63</v>
      </c>
      <c r="AA49" s="4">
        <f t="shared" si="465"/>
        <v>2.63</v>
      </c>
      <c r="AB49" s="4">
        <f t="shared" si="465"/>
        <v>2.63</v>
      </c>
      <c r="AC49" s="4">
        <f t="shared" si="465"/>
        <v>2.63</v>
      </c>
      <c r="AD49" s="4">
        <f t="shared" si="465"/>
        <v>2.63</v>
      </c>
      <c r="AE49" s="4">
        <f t="shared" si="465"/>
        <v>2.63</v>
      </c>
      <c r="AF49" s="4">
        <f t="shared" si="465"/>
        <v>2.63</v>
      </c>
      <c r="AG49" s="4">
        <f t="shared" si="465"/>
        <v>2.63</v>
      </c>
      <c r="AH49" s="4">
        <f t="shared" si="465"/>
        <v>2.63</v>
      </c>
      <c r="AI49" s="4">
        <f t="shared" si="465"/>
        <v>2.63</v>
      </c>
      <c r="AJ49" s="4">
        <f t="shared" si="465"/>
        <v>2.63</v>
      </c>
      <c r="AK49" s="4">
        <f t="shared" si="465"/>
        <v>2.63</v>
      </c>
      <c r="AL49" s="4">
        <f t="shared" si="465"/>
        <v>2.63</v>
      </c>
      <c r="AM49" s="4">
        <f t="shared" si="465"/>
        <v>2.63</v>
      </c>
      <c r="AN49" s="4">
        <f t="shared" si="465"/>
        <v>2.63</v>
      </c>
      <c r="AO49" s="4">
        <f t="shared" si="465"/>
        <v>2.63</v>
      </c>
      <c r="AP49" s="4">
        <f t="shared" si="465"/>
        <v>2.63</v>
      </c>
      <c r="AQ49" s="4">
        <f t="shared" si="465"/>
        <v>2.63</v>
      </c>
      <c r="AR49" s="4">
        <f t="shared" si="465"/>
        <v>2.63</v>
      </c>
      <c r="AS49" s="4">
        <f t="shared" si="465"/>
        <v>2.63</v>
      </c>
      <c r="AT49" s="4">
        <f t="shared" si="465"/>
        <v>2.63</v>
      </c>
      <c r="AU49" s="4">
        <f t="shared" si="465"/>
        <v>2.63</v>
      </c>
      <c r="AV49" s="4">
        <f t="shared" si="465"/>
        <v>2.63</v>
      </c>
      <c r="AW49" s="4">
        <f t="shared" si="465"/>
        <v>2.63</v>
      </c>
      <c r="AX49" s="4">
        <f t="shared" si="465"/>
        <v>2.63</v>
      </c>
      <c r="AY49" s="4">
        <f t="shared" si="465"/>
        <v>2.63</v>
      </c>
      <c r="AZ49" s="4">
        <f t="shared" si="465"/>
        <v>2.63</v>
      </c>
      <c r="BA49" s="4">
        <f t="shared" si="465"/>
        <v>2.63</v>
      </c>
      <c r="BB49" s="4">
        <f t="shared" si="465"/>
        <v>2.63</v>
      </c>
      <c r="BC49" s="4">
        <f t="shared" si="465"/>
        <v>2.63</v>
      </c>
      <c r="BD49" s="4">
        <f t="shared" si="465"/>
        <v>2.63</v>
      </c>
      <c r="BE49" s="4">
        <f t="shared" si="465"/>
        <v>2.63</v>
      </c>
      <c r="BF49" s="4">
        <f t="shared" si="465"/>
        <v>8.2666313699536733</v>
      </c>
      <c r="BG49" s="4">
        <f t="shared" si="465"/>
        <v>8.2666313699536733</v>
      </c>
      <c r="BH49" s="4">
        <f t="shared" si="465"/>
        <v>8.2666313699536733</v>
      </c>
      <c r="BI49" s="4">
        <f t="shared" si="465"/>
        <v>8.2666313699536733</v>
      </c>
      <c r="BJ49" s="4">
        <f t="shared" si="465"/>
        <v>8.2666313699536733</v>
      </c>
      <c r="BK49" s="4">
        <f t="shared" si="465"/>
        <v>8.2666313699536733</v>
      </c>
      <c r="BL49" s="4">
        <f t="shared" si="465"/>
        <v>8.2666313699536733</v>
      </c>
      <c r="BM49" s="4">
        <f t="shared" si="465"/>
        <v>8.2666313699536733</v>
      </c>
      <c r="BN49" s="4">
        <f t="shared" si="465"/>
        <v>8.2666313699536733</v>
      </c>
      <c r="BO49" s="4">
        <f t="shared" si="465"/>
        <v>8.2666313699536733</v>
      </c>
      <c r="BP49" s="4">
        <f t="shared" si="465"/>
        <v>8.2666313699536733</v>
      </c>
      <c r="BQ49" s="4">
        <f t="shared" si="465"/>
        <v>8.2666313699536733</v>
      </c>
      <c r="BR49" s="4">
        <f t="shared" ref="BR49:CI49" si="466">BR38+BR39</f>
        <v>8.2666313699536733</v>
      </c>
      <c r="BS49" s="4">
        <f t="shared" si="466"/>
        <v>8.2666313699536733</v>
      </c>
      <c r="BT49" s="4">
        <f t="shared" si="466"/>
        <v>8.2666313699536733</v>
      </c>
      <c r="BU49" s="4">
        <f t="shared" si="466"/>
        <v>8.2666313699536733</v>
      </c>
      <c r="BV49" s="4">
        <f t="shared" si="466"/>
        <v>8.2666313699536733</v>
      </c>
      <c r="BW49" s="4">
        <f t="shared" si="466"/>
        <v>8.2666313699536733</v>
      </c>
      <c r="BX49" s="4">
        <f t="shared" si="466"/>
        <v>8.2666313699536733</v>
      </c>
      <c r="BY49" s="4">
        <f t="shared" si="466"/>
        <v>14.936439444076768</v>
      </c>
      <c r="BZ49" s="4">
        <f t="shared" si="466"/>
        <v>14.936439444076768</v>
      </c>
      <c r="CA49" s="4">
        <f t="shared" si="466"/>
        <v>14.936439444076768</v>
      </c>
      <c r="CB49" s="4">
        <f t="shared" si="466"/>
        <v>14.936439444076768</v>
      </c>
      <c r="CC49" s="4">
        <f t="shared" si="466"/>
        <v>14.936439444076768</v>
      </c>
      <c r="CD49" s="4">
        <f t="shared" si="466"/>
        <v>14.936439444076768</v>
      </c>
      <c r="CE49" s="4">
        <f t="shared" si="466"/>
        <v>14.936439444076768</v>
      </c>
      <c r="CF49" s="4">
        <f t="shared" si="466"/>
        <v>14.936439444076768</v>
      </c>
      <c r="CG49" s="4">
        <f t="shared" si="466"/>
        <v>14.936439444076768</v>
      </c>
      <c r="CH49" s="4">
        <f t="shared" si="466"/>
        <v>14.936439444076768</v>
      </c>
      <c r="CI49" s="4">
        <f t="shared" si="466"/>
        <v>14.936439444076768</v>
      </c>
    </row>
    <row r="50" spans="1:87" x14ac:dyDescent="0.25">
      <c r="A50" s="16" t="s">
        <v>266</v>
      </c>
      <c r="B50" s="23" t="s">
        <v>136</v>
      </c>
      <c r="E50" s="4">
        <f t="shared" ref="E50:AJ50" si="467">E39*E40*E59*E48</f>
        <v>4.4099999999999993E-2</v>
      </c>
      <c r="F50" s="4">
        <f t="shared" si="467"/>
        <v>4.4099999999999993E-2</v>
      </c>
      <c r="G50" s="4">
        <f t="shared" si="467"/>
        <v>4.4099999999999993E-2</v>
      </c>
      <c r="H50" s="4">
        <f t="shared" si="467"/>
        <v>4.4099999999999993E-2</v>
      </c>
      <c r="I50" s="4">
        <f t="shared" si="467"/>
        <v>4.4099999999999993E-2</v>
      </c>
      <c r="J50" s="4">
        <f t="shared" si="467"/>
        <v>4.4099999999999993E-2</v>
      </c>
      <c r="K50" s="4">
        <f t="shared" si="467"/>
        <v>4.4099999999999993E-2</v>
      </c>
      <c r="L50" s="4">
        <f t="shared" si="467"/>
        <v>1.6316999999999998E-2</v>
      </c>
      <c r="M50" s="4">
        <f t="shared" si="467"/>
        <v>4.4099999999999993E-2</v>
      </c>
      <c r="N50" s="4">
        <f t="shared" si="467"/>
        <v>1.1024999999999998E-2</v>
      </c>
      <c r="O50" s="4">
        <f t="shared" si="467"/>
        <v>2.1000000000000001E-2</v>
      </c>
      <c r="P50" s="4">
        <f t="shared" si="467"/>
        <v>2.1000000000000001E-2</v>
      </c>
      <c r="Q50" s="4">
        <f t="shared" si="467"/>
        <v>0</v>
      </c>
      <c r="R50" s="4">
        <f t="shared" si="467"/>
        <v>2.1000000000000001E-2</v>
      </c>
      <c r="S50" s="4">
        <f t="shared" si="467"/>
        <v>2.1000000000000001E-2</v>
      </c>
      <c r="T50" s="4">
        <f t="shared" si="467"/>
        <v>2.1000000000000001E-2</v>
      </c>
      <c r="U50" s="4">
        <f t="shared" si="467"/>
        <v>2.1000000000000001E-2</v>
      </c>
      <c r="V50" s="4">
        <f t="shared" si="467"/>
        <v>7.77E-3</v>
      </c>
      <c r="W50" s="4">
        <f t="shared" si="467"/>
        <v>2.1000000000000001E-2</v>
      </c>
      <c r="X50" s="4">
        <f t="shared" si="467"/>
        <v>5.2500000000000003E-3</v>
      </c>
      <c r="Y50" s="4">
        <f t="shared" si="467"/>
        <v>0.34859999999999997</v>
      </c>
      <c r="Z50" s="4">
        <f t="shared" si="467"/>
        <v>0.34859999999999997</v>
      </c>
      <c r="AA50" s="4">
        <f t="shared" si="467"/>
        <v>0.34859999999999997</v>
      </c>
      <c r="AB50" s="4">
        <f t="shared" si="467"/>
        <v>0.34859999999999997</v>
      </c>
      <c r="AC50" s="4">
        <f t="shared" si="467"/>
        <v>0.34859999999999997</v>
      </c>
      <c r="AD50" s="4">
        <f t="shared" si="467"/>
        <v>0.34859999999999997</v>
      </c>
      <c r="AE50" s="4">
        <f t="shared" si="467"/>
        <v>0.34859999999999997</v>
      </c>
      <c r="AF50" s="4">
        <f t="shared" si="467"/>
        <v>0.34859999999999997</v>
      </c>
      <c r="AG50" s="4">
        <f t="shared" si="467"/>
        <v>0.12898199999999999</v>
      </c>
      <c r="AH50" s="4">
        <f t="shared" si="467"/>
        <v>0.34859999999999997</v>
      </c>
      <c r="AI50" s="4">
        <f t="shared" si="467"/>
        <v>8.7149999999999991E-2</v>
      </c>
      <c r="AJ50" s="4">
        <f t="shared" si="467"/>
        <v>0.28220000000000001</v>
      </c>
      <c r="AK50" s="4">
        <f t="shared" ref="AK50:BP50" si="468">AK39*AK40*AK59*AK48</f>
        <v>0.28220000000000001</v>
      </c>
      <c r="AL50" s="4">
        <f t="shared" si="468"/>
        <v>0.28220000000000001</v>
      </c>
      <c r="AM50" s="4">
        <f t="shared" si="468"/>
        <v>0.28220000000000001</v>
      </c>
      <c r="AN50" s="4">
        <f t="shared" si="468"/>
        <v>0.28220000000000001</v>
      </c>
      <c r="AO50" s="4">
        <f t="shared" si="468"/>
        <v>0.28220000000000001</v>
      </c>
      <c r="AP50" s="4">
        <f t="shared" si="468"/>
        <v>0.28220000000000001</v>
      </c>
      <c r="AQ50" s="4">
        <f t="shared" si="468"/>
        <v>0.28220000000000001</v>
      </c>
      <c r="AR50" s="4">
        <f t="shared" si="468"/>
        <v>0.10441400000000001</v>
      </c>
      <c r="AS50" s="4">
        <f t="shared" si="468"/>
        <v>0.28220000000000001</v>
      </c>
      <c r="AT50" s="4">
        <f t="shared" si="468"/>
        <v>7.0550000000000002E-2</v>
      </c>
      <c r="AU50" s="4">
        <f t="shared" si="468"/>
        <v>0.21579999999999999</v>
      </c>
      <c r="AV50" s="4">
        <f t="shared" si="468"/>
        <v>0.21579999999999999</v>
      </c>
      <c r="AW50" s="4">
        <f t="shared" si="468"/>
        <v>0.21579999999999999</v>
      </c>
      <c r="AX50" s="4">
        <f t="shared" si="468"/>
        <v>0.21579999999999999</v>
      </c>
      <c r="AY50" s="4">
        <f t="shared" si="468"/>
        <v>0.21579999999999999</v>
      </c>
      <c r="AZ50" s="4">
        <f t="shared" si="468"/>
        <v>0.21579999999999999</v>
      </c>
      <c r="BA50" s="4">
        <f t="shared" si="468"/>
        <v>0.21579999999999999</v>
      </c>
      <c r="BB50" s="4">
        <f t="shared" si="468"/>
        <v>0.21579999999999999</v>
      </c>
      <c r="BC50" s="4">
        <f t="shared" si="468"/>
        <v>7.9846E-2</v>
      </c>
      <c r="BD50" s="4">
        <f t="shared" si="468"/>
        <v>0.21579999999999999</v>
      </c>
      <c r="BE50" s="4">
        <f t="shared" si="468"/>
        <v>5.3949999999999998E-2</v>
      </c>
      <c r="BF50" s="4">
        <f t="shared" si="468"/>
        <v>1.5749358041032431</v>
      </c>
      <c r="BG50" s="4">
        <f t="shared" si="468"/>
        <v>1.5749358041032431</v>
      </c>
      <c r="BH50" s="4">
        <f t="shared" si="468"/>
        <v>1.5749358041032431</v>
      </c>
      <c r="BI50" s="4">
        <f t="shared" si="468"/>
        <v>1.5749358041032431</v>
      </c>
      <c r="BJ50" s="4">
        <f t="shared" si="468"/>
        <v>1.5749358041032431</v>
      </c>
      <c r="BK50" s="4">
        <f t="shared" si="468"/>
        <v>1.5749358041032431</v>
      </c>
      <c r="BL50" s="4">
        <f t="shared" si="468"/>
        <v>1.5749358041032431</v>
      </c>
      <c r="BM50" s="4">
        <f t="shared" si="468"/>
        <v>0.5827262475181999</v>
      </c>
      <c r="BN50" s="4">
        <f t="shared" si="468"/>
        <v>0.39373395102581077</v>
      </c>
      <c r="BO50" s="4">
        <f t="shared" si="468"/>
        <v>0.78746790205162154</v>
      </c>
      <c r="BP50" s="4">
        <f t="shared" si="468"/>
        <v>0.78746790205162154</v>
      </c>
      <c r="BQ50" s="4">
        <f t="shared" ref="BQ50:CI50" si="469">BQ39*BQ40*BQ59*BQ48</f>
        <v>0.78746790205162154</v>
      </c>
      <c r="BR50" s="4">
        <f t="shared" si="469"/>
        <v>0.78746790205162154</v>
      </c>
      <c r="BS50" s="4">
        <f t="shared" si="469"/>
        <v>0.78746790205162154</v>
      </c>
      <c r="BT50" s="4">
        <f t="shared" si="469"/>
        <v>0.78746790205162154</v>
      </c>
      <c r="BU50" s="4">
        <f t="shared" si="469"/>
        <v>0.78746790205162154</v>
      </c>
      <c r="BV50" s="4">
        <f t="shared" si="469"/>
        <v>0.29136312375909995</v>
      </c>
      <c r="BW50" s="4">
        <f t="shared" si="469"/>
        <v>0.78746790205162154</v>
      </c>
      <c r="BX50" s="4">
        <f t="shared" si="469"/>
        <v>0.19686697551290538</v>
      </c>
      <c r="BY50" s="4">
        <f t="shared" si="469"/>
        <v>1.7511687624090004</v>
      </c>
      <c r="BZ50" s="4">
        <f t="shared" si="469"/>
        <v>1.7511687624090004</v>
      </c>
      <c r="CA50" s="4">
        <f t="shared" si="469"/>
        <v>1.7511687624090004</v>
      </c>
      <c r="CB50" s="4">
        <f t="shared" si="469"/>
        <v>1.7511687624090004</v>
      </c>
      <c r="CC50" s="4">
        <f t="shared" si="469"/>
        <v>1.7511687624090004</v>
      </c>
      <c r="CD50" s="4">
        <f t="shared" si="469"/>
        <v>1.7511687624090004</v>
      </c>
      <c r="CE50" s="4">
        <f t="shared" si="469"/>
        <v>1.7511687624090004</v>
      </c>
      <c r="CF50" s="4">
        <f t="shared" si="469"/>
        <v>0.64793244209133016</v>
      </c>
      <c r="CG50" s="4">
        <f t="shared" si="469"/>
        <v>1.7511687624090004</v>
      </c>
      <c r="CH50" s="4">
        <f t="shared" si="469"/>
        <v>1.7511687624090004</v>
      </c>
      <c r="CI50" s="4">
        <f t="shared" si="469"/>
        <v>0.43779219060225011</v>
      </c>
    </row>
    <row r="51" spans="1:87" x14ac:dyDescent="0.25">
      <c r="A51" s="16" t="s">
        <v>264</v>
      </c>
      <c r="B51" s="23" t="s">
        <v>136</v>
      </c>
      <c r="E51" s="4">
        <f>E49-E50</f>
        <v>0.34590000000000004</v>
      </c>
      <c r="F51" s="4">
        <f t="shared" ref="F51:BQ51" si="470">F49-F50</f>
        <v>0.34590000000000004</v>
      </c>
      <c r="G51" s="4">
        <f t="shared" si="470"/>
        <v>0.34590000000000004</v>
      </c>
      <c r="H51" s="4">
        <f t="shared" si="470"/>
        <v>0.34590000000000004</v>
      </c>
      <c r="I51" s="4">
        <f t="shared" si="470"/>
        <v>0.34590000000000004</v>
      </c>
      <c r="J51" s="4">
        <f t="shared" si="470"/>
        <v>0.34590000000000004</v>
      </c>
      <c r="K51" s="4">
        <f t="shared" si="470"/>
        <v>0.34590000000000004</v>
      </c>
      <c r="L51" s="4">
        <f t="shared" si="470"/>
        <v>0.37368299999999999</v>
      </c>
      <c r="M51" s="4">
        <f t="shared" si="470"/>
        <v>0.34590000000000004</v>
      </c>
      <c r="N51" s="4">
        <f t="shared" si="470"/>
        <v>0.37897500000000001</v>
      </c>
      <c r="O51" s="4">
        <f t="shared" si="470"/>
        <v>0.36899999999999999</v>
      </c>
      <c r="P51" s="4">
        <f t="shared" si="470"/>
        <v>0.36899999999999999</v>
      </c>
      <c r="Q51" s="4">
        <f t="shared" si="470"/>
        <v>0.39</v>
      </c>
      <c r="R51" s="4">
        <f t="shared" si="470"/>
        <v>0.36899999999999999</v>
      </c>
      <c r="S51" s="4">
        <f t="shared" si="470"/>
        <v>0.36899999999999999</v>
      </c>
      <c r="T51" s="4">
        <f t="shared" si="470"/>
        <v>0.36899999999999999</v>
      </c>
      <c r="U51" s="4">
        <f t="shared" si="470"/>
        <v>0.36899999999999999</v>
      </c>
      <c r="V51" s="4">
        <f t="shared" si="470"/>
        <v>0.38223000000000001</v>
      </c>
      <c r="W51" s="4">
        <f t="shared" si="470"/>
        <v>0.36899999999999999</v>
      </c>
      <c r="X51" s="4">
        <f t="shared" si="470"/>
        <v>0.38475000000000004</v>
      </c>
      <c r="Y51" s="4">
        <f t="shared" si="470"/>
        <v>2.2814000000000001</v>
      </c>
      <c r="Z51" s="4">
        <f t="shared" si="470"/>
        <v>2.2814000000000001</v>
      </c>
      <c r="AA51" s="4">
        <f t="shared" si="470"/>
        <v>2.2814000000000001</v>
      </c>
      <c r="AB51" s="4">
        <f t="shared" si="470"/>
        <v>2.2814000000000001</v>
      </c>
      <c r="AC51" s="4">
        <f t="shared" si="470"/>
        <v>2.2814000000000001</v>
      </c>
      <c r="AD51" s="4">
        <f t="shared" si="470"/>
        <v>2.2814000000000001</v>
      </c>
      <c r="AE51" s="4">
        <f t="shared" si="470"/>
        <v>2.2814000000000001</v>
      </c>
      <c r="AF51" s="4">
        <f t="shared" si="470"/>
        <v>2.2814000000000001</v>
      </c>
      <c r="AG51" s="4">
        <f t="shared" si="470"/>
        <v>2.5010179999999997</v>
      </c>
      <c r="AH51" s="4">
        <f t="shared" si="470"/>
        <v>2.2814000000000001</v>
      </c>
      <c r="AI51" s="4">
        <f t="shared" si="470"/>
        <v>2.5428500000000001</v>
      </c>
      <c r="AJ51" s="4">
        <f t="shared" si="470"/>
        <v>2.3477999999999999</v>
      </c>
      <c r="AK51" s="4">
        <f t="shared" si="470"/>
        <v>2.3477999999999999</v>
      </c>
      <c r="AL51" s="4">
        <f t="shared" si="470"/>
        <v>2.3477999999999999</v>
      </c>
      <c r="AM51" s="4">
        <f t="shared" si="470"/>
        <v>2.3477999999999999</v>
      </c>
      <c r="AN51" s="4">
        <f t="shared" si="470"/>
        <v>2.3477999999999999</v>
      </c>
      <c r="AO51" s="4">
        <f t="shared" si="470"/>
        <v>2.3477999999999999</v>
      </c>
      <c r="AP51" s="4">
        <f t="shared" si="470"/>
        <v>2.3477999999999999</v>
      </c>
      <c r="AQ51" s="4">
        <f t="shared" si="470"/>
        <v>2.3477999999999999</v>
      </c>
      <c r="AR51" s="4">
        <f t="shared" si="470"/>
        <v>2.5255859999999997</v>
      </c>
      <c r="AS51" s="4">
        <f t="shared" si="470"/>
        <v>2.3477999999999999</v>
      </c>
      <c r="AT51" s="4">
        <f t="shared" si="470"/>
        <v>2.55945</v>
      </c>
      <c r="AU51" s="4">
        <f t="shared" si="470"/>
        <v>2.4142000000000001</v>
      </c>
      <c r="AV51" s="4">
        <f t="shared" si="470"/>
        <v>2.4142000000000001</v>
      </c>
      <c r="AW51" s="4">
        <f t="shared" si="470"/>
        <v>2.4142000000000001</v>
      </c>
      <c r="AX51" s="4">
        <f t="shared" si="470"/>
        <v>2.4142000000000001</v>
      </c>
      <c r="AY51" s="4">
        <f t="shared" si="470"/>
        <v>2.4142000000000001</v>
      </c>
      <c r="AZ51" s="4">
        <f t="shared" si="470"/>
        <v>2.4142000000000001</v>
      </c>
      <c r="BA51" s="4">
        <f t="shared" si="470"/>
        <v>2.4142000000000001</v>
      </c>
      <c r="BB51" s="4">
        <f t="shared" si="470"/>
        <v>2.4142000000000001</v>
      </c>
      <c r="BC51" s="4">
        <f t="shared" si="470"/>
        <v>2.550154</v>
      </c>
      <c r="BD51" s="4">
        <f t="shared" si="470"/>
        <v>2.4142000000000001</v>
      </c>
      <c r="BE51" s="4">
        <f t="shared" si="470"/>
        <v>2.57605</v>
      </c>
      <c r="BF51" s="4">
        <f t="shared" si="470"/>
        <v>6.6916955658504307</v>
      </c>
      <c r="BG51" s="4">
        <f t="shared" si="470"/>
        <v>6.6916955658504307</v>
      </c>
      <c r="BH51" s="4">
        <f t="shared" si="470"/>
        <v>6.6916955658504307</v>
      </c>
      <c r="BI51" s="4">
        <f t="shared" si="470"/>
        <v>6.6916955658504307</v>
      </c>
      <c r="BJ51" s="4">
        <f t="shared" si="470"/>
        <v>6.6916955658504307</v>
      </c>
      <c r="BK51" s="4">
        <f t="shared" si="470"/>
        <v>6.6916955658504307</v>
      </c>
      <c r="BL51" s="4">
        <f t="shared" si="470"/>
        <v>6.6916955658504307</v>
      </c>
      <c r="BM51" s="4">
        <f t="shared" si="470"/>
        <v>7.6839051224354735</v>
      </c>
      <c r="BN51" s="4">
        <f t="shared" si="470"/>
        <v>7.8728974189278622</v>
      </c>
      <c r="BO51" s="4">
        <f t="shared" si="470"/>
        <v>7.479163467902052</v>
      </c>
      <c r="BP51" s="4">
        <f t="shared" si="470"/>
        <v>7.479163467902052</v>
      </c>
      <c r="BQ51" s="4">
        <f t="shared" si="470"/>
        <v>7.479163467902052</v>
      </c>
      <c r="BR51" s="4">
        <f t="shared" ref="BR51:CI51" si="471">BR49-BR50</f>
        <v>7.479163467902052</v>
      </c>
      <c r="BS51" s="4">
        <f t="shared" si="471"/>
        <v>7.479163467902052</v>
      </c>
      <c r="BT51" s="4">
        <f t="shared" si="471"/>
        <v>7.479163467902052</v>
      </c>
      <c r="BU51" s="4">
        <f t="shared" si="471"/>
        <v>7.479163467902052</v>
      </c>
      <c r="BV51" s="4">
        <f t="shared" si="471"/>
        <v>7.975268246194573</v>
      </c>
      <c r="BW51" s="4">
        <f t="shared" si="471"/>
        <v>7.479163467902052</v>
      </c>
      <c r="BX51" s="4">
        <f t="shared" si="471"/>
        <v>8.0697643944407673</v>
      </c>
      <c r="BY51" s="4">
        <f t="shared" si="471"/>
        <v>13.185270681667768</v>
      </c>
      <c r="BZ51" s="4">
        <f t="shared" si="471"/>
        <v>13.185270681667768</v>
      </c>
      <c r="CA51" s="4">
        <f t="shared" si="471"/>
        <v>13.185270681667768</v>
      </c>
      <c r="CB51" s="4">
        <f t="shared" si="471"/>
        <v>13.185270681667768</v>
      </c>
      <c r="CC51" s="4">
        <f t="shared" si="471"/>
        <v>13.185270681667768</v>
      </c>
      <c r="CD51" s="4">
        <f t="shared" si="471"/>
        <v>13.185270681667768</v>
      </c>
      <c r="CE51" s="4">
        <f t="shared" si="471"/>
        <v>13.185270681667768</v>
      </c>
      <c r="CF51" s="4">
        <f t="shared" si="471"/>
        <v>14.288507001985439</v>
      </c>
      <c r="CG51" s="4">
        <f t="shared" si="471"/>
        <v>13.185270681667768</v>
      </c>
      <c r="CH51" s="4">
        <f t="shared" si="471"/>
        <v>13.185270681667768</v>
      </c>
      <c r="CI51" s="4">
        <f t="shared" si="471"/>
        <v>14.498647253474518</v>
      </c>
    </row>
    <row r="52" spans="1:87" x14ac:dyDescent="0.25">
      <c r="A52" s="16" t="s">
        <v>265</v>
      </c>
      <c r="B52" s="23" t="s">
        <v>136</v>
      </c>
      <c r="E52" s="4">
        <f>E51*E41</f>
        <v>0.25942500000000002</v>
      </c>
      <c r="F52" s="4">
        <f t="shared" ref="F52:BQ52" si="472">F51*F41</f>
        <v>0.25942500000000002</v>
      </c>
      <c r="G52" s="4">
        <f t="shared" si="472"/>
        <v>0.25942500000000002</v>
      </c>
      <c r="H52" s="4">
        <f t="shared" si="472"/>
        <v>0.25942500000000002</v>
      </c>
      <c r="I52" s="4">
        <f t="shared" si="472"/>
        <v>0.25942500000000002</v>
      </c>
      <c r="J52" s="4">
        <f t="shared" si="472"/>
        <v>0.25942500000000002</v>
      </c>
      <c r="K52" s="4">
        <f t="shared" si="472"/>
        <v>0.25942500000000002</v>
      </c>
      <c r="L52" s="4">
        <f t="shared" si="472"/>
        <v>0.28026224999999999</v>
      </c>
      <c r="M52" s="4">
        <f t="shared" si="472"/>
        <v>0.25942500000000002</v>
      </c>
      <c r="N52" s="4">
        <f t="shared" si="472"/>
        <v>0.28423124999999999</v>
      </c>
      <c r="O52" s="4">
        <f t="shared" si="472"/>
        <v>0.27675</v>
      </c>
      <c r="P52" s="4">
        <f t="shared" si="472"/>
        <v>0.27675</v>
      </c>
      <c r="Q52" s="4">
        <f t="shared" si="472"/>
        <v>0.29249999999999998</v>
      </c>
      <c r="R52" s="4">
        <f t="shared" si="472"/>
        <v>0.27675</v>
      </c>
      <c r="S52" s="4">
        <f t="shared" si="472"/>
        <v>0.27675</v>
      </c>
      <c r="T52" s="4">
        <f t="shared" si="472"/>
        <v>0.27675</v>
      </c>
      <c r="U52" s="4">
        <f t="shared" si="472"/>
        <v>0.27675</v>
      </c>
      <c r="V52" s="4">
        <f t="shared" si="472"/>
        <v>0.2866725</v>
      </c>
      <c r="W52" s="4">
        <f t="shared" si="472"/>
        <v>0.27675</v>
      </c>
      <c r="X52" s="4">
        <f t="shared" si="472"/>
        <v>0.28856250000000006</v>
      </c>
      <c r="Y52" s="4">
        <f t="shared" si="472"/>
        <v>1.7110500000000002</v>
      </c>
      <c r="Z52" s="4">
        <f t="shared" si="472"/>
        <v>1.7110500000000002</v>
      </c>
      <c r="AA52" s="4">
        <f t="shared" si="472"/>
        <v>1.7110500000000002</v>
      </c>
      <c r="AB52" s="4">
        <f t="shared" si="472"/>
        <v>1.7110500000000002</v>
      </c>
      <c r="AC52" s="4">
        <f t="shared" si="472"/>
        <v>1.7110500000000002</v>
      </c>
      <c r="AD52" s="4">
        <f t="shared" si="472"/>
        <v>1.7110500000000002</v>
      </c>
      <c r="AE52" s="4">
        <f t="shared" si="472"/>
        <v>1.7110500000000002</v>
      </c>
      <c r="AF52" s="4">
        <f t="shared" si="472"/>
        <v>1.7110500000000002</v>
      </c>
      <c r="AG52" s="4">
        <f t="shared" si="472"/>
        <v>1.8757634999999997</v>
      </c>
      <c r="AH52" s="4">
        <f t="shared" si="472"/>
        <v>1.7110500000000002</v>
      </c>
      <c r="AI52" s="4">
        <f t="shared" si="472"/>
        <v>1.9071375000000002</v>
      </c>
      <c r="AJ52" s="4">
        <f t="shared" si="472"/>
        <v>1.76085</v>
      </c>
      <c r="AK52" s="4">
        <f t="shared" si="472"/>
        <v>1.76085</v>
      </c>
      <c r="AL52" s="4">
        <f t="shared" si="472"/>
        <v>1.76085</v>
      </c>
      <c r="AM52" s="4">
        <f t="shared" si="472"/>
        <v>1.76085</v>
      </c>
      <c r="AN52" s="4">
        <f t="shared" si="472"/>
        <v>1.76085</v>
      </c>
      <c r="AO52" s="4">
        <f t="shared" si="472"/>
        <v>1.76085</v>
      </c>
      <c r="AP52" s="4">
        <f t="shared" si="472"/>
        <v>1.76085</v>
      </c>
      <c r="AQ52" s="4">
        <f t="shared" si="472"/>
        <v>1.76085</v>
      </c>
      <c r="AR52" s="4">
        <f t="shared" si="472"/>
        <v>1.8941894999999997</v>
      </c>
      <c r="AS52" s="4">
        <f t="shared" si="472"/>
        <v>1.76085</v>
      </c>
      <c r="AT52" s="4">
        <f t="shared" si="472"/>
        <v>1.9195875</v>
      </c>
      <c r="AU52" s="4">
        <f t="shared" si="472"/>
        <v>1.8106500000000001</v>
      </c>
      <c r="AV52" s="4">
        <f t="shared" si="472"/>
        <v>1.8106500000000001</v>
      </c>
      <c r="AW52" s="4">
        <f t="shared" si="472"/>
        <v>1.8106500000000001</v>
      </c>
      <c r="AX52" s="4">
        <f t="shared" si="472"/>
        <v>1.8106500000000001</v>
      </c>
      <c r="AY52" s="4">
        <f t="shared" si="472"/>
        <v>1.8106500000000001</v>
      </c>
      <c r="AZ52" s="4">
        <f t="shared" si="472"/>
        <v>1.8106500000000001</v>
      </c>
      <c r="BA52" s="4">
        <f t="shared" si="472"/>
        <v>1.8106500000000001</v>
      </c>
      <c r="BB52" s="4">
        <f t="shared" si="472"/>
        <v>1.8106500000000001</v>
      </c>
      <c r="BC52" s="4">
        <f t="shared" si="472"/>
        <v>1.9126155</v>
      </c>
      <c r="BD52" s="4">
        <f t="shared" si="472"/>
        <v>1.8106500000000001</v>
      </c>
      <c r="BE52" s="4">
        <f t="shared" si="472"/>
        <v>1.9320374999999999</v>
      </c>
      <c r="BF52" s="4">
        <f t="shared" si="472"/>
        <v>5.018771674387823</v>
      </c>
      <c r="BG52" s="4">
        <f t="shared" si="472"/>
        <v>5.018771674387823</v>
      </c>
      <c r="BH52" s="4">
        <f t="shared" si="472"/>
        <v>5.018771674387823</v>
      </c>
      <c r="BI52" s="4">
        <f t="shared" si="472"/>
        <v>5.018771674387823</v>
      </c>
      <c r="BJ52" s="4">
        <f t="shared" si="472"/>
        <v>5.018771674387823</v>
      </c>
      <c r="BK52" s="4">
        <f t="shared" si="472"/>
        <v>5.018771674387823</v>
      </c>
      <c r="BL52" s="4">
        <f t="shared" si="472"/>
        <v>5.018771674387823</v>
      </c>
      <c r="BM52" s="4">
        <f t="shared" si="472"/>
        <v>5.7629288418266054</v>
      </c>
      <c r="BN52" s="4">
        <f t="shared" si="472"/>
        <v>5.9046730641958964</v>
      </c>
      <c r="BO52" s="4">
        <f t="shared" si="472"/>
        <v>5.6093726009265392</v>
      </c>
      <c r="BP52" s="4">
        <f t="shared" si="472"/>
        <v>5.6093726009265392</v>
      </c>
      <c r="BQ52" s="4">
        <f t="shared" si="472"/>
        <v>5.6093726009265392</v>
      </c>
      <c r="BR52" s="4">
        <f t="shared" ref="BR52:CI52" si="473">BR51*BR41</f>
        <v>5.6093726009265392</v>
      </c>
      <c r="BS52" s="4">
        <f t="shared" si="473"/>
        <v>5.6093726009265392</v>
      </c>
      <c r="BT52" s="4">
        <f t="shared" si="473"/>
        <v>5.6093726009265392</v>
      </c>
      <c r="BU52" s="4">
        <f t="shared" si="473"/>
        <v>5.6093726009265392</v>
      </c>
      <c r="BV52" s="4">
        <f t="shared" si="473"/>
        <v>5.9814511846459295</v>
      </c>
      <c r="BW52" s="4">
        <f t="shared" si="473"/>
        <v>5.6093726009265392</v>
      </c>
      <c r="BX52" s="4">
        <f t="shared" si="473"/>
        <v>6.0523232958305755</v>
      </c>
      <c r="BY52" s="4">
        <f t="shared" si="473"/>
        <v>9.8889530112508268</v>
      </c>
      <c r="BZ52" s="4">
        <f t="shared" si="473"/>
        <v>9.8889530112508268</v>
      </c>
      <c r="CA52" s="4">
        <f t="shared" si="473"/>
        <v>9.8889530112508268</v>
      </c>
      <c r="CB52" s="4">
        <f t="shared" si="473"/>
        <v>9.8889530112508268</v>
      </c>
      <c r="CC52" s="4">
        <f t="shared" si="473"/>
        <v>9.8889530112508268</v>
      </c>
      <c r="CD52" s="4">
        <f t="shared" si="473"/>
        <v>9.8889530112508268</v>
      </c>
      <c r="CE52" s="4">
        <f t="shared" si="473"/>
        <v>9.8889530112508268</v>
      </c>
      <c r="CF52" s="4">
        <f t="shared" si="473"/>
        <v>10.716380251489079</v>
      </c>
      <c r="CG52" s="4">
        <f t="shared" si="473"/>
        <v>9.8889530112508268</v>
      </c>
      <c r="CH52" s="4">
        <f t="shared" si="473"/>
        <v>9.8889530112508268</v>
      </c>
      <c r="CI52" s="4">
        <f t="shared" si="473"/>
        <v>10.873985440105889</v>
      </c>
    </row>
    <row r="53" spans="1:87" x14ac:dyDescent="0.25">
      <c r="A53" s="16" t="s">
        <v>267</v>
      </c>
      <c r="B53" s="23" t="s">
        <v>136</v>
      </c>
      <c r="C53" s="16"/>
      <c r="E53" s="4">
        <f t="shared" ref="E53:AJ53" si="474">E52*E42*E60</f>
        <v>6.4856250000000009E-3</v>
      </c>
      <c r="F53" s="4">
        <f t="shared" si="474"/>
        <v>6.4856250000000009E-3</v>
      </c>
      <c r="G53" s="4">
        <f t="shared" si="474"/>
        <v>6.4856250000000009E-3</v>
      </c>
      <c r="H53" s="4">
        <f t="shared" si="474"/>
        <v>3.2428125000000005E-3</v>
      </c>
      <c r="I53" s="4">
        <f t="shared" si="474"/>
        <v>6.4856250000000009E-3</v>
      </c>
      <c r="J53" s="4">
        <f t="shared" si="474"/>
        <v>6.4856250000000009E-3</v>
      </c>
      <c r="K53" s="4">
        <f t="shared" si="474"/>
        <v>3.2428125000000005E-3</v>
      </c>
      <c r="L53" s="4">
        <f t="shared" si="474"/>
        <v>7.0065562500000005E-3</v>
      </c>
      <c r="M53" s="4">
        <f t="shared" si="474"/>
        <v>6.4856250000000009E-3</v>
      </c>
      <c r="N53" s="4">
        <f t="shared" si="474"/>
        <v>7.1057812500000001E-3</v>
      </c>
      <c r="O53" s="4">
        <f t="shared" si="474"/>
        <v>6.9187500000000004E-3</v>
      </c>
      <c r="P53" s="4">
        <f t="shared" si="474"/>
        <v>6.9187500000000004E-3</v>
      </c>
      <c r="Q53" s="4">
        <f t="shared" si="474"/>
        <v>7.3124999999999996E-3</v>
      </c>
      <c r="R53" s="4">
        <f t="shared" si="474"/>
        <v>3.4593750000000002E-3</v>
      </c>
      <c r="S53" s="4">
        <f t="shared" si="474"/>
        <v>6.9187500000000004E-3</v>
      </c>
      <c r="T53" s="4">
        <f t="shared" si="474"/>
        <v>6.9187500000000004E-3</v>
      </c>
      <c r="U53" s="4">
        <f t="shared" si="474"/>
        <v>3.4593750000000002E-3</v>
      </c>
      <c r="V53" s="4">
        <f t="shared" si="474"/>
        <v>7.1668125000000004E-3</v>
      </c>
      <c r="W53" s="4">
        <f t="shared" si="474"/>
        <v>6.9187500000000004E-3</v>
      </c>
      <c r="X53" s="4">
        <f t="shared" si="474"/>
        <v>7.2140625000000017E-3</v>
      </c>
      <c r="Y53" s="4">
        <f t="shared" si="474"/>
        <v>4.2776250000000009E-2</v>
      </c>
      <c r="Z53" s="4">
        <f t="shared" si="474"/>
        <v>4.2776250000000009E-2</v>
      </c>
      <c r="AA53" s="4">
        <f t="shared" si="474"/>
        <v>4.2776250000000009E-2</v>
      </c>
      <c r="AB53" s="4">
        <f t="shared" si="474"/>
        <v>4.2776250000000009E-2</v>
      </c>
      <c r="AC53" s="4">
        <f t="shared" si="474"/>
        <v>2.1388125000000004E-2</v>
      </c>
      <c r="AD53" s="4">
        <f t="shared" si="474"/>
        <v>4.2776250000000009E-2</v>
      </c>
      <c r="AE53" s="4">
        <f t="shared" si="474"/>
        <v>4.2776250000000009E-2</v>
      </c>
      <c r="AF53" s="4">
        <f t="shared" si="474"/>
        <v>2.1388125000000004E-2</v>
      </c>
      <c r="AG53" s="4">
        <f t="shared" si="474"/>
        <v>4.6894087499999994E-2</v>
      </c>
      <c r="AH53" s="4">
        <f t="shared" si="474"/>
        <v>4.2776250000000009E-2</v>
      </c>
      <c r="AI53" s="4">
        <f t="shared" si="474"/>
        <v>4.7678437500000004E-2</v>
      </c>
      <c r="AJ53" s="4">
        <f t="shared" si="474"/>
        <v>4.4021250000000005E-2</v>
      </c>
      <c r="AK53" s="4">
        <f t="shared" ref="AK53:BP53" si="475">AK52*AK42*AK60</f>
        <v>4.4021250000000005E-2</v>
      </c>
      <c r="AL53" s="4">
        <f t="shared" si="475"/>
        <v>4.4021250000000005E-2</v>
      </c>
      <c r="AM53" s="4">
        <f t="shared" si="475"/>
        <v>4.4021250000000005E-2</v>
      </c>
      <c r="AN53" s="4">
        <f t="shared" si="475"/>
        <v>2.2010625000000002E-2</v>
      </c>
      <c r="AO53" s="4">
        <f t="shared" si="475"/>
        <v>4.4021250000000005E-2</v>
      </c>
      <c r="AP53" s="4">
        <f t="shared" si="475"/>
        <v>4.4021250000000005E-2</v>
      </c>
      <c r="AQ53" s="4">
        <f t="shared" si="475"/>
        <v>2.2010625000000002E-2</v>
      </c>
      <c r="AR53" s="4">
        <f t="shared" si="475"/>
        <v>4.7354737499999994E-2</v>
      </c>
      <c r="AS53" s="4">
        <f t="shared" si="475"/>
        <v>4.4021250000000005E-2</v>
      </c>
      <c r="AT53" s="4">
        <f t="shared" si="475"/>
        <v>4.7989687500000003E-2</v>
      </c>
      <c r="AU53" s="4">
        <f t="shared" si="475"/>
        <v>4.5266250000000008E-2</v>
      </c>
      <c r="AV53" s="4">
        <f t="shared" si="475"/>
        <v>4.5266250000000008E-2</v>
      </c>
      <c r="AW53" s="4">
        <f t="shared" si="475"/>
        <v>4.5266250000000008E-2</v>
      </c>
      <c r="AX53" s="4">
        <f t="shared" si="475"/>
        <v>4.5266250000000008E-2</v>
      </c>
      <c r="AY53" s="4">
        <f t="shared" si="475"/>
        <v>2.2633125000000004E-2</v>
      </c>
      <c r="AZ53" s="4">
        <f t="shared" si="475"/>
        <v>4.5266250000000008E-2</v>
      </c>
      <c r="BA53" s="4">
        <f t="shared" si="475"/>
        <v>4.5266250000000008E-2</v>
      </c>
      <c r="BB53" s="4">
        <f t="shared" si="475"/>
        <v>2.2633125000000004E-2</v>
      </c>
      <c r="BC53" s="4">
        <f t="shared" si="475"/>
        <v>4.7815387500000001E-2</v>
      </c>
      <c r="BD53" s="4">
        <f t="shared" si="475"/>
        <v>4.5266250000000008E-2</v>
      </c>
      <c r="BE53" s="4">
        <f t="shared" si="475"/>
        <v>4.8300937500000002E-2</v>
      </c>
      <c r="BF53" s="4">
        <f t="shared" si="475"/>
        <v>0.12546929185969558</v>
      </c>
      <c r="BG53" s="4">
        <f t="shared" si="475"/>
        <v>0.12546929185969558</v>
      </c>
      <c r="BH53" s="4">
        <f t="shared" si="475"/>
        <v>0.12546929185969558</v>
      </c>
      <c r="BI53" s="4">
        <f t="shared" si="475"/>
        <v>6.2734645929847788E-2</v>
      </c>
      <c r="BJ53" s="4">
        <f t="shared" si="475"/>
        <v>0.12546929185969558</v>
      </c>
      <c r="BK53" s="4">
        <f t="shared" si="475"/>
        <v>0.12546929185969558</v>
      </c>
      <c r="BL53" s="4">
        <f t="shared" si="475"/>
        <v>6.2734645929847788E-2</v>
      </c>
      <c r="BM53" s="4">
        <f t="shared" si="475"/>
        <v>0.14407322104566514</v>
      </c>
      <c r="BN53" s="4">
        <f t="shared" si="475"/>
        <v>0.14761682660489742</v>
      </c>
      <c r="BO53" s="4">
        <f t="shared" si="475"/>
        <v>0.1402343150231635</v>
      </c>
      <c r="BP53" s="4">
        <f t="shared" si="475"/>
        <v>0.1402343150231635</v>
      </c>
      <c r="BQ53" s="4">
        <f t="shared" ref="BQ53:CI53" si="476">BQ52*BQ42*BQ60</f>
        <v>0.1402343150231635</v>
      </c>
      <c r="BR53" s="4">
        <f t="shared" si="476"/>
        <v>7.0117157511581749E-2</v>
      </c>
      <c r="BS53" s="4">
        <f t="shared" si="476"/>
        <v>0.1402343150231635</v>
      </c>
      <c r="BT53" s="4">
        <f t="shared" si="476"/>
        <v>0.1402343150231635</v>
      </c>
      <c r="BU53" s="4">
        <f t="shared" si="476"/>
        <v>7.0117157511581749E-2</v>
      </c>
      <c r="BV53" s="4">
        <f t="shared" si="476"/>
        <v>0.14953627961614824</v>
      </c>
      <c r="BW53" s="4">
        <f t="shared" si="476"/>
        <v>0.1402343150231635</v>
      </c>
      <c r="BX53" s="4">
        <f t="shared" si="476"/>
        <v>0.1513080823957644</v>
      </c>
      <c r="BY53" s="4">
        <f t="shared" si="476"/>
        <v>0.24722382528127068</v>
      </c>
      <c r="BZ53" s="4">
        <f t="shared" si="476"/>
        <v>0.24722382528127068</v>
      </c>
      <c r="CA53" s="4">
        <f t="shared" si="476"/>
        <v>0.24722382528127068</v>
      </c>
      <c r="CB53" s="4">
        <f t="shared" si="476"/>
        <v>0.12361191264063534</v>
      </c>
      <c r="CC53" s="4">
        <f t="shared" si="476"/>
        <v>0.24722382528127068</v>
      </c>
      <c r="CD53" s="4">
        <f t="shared" si="476"/>
        <v>0.24722382528127068</v>
      </c>
      <c r="CE53" s="4">
        <f t="shared" si="476"/>
        <v>0.12361191264063534</v>
      </c>
      <c r="CF53" s="4">
        <f t="shared" si="476"/>
        <v>0.26790950628722698</v>
      </c>
      <c r="CG53" s="4">
        <f t="shared" si="476"/>
        <v>0.24722382528127068</v>
      </c>
      <c r="CH53" s="4">
        <f t="shared" si="476"/>
        <v>0.24722382528127068</v>
      </c>
      <c r="CI53" s="4">
        <f t="shared" si="476"/>
        <v>0.27184963600264722</v>
      </c>
    </row>
    <row r="54" spans="1:87" x14ac:dyDescent="0.25">
      <c r="A54" s="16" t="s">
        <v>268</v>
      </c>
      <c r="B54" s="23" t="s">
        <v>137</v>
      </c>
      <c r="C54" s="16"/>
      <c r="E54" s="4">
        <f>E50/(E95/1000)</f>
        <v>0.49303683799285153</v>
      </c>
      <c r="F54" s="4">
        <f t="shared" ref="F54:BQ54" si="477">F50/(F95/1000)</f>
        <v>0.49303683799285153</v>
      </c>
      <c r="G54" s="4">
        <f t="shared" si="477"/>
        <v>0.49303683799285153</v>
      </c>
      <c r="H54" s="4">
        <f t="shared" si="477"/>
        <v>0.49303683799285153</v>
      </c>
      <c r="I54" s="4">
        <f t="shared" si="477"/>
        <v>0.49303683799285153</v>
      </c>
      <c r="J54" s="4">
        <f t="shared" si="477"/>
        <v>0.49303683799285153</v>
      </c>
      <c r="K54" s="4">
        <f t="shared" si="477"/>
        <v>0.49303683799285153</v>
      </c>
      <c r="L54" s="4">
        <f t="shared" si="477"/>
        <v>0.18242363005735507</v>
      </c>
      <c r="M54" s="4">
        <f t="shared" si="477"/>
        <v>0.49303683799285153</v>
      </c>
      <c r="N54" s="4">
        <f t="shared" si="477"/>
        <v>0.12325920949821288</v>
      </c>
      <c r="O54" s="4">
        <f t="shared" si="477"/>
        <v>0.2347794466632627</v>
      </c>
      <c r="P54" s="4">
        <f t="shared" si="477"/>
        <v>0.2347794466632627</v>
      </c>
      <c r="Q54" s="4">
        <f t="shared" si="477"/>
        <v>0</v>
      </c>
      <c r="R54" s="4">
        <f t="shared" si="477"/>
        <v>0.2347794466632627</v>
      </c>
      <c r="S54" s="4">
        <f t="shared" si="477"/>
        <v>0.2347794466632627</v>
      </c>
      <c r="T54" s="4">
        <f t="shared" si="477"/>
        <v>0.2347794466632627</v>
      </c>
      <c r="U54" s="4">
        <f t="shared" si="477"/>
        <v>0.2347794466632627</v>
      </c>
      <c r="V54" s="4">
        <f t="shared" si="477"/>
        <v>8.6868395265407197E-2</v>
      </c>
      <c r="W54" s="4">
        <f t="shared" si="477"/>
        <v>0.2347794466632627</v>
      </c>
      <c r="X54" s="4">
        <f t="shared" si="477"/>
        <v>5.8694861665815674E-2</v>
      </c>
      <c r="Y54" s="4">
        <f t="shared" si="477"/>
        <v>0.70652266438274525</v>
      </c>
      <c r="Z54" s="4">
        <f t="shared" si="477"/>
        <v>0.70652266438274525</v>
      </c>
      <c r="AA54" s="4">
        <f t="shared" si="477"/>
        <v>0.70652266438274525</v>
      </c>
      <c r="AB54" s="4">
        <f t="shared" si="477"/>
        <v>0.70652266438274525</v>
      </c>
      <c r="AC54" s="4">
        <f t="shared" si="477"/>
        <v>0.70652266438274525</v>
      </c>
      <c r="AD54" s="4">
        <f t="shared" si="477"/>
        <v>0.70652266438274525</v>
      </c>
      <c r="AE54" s="4">
        <f t="shared" si="477"/>
        <v>0.70652266438274525</v>
      </c>
      <c r="AF54" s="4">
        <f t="shared" si="477"/>
        <v>0.70652266438274525</v>
      </c>
      <c r="AG54" s="4">
        <f t="shared" si="477"/>
        <v>0.26141338582161577</v>
      </c>
      <c r="AH54" s="4">
        <f t="shared" si="477"/>
        <v>0.70652266438274525</v>
      </c>
      <c r="AI54" s="4">
        <f t="shared" si="477"/>
        <v>0.17663066609568631</v>
      </c>
      <c r="AJ54" s="4">
        <f t="shared" si="477"/>
        <v>0.57194691878603199</v>
      </c>
      <c r="AK54" s="4">
        <f t="shared" si="477"/>
        <v>0.57194691878603199</v>
      </c>
      <c r="AL54" s="4">
        <f t="shared" si="477"/>
        <v>0.57194691878603199</v>
      </c>
      <c r="AM54" s="4">
        <f t="shared" si="477"/>
        <v>0.57194691878603199</v>
      </c>
      <c r="AN54" s="4">
        <f t="shared" si="477"/>
        <v>0.57194691878603199</v>
      </c>
      <c r="AO54" s="4">
        <f t="shared" si="477"/>
        <v>0.57194691878603199</v>
      </c>
      <c r="AP54" s="4">
        <f t="shared" si="477"/>
        <v>0.57194691878603199</v>
      </c>
      <c r="AQ54" s="4">
        <f t="shared" si="477"/>
        <v>0.57194691878603199</v>
      </c>
      <c r="AR54" s="4">
        <f t="shared" si="477"/>
        <v>0.21162035995083184</v>
      </c>
      <c r="AS54" s="4">
        <f t="shared" si="477"/>
        <v>0.57194691878603199</v>
      </c>
      <c r="AT54" s="4">
        <f t="shared" si="477"/>
        <v>0.142986729696508</v>
      </c>
      <c r="AU54" s="4">
        <f t="shared" si="477"/>
        <v>0.43737117318931856</v>
      </c>
      <c r="AV54" s="4">
        <f t="shared" si="477"/>
        <v>0.43737117318931856</v>
      </c>
      <c r="AW54" s="4">
        <f t="shared" si="477"/>
        <v>0.43737117318931856</v>
      </c>
      <c r="AX54" s="4">
        <f t="shared" si="477"/>
        <v>0.43737117318931856</v>
      </c>
      <c r="AY54" s="4">
        <f t="shared" si="477"/>
        <v>0.43737117318931856</v>
      </c>
      <c r="AZ54" s="4">
        <f t="shared" si="477"/>
        <v>0.43737117318931856</v>
      </c>
      <c r="BA54" s="4">
        <f t="shared" si="477"/>
        <v>0.43737117318931856</v>
      </c>
      <c r="BB54" s="4">
        <f t="shared" si="477"/>
        <v>0.43737117318931856</v>
      </c>
      <c r="BC54" s="4">
        <f t="shared" si="477"/>
        <v>0.16182733408004787</v>
      </c>
      <c r="BD54" s="4">
        <f t="shared" si="477"/>
        <v>0.43737117318931856</v>
      </c>
      <c r="BE54" s="4">
        <f t="shared" si="477"/>
        <v>0.10934279329732964</v>
      </c>
      <c r="BF54" s="4">
        <f t="shared" si="477"/>
        <v>1.0945412293219743</v>
      </c>
      <c r="BG54" s="4">
        <f t="shared" si="477"/>
        <v>1.0945412293219743</v>
      </c>
      <c r="BH54" s="4">
        <f t="shared" si="477"/>
        <v>1.0945412293219743</v>
      </c>
      <c r="BI54" s="4">
        <f t="shared" si="477"/>
        <v>1.0945412293219743</v>
      </c>
      <c r="BJ54" s="4">
        <f t="shared" si="477"/>
        <v>1.0945412293219743</v>
      </c>
      <c r="BK54" s="4">
        <f t="shared" si="477"/>
        <v>1.0945412293219743</v>
      </c>
      <c r="BL54" s="4">
        <f t="shared" si="477"/>
        <v>1.0945412293219743</v>
      </c>
      <c r="BM54" s="4">
        <f t="shared" si="477"/>
        <v>0.40498025484913047</v>
      </c>
      <c r="BN54" s="4">
        <f t="shared" si="477"/>
        <v>0.27363530733049357</v>
      </c>
      <c r="BO54" s="4">
        <f t="shared" si="477"/>
        <v>0.54727061466098714</v>
      </c>
      <c r="BP54" s="4">
        <f t="shared" si="477"/>
        <v>0.54727061466098714</v>
      </c>
      <c r="BQ54" s="4">
        <f t="shared" si="477"/>
        <v>0.54727061466098714</v>
      </c>
      <c r="BR54" s="4">
        <f t="shared" ref="BR54:CI54" si="478">BR50/(BR95/1000)</f>
        <v>0.54727061466098714</v>
      </c>
      <c r="BS54" s="4">
        <f t="shared" si="478"/>
        <v>0.54727061466098714</v>
      </c>
      <c r="BT54" s="4">
        <f t="shared" si="478"/>
        <v>0.54727061466098714</v>
      </c>
      <c r="BU54" s="4">
        <f t="shared" si="478"/>
        <v>0.54727061466098714</v>
      </c>
      <c r="BV54" s="4">
        <f t="shared" si="478"/>
        <v>0.20249012742456524</v>
      </c>
      <c r="BW54" s="4">
        <f t="shared" si="478"/>
        <v>0.54727061466098714</v>
      </c>
      <c r="BX54" s="4">
        <f t="shared" si="478"/>
        <v>0.13681765366524679</v>
      </c>
      <c r="BY54" s="4">
        <f t="shared" si="478"/>
        <v>0.67356383342890713</v>
      </c>
      <c r="BZ54" s="4">
        <f t="shared" si="478"/>
        <v>0.67356383342890713</v>
      </c>
      <c r="CA54" s="4">
        <f t="shared" si="478"/>
        <v>0.67356383342890713</v>
      </c>
      <c r="CB54" s="4">
        <f t="shared" si="478"/>
        <v>0.67356383342890713</v>
      </c>
      <c r="CC54" s="4">
        <f t="shared" si="478"/>
        <v>0.67356383342890713</v>
      </c>
      <c r="CD54" s="4">
        <f t="shared" si="478"/>
        <v>0.67356383342890713</v>
      </c>
      <c r="CE54" s="4">
        <f t="shared" si="478"/>
        <v>0.67356383342890713</v>
      </c>
      <c r="CF54" s="4">
        <f t="shared" si="478"/>
        <v>0.24921861836869563</v>
      </c>
      <c r="CG54" s="4">
        <f t="shared" si="478"/>
        <v>0.67356383342890713</v>
      </c>
      <c r="CH54" s="4">
        <f t="shared" si="478"/>
        <v>0.67356383342890713</v>
      </c>
      <c r="CI54" s="4">
        <f t="shared" si="478"/>
        <v>0.16839095835722678</v>
      </c>
    </row>
    <row r="55" spans="1:87" x14ac:dyDescent="0.25">
      <c r="A55" s="16" t="s">
        <v>269</v>
      </c>
      <c r="B55" s="23" t="s">
        <v>137</v>
      </c>
      <c r="C55" s="16"/>
      <c r="E55" s="4">
        <f>E53/(E95/1000)</f>
        <v>7.2509116607877303E-2</v>
      </c>
      <c r="F55" s="4">
        <f t="shared" ref="F55:BQ55" si="479">F53/(F95/1000)</f>
        <v>7.2509116607877303E-2</v>
      </c>
      <c r="G55" s="4">
        <f t="shared" si="479"/>
        <v>7.2509116607877303E-2</v>
      </c>
      <c r="H55" s="4">
        <f t="shared" si="479"/>
        <v>3.6254558303938651E-2</v>
      </c>
      <c r="I55" s="4">
        <f t="shared" si="479"/>
        <v>7.2509116607877303E-2</v>
      </c>
      <c r="J55" s="4">
        <f t="shared" si="479"/>
        <v>7.2509116607877303E-2</v>
      </c>
      <c r="K55" s="4">
        <f t="shared" si="479"/>
        <v>3.6254558303938651E-2</v>
      </c>
      <c r="L55" s="4">
        <f t="shared" si="479"/>
        <v>7.8333114256667849E-2</v>
      </c>
      <c r="M55" s="4">
        <f t="shared" si="479"/>
        <v>7.2509116607877303E-2</v>
      </c>
      <c r="N55" s="4">
        <f t="shared" si="479"/>
        <v>7.9442447142151762E-2</v>
      </c>
      <c r="O55" s="4">
        <f t="shared" si="479"/>
        <v>7.7351442695307082E-2</v>
      </c>
      <c r="P55" s="4">
        <f t="shared" si="479"/>
        <v>7.7351442695307082E-2</v>
      </c>
      <c r="Q55" s="4">
        <f t="shared" si="479"/>
        <v>8.1753557320243253E-2</v>
      </c>
      <c r="R55" s="4">
        <f t="shared" si="479"/>
        <v>3.8675721347653541E-2</v>
      </c>
      <c r="S55" s="4">
        <f t="shared" si="479"/>
        <v>7.7351442695307082E-2</v>
      </c>
      <c r="T55" s="4">
        <f t="shared" si="479"/>
        <v>7.7351442695307082E-2</v>
      </c>
      <c r="U55" s="4">
        <f t="shared" si="479"/>
        <v>3.8675721347653541E-2</v>
      </c>
      <c r="V55" s="4">
        <f t="shared" si="479"/>
        <v>8.0124774909016871E-2</v>
      </c>
      <c r="W55" s="4">
        <f t="shared" si="479"/>
        <v>7.7351442695307082E-2</v>
      </c>
      <c r="X55" s="4">
        <f t="shared" si="479"/>
        <v>8.0653028664009224E-2</v>
      </c>
      <c r="Y55" s="4">
        <f t="shared" si="479"/>
        <v>8.6696471951527299E-2</v>
      </c>
      <c r="Z55" s="4">
        <f t="shared" si="479"/>
        <v>8.6696471951527299E-2</v>
      </c>
      <c r="AA55" s="4">
        <f t="shared" si="479"/>
        <v>8.6696471951527299E-2</v>
      </c>
      <c r="AB55" s="4">
        <f t="shared" si="479"/>
        <v>8.6696471951527299E-2</v>
      </c>
      <c r="AC55" s="4">
        <f t="shared" si="479"/>
        <v>4.3348235975763649E-2</v>
      </c>
      <c r="AD55" s="4">
        <f t="shared" si="479"/>
        <v>8.6696471951527299E-2</v>
      </c>
      <c r="AE55" s="4">
        <f t="shared" si="479"/>
        <v>8.6696471951527299E-2</v>
      </c>
      <c r="AF55" s="4">
        <f t="shared" si="479"/>
        <v>4.3348235975763649E-2</v>
      </c>
      <c r="AG55" s="4">
        <f t="shared" si="479"/>
        <v>9.504227092454845E-2</v>
      </c>
      <c r="AH55" s="4">
        <f t="shared" si="479"/>
        <v>8.6696471951527299E-2</v>
      </c>
      <c r="AI55" s="4">
        <f t="shared" si="479"/>
        <v>9.6631946919409642E-2</v>
      </c>
      <c r="AJ55" s="4">
        <f t="shared" si="479"/>
        <v>8.9219767181465667E-2</v>
      </c>
      <c r="AK55" s="4">
        <f t="shared" si="479"/>
        <v>8.9219767181465667E-2</v>
      </c>
      <c r="AL55" s="4">
        <f t="shared" si="479"/>
        <v>8.9219767181465667E-2</v>
      </c>
      <c r="AM55" s="4">
        <f t="shared" si="479"/>
        <v>8.9219767181465667E-2</v>
      </c>
      <c r="AN55" s="4">
        <f t="shared" si="479"/>
        <v>4.4609883590732834E-2</v>
      </c>
      <c r="AO55" s="4">
        <f t="shared" si="479"/>
        <v>8.9219767181465667E-2</v>
      </c>
      <c r="AP55" s="4">
        <f t="shared" si="479"/>
        <v>8.9219767181465667E-2</v>
      </c>
      <c r="AQ55" s="4">
        <f t="shared" si="479"/>
        <v>4.4609883590732834E-2</v>
      </c>
      <c r="AR55" s="4">
        <f t="shared" si="479"/>
        <v>9.5975890159625654E-2</v>
      </c>
      <c r="AS55" s="4">
        <f t="shared" si="479"/>
        <v>8.9219767181465667E-2</v>
      </c>
      <c r="AT55" s="4">
        <f t="shared" si="479"/>
        <v>9.7262770726894238E-2</v>
      </c>
      <c r="AU55" s="4">
        <f t="shared" si="479"/>
        <v>9.174306241140405E-2</v>
      </c>
      <c r="AV55" s="4">
        <f t="shared" si="479"/>
        <v>9.174306241140405E-2</v>
      </c>
      <c r="AW55" s="4">
        <f t="shared" si="479"/>
        <v>9.174306241140405E-2</v>
      </c>
      <c r="AX55" s="4">
        <f t="shared" si="479"/>
        <v>9.174306241140405E-2</v>
      </c>
      <c r="AY55" s="4">
        <f t="shared" si="479"/>
        <v>4.5871531205702025E-2</v>
      </c>
      <c r="AZ55" s="4">
        <f t="shared" si="479"/>
        <v>9.174306241140405E-2</v>
      </c>
      <c r="BA55" s="4">
        <f t="shared" si="479"/>
        <v>9.174306241140405E-2</v>
      </c>
      <c r="BB55" s="4">
        <f t="shared" si="479"/>
        <v>4.5871531205702025E-2</v>
      </c>
      <c r="BC55" s="4">
        <f t="shared" si="479"/>
        <v>9.6909509394702859E-2</v>
      </c>
      <c r="BD55" s="4">
        <f t="shared" si="479"/>
        <v>9.174306241140405E-2</v>
      </c>
      <c r="BE55" s="4">
        <f t="shared" si="479"/>
        <v>9.7893594534378833E-2</v>
      </c>
      <c r="BF55" s="4">
        <f t="shared" si="479"/>
        <v>8.7198038546380127E-2</v>
      </c>
      <c r="BG55" s="4">
        <f t="shared" si="479"/>
        <v>8.7198038546380127E-2</v>
      </c>
      <c r="BH55" s="4">
        <f t="shared" si="479"/>
        <v>8.7198038546380127E-2</v>
      </c>
      <c r="BI55" s="4">
        <f t="shared" si="479"/>
        <v>4.3599019273190064E-2</v>
      </c>
      <c r="BJ55" s="4">
        <f t="shared" si="479"/>
        <v>8.7198038546380127E-2</v>
      </c>
      <c r="BK55" s="4">
        <f t="shared" si="479"/>
        <v>8.7198038546380127E-2</v>
      </c>
      <c r="BL55" s="4">
        <f t="shared" si="479"/>
        <v>4.3599019273190064E-2</v>
      </c>
      <c r="BM55" s="4">
        <f t="shared" si="479"/>
        <v>0.10012730681774595</v>
      </c>
      <c r="BN55" s="4">
        <f t="shared" si="479"/>
        <v>0.10259002458372038</v>
      </c>
      <c r="BO55" s="4">
        <f t="shared" si="479"/>
        <v>9.7459362571273661E-2</v>
      </c>
      <c r="BP55" s="4">
        <f t="shared" si="479"/>
        <v>9.7459362571273661E-2</v>
      </c>
      <c r="BQ55" s="4">
        <f t="shared" si="479"/>
        <v>9.7459362571273661E-2</v>
      </c>
      <c r="BR55" s="4">
        <f t="shared" ref="BR55:CI55" si="480">BR53/(BR95/1000)</f>
        <v>4.8729681285636831E-2</v>
      </c>
      <c r="BS55" s="4">
        <f t="shared" si="480"/>
        <v>9.7459362571273661E-2</v>
      </c>
      <c r="BT55" s="4">
        <f t="shared" si="480"/>
        <v>9.7459362571273661E-2</v>
      </c>
      <c r="BU55" s="4">
        <f t="shared" si="480"/>
        <v>4.8729681285636831E-2</v>
      </c>
      <c r="BV55" s="4">
        <f t="shared" si="480"/>
        <v>0.10392399670695654</v>
      </c>
      <c r="BW55" s="4">
        <f t="shared" si="480"/>
        <v>9.7459362571273661E-2</v>
      </c>
      <c r="BX55" s="4">
        <f t="shared" si="480"/>
        <v>0.10515535558994377</v>
      </c>
      <c r="BY55" s="4">
        <f t="shared" si="480"/>
        <v>9.509136471937514E-2</v>
      </c>
      <c r="BZ55" s="4">
        <f t="shared" si="480"/>
        <v>9.509136471937514E-2</v>
      </c>
      <c r="CA55" s="4">
        <f t="shared" si="480"/>
        <v>9.509136471937514E-2</v>
      </c>
      <c r="CB55" s="4">
        <f t="shared" si="480"/>
        <v>4.754568235968757E-2</v>
      </c>
      <c r="CC55" s="4">
        <f t="shared" si="480"/>
        <v>9.509136471937514E-2</v>
      </c>
      <c r="CD55" s="4">
        <f t="shared" si="480"/>
        <v>9.509136471937514E-2</v>
      </c>
      <c r="CE55" s="4">
        <f t="shared" si="480"/>
        <v>4.754568235968757E-2</v>
      </c>
      <c r="CF55" s="4">
        <f t="shared" si="480"/>
        <v>0.1030478375017541</v>
      </c>
      <c r="CG55" s="4">
        <f t="shared" si="480"/>
        <v>9.509136471937514E-2</v>
      </c>
      <c r="CH55" s="4">
        <f t="shared" si="480"/>
        <v>9.509136471937514E-2</v>
      </c>
      <c r="CI55" s="4">
        <f t="shared" si="480"/>
        <v>0.10456335612696913</v>
      </c>
    </row>
    <row r="56" spans="1:87" x14ac:dyDescent="0.25">
      <c r="A56" s="16" t="s">
        <v>270</v>
      </c>
      <c r="B56" s="23" t="s">
        <v>137</v>
      </c>
      <c r="C56" s="16"/>
      <c r="E56" s="30">
        <f t="shared" ref="E56:AJ56" si="481">E49/(E95/1000)</f>
        <v>4.3601897237463074</v>
      </c>
      <c r="F56" s="30">
        <f t="shared" si="481"/>
        <v>4.3601897237463074</v>
      </c>
      <c r="G56" s="30">
        <f t="shared" si="481"/>
        <v>4.3601897237463074</v>
      </c>
      <c r="H56" s="30">
        <f t="shared" si="481"/>
        <v>4.3601897237463074</v>
      </c>
      <c r="I56" s="30">
        <f t="shared" si="481"/>
        <v>4.3601897237463074</v>
      </c>
      <c r="J56" s="30">
        <f t="shared" si="481"/>
        <v>4.3601897237463074</v>
      </c>
      <c r="K56" s="30">
        <f t="shared" si="481"/>
        <v>4.3601897237463074</v>
      </c>
      <c r="L56" s="30">
        <f t="shared" si="481"/>
        <v>4.3601897237463074</v>
      </c>
      <c r="M56" s="30">
        <f t="shared" si="481"/>
        <v>4.3601897237463074</v>
      </c>
      <c r="N56" s="30">
        <f t="shared" si="481"/>
        <v>4.3601897237463074</v>
      </c>
      <c r="O56" s="30">
        <f t="shared" si="481"/>
        <v>4.3601897237463074</v>
      </c>
      <c r="P56" s="30">
        <f t="shared" si="481"/>
        <v>4.3601897237463074</v>
      </c>
      <c r="Q56" s="30">
        <f t="shared" si="481"/>
        <v>4.3601897237463074</v>
      </c>
      <c r="R56" s="30">
        <f t="shared" si="481"/>
        <v>4.3601897237463074</v>
      </c>
      <c r="S56" s="30">
        <f t="shared" si="481"/>
        <v>4.3601897237463074</v>
      </c>
      <c r="T56" s="30">
        <f t="shared" si="481"/>
        <v>4.3601897237463074</v>
      </c>
      <c r="U56" s="30">
        <f t="shared" si="481"/>
        <v>4.3601897237463074</v>
      </c>
      <c r="V56" s="30">
        <f t="shared" si="481"/>
        <v>4.3601897237463074</v>
      </c>
      <c r="W56" s="30">
        <f t="shared" si="481"/>
        <v>4.3601897237463074</v>
      </c>
      <c r="X56" s="30">
        <f t="shared" si="481"/>
        <v>4.3601897237463074</v>
      </c>
      <c r="Y56" s="30">
        <f t="shared" si="481"/>
        <v>5.3303345017975339</v>
      </c>
      <c r="Z56" s="30">
        <f t="shared" si="481"/>
        <v>5.3303345017975339</v>
      </c>
      <c r="AA56" s="30">
        <f t="shared" si="481"/>
        <v>5.3303345017975339</v>
      </c>
      <c r="AB56" s="30">
        <f t="shared" si="481"/>
        <v>5.3303345017975339</v>
      </c>
      <c r="AC56" s="30">
        <f t="shared" si="481"/>
        <v>5.3303345017975339</v>
      </c>
      <c r="AD56" s="30">
        <f t="shared" si="481"/>
        <v>5.3303345017975339</v>
      </c>
      <c r="AE56" s="30">
        <f t="shared" si="481"/>
        <v>5.3303345017975339</v>
      </c>
      <c r="AF56" s="30">
        <f t="shared" si="481"/>
        <v>5.3303345017975339</v>
      </c>
      <c r="AG56" s="30">
        <f t="shared" si="481"/>
        <v>5.3303345017975339</v>
      </c>
      <c r="AH56" s="30">
        <f t="shared" si="481"/>
        <v>5.3303345017975339</v>
      </c>
      <c r="AI56" s="30">
        <f t="shared" si="481"/>
        <v>5.3303345017975339</v>
      </c>
      <c r="AJ56" s="30">
        <f t="shared" si="481"/>
        <v>5.3303345017975339</v>
      </c>
      <c r="AK56" s="30">
        <f t="shared" ref="AK56:BP56" si="482">AK49/(AK95/1000)</f>
        <v>5.3303345017975339</v>
      </c>
      <c r="AL56" s="30">
        <f t="shared" si="482"/>
        <v>5.3303345017975339</v>
      </c>
      <c r="AM56" s="30">
        <f t="shared" si="482"/>
        <v>5.3303345017975339</v>
      </c>
      <c r="AN56" s="30">
        <f t="shared" si="482"/>
        <v>5.3303345017975339</v>
      </c>
      <c r="AO56" s="30">
        <f t="shared" si="482"/>
        <v>5.3303345017975339</v>
      </c>
      <c r="AP56" s="30">
        <f t="shared" si="482"/>
        <v>5.3303345017975339</v>
      </c>
      <c r="AQ56" s="30">
        <f t="shared" si="482"/>
        <v>5.3303345017975339</v>
      </c>
      <c r="AR56" s="30">
        <f t="shared" si="482"/>
        <v>5.3303345017975339</v>
      </c>
      <c r="AS56" s="30">
        <f t="shared" si="482"/>
        <v>5.3303345017975339</v>
      </c>
      <c r="AT56" s="30">
        <f t="shared" si="482"/>
        <v>5.3303345017975339</v>
      </c>
      <c r="AU56" s="30">
        <f t="shared" si="482"/>
        <v>5.3303345017975339</v>
      </c>
      <c r="AV56" s="30">
        <f t="shared" si="482"/>
        <v>5.3303345017975339</v>
      </c>
      <c r="AW56" s="30">
        <f t="shared" si="482"/>
        <v>5.3303345017975339</v>
      </c>
      <c r="AX56" s="30">
        <f t="shared" si="482"/>
        <v>5.3303345017975339</v>
      </c>
      <c r="AY56" s="30">
        <f t="shared" si="482"/>
        <v>5.3303345017975339</v>
      </c>
      <c r="AZ56" s="30">
        <f t="shared" si="482"/>
        <v>5.3303345017975339</v>
      </c>
      <c r="BA56" s="30">
        <f t="shared" si="482"/>
        <v>5.3303345017975339</v>
      </c>
      <c r="BB56" s="30">
        <f t="shared" si="482"/>
        <v>5.3303345017975339</v>
      </c>
      <c r="BC56" s="30">
        <f t="shared" si="482"/>
        <v>5.3303345017975339</v>
      </c>
      <c r="BD56" s="30">
        <f t="shared" si="482"/>
        <v>5.3303345017975339</v>
      </c>
      <c r="BE56" s="30">
        <f t="shared" si="482"/>
        <v>5.3303345017975339</v>
      </c>
      <c r="BF56" s="30">
        <f t="shared" si="482"/>
        <v>5.7451032851289145</v>
      </c>
      <c r="BG56" s="30">
        <f t="shared" si="482"/>
        <v>5.7451032851289145</v>
      </c>
      <c r="BH56" s="30">
        <f t="shared" si="482"/>
        <v>5.7451032851289145</v>
      </c>
      <c r="BI56" s="30">
        <f t="shared" si="482"/>
        <v>5.7451032851289145</v>
      </c>
      <c r="BJ56" s="30">
        <f t="shared" si="482"/>
        <v>5.7451032851289145</v>
      </c>
      <c r="BK56" s="30">
        <f t="shared" si="482"/>
        <v>5.7451032851289145</v>
      </c>
      <c r="BL56" s="30">
        <f t="shared" si="482"/>
        <v>5.7451032851289145</v>
      </c>
      <c r="BM56" s="30">
        <f t="shared" si="482"/>
        <v>5.7451032851289145</v>
      </c>
      <c r="BN56" s="30">
        <f t="shared" si="482"/>
        <v>5.7451032851289145</v>
      </c>
      <c r="BO56" s="30">
        <f t="shared" si="482"/>
        <v>5.7451032851289145</v>
      </c>
      <c r="BP56" s="30">
        <f t="shared" si="482"/>
        <v>5.7451032851289145</v>
      </c>
      <c r="BQ56" s="30">
        <f t="shared" ref="BQ56:CI56" si="483">BQ49/(BQ95/1000)</f>
        <v>5.7451032851289145</v>
      </c>
      <c r="BR56" s="30">
        <f t="shared" si="483"/>
        <v>5.7451032851289145</v>
      </c>
      <c r="BS56" s="30">
        <f t="shared" si="483"/>
        <v>5.7451032851289145</v>
      </c>
      <c r="BT56" s="30">
        <f t="shared" si="483"/>
        <v>5.7451032851289145</v>
      </c>
      <c r="BU56" s="30">
        <f t="shared" si="483"/>
        <v>5.7451032851289145</v>
      </c>
      <c r="BV56" s="30">
        <f t="shared" si="483"/>
        <v>5.7451032851289145</v>
      </c>
      <c r="BW56" s="30">
        <f t="shared" si="483"/>
        <v>5.7451032851289145</v>
      </c>
      <c r="BX56" s="30">
        <f t="shared" si="483"/>
        <v>5.7451032851289145</v>
      </c>
      <c r="BY56" s="30">
        <f t="shared" si="483"/>
        <v>5.7451032851289137</v>
      </c>
      <c r="BZ56" s="30">
        <f t="shared" si="483"/>
        <v>5.7451032851289137</v>
      </c>
      <c r="CA56" s="30">
        <f t="shared" si="483"/>
        <v>5.7451032851289137</v>
      </c>
      <c r="CB56" s="30">
        <f t="shared" si="483"/>
        <v>5.7451032851289137</v>
      </c>
      <c r="CC56" s="30">
        <f t="shared" si="483"/>
        <v>5.7451032851289137</v>
      </c>
      <c r="CD56" s="30">
        <f t="shared" si="483"/>
        <v>5.7451032851289137</v>
      </c>
      <c r="CE56" s="30">
        <f t="shared" si="483"/>
        <v>5.7451032851289137</v>
      </c>
      <c r="CF56" s="30">
        <f t="shared" si="483"/>
        <v>5.7451032851289137</v>
      </c>
      <c r="CG56" s="30">
        <f t="shared" si="483"/>
        <v>5.7451032851289137</v>
      </c>
      <c r="CH56" s="30">
        <f t="shared" si="483"/>
        <v>5.7451032851289137</v>
      </c>
      <c r="CI56" s="30">
        <f t="shared" si="483"/>
        <v>5.7451032851289137</v>
      </c>
    </row>
    <row r="57" spans="1:87" x14ac:dyDescent="0.25">
      <c r="A57" s="16" t="s">
        <v>271</v>
      </c>
      <c r="B57" s="23" t="s">
        <v>135</v>
      </c>
      <c r="C57" s="16"/>
      <c r="E57" s="30">
        <f>E43 *E56*44/28</f>
        <v>3.2545701866534937E-2</v>
      </c>
      <c r="F57" s="30">
        <f t="shared" ref="F57:BQ57" si="484">F43 *F56*44/28</f>
        <v>3.2545701866534937E-2</v>
      </c>
      <c r="G57" s="30">
        <f t="shared" si="484"/>
        <v>3.2545701866534937E-2</v>
      </c>
      <c r="H57" s="30">
        <f t="shared" si="484"/>
        <v>3.2545701866534937E-2</v>
      </c>
      <c r="I57" s="30">
        <f t="shared" si="484"/>
        <v>3.2545701866534937E-2</v>
      </c>
      <c r="J57" s="30">
        <f t="shared" si="484"/>
        <v>3.2545701866534937E-2</v>
      </c>
      <c r="K57" s="30">
        <f t="shared" si="484"/>
        <v>3.2545701866534937E-2</v>
      </c>
      <c r="L57" s="30">
        <f t="shared" si="484"/>
        <v>3.2545701866534937E-2</v>
      </c>
      <c r="M57" s="30">
        <f t="shared" si="484"/>
        <v>3.2545701866534937E-2</v>
      </c>
      <c r="N57" s="30">
        <f t="shared" si="484"/>
        <v>3.2545701866534937E-2</v>
      </c>
      <c r="O57" s="30">
        <f t="shared" si="484"/>
        <v>3.2545701866534937E-2</v>
      </c>
      <c r="P57" s="30">
        <f t="shared" si="484"/>
        <v>3.2545701866534937E-2</v>
      </c>
      <c r="Q57" s="30">
        <f t="shared" si="484"/>
        <v>3.2545701866534937E-2</v>
      </c>
      <c r="R57" s="30">
        <f t="shared" si="484"/>
        <v>3.2545701866534937E-2</v>
      </c>
      <c r="S57" s="30">
        <f t="shared" si="484"/>
        <v>3.2545701866534937E-2</v>
      </c>
      <c r="T57" s="30">
        <f t="shared" si="484"/>
        <v>3.2545701866534937E-2</v>
      </c>
      <c r="U57" s="30">
        <f t="shared" si="484"/>
        <v>3.2545701866534937E-2</v>
      </c>
      <c r="V57" s="30">
        <f t="shared" si="484"/>
        <v>3.2545701866534937E-2</v>
      </c>
      <c r="W57" s="30">
        <f t="shared" si="484"/>
        <v>3.2545701866534937E-2</v>
      </c>
      <c r="X57" s="30">
        <f t="shared" si="484"/>
        <v>3.2545701866534937E-2</v>
      </c>
      <c r="Y57" s="30">
        <f t="shared" si="484"/>
        <v>3.978713967413159E-2</v>
      </c>
      <c r="Z57" s="30">
        <f t="shared" si="484"/>
        <v>3.978713967413159E-2</v>
      </c>
      <c r="AA57" s="30">
        <f t="shared" si="484"/>
        <v>3.978713967413159E-2</v>
      </c>
      <c r="AB57" s="30">
        <f t="shared" si="484"/>
        <v>3.978713967413159E-2</v>
      </c>
      <c r="AC57" s="30">
        <f t="shared" si="484"/>
        <v>3.978713967413159E-2</v>
      </c>
      <c r="AD57" s="30">
        <f t="shared" si="484"/>
        <v>3.978713967413159E-2</v>
      </c>
      <c r="AE57" s="30">
        <f t="shared" si="484"/>
        <v>3.978713967413159E-2</v>
      </c>
      <c r="AF57" s="30">
        <f t="shared" si="484"/>
        <v>3.978713967413159E-2</v>
      </c>
      <c r="AG57" s="30">
        <f t="shared" si="484"/>
        <v>3.978713967413159E-2</v>
      </c>
      <c r="AH57" s="30">
        <f t="shared" si="484"/>
        <v>3.978713967413159E-2</v>
      </c>
      <c r="AI57" s="30">
        <f t="shared" si="484"/>
        <v>3.978713967413159E-2</v>
      </c>
      <c r="AJ57" s="30">
        <f t="shared" si="484"/>
        <v>3.978713967413159E-2</v>
      </c>
      <c r="AK57" s="30">
        <f t="shared" si="484"/>
        <v>3.978713967413159E-2</v>
      </c>
      <c r="AL57" s="30">
        <f t="shared" si="484"/>
        <v>3.978713967413159E-2</v>
      </c>
      <c r="AM57" s="30">
        <f t="shared" si="484"/>
        <v>3.978713967413159E-2</v>
      </c>
      <c r="AN57" s="30">
        <f t="shared" si="484"/>
        <v>3.978713967413159E-2</v>
      </c>
      <c r="AO57" s="30">
        <f t="shared" si="484"/>
        <v>3.978713967413159E-2</v>
      </c>
      <c r="AP57" s="30">
        <f t="shared" si="484"/>
        <v>3.978713967413159E-2</v>
      </c>
      <c r="AQ57" s="30">
        <f t="shared" si="484"/>
        <v>3.978713967413159E-2</v>
      </c>
      <c r="AR57" s="30">
        <f t="shared" si="484"/>
        <v>3.978713967413159E-2</v>
      </c>
      <c r="AS57" s="30">
        <f t="shared" si="484"/>
        <v>3.978713967413159E-2</v>
      </c>
      <c r="AT57" s="30">
        <f t="shared" si="484"/>
        <v>3.978713967413159E-2</v>
      </c>
      <c r="AU57" s="30">
        <f t="shared" si="484"/>
        <v>3.978713967413159E-2</v>
      </c>
      <c r="AV57" s="30">
        <f t="shared" si="484"/>
        <v>3.978713967413159E-2</v>
      </c>
      <c r="AW57" s="30">
        <f t="shared" si="484"/>
        <v>3.978713967413159E-2</v>
      </c>
      <c r="AX57" s="30">
        <f t="shared" si="484"/>
        <v>3.978713967413159E-2</v>
      </c>
      <c r="AY57" s="30">
        <f t="shared" si="484"/>
        <v>3.978713967413159E-2</v>
      </c>
      <c r="AZ57" s="30">
        <f t="shared" si="484"/>
        <v>3.978713967413159E-2</v>
      </c>
      <c r="BA57" s="30">
        <f t="shared" si="484"/>
        <v>3.978713967413159E-2</v>
      </c>
      <c r="BB57" s="30">
        <f t="shared" si="484"/>
        <v>3.978713967413159E-2</v>
      </c>
      <c r="BC57" s="30">
        <f t="shared" si="484"/>
        <v>3.978713967413159E-2</v>
      </c>
      <c r="BD57" s="30">
        <f t="shared" si="484"/>
        <v>3.978713967413159E-2</v>
      </c>
      <c r="BE57" s="30">
        <f t="shared" si="484"/>
        <v>3.978713967413159E-2</v>
      </c>
      <c r="BF57" s="30">
        <f t="shared" si="484"/>
        <v>4.2883092378283687E-2</v>
      </c>
      <c r="BG57" s="30">
        <f t="shared" si="484"/>
        <v>4.2883092378283687E-2</v>
      </c>
      <c r="BH57" s="30">
        <f t="shared" si="484"/>
        <v>4.2883092378283687E-2</v>
      </c>
      <c r="BI57" s="30">
        <f t="shared" si="484"/>
        <v>4.2883092378283687E-2</v>
      </c>
      <c r="BJ57" s="30">
        <f t="shared" si="484"/>
        <v>4.2883092378283687E-2</v>
      </c>
      <c r="BK57" s="30">
        <f t="shared" si="484"/>
        <v>4.2883092378283687E-2</v>
      </c>
      <c r="BL57" s="30">
        <f t="shared" si="484"/>
        <v>4.2883092378283687E-2</v>
      </c>
      <c r="BM57" s="30">
        <f t="shared" si="484"/>
        <v>4.2883092378283687E-2</v>
      </c>
      <c r="BN57" s="30">
        <f t="shared" si="484"/>
        <v>4.2883092378283687E-2</v>
      </c>
      <c r="BO57" s="30">
        <f t="shared" si="484"/>
        <v>4.2883092378283687E-2</v>
      </c>
      <c r="BP57" s="30">
        <f t="shared" si="484"/>
        <v>4.2883092378283687E-2</v>
      </c>
      <c r="BQ57" s="30">
        <f t="shared" si="484"/>
        <v>4.2883092378283687E-2</v>
      </c>
      <c r="BR57" s="30">
        <f t="shared" ref="BR57:CI57" si="485">BR43 *BR56*44/28</f>
        <v>4.2883092378283687E-2</v>
      </c>
      <c r="BS57" s="30">
        <f t="shared" si="485"/>
        <v>4.2883092378283687E-2</v>
      </c>
      <c r="BT57" s="30">
        <f t="shared" si="485"/>
        <v>4.2883092378283687E-2</v>
      </c>
      <c r="BU57" s="30">
        <f t="shared" si="485"/>
        <v>4.2883092378283687E-2</v>
      </c>
      <c r="BV57" s="30">
        <f t="shared" si="485"/>
        <v>4.2883092378283687E-2</v>
      </c>
      <c r="BW57" s="30">
        <f t="shared" si="485"/>
        <v>4.2883092378283687E-2</v>
      </c>
      <c r="BX57" s="30">
        <f t="shared" si="485"/>
        <v>4.2883092378283687E-2</v>
      </c>
      <c r="BY57" s="30">
        <f t="shared" si="485"/>
        <v>4.288309237828368E-2</v>
      </c>
      <c r="BZ57" s="30">
        <f t="shared" si="485"/>
        <v>4.288309237828368E-2</v>
      </c>
      <c r="CA57" s="30">
        <f t="shared" si="485"/>
        <v>4.288309237828368E-2</v>
      </c>
      <c r="CB57" s="30">
        <f t="shared" si="485"/>
        <v>4.288309237828368E-2</v>
      </c>
      <c r="CC57" s="30">
        <f t="shared" si="485"/>
        <v>4.288309237828368E-2</v>
      </c>
      <c r="CD57" s="30">
        <f t="shared" si="485"/>
        <v>4.288309237828368E-2</v>
      </c>
      <c r="CE57" s="30">
        <f t="shared" si="485"/>
        <v>4.288309237828368E-2</v>
      </c>
      <c r="CF57" s="30">
        <f t="shared" si="485"/>
        <v>4.288309237828368E-2</v>
      </c>
      <c r="CG57" s="30">
        <f t="shared" si="485"/>
        <v>4.288309237828368E-2</v>
      </c>
      <c r="CH57" s="30">
        <f t="shared" si="485"/>
        <v>4.288309237828368E-2</v>
      </c>
      <c r="CI57" s="30">
        <f t="shared" si="485"/>
        <v>4.288309237828368E-2</v>
      </c>
    </row>
    <row r="58" spans="1:87" ht="15.75" customHeight="1" x14ac:dyDescent="0.25">
      <c r="A58" s="16" t="s">
        <v>272</v>
      </c>
      <c r="B58" s="2" t="s">
        <v>135</v>
      </c>
      <c r="C58" s="16"/>
      <c r="E58" s="30">
        <f>SUM(E54,E55)*E44*44/28</f>
        <v>8.8871507151543107E-3</v>
      </c>
      <c r="F58" s="30">
        <f t="shared" ref="F58:BQ58" si="486">SUM(F54,F55)*F44*44/28</f>
        <v>8.8871507151543107E-3</v>
      </c>
      <c r="G58" s="30">
        <f t="shared" si="486"/>
        <v>8.8871507151543107E-3</v>
      </c>
      <c r="H58" s="30">
        <f t="shared" si="486"/>
        <v>8.3174362275209891E-3</v>
      </c>
      <c r="I58" s="30">
        <f t="shared" si="486"/>
        <v>8.8871507151543107E-3</v>
      </c>
      <c r="J58" s="30">
        <f t="shared" si="486"/>
        <v>8.8871507151543107E-3</v>
      </c>
      <c r="K58" s="30">
        <f t="shared" si="486"/>
        <v>8.3174362275209891E-3</v>
      </c>
      <c r="L58" s="30">
        <f t="shared" si="486"/>
        <v>4.0976059820775025E-3</v>
      </c>
      <c r="M58" s="30">
        <f t="shared" si="486"/>
        <v>8.8871507151543107E-3</v>
      </c>
      <c r="N58" s="30">
        <f t="shared" si="486"/>
        <v>3.1853117472057306E-3</v>
      </c>
      <c r="O58" s="30">
        <f t="shared" si="486"/>
        <v>4.9049139756346689E-3</v>
      </c>
      <c r="P58" s="30">
        <f t="shared" si="486"/>
        <v>4.9049139756346689E-3</v>
      </c>
      <c r="Q58" s="30">
        <f t="shared" si="486"/>
        <v>1.2846987578895369E-3</v>
      </c>
      <c r="R58" s="30">
        <f t="shared" si="486"/>
        <v>4.297152640171541E-3</v>
      </c>
      <c r="S58" s="30">
        <f t="shared" si="486"/>
        <v>4.9049139756346689E-3</v>
      </c>
      <c r="T58" s="30">
        <f t="shared" si="486"/>
        <v>4.9049139756346689E-3</v>
      </c>
      <c r="U58" s="30">
        <f t="shared" si="486"/>
        <v>4.297152640171541E-3</v>
      </c>
      <c r="V58" s="30">
        <f t="shared" si="486"/>
        <v>2.624178388455235E-3</v>
      </c>
      <c r="W58" s="30">
        <f t="shared" si="486"/>
        <v>4.9049139756346689E-3</v>
      </c>
      <c r="X58" s="30">
        <f t="shared" si="486"/>
        <v>2.1897525623258197E-3</v>
      </c>
      <c r="Y58" s="30">
        <f t="shared" si="486"/>
        <v>1.2464872142395712E-2</v>
      </c>
      <c r="Z58" s="30">
        <f t="shared" si="486"/>
        <v>1.2464872142395712E-2</v>
      </c>
      <c r="AA58" s="30">
        <f t="shared" si="486"/>
        <v>1.2464872142395712E-2</v>
      </c>
      <c r="AB58" s="30">
        <f t="shared" si="486"/>
        <v>1.2464872142395712E-2</v>
      </c>
      <c r="AC58" s="30">
        <f t="shared" si="486"/>
        <v>1.1783685577062284E-2</v>
      </c>
      <c r="AD58" s="30">
        <f t="shared" si="486"/>
        <v>1.2464872142395712E-2</v>
      </c>
      <c r="AE58" s="30">
        <f t="shared" si="486"/>
        <v>1.2464872142395712E-2</v>
      </c>
      <c r="AF58" s="30">
        <f t="shared" si="486"/>
        <v>1.1783685577062284E-2</v>
      </c>
      <c r="AG58" s="30">
        <f t="shared" si="486"/>
        <v>5.6014460345825802E-3</v>
      </c>
      <c r="AH58" s="30">
        <f t="shared" si="486"/>
        <v>1.2464872142395712E-2</v>
      </c>
      <c r="AI58" s="30">
        <f t="shared" si="486"/>
        <v>4.2941267759515076E-3</v>
      </c>
      <c r="AJ58" s="30">
        <f t="shared" si="486"/>
        <v>1.0389762208060677E-2</v>
      </c>
      <c r="AK58" s="30">
        <f t="shared" si="486"/>
        <v>1.0389762208060677E-2</v>
      </c>
      <c r="AL58" s="30">
        <f t="shared" si="486"/>
        <v>1.0389762208060677E-2</v>
      </c>
      <c r="AM58" s="30">
        <f t="shared" si="486"/>
        <v>1.0389762208060677E-2</v>
      </c>
      <c r="AN58" s="30">
        <f t="shared" si="486"/>
        <v>9.6887497516348758E-3</v>
      </c>
      <c r="AO58" s="30">
        <f t="shared" si="486"/>
        <v>1.0389762208060677E-2</v>
      </c>
      <c r="AP58" s="30">
        <f t="shared" si="486"/>
        <v>1.0389762208060677E-2</v>
      </c>
      <c r="AQ58" s="30">
        <f t="shared" si="486"/>
        <v>9.6887497516348758E-3</v>
      </c>
      <c r="AR58" s="30">
        <f t="shared" si="486"/>
        <v>4.8336553588786187E-3</v>
      </c>
      <c r="AS58" s="30">
        <f t="shared" si="486"/>
        <v>1.0389762208060677E-2</v>
      </c>
      <c r="AT58" s="30">
        <f t="shared" si="486"/>
        <v>3.7753492923677497E-3</v>
      </c>
      <c r="AU58" s="30">
        <f t="shared" si="486"/>
        <v>8.3146522737256416E-3</v>
      </c>
      <c r="AV58" s="30">
        <f t="shared" si="486"/>
        <v>8.3146522737256416E-3</v>
      </c>
      <c r="AW58" s="30">
        <f t="shared" si="486"/>
        <v>8.3146522737256416E-3</v>
      </c>
      <c r="AX58" s="30">
        <f t="shared" si="486"/>
        <v>8.3146522737256416E-3</v>
      </c>
      <c r="AY58" s="30">
        <f t="shared" si="486"/>
        <v>7.5938139262074654E-3</v>
      </c>
      <c r="AZ58" s="30">
        <f t="shared" si="486"/>
        <v>8.3146522737256416E-3</v>
      </c>
      <c r="BA58" s="30">
        <f t="shared" si="486"/>
        <v>8.3146522737256416E-3</v>
      </c>
      <c r="BB58" s="30">
        <f t="shared" si="486"/>
        <v>7.5938139262074654E-3</v>
      </c>
      <c r="BC58" s="30">
        <f t="shared" si="486"/>
        <v>4.0658646831746546E-3</v>
      </c>
      <c r="BD58" s="30">
        <f t="shared" si="486"/>
        <v>8.3146522737256416E-3</v>
      </c>
      <c r="BE58" s="30">
        <f t="shared" si="486"/>
        <v>3.2565718087839901E-3</v>
      </c>
      <c r="BF58" s="30">
        <f t="shared" si="486"/>
        <v>1.8570188495074139E-2</v>
      </c>
      <c r="BG58" s="30">
        <f t="shared" si="486"/>
        <v>1.8570188495074139E-2</v>
      </c>
      <c r="BH58" s="30">
        <f t="shared" si="486"/>
        <v>1.8570188495074139E-2</v>
      </c>
      <c r="BI58" s="30">
        <f t="shared" si="486"/>
        <v>1.7885061049352585E-2</v>
      </c>
      <c r="BJ58" s="30">
        <f t="shared" si="486"/>
        <v>1.8570188495074139E-2</v>
      </c>
      <c r="BK58" s="30">
        <f t="shared" si="486"/>
        <v>1.8570188495074139E-2</v>
      </c>
      <c r="BL58" s="30">
        <f t="shared" si="486"/>
        <v>1.7885061049352585E-2</v>
      </c>
      <c r="BM58" s="30">
        <f t="shared" si="486"/>
        <v>7.9374045404794862E-3</v>
      </c>
      <c r="BN58" s="30">
        <f t="shared" si="486"/>
        <v>5.9121123586519334E-3</v>
      </c>
      <c r="BO58" s="30">
        <f t="shared" si="486"/>
        <v>1.013147107079267E-2</v>
      </c>
      <c r="BP58" s="30">
        <f t="shared" si="486"/>
        <v>1.013147107079267E-2</v>
      </c>
      <c r="BQ58" s="30">
        <f t="shared" si="486"/>
        <v>1.013147107079267E-2</v>
      </c>
      <c r="BR58" s="30">
        <f t="shared" ref="BR58:CI58" si="487">SUM(BR54,BR55)*BR44*44/28</f>
        <v>9.3657189363040901E-3</v>
      </c>
      <c r="BS58" s="30">
        <f t="shared" si="487"/>
        <v>1.013147107079267E-2</v>
      </c>
      <c r="BT58" s="30">
        <f t="shared" si="487"/>
        <v>1.013147107079267E-2</v>
      </c>
      <c r="BU58" s="30">
        <f t="shared" si="487"/>
        <v>9.3657189363040901E-3</v>
      </c>
      <c r="BV58" s="30">
        <f t="shared" si="487"/>
        <v>4.8150790934953424E-3</v>
      </c>
      <c r="BW58" s="30">
        <f t="shared" si="487"/>
        <v>1.013147107079267E-2</v>
      </c>
      <c r="BX58" s="30">
        <f t="shared" si="487"/>
        <v>3.8024330025815656E-3</v>
      </c>
      <c r="BY58" s="30">
        <f t="shared" si="487"/>
        <v>1.2078867399473009E-2</v>
      </c>
      <c r="BZ58" s="30">
        <f t="shared" si="487"/>
        <v>1.2078867399473009E-2</v>
      </c>
      <c r="CA58" s="30">
        <f t="shared" si="487"/>
        <v>1.2078867399473009E-2</v>
      </c>
      <c r="CB58" s="30">
        <f t="shared" si="487"/>
        <v>1.1331720962392202E-2</v>
      </c>
      <c r="CC58" s="30">
        <f t="shared" si="487"/>
        <v>1.2078867399473009E-2</v>
      </c>
      <c r="CD58" s="30">
        <f t="shared" si="487"/>
        <v>1.2078867399473009E-2</v>
      </c>
      <c r="CE58" s="30">
        <f t="shared" si="487"/>
        <v>1.1331720962392202E-2</v>
      </c>
      <c r="CF58" s="30">
        <f t="shared" si="487"/>
        <v>5.5356157351070679E-3</v>
      </c>
      <c r="CG58" s="30">
        <f t="shared" si="487"/>
        <v>1.2078867399473009E-2</v>
      </c>
      <c r="CH58" s="30">
        <f t="shared" si="487"/>
        <v>1.2078867399473009E-2</v>
      </c>
      <c r="CI58" s="30">
        <f t="shared" si="487"/>
        <v>4.2892820847516503E-3</v>
      </c>
    </row>
    <row r="59" spans="1:87" x14ac:dyDescent="0.25">
      <c r="A59" s="16" t="s">
        <v>139</v>
      </c>
      <c r="B59" s="23"/>
      <c r="C59" s="23"/>
      <c r="E59" s="4">
        <f>1-E45</f>
        <v>1</v>
      </c>
      <c r="F59" s="4">
        <f t="shared" ref="F59:BQ59" si="488">1-F45</f>
        <v>1</v>
      </c>
      <c r="G59" s="4">
        <f t="shared" si="488"/>
        <v>1</v>
      </c>
      <c r="H59" s="4">
        <f t="shared" si="488"/>
        <v>1</v>
      </c>
      <c r="I59" s="4">
        <f t="shared" si="488"/>
        <v>1</v>
      </c>
      <c r="J59" s="4">
        <f t="shared" si="488"/>
        <v>1</v>
      </c>
      <c r="K59" s="4">
        <f t="shared" si="488"/>
        <v>1</v>
      </c>
      <c r="L59" s="4">
        <f t="shared" si="488"/>
        <v>0.37</v>
      </c>
      <c r="M59" s="4">
        <f t="shared" si="488"/>
        <v>1</v>
      </c>
      <c r="N59" s="4">
        <f t="shared" si="488"/>
        <v>1</v>
      </c>
      <c r="O59" s="4">
        <f t="shared" si="488"/>
        <v>1</v>
      </c>
      <c r="P59" s="4">
        <f t="shared" si="488"/>
        <v>1</v>
      </c>
      <c r="Q59" s="4">
        <f t="shared" si="488"/>
        <v>0</v>
      </c>
      <c r="R59" s="4">
        <f t="shared" si="488"/>
        <v>1</v>
      </c>
      <c r="S59" s="4">
        <f t="shared" si="488"/>
        <v>1</v>
      </c>
      <c r="T59" s="4">
        <f t="shared" si="488"/>
        <v>1</v>
      </c>
      <c r="U59" s="4">
        <f t="shared" si="488"/>
        <v>1</v>
      </c>
      <c r="V59" s="4">
        <f t="shared" si="488"/>
        <v>0.37</v>
      </c>
      <c r="W59" s="4">
        <f t="shared" si="488"/>
        <v>1</v>
      </c>
      <c r="X59" s="4">
        <f t="shared" si="488"/>
        <v>1</v>
      </c>
      <c r="Y59" s="4">
        <f t="shared" si="488"/>
        <v>1</v>
      </c>
      <c r="Z59" s="4">
        <f t="shared" si="488"/>
        <v>1</v>
      </c>
      <c r="AA59" s="4">
        <f t="shared" si="488"/>
        <v>1</v>
      </c>
      <c r="AB59" s="4">
        <f t="shared" si="488"/>
        <v>1</v>
      </c>
      <c r="AC59" s="4">
        <f t="shared" si="488"/>
        <v>1</v>
      </c>
      <c r="AD59" s="4">
        <f t="shared" si="488"/>
        <v>1</v>
      </c>
      <c r="AE59" s="4">
        <f t="shared" si="488"/>
        <v>1</v>
      </c>
      <c r="AF59" s="4">
        <f t="shared" si="488"/>
        <v>1</v>
      </c>
      <c r="AG59" s="4">
        <f t="shared" si="488"/>
        <v>0.37</v>
      </c>
      <c r="AH59" s="4">
        <f t="shared" si="488"/>
        <v>1</v>
      </c>
      <c r="AI59" s="4">
        <f t="shared" si="488"/>
        <v>1</v>
      </c>
      <c r="AJ59" s="4">
        <f t="shared" si="488"/>
        <v>1</v>
      </c>
      <c r="AK59" s="4">
        <f t="shared" si="488"/>
        <v>1</v>
      </c>
      <c r="AL59" s="4">
        <f t="shared" si="488"/>
        <v>1</v>
      </c>
      <c r="AM59" s="4">
        <f t="shared" si="488"/>
        <v>1</v>
      </c>
      <c r="AN59" s="4">
        <f t="shared" si="488"/>
        <v>1</v>
      </c>
      <c r="AO59" s="4">
        <f t="shared" si="488"/>
        <v>1</v>
      </c>
      <c r="AP59" s="4">
        <f t="shared" si="488"/>
        <v>1</v>
      </c>
      <c r="AQ59" s="4">
        <f t="shared" si="488"/>
        <v>1</v>
      </c>
      <c r="AR59" s="4">
        <f t="shared" si="488"/>
        <v>0.37</v>
      </c>
      <c r="AS59" s="4">
        <f t="shared" si="488"/>
        <v>1</v>
      </c>
      <c r="AT59" s="4">
        <f t="shared" si="488"/>
        <v>1</v>
      </c>
      <c r="AU59" s="4">
        <f t="shared" si="488"/>
        <v>1</v>
      </c>
      <c r="AV59" s="4">
        <f t="shared" si="488"/>
        <v>1</v>
      </c>
      <c r="AW59" s="4">
        <f t="shared" si="488"/>
        <v>1</v>
      </c>
      <c r="AX59" s="4">
        <f t="shared" si="488"/>
        <v>1</v>
      </c>
      <c r="AY59" s="4">
        <f t="shared" si="488"/>
        <v>1</v>
      </c>
      <c r="AZ59" s="4">
        <f t="shared" si="488"/>
        <v>1</v>
      </c>
      <c r="BA59" s="4">
        <f t="shared" si="488"/>
        <v>1</v>
      </c>
      <c r="BB59" s="4">
        <f t="shared" si="488"/>
        <v>1</v>
      </c>
      <c r="BC59" s="4">
        <f t="shared" si="488"/>
        <v>0.37</v>
      </c>
      <c r="BD59" s="4">
        <f t="shared" si="488"/>
        <v>1</v>
      </c>
      <c r="BE59" s="4">
        <f t="shared" si="488"/>
        <v>1</v>
      </c>
      <c r="BF59" s="4">
        <f t="shared" si="488"/>
        <v>1</v>
      </c>
      <c r="BG59" s="4">
        <f t="shared" si="488"/>
        <v>1</v>
      </c>
      <c r="BH59" s="4">
        <f t="shared" si="488"/>
        <v>1</v>
      </c>
      <c r="BI59" s="4">
        <f t="shared" si="488"/>
        <v>1</v>
      </c>
      <c r="BJ59" s="4">
        <f t="shared" si="488"/>
        <v>1</v>
      </c>
      <c r="BK59" s="4">
        <f t="shared" si="488"/>
        <v>1</v>
      </c>
      <c r="BL59" s="4">
        <f t="shared" si="488"/>
        <v>1</v>
      </c>
      <c r="BM59" s="4">
        <f t="shared" si="488"/>
        <v>0.37</v>
      </c>
      <c r="BN59" s="4">
        <f t="shared" si="488"/>
        <v>1</v>
      </c>
      <c r="BO59" s="4">
        <f t="shared" si="488"/>
        <v>1</v>
      </c>
      <c r="BP59" s="4">
        <f t="shared" si="488"/>
        <v>1</v>
      </c>
      <c r="BQ59" s="4">
        <f t="shared" si="488"/>
        <v>1</v>
      </c>
      <c r="BR59" s="4">
        <f t="shared" ref="BR59:CI59" si="489">1-BR45</f>
        <v>1</v>
      </c>
      <c r="BS59" s="4">
        <f t="shared" si="489"/>
        <v>1</v>
      </c>
      <c r="BT59" s="4">
        <f t="shared" si="489"/>
        <v>1</v>
      </c>
      <c r="BU59" s="4">
        <f t="shared" si="489"/>
        <v>1</v>
      </c>
      <c r="BV59" s="4">
        <f t="shared" si="489"/>
        <v>0.37</v>
      </c>
      <c r="BW59" s="4">
        <f t="shared" si="489"/>
        <v>1</v>
      </c>
      <c r="BX59" s="4">
        <f t="shared" si="489"/>
        <v>1</v>
      </c>
      <c r="BY59" s="4">
        <f t="shared" si="489"/>
        <v>1</v>
      </c>
      <c r="BZ59" s="4">
        <f t="shared" si="489"/>
        <v>1</v>
      </c>
      <c r="CA59" s="4">
        <f t="shared" si="489"/>
        <v>1</v>
      </c>
      <c r="CB59" s="4">
        <f t="shared" si="489"/>
        <v>1</v>
      </c>
      <c r="CC59" s="4">
        <f t="shared" si="489"/>
        <v>1</v>
      </c>
      <c r="CD59" s="4">
        <f t="shared" si="489"/>
        <v>1</v>
      </c>
      <c r="CE59" s="4">
        <f t="shared" si="489"/>
        <v>1</v>
      </c>
      <c r="CF59" s="4">
        <f t="shared" si="489"/>
        <v>0.37</v>
      </c>
      <c r="CG59" s="4">
        <f t="shared" si="489"/>
        <v>1</v>
      </c>
      <c r="CH59" s="4">
        <f t="shared" si="489"/>
        <v>1</v>
      </c>
      <c r="CI59" s="4">
        <f t="shared" si="489"/>
        <v>1</v>
      </c>
    </row>
    <row r="60" spans="1:87" x14ac:dyDescent="0.25">
      <c r="A60" s="16" t="s">
        <v>138</v>
      </c>
      <c r="B60" s="23"/>
      <c r="C60" s="23"/>
      <c r="E60" s="4">
        <f>1-E46</f>
        <v>1</v>
      </c>
      <c r="F60" s="4">
        <f t="shared" ref="F60:BQ60" si="490">1-F46</f>
        <v>1</v>
      </c>
      <c r="G60" s="4">
        <f t="shared" si="490"/>
        <v>1</v>
      </c>
      <c r="H60" s="4">
        <f t="shared" si="490"/>
        <v>0.5</v>
      </c>
      <c r="I60" s="4">
        <f t="shared" si="490"/>
        <v>1</v>
      </c>
      <c r="J60" s="4">
        <f t="shared" si="490"/>
        <v>1</v>
      </c>
      <c r="K60" s="4">
        <f t="shared" si="490"/>
        <v>0.5</v>
      </c>
      <c r="L60" s="4">
        <f t="shared" si="490"/>
        <v>1</v>
      </c>
      <c r="M60" s="4">
        <f t="shared" si="490"/>
        <v>1</v>
      </c>
      <c r="N60" s="4">
        <f t="shared" si="490"/>
        <v>1</v>
      </c>
      <c r="O60" s="4">
        <f t="shared" si="490"/>
        <v>1</v>
      </c>
      <c r="P60" s="4">
        <f t="shared" si="490"/>
        <v>1</v>
      </c>
      <c r="Q60" s="4">
        <f t="shared" si="490"/>
        <v>1</v>
      </c>
      <c r="R60" s="4">
        <f t="shared" si="490"/>
        <v>0.5</v>
      </c>
      <c r="S60" s="4">
        <f t="shared" si="490"/>
        <v>1</v>
      </c>
      <c r="T60" s="4">
        <f t="shared" si="490"/>
        <v>1</v>
      </c>
      <c r="U60" s="4">
        <f t="shared" si="490"/>
        <v>0.5</v>
      </c>
      <c r="V60" s="4">
        <f t="shared" si="490"/>
        <v>1</v>
      </c>
      <c r="W60" s="4">
        <f t="shared" si="490"/>
        <v>1</v>
      </c>
      <c r="X60" s="4">
        <f t="shared" si="490"/>
        <v>1</v>
      </c>
      <c r="Y60" s="4">
        <f t="shared" si="490"/>
        <v>1</v>
      </c>
      <c r="Z60" s="4">
        <f t="shared" si="490"/>
        <v>1</v>
      </c>
      <c r="AA60" s="4">
        <f t="shared" si="490"/>
        <v>1</v>
      </c>
      <c r="AB60" s="4">
        <f t="shared" si="490"/>
        <v>1</v>
      </c>
      <c r="AC60" s="4">
        <f t="shared" si="490"/>
        <v>0.5</v>
      </c>
      <c r="AD60" s="4">
        <f t="shared" si="490"/>
        <v>1</v>
      </c>
      <c r="AE60" s="4">
        <f t="shared" si="490"/>
        <v>1</v>
      </c>
      <c r="AF60" s="4">
        <f t="shared" si="490"/>
        <v>0.5</v>
      </c>
      <c r="AG60" s="4">
        <f t="shared" si="490"/>
        <v>1</v>
      </c>
      <c r="AH60" s="4">
        <f t="shared" si="490"/>
        <v>1</v>
      </c>
      <c r="AI60" s="4">
        <f t="shared" si="490"/>
        <v>1</v>
      </c>
      <c r="AJ60" s="4">
        <f t="shared" si="490"/>
        <v>1</v>
      </c>
      <c r="AK60" s="4">
        <f t="shared" si="490"/>
        <v>1</v>
      </c>
      <c r="AL60" s="4">
        <f t="shared" si="490"/>
        <v>1</v>
      </c>
      <c r="AM60" s="4">
        <f t="shared" si="490"/>
        <v>1</v>
      </c>
      <c r="AN60" s="4">
        <f t="shared" si="490"/>
        <v>0.5</v>
      </c>
      <c r="AO60" s="4">
        <f t="shared" si="490"/>
        <v>1</v>
      </c>
      <c r="AP60" s="4">
        <f t="shared" si="490"/>
        <v>1</v>
      </c>
      <c r="AQ60" s="4">
        <f t="shared" si="490"/>
        <v>0.5</v>
      </c>
      <c r="AR60" s="4">
        <f t="shared" si="490"/>
        <v>1</v>
      </c>
      <c r="AS60" s="4">
        <f t="shared" si="490"/>
        <v>1</v>
      </c>
      <c r="AT60" s="4">
        <f t="shared" si="490"/>
        <v>1</v>
      </c>
      <c r="AU60" s="4">
        <f t="shared" si="490"/>
        <v>1</v>
      </c>
      <c r="AV60" s="4">
        <f t="shared" si="490"/>
        <v>1</v>
      </c>
      <c r="AW60" s="4">
        <f t="shared" si="490"/>
        <v>1</v>
      </c>
      <c r="AX60" s="4">
        <f t="shared" si="490"/>
        <v>1</v>
      </c>
      <c r="AY60" s="4">
        <f t="shared" si="490"/>
        <v>0.5</v>
      </c>
      <c r="AZ60" s="4">
        <f t="shared" si="490"/>
        <v>1</v>
      </c>
      <c r="BA60" s="4">
        <f t="shared" si="490"/>
        <v>1</v>
      </c>
      <c r="BB60" s="4">
        <f t="shared" si="490"/>
        <v>0.5</v>
      </c>
      <c r="BC60" s="4">
        <f t="shared" si="490"/>
        <v>1</v>
      </c>
      <c r="BD60" s="4">
        <f t="shared" si="490"/>
        <v>1</v>
      </c>
      <c r="BE60" s="4">
        <f t="shared" si="490"/>
        <v>1</v>
      </c>
      <c r="BF60" s="4">
        <f t="shared" si="490"/>
        <v>1</v>
      </c>
      <c r="BG60" s="4">
        <f t="shared" si="490"/>
        <v>1</v>
      </c>
      <c r="BH60" s="4">
        <f t="shared" si="490"/>
        <v>1</v>
      </c>
      <c r="BI60" s="4">
        <f t="shared" si="490"/>
        <v>0.5</v>
      </c>
      <c r="BJ60" s="4">
        <f t="shared" si="490"/>
        <v>1</v>
      </c>
      <c r="BK60" s="4">
        <f t="shared" si="490"/>
        <v>1</v>
      </c>
      <c r="BL60" s="4">
        <f t="shared" si="490"/>
        <v>0.5</v>
      </c>
      <c r="BM60" s="4">
        <f t="shared" si="490"/>
        <v>1</v>
      </c>
      <c r="BN60" s="4">
        <f t="shared" si="490"/>
        <v>1</v>
      </c>
      <c r="BO60" s="4">
        <f t="shared" si="490"/>
        <v>1</v>
      </c>
      <c r="BP60" s="4">
        <f t="shared" si="490"/>
        <v>1</v>
      </c>
      <c r="BQ60" s="4">
        <f t="shared" si="490"/>
        <v>1</v>
      </c>
      <c r="BR60" s="4">
        <f t="shared" ref="BR60:CI60" si="491">1-BR46</f>
        <v>0.5</v>
      </c>
      <c r="BS60" s="4">
        <f t="shared" si="491"/>
        <v>1</v>
      </c>
      <c r="BT60" s="4">
        <f t="shared" si="491"/>
        <v>1</v>
      </c>
      <c r="BU60" s="4">
        <f t="shared" si="491"/>
        <v>0.5</v>
      </c>
      <c r="BV60" s="4">
        <f t="shared" si="491"/>
        <v>1</v>
      </c>
      <c r="BW60" s="4">
        <f t="shared" si="491"/>
        <v>1</v>
      </c>
      <c r="BX60" s="4">
        <f t="shared" si="491"/>
        <v>1</v>
      </c>
      <c r="BY60" s="4">
        <f t="shared" si="491"/>
        <v>1</v>
      </c>
      <c r="BZ60" s="4">
        <f t="shared" si="491"/>
        <v>1</v>
      </c>
      <c r="CA60" s="4">
        <f t="shared" si="491"/>
        <v>1</v>
      </c>
      <c r="CB60" s="4">
        <f t="shared" si="491"/>
        <v>0.5</v>
      </c>
      <c r="CC60" s="4">
        <f t="shared" si="491"/>
        <v>1</v>
      </c>
      <c r="CD60" s="4">
        <f t="shared" si="491"/>
        <v>1</v>
      </c>
      <c r="CE60" s="4">
        <f t="shared" si="491"/>
        <v>0.5</v>
      </c>
      <c r="CF60" s="4">
        <f t="shared" si="491"/>
        <v>1</v>
      </c>
      <c r="CG60" s="4">
        <f t="shared" si="491"/>
        <v>1</v>
      </c>
      <c r="CH60" s="4">
        <f t="shared" si="491"/>
        <v>1</v>
      </c>
      <c r="CI60" s="4">
        <f t="shared" si="491"/>
        <v>1</v>
      </c>
    </row>
    <row r="61" spans="1:87" x14ac:dyDescent="0.25">
      <c r="A61" s="23"/>
      <c r="B61" s="23"/>
      <c r="C61" s="23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  <c r="BS61" s="4"/>
      <c r="BT61" s="4"/>
      <c r="BU61" s="4"/>
      <c r="BV61" s="4"/>
      <c r="BW61" s="4"/>
      <c r="BX61" s="4"/>
      <c r="BY61" s="4"/>
      <c r="BZ61" s="4"/>
      <c r="CA61" s="4"/>
      <c r="CB61" s="4"/>
      <c r="CC61" s="4"/>
      <c r="CD61" s="4"/>
      <c r="CE61" s="4"/>
      <c r="CF61" s="4"/>
      <c r="CG61" s="4"/>
      <c r="CH61" s="4"/>
      <c r="CI61" s="4"/>
    </row>
    <row r="62" spans="1:87" x14ac:dyDescent="0.25">
      <c r="A62" s="16" t="s">
        <v>148</v>
      </c>
      <c r="B62" s="2" t="s">
        <v>146</v>
      </c>
      <c r="C62" s="2" t="s">
        <v>152</v>
      </c>
      <c r="E62" s="3">
        <v>18.600000000000001</v>
      </c>
      <c r="F62" s="3">
        <v>18.600000000000001</v>
      </c>
      <c r="G62" s="3">
        <v>18.600000000000001</v>
      </c>
      <c r="H62" s="3">
        <v>18.600000000000001</v>
      </c>
      <c r="I62" s="3">
        <v>18.600000000000001</v>
      </c>
      <c r="J62" s="3">
        <v>18.600000000000001</v>
      </c>
      <c r="K62" s="3">
        <v>18.600000000000001</v>
      </c>
      <c r="L62" s="3">
        <v>18.600000000000001</v>
      </c>
      <c r="M62" s="3">
        <v>18.600000000000001</v>
      </c>
      <c r="N62" s="3">
        <f>18.6-1.8</f>
        <v>16.8</v>
      </c>
      <c r="O62" s="3">
        <v>18.600000000000001</v>
      </c>
      <c r="P62" s="3">
        <v>18.600000000000001</v>
      </c>
      <c r="Q62" s="3">
        <v>18.600000000000001</v>
      </c>
      <c r="R62" s="3">
        <v>18.600000000000001</v>
      </c>
      <c r="S62" s="3">
        <v>18.600000000000001</v>
      </c>
      <c r="T62" s="3">
        <v>18.600000000000001</v>
      </c>
      <c r="U62" s="3">
        <v>18.600000000000001</v>
      </c>
      <c r="V62" s="3">
        <v>18.600000000000001</v>
      </c>
      <c r="W62" s="3">
        <v>18.600000000000001</v>
      </c>
      <c r="X62" s="3">
        <f>18.6-1.8</f>
        <v>16.8</v>
      </c>
      <c r="Y62" s="3">
        <v>18.600000000000001</v>
      </c>
      <c r="Z62" s="3">
        <v>18.600000000000001</v>
      </c>
      <c r="AA62" s="3">
        <v>18.600000000000001</v>
      </c>
      <c r="AB62" s="3">
        <v>18.600000000000001</v>
      </c>
      <c r="AC62" s="3">
        <v>18.600000000000001</v>
      </c>
      <c r="AD62" s="3">
        <v>18.600000000000001</v>
      </c>
      <c r="AE62" s="3">
        <v>18.600000000000001</v>
      </c>
      <c r="AF62" s="3">
        <v>18.600000000000001</v>
      </c>
      <c r="AG62" s="3">
        <v>18.600000000000001</v>
      </c>
      <c r="AH62" s="3">
        <v>18.600000000000001</v>
      </c>
      <c r="AI62" s="3">
        <f>18.6-1.8</f>
        <v>16.8</v>
      </c>
      <c r="AJ62" s="3">
        <v>18.600000000000001</v>
      </c>
      <c r="AK62" s="3">
        <v>18.600000000000001</v>
      </c>
      <c r="AL62" s="3">
        <v>18.600000000000001</v>
      </c>
      <c r="AM62" s="3">
        <v>18.600000000000001</v>
      </c>
      <c r="AN62" s="3">
        <v>18.600000000000001</v>
      </c>
      <c r="AO62" s="3">
        <v>18.600000000000001</v>
      </c>
      <c r="AP62" s="3">
        <v>18.600000000000001</v>
      </c>
      <c r="AQ62" s="3">
        <v>18.600000000000001</v>
      </c>
      <c r="AR62" s="3">
        <v>18.600000000000001</v>
      </c>
      <c r="AS62" s="3">
        <v>18.600000000000001</v>
      </c>
      <c r="AT62" s="3">
        <v>16.8</v>
      </c>
      <c r="AU62" s="3">
        <v>18.600000000000001</v>
      </c>
      <c r="AV62" s="3">
        <v>18.600000000000001</v>
      </c>
      <c r="AW62" s="3">
        <v>18.600000000000001</v>
      </c>
      <c r="AX62" s="3">
        <v>18.600000000000001</v>
      </c>
      <c r="AY62" s="3">
        <v>18.600000000000001</v>
      </c>
      <c r="AZ62" s="3">
        <v>18.600000000000001</v>
      </c>
      <c r="BA62" s="3">
        <v>18.600000000000001</v>
      </c>
      <c r="BB62" s="3">
        <v>18.600000000000001</v>
      </c>
      <c r="BC62" s="3">
        <v>18.600000000000001</v>
      </c>
      <c r="BD62" s="3">
        <v>18.600000000000001</v>
      </c>
      <c r="BE62" s="3">
        <v>16.8</v>
      </c>
      <c r="BF62" s="3">
        <v>18.600000000000001</v>
      </c>
      <c r="BG62" s="3">
        <v>18.600000000000001</v>
      </c>
      <c r="BH62" s="3">
        <v>18.600000000000001</v>
      </c>
      <c r="BI62" s="3">
        <v>18.600000000000001</v>
      </c>
      <c r="BJ62" s="3">
        <v>18.600000000000001</v>
      </c>
      <c r="BK62" s="3">
        <v>18.600000000000001</v>
      </c>
      <c r="BL62" s="3">
        <v>18.600000000000001</v>
      </c>
      <c r="BM62" s="3">
        <v>18.600000000000001</v>
      </c>
      <c r="BN62" s="3">
        <v>16.8</v>
      </c>
      <c r="BO62" s="3">
        <v>18.600000000000001</v>
      </c>
      <c r="BP62" s="3">
        <v>18.600000000000001</v>
      </c>
      <c r="BQ62" s="3">
        <v>18.600000000000001</v>
      </c>
      <c r="BR62" s="3">
        <v>18.600000000000001</v>
      </c>
      <c r="BS62" s="3">
        <v>18.600000000000001</v>
      </c>
      <c r="BT62" s="3">
        <v>18.600000000000001</v>
      </c>
      <c r="BU62" s="3">
        <v>18.600000000000001</v>
      </c>
      <c r="BV62" s="3">
        <v>18.600000000000001</v>
      </c>
      <c r="BW62" s="3">
        <v>18.600000000000001</v>
      </c>
      <c r="BX62" s="3">
        <v>16.8</v>
      </c>
      <c r="BY62" s="3">
        <v>18.600000000000001</v>
      </c>
      <c r="BZ62" s="3">
        <v>18.600000000000001</v>
      </c>
      <c r="CA62" s="3">
        <v>18.600000000000001</v>
      </c>
      <c r="CB62" s="3">
        <v>18.600000000000001</v>
      </c>
      <c r="CC62" s="3">
        <v>18.600000000000001</v>
      </c>
      <c r="CD62" s="3">
        <v>18.600000000000001</v>
      </c>
      <c r="CE62" s="3">
        <v>18.600000000000001</v>
      </c>
      <c r="CF62" s="3">
        <v>18.600000000000001</v>
      </c>
      <c r="CG62" s="3">
        <v>18.600000000000001</v>
      </c>
      <c r="CH62" s="3">
        <v>18.600000000000001</v>
      </c>
      <c r="CI62" s="3">
        <v>16.8</v>
      </c>
    </row>
    <row r="63" spans="1:87" x14ac:dyDescent="0.25">
      <c r="A63" s="16" t="s">
        <v>148</v>
      </c>
      <c r="B63" s="2" t="s">
        <v>97</v>
      </c>
      <c r="E63" s="4">
        <f t="shared" ref="E63:L63" si="492">+E62+273.15</f>
        <v>291.75</v>
      </c>
      <c r="F63" s="4">
        <f t="shared" si="492"/>
        <v>291.75</v>
      </c>
      <c r="G63" s="4">
        <f t="shared" si="492"/>
        <v>291.75</v>
      </c>
      <c r="H63" s="4">
        <f t="shared" si="492"/>
        <v>291.75</v>
      </c>
      <c r="I63" s="4">
        <f t="shared" si="492"/>
        <v>291.75</v>
      </c>
      <c r="J63" s="4">
        <f t="shared" si="492"/>
        <v>291.75</v>
      </c>
      <c r="K63" s="4">
        <f t="shared" si="492"/>
        <v>291.75</v>
      </c>
      <c r="L63" s="4">
        <f t="shared" si="492"/>
        <v>291.75</v>
      </c>
      <c r="M63" s="4">
        <f t="shared" ref="M63:CC63" si="493">+M62+273.15</f>
        <v>291.75</v>
      </c>
      <c r="N63" s="4">
        <f t="shared" ref="N63" si="494">+N62+273.15</f>
        <v>289.95</v>
      </c>
      <c r="O63" s="4">
        <f t="shared" si="493"/>
        <v>291.75</v>
      </c>
      <c r="P63" s="4">
        <f t="shared" ref="P63:R63" si="495">+P62+273.15</f>
        <v>291.75</v>
      </c>
      <c r="Q63" s="4">
        <f t="shared" si="495"/>
        <v>291.75</v>
      </c>
      <c r="R63" s="4">
        <f t="shared" si="495"/>
        <v>291.75</v>
      </c>
      <c r="S63" s="4">
        <f t="shared" si="493"/>
        <v>291.75</v>
      </c>
      <c r="T63" s="4">
        <f t="shared" ref="T63:U63" si="496">+T62+273.15</f>
        <v>291.75</v>
      </c>
      <c r="U63" s="4">
        <f t="shared" si="496"/>
        <v>291.75</v>
      </c>
      <c r="V63" s="4">
        <f t="shared" ref="V63" si="497">+V62+273.15</f>
        <v>291.75</v>
      </c>
      <c r="W63" s="4">
        <f t="shared" ref="W63:X63" si="498">+W62+273.15</f>
        <v>291.75</v>
      </c>
      <c r="X63" s="4">
        <f t="shared" si="498"/>
        <v>289.95</v>
      </c>
      <c r="Y63" s="4">
        <f t="shared" si="493"/>
        <v>291.75</v>
      </c>
      <c r="Z63" s="4">
        <f t="shared" ref="Z63" si="499">+Z62+273.15</f>
        <v>291.75</v>
      </c>
      <c r="AA63" s="4">
        <f t="shared" ref="AA63:AC63" si="500">+AA62+273.15</f>
        <v>291.75</v>
      </c>
      <c r="AB63" s="4">
        <f t="shared" si="500"/>
        <v>291.75</v>
      </c>
      <c r="AC63" s="4">
        <f t="shared" si="500"/>
        <v>291.75</v>
      </c>
      <c r="AD63" s="4">
        <f t="shared" si="493"/>
        <v>291.75</v>
      </c>
      <c r="AE63" s="4">
        <f t="shared" ref="AE63:AF63" si="501">+AE62+273.15</f>
        <v>291.75</v>
      </c>
      <c r="AF63" s="4">
        <f t="shared" si="501"/>
        <v>291.75</v>
      </c>
      <c r="AG63" s="4">
        <f t="shared" ref="AG63" si="502">+AG62+273.15</f>
        <v>291.75</v>
      </c>
      <c r="AH63" s="4">
        <f t="shared" ref="AH63:AI63" si="503">+AH62+273.15</f>
        <v>291.75</v>
      </c>
      <c r="AI63" s="4">
        <f t="shared" si="503"/>
        <v>289.95</v>
      </c>
      <c r="AJ63" s="4">
        <f t="shared" si="493"/>
        <v>291.75</v>
      </c>
      <c r="AK63" s="4">
        <f t="shared" ref="AK63" si="504">+AK62+273.15</f>
        <v>291.75</v>
      </c>
      <c r="AL63" s="4">
        <f t="shared" ref="AL63:AN63" si="505">+AL62+273.15</f>
        <v>291.75</v>
      </c>
      <c r="AM63" s="4">
        <f t="shared" si="505"/>
        <v>291.75</v>
      </c>
      <c r="AN63" s="4">
        <f t="shared" si="505"/>
        <v>291.75</v>
      </c>
      <c r="AO63" s="4">
        <f t="shared" si="493"/>
        <v>291.75</v>
      </c>
      <c r="AP63" s="4">
        <f t="shared" ref="AP63:AQ63" si="506">+AP62+273.15</f>
        <v>291.75</v>
      </c>
      <c r="AQ63" s="4">
        <f t="shared" si="506"/>
        <v>291.75</v>
      </c>
      <c r="AR63" s="4">
        <f t="shared" ref="AR63" si="507">+AR62+273.15</f>
        <v>291.75</v>
      </c>
      <c r="AS63" s="4">
        <f t="shared" ref="AS63:AT63" si="508">+AS62+273.15</f>
        <v>291.75</v>
      </c>
      <c r="AT63" s="4">
        <f t="shared" si="508"/>
        <v>289.95</v>
      </c>
      <c r="AU63" s="4">
        <f t="shared" si="493"/>
        <v>291.75</v>
      </c>
      <c r="AV63" s="4">
        <f t="shared" ref="AV63" si="509">+AV62+273.15</f>
        <v>291.75</v>
      </c>
      <c r="AW63" s="4">
        <f t="shared" ref="AW63:AY63" si="510">+AW62+273.15</f>
        <v>291.75</v>
      </c>
      <c r="AX63" s="4">
        <f t="shared" si="510"/>
        <v>291.75</v>
      </c>
      <c r="AY63" s="4">
        <f t="shared" si="510"/>
        <v>291.75</v>
      </c>
      <c r="AZ63" s="4">
        <f t="shared" si="493"/>
        <v>291.75</v>
      </c>
      <c r="BA63" s="4">
        <f t="shared" ref="BA63:BB63" si="511">+BA62+273.15</f>
        <v>291.75</v>
      </c>
      <c r="BB63" s="4">
        <f t="shared" si="511"/>
        <v>291.75</v>
      </c>
      <c r="BC63" s="4">
        <f t="shared" ref="BC63" si="512">+BC62+273.15</f>
        <v>291.75</v>
      </c>
      <c r="BD63" s="4">
        <f t="shared" ref="BD63:BE63" si="513">+BD62+273.15</f>
        <v>291.75</v>
      </c>
      <c r="BE63" s="4">
        <f t="shared" si="513"/>
        <v>289.95</v>
      </c>
      <c r="BF63" s="4">
        <f t="shared" si="493"/>
        <v>291.75</v>
      </c>
      <c r="BG63" s="4">
        <f t="shared" ref="BG63:BI63" si="514">+BG62+273.15</f>
        <v>291.75</v>
      </c>
      <c r="BH63" s="4">
        <f t="shared" si="514"/>
        <v>291.75</v>
      </c>
      <c r="BI63" s="4">
        <f t="shared" si="514"/>
        <v>291.75</v>
      </c>
      <c r="BJ63" s="4">
        <f t="shared" si="493"/>
        <v>291.75</v>
      </c>
      <c r="BK63" s="4">
        <f t="shared" ref="BK63:BL63" si="515">+BK62+273.15</f>
        <v>291.75</v>
      </c>
      <c r="BL63" s="4">
        <f t="shared" si="515"/>
        <v>291.75</v>
      </c>
      <c r="BM63" s="4">
        <f t="shared" ref="BM63" si="516">+BM62+273.15</f>
        <v>291.75</v>
      </c>
      <c r="BN63" s="4">
        <f t="shared" ref="BN63" si="517">+BN62+273.15</f>
        <v>289.95</v>
      </c>
      <c r="BO63" s="4">
        <f t="shared" si="493"/>
        <v>291.75</v>
      </c>
      <c r="BP63" s="4">
        <f t="shared" ref="BP63:BR63" si="518">+BP62+273.15</f>
        <v>291.75</v>
      </c>
      <c r="BQ63" s="4">
        <f t="shared" si="518"/>
        <v>291.75</v>
      </c>
      <c r="BR63" s="4">
        <f t="shared" si="518"/>
        <v>291.75</v>
      </c>
      <c r="BS63" s="4">
        <f t="shared" si="493"/>
        <v>291.75</v>
      </c>
      <c r="BT63" s="4">
        <f t="shared" ref="BT63:BU63" si="519">+BT62+273.15</f>
        <v>291.75</v>
      </c>
      <c r="BU63" s="4">
        <f t="shared" si="519"/>
        <v>291.75</v>
      </c>
      <c r="BV63" s="4">
        <f t="shared" ref="BV63" si="520">+BV62+273.15</f>
        <v>291.75</v>
      </c>
      <c r="BW63" s="4">
        <f t="shared" ref="BW63" si="521">+BW62+273.15</f>
        <v>291.75</v>
      </c>
      <c r="BX63" s="4">
        <f t="shared" ref="BX63" si="522">+BX62+273.15</f>
        <v>289.95</v>
      </c>
      <c r="BY63" s="4">
        <f t="shared" si="493"/>
        <v>291.75</v>
      </c>
      <c r="BZ63" s="4">
        <f t="shared" ref="BZ63:CB63" si="523">+BZ62+273.15</f>
        <v>291.75</v>
      </c>
      <c r="CA63" s="4">
        <f t="shared" si="523"/>
        <v>291.75</v>
      </c>
      <c r="CB63" s="4">
        <f t="shared" si="523"/>
        <v>291.75</v>
      </c>
      <c r="CC63" s="4">
        <f t="shared" si="493"/>
        <v>291.75</v>
      </c>
      <c r="CD63" s="4">
        <f t="shared" ref="CD63:CE63" si="524">+CD62+273.15</f>
        <v>291.75</v>
      </c>
      <c r="CE63" s="4">
        <f t="shared" si="524"/>
        <v>291.75</v>
      </c>
      <c r="CF63" s="4">
        <f t="shared" ref="CF63" si="525">+CF62+273.15</f>
        <v>291.75</v>
      </c>
      <c r="CG63" s="4">
        <f t="shared" ref="CG63" si="526">+CG62+273.15</f>
        <v>291.75</v>
      </c>
      <c r="CH63" s="4">
        <f t="shared" ref="CH63:CI63" si="527">+CH62+273.15</f>
        <v>291.75</v>
      </c>
      <c r="CI63" s="4">
        <f t="shared" si="527"/>
        <v>289.95</v>
      </c>
    </row>
    <row r="64" spans="1:87" x14ac:dyDescent="0.25">
      <c r="A64" s="16" t="s">
        <v>331</v>
      </c>
      <c r="C64" s="2" t="s">
        <v>149</v>
      </c>
      <c r="D64" s="2" t="s">
        <v>41</v>
      </c>
      <c r="E64" s="3">
        <v>31.3</v>
      </c>
      <c r="F64" s="3">
        <v>31.3</v>
      </c>
      <c r="G64" s="3">
        <v>31.3</v>
      </c>
      <c r="H64" s="3">
        <v>31.3</v>
      </c>
      <c r="I64" s="3">
        <v>31.3</v>
      </c>
      <c r="J64" s="3">
        <v>31.3</v>
      </c>
      <c r="K64" s="3">
        <v>31.3</v>
      </c>
      <c r="L64" s="3">
        <v>31.3</v>
      </c>
      <c r="M64" s="3">
        <v>31.3</v>
      </c>
      <c r="N64" s="3">
        <v>31.3</v>
      </c>
      <c r="O64" s="3">
        <v>31.3</v>
      </c>
      <c r="P64" s="3">
        <v>31.3</v>
      </c>
      <c r="Q64" s="3">
        <v>31.3</v>
      </c>
      <c r="R64" s="3">
        <v>31.3</v>
      </c>
      <c r="S64" s="3">
        <v>31.3</v>
      </c>
      <c r="T64" s="3">
        <v>31.3</v>
      </c>
      <c r="U64" s="3">
        <v>31.3</v>
      </c>
      <c r="V64" s="3">
        <v>31.3</v>
      </c>
      <c r="W64" s="3">
        <v>31.3</v>
      </c>
      <c r="X64" s="3">
        <v>31.3</v>
      </c>
      <c r="Y64" s="3">
        <v>31.3</v>
      </c>
      <c r="Z64" s="3">
        <v>31.3</v>
      </c>
      <c r="AA64" s="3">
        <v>31.3</v>
      </c>
      <c r="AB64" s="3">
        <v>31.3</v>
      </c>
      <c r="AC64" s="3">
        <v>31.3</v>
      </c>
      <c r="AD64" s="3">
        <v>31.3</v>
      </c>
      <c r="AE64" s="3">
        <v>31.3</v>
      </c>
      <c r="AF64" s="3">
        <v>31.3</v>
      </c>
      <c r="AG64" s="3">
        <v>31.3</v>
      </c>
      <c r="AH64" s="3">
        <v>31.3</v>
      </c>
      <c r="AI64" s="3">
        <v>31.3</v>
      </c>
      <c r="AJ64" s="3">
        <v>31.3</v>
      </c>
      <c r="AK64" s="3">
        <v>31.3</v>
      </c>
      <c r="AL64" s="3">
        <v>31.3</v>
      </c>
      <c r="AM64" s="3">
        <v>31.3</v>
      </c>
      <c r="AN64" s="3">
        <v>31.3</v>
      </c>
      <c r="AO64" s="3">
        <v>31.3</v>
      </c>
      <c r="AP64" s="3">
        <v>31.3</v>
      </c>
      <c r="AQ64" s="3">
        <v>31.3</v>
      </c>
      <c r="AR64" s="3">
        <v>31.3</v>
      </c>
      <c r="AS64" s="3">
        <v>31.3</v>
      </c>
      <c r="AT64" s="3">
        <v>31.3</v>
      </c>
      <c r="AU64" s="3">
        <v>31.3</v>
      </c>
      <c r="AV64" s="3">
        <v>31.3</v>
      </c>
      <c r="AW64" s="3">
        <v>31.3</v>
      </c>
      <c r="AX64" s="3">
        <v>31.3</v>
      </c>
      <c r="AY64" s="3">
        <v>31.3</v>
      </c>
      <c r="AZ64" s="3">
        <v>31.3</v>
      </c>
      <c r="BA64" s="3">
        <v>31.3</v>
      </c>
      <c r="BB64" s="3">
        <v>31.3</v>
      </c>
      <c r="BC64" s="3">
        <v>31.3</v>
      </c>
      <c r="BD64" s="3">
        <v>31.3</v>
      </c>
      <c r="BE64" s="3">
        <v>31.3</v>
      </c>
      <c r="BF64" s="3">
        <v>31.3</v>
      </c>
      <c r="BG64" s="3">
        <v>31.3</v>
      </c>
      <c r="BH64" s="3">
        <v>31.3</v>
      </c>
      <c r="BI64" s="3">
        <v>31.3</v>
      </c>
      <c r="BJ64" s="3">
        <v>31.3</v>
      </c>
      <c r="BK64" s="3">
        <v>31.3</v>
      </c>
      <c r="BL64" s="3">
        <v>31.3</v>
      </c>
      <c r="BM64" s="3">
        <v>31.3</v>
      </c>
      <c r="BN64" s="3">
        <v>31.3</v>
      </c>
      <c r="BO64" s="3">
        <v>31.3</v>
      </c>
      <c r="BP64" s="3">
        <v>31.3</v>
      </c>
      <c r="BQ64" s="3">
        <v>31.3</v>
      </c>
      <c r="BR64" s="3">
        <v>31.3</v>
      </c>
      <c r="BS64" s="3">
        <v>31.3</v>
      </c>
      <c r="BT64" s="3">
        <v>31.3</v>
      </c>
      <c r="BU64" s="3">
        <v>31.3</v>
      </c>
      <c r="BV64" s="3">
        <v>31.3</v>
      </c>
      <c r="BW64" s="3">
        <v>31.3</v>
      </c>
      <c r="BX64" s="3">
        <v>31.3</v>
      </c>
      <c r="BY64" s="3">
        <v>31.3</v>
      </c>
      <c r="BZ64" s="3">
        <v>31.3</v>
      </c>
      <c r="CA64" s="3">
        <v>31.3</v>
      </c>
      <c r="CB64" s="3">
        <v>31.3</v>
      </c>
      <c r="CC64" s="3">
        <v>31.3</v>
      </c>
      <c r="CD64" s="3">
        <v>31.3</v>
      </c>
      <c r="CE64" s="3">
        <v>31.3</v>
      </c>
      <c r="CF64" s="3">
        <v>31.3</v>
      </c>
      <c r="CG64" s="3">
        <v>31.3</v>
      </c>
      <c r="CH64" s="3">
        <v>31.3</v>
      </c>
      <c r="CI64" s="3">
        <v>31.3</v>
      </c>
    </row>
    <row r="65" spans="1:87" x14ac:dyDescent="0.25">
      <c r="A65" s="16" t="s">
        <v>318</v>
      </c>
      <c r="C65" s="2" t="s">
        <v>149</v>
      </c>
      <c r="D65" s="2" t="s">
        <v>41</v>
      </c>
      <c r="E65" s="3">
        <v>31.3</v>
      </c>
      <c r="F65" s="3">
        <v>31.3</v>
      </c>
      <c r="G65" s="3">
        <v>31.3</v>
      </c>
      <c r="H65" s="3">
        <v>31.3</v>
      </c>
      <c r="I65" s="3">
        <v>31.3</v>
      </c>
      <c r="J65" s="3">
        <v>31.3</v>
      </c>
      <c r="K65" s="3">
        <v>31.3</v>
      </c>
      <c r="L65" s="3">
        <v>31.3</v>
      </c>
      <c r="M65" s="3">
        <v>31.3</v>
      </c>
      <c r="N65" s="3">
        <v>31.3</v>
      </c>
      <c r="O65" s="3">
        <v>31.3</v>
      </c>
      <c r="P65" s="3">
        <v>31.3</v>
      </c>
      <c r="Q65" s="3">
        <v>31.3</v>
      </c>
      <c r="R65" s="3">
        <v>31.3</v>
      </c>
      <c r="S65" s="3">
        <v>31.3</v>
      </c>
      <c r="T65" s="3">
        <v>31.3</v>
      </c>
      <c r="U65" s="3">
        <v>31.3</v>
      </c>
      <c r="V65" s="3">
        <v>31.3</v>
      </c>
      <c r="W65" s="3">
        <v>31.3</v>
      </c>
      <c r="X65" s="3">
        <v>31.3</v>
      </c>
      <c r="Y65" s="3">
        <v>31.3</v>
      </c>
      <c r="Z65" s="3">
        <v>31.3</v>
      </c>
      <c r="AA65" s="3">
        <v>31.3</v>
      </c>
      <c r="AB65" s="3">
        <v>31.3</v>
      </c>
      <c r="AC65" s="3">
        <v>31.3</v>
      </c>
      <c r="AD65" s="3">
        <v>31.3</v>
      </c>
      <c r="AE65" s="3">
        <v>31.3</v>
      </c>
      <c r="AF65" s="3">
        <v>31.3</v>
      </c>
      <c r="AG65" s="3">
        <v>31.3</v>
      </c>
      <c r="AH65" s="3">
        <v>31.3</v>
      </c>
      <c r="AI65" s="3">
        <v>31.3</v>
      </c>
      <c r="AJ65" s="3">
        <v>31.3</v>
      </c>
      <c r="AK65" s="3">
        <v>31.3</v>
      </c>
      <c r="AL65" s="3">
        <v>31.3</v>
      </c>
      <c r="AM65" s="3">
        <v>31.3</v>
      </c>
      <c r="AN65" s="3">
        <v>31.3</v>
      </c>
      <c r="AO65" s="3">
        <v>31.3</v>
      </c>
      <c r="AP65" s="3">
        <v>31.3</v>
      </c>
      <c r="AQ65" s="3">
        <v>31.3</v>
      </c>
      <c r="AR65" s="3">
        <v>31.3</v>
      </c>
      <c r="AS65" s="3">
        <v>31.3</v>
      </c>
      <c r="AT65" s="3">
        <v>31.3</v>
      </c>
      <c r="AU65" s="3">
        <v>31.3</v>
      </c>
      <c r="AV65" s="3">
        <v>31.3</v>
      </c>
      <c r="AW65" s="3">
        <v>31.3</v>
      </c>
      <c r="AX65" s="3">
        <v>31.3</v>
      </c>
      <c r="AY65" s="3">
        <v>31.3</v>
      </c>
      <c r="AZ65" s="3">
        <v>31.3</v>
      </c>
      <c r="BA65" s="3">
        <v>31.3</v>
      </c>
      <c r="BB65" s="3">
        <v>31.3</v>
      </c>
      <c r="BC65" s="3">
        <v>31.3</v>
      </c>
      <c r="BD65" s="3">
        <v>31.3</v>
      </c>
      <c r="BE65" s="3">
        <v>31.3</v>
      </c>
      <c r="BF65" s="3">
        <v>31.3</v>
      </c>
      <c r="BG65" s="3">
        <v>31.3</v>
      </c>
      <c r="BH65" s="3">
        <v>31.3</v>
      </c>
      <c r="BI65" s="3">
        <v>31.3</v>
      </c>
      <c r="BJ65" s="3">
        <v>31.3</v>
      </c>
      <c r="BK65" s="3">
        <v>31.3</v>
      </c>
      <c r="BL65" s="3">
        <v>31.3</v>
      </c>
      <c r="BM65" s="3">
        <v>31.3</v>
      </c>
      <c r="BN65" s="3">
        <v>31.3</v>
      </c>
      <c r="BO65" s="3">
        <v>31.3</v>
      </c>
      <c r="BP65" s="3">
        <v>31.3</v>
      </c>
      <c r="BQ65" s="3">
        <v>31.3</v>
      </c>
      <c r="BR65" s="3">
        <v>31.3</v>
      </c>
      <c r="BS65" s="3">
        <v>31.3</v>
      </c>
      <c r="BT65" s="3">
        <v>31.3</v>
      </c>
      <c r="BU65" s="3">
        <v>31.3</v>
      </c>
      <c r="BV65" s="3">
        <v>31.3</v>
      </c>
      <c r="BW65" s="3">
        <v>31.3</v>
      </c>
      <c r="BX65" s="3">
        <v>31.3</v>
      </c>
      <c r="BY65" s="3">
        <v>31.3</v>
      </c>
      <c r="BZ65" s="3">
        <v>31.3</v>
      </c>
      <c r="CA65" s="3">
        <v>31.3</v>
      </c>
      <c r="CB65" s="3">
        <v>31.3</v>
      </c>
      <c r="CC65" s="3">
        <v>31.3</v>
      </c>
      <c r="CD65" s="3">
        <v>31.3</v>
      </c>
      <c r="CE65" s="3">
        <v>31.3</v>
      </c>
      <c r="CF65" s="3">
        <v>31.3</v>
      </c>
      <c r="CG65" s="3">
        <v>31.3</v>
      </c>
      <c r="CH65" s="3">
        <v>31.3</v>
      </c>
      <c r="CI65" s="3">
        <v>31.3</v>
      </c>
    </row>
    <row r="66" spans="1:87" x14ac:dyDescent="0.25">
      <c r="A66" s="16" t="s">
        <v>334</v>
      </c>
      <c r="C66" s="2" t="s">
        <v>150</v>
      </c>
      <c r="D66" s="2" t="s">
        <v>42</v>
      </c>
      <c r="E66" s="3">
        <v>27.9</v>
      </c>
      <c r="F66" s="3">
        <v>27.9</v>
      </c>
      <c r="G66" s="3">
        <v>27.9</v>
      </c>
      <c r="H66" s="3">
        <v>27.9</v>
      </c>
      <c r="I66" s="3">
        <v>27.9</v>
      </c>
      <c r="J66" s="3">
        <v>27.9</v>
      </c>
      <c r="K66" s="3">
        <v>27.9</v>
      </c>
      <c r="L66" s="3">
        <v>27.9</v>
      </c>
      <c r="M66" s="3">
        <v>27.9</v>
      </c>
      <c r="N66" s="3">
        <v>27.9</v>
      </c>
      <c r="O66" s="3">
        <v>27.9</v>
      </c>
      <c r="P66" s="3">
        <v>27.9</v>
      </c>
      <c r="Q66" s="3">
        <v>27.9</v>
      </c>
      <c r="R66" s="3">
        <v>27.9</v>
      </c>
      <c r="S66" s="3">
        <v>27.9</v>
      </c>
      <c r="T66" s="3">
        <v>27.9</v>
      </c>
      <c r="U66" s="3">
        <v>27.9</v>
      </c>
      <c r="V66" s="3">
        <v>27.9</v>
      </c>
      <c r="W66" s="3">
        <v>27.9</v>
      </c>
      <c r="X66" s="3">
        <v>27.9</v>
      </c>
      <c r="Y66" s="3">
        <v>27.9</v>
      </c>
      <c r="Z66" s="3">
        <v>27.9</v>
      </c>
      <c r="AA66" s="3">
        <v>27.9</v>
      </c>
      <c r="AB66" s="3">
        <v>27.9</v>
      </c>
      <c r="AC66" s="3">
        <v>27.9</v>
      </c>
      <c r="AD66" s="3">
        <v>27.9</v>
      </c>
      <c r="AE66" s="3">
        <v>27.9</v>
      </c>
      <c r="AF66" s="3">
        <v>27.9</v>
      </c>
      <c r="AG66" s="3">
        <v>27.9</v>
      </c>
      <c r="AH66" s="3">
        <v>27.9</v>
      </c>
      <c r="AI66" s="3">
        <v>27.9</v>
      </c>
      <c r="AJ66" s="3">
        <v>27.9</v>
      </c>
      <c r="AK66" s="3">
        <v>27.9</v>
      </c>
      <c r="AL66" s="3">
        <v>27.9</v>
      </c>
      <c r="AM66" s="3">
        <v>27.9</v>
      </c>
      <c r="AN66" s="3">
        <v>27.9</v>
      </c>
      <c r="AO66" s="3">
        <v>27.9</v>
      </c>
      <c r="AP66" s="3">
        <v>27.9</v>
      </c>
      <c r="AQ66" s="3">
        <v>27.9</v>
      </c>
      <c r="AR66" s="3">
        <v>27.9</v>
      </c>
      <c r="AS66" s="3">
        <v>27.9</v>
      </c>
      <c r="AT66" s="3">
        <v>27.9</v>
      </c>
      <c r="AU66" s="3">
        <v>27.9</v>
      </c>
      <c r="AV66" s="3">
        <v>27.9</v>
      </c>
      <c r="AW66" s="3">
        <v>27.9</v>
      </c>
      <c r="AX66" s="3">
        <v>27.9</v>
      </c>
      <c r="AY66" s="3">
        <v>27.9</v>
      </c>
      <c r="AZ66" s="3">
        <v>27.9</v>
      </c>
      <c r="BA66" s="3">
        <v>27.9</v>
      </c>
      <c r="BB66" s="3">
        <v>27.9</v>
      </c>
      <c r="BC66" s="3">
        <v>27.9</v>
      </c>
      <c r="BD66" s="3">
        <v>27.9</v>
      </c>
      <c r="BE66" s="3">
        <v>27.9</v>
      </c>
      <c r="BF66" s="3">
        <v>27.9</v>
      </c>
      <c r="BG66" s="3">
        <v>27.9</v>
      </c>
      <c r="BH66" s="3">
        <v>27.9</v>
      </c>
      <c r="BI66" s="3">
        <v>27.9</v>
      </c>
      <c r="BJ66" s="3">
        <v>27.9</v>
      </c>
      <c r="BK66" s="3">
        <v>27.9</v>
      </c>
      <c r="BL66" s="3">
        <v>27.9</v>
      </c>
      <c r="BM66" s="3">
        <v>27.9</v>
      </c>
      <c r="BN66" s="3">
        <v>27.9</v>
      </c>
      <c r="BO66" s="3">
        <v>27.9</v>
      </c>
      <c r="BP66" s="3">
        <v>27.9</v>
      </c>
      <c r="BQ66" s="3">
        <v>27.9</v>
      </c>
      <c r="BR66" s="3">
        <v>27.9</v>
      </c>
      <c r="BS66" s="3">
        <v>27.9</v>
      </c>
      <c r="BT66" s="3">
        <v>27.9</v>
      </c>
      <c r="BU66" s="3">
        <v>27.9</v>
      </c>
      <c r="BV66" s="3">
        <v>27.9</v>
      </c>
      <c r="BW66" s="3">
        <v>27.9</v>
      </c>
      <c r="BX66" s="3">
        <v>27.9</v>
      </c>
      <c r="BY66" s="3">
        <v>27.9</v>
      </c>
      <c r="BZ66" s="3">
        <v>27.9</v>
      </c>
      <c r="CA66" s="3">
        <v>27.9</v>
      </c>
      <c r="CB66" s="3">
        <v>27.9</v>
      </c>
      <c r="CC66" s="3">
        <v>27.9</v>
      </c>
      <c r="CD66" s="3">
        <v>27.9</v>
      </c>
      <c r="CE66" s="3">
        <v>27.9</v>
      </c>
      <c r="CF66" s="3">
        <v>27.9</v>
      </c>
      <c r="CG66" s="3">
        <v>27.9</v>
      </c>
      <c r="CH66" s="3">
        <v>27.9</v>
      </c>
      <c r="CI66" s="3">
        <v>27.9</v>
      </c>
    </row>
    <row r="67" spans="1:87" x14ac:dyDescent="0.25">
      <c r="A67" s="16" t="s">
        <v>43</v>
      </c>
      <c r="B67" s="2" t="s">
        <v>153</v>
      </c>
      <c r="C67" s="2" t="s">
        <v>303</v>
      </c>
      <c r="D67" s="2" t="s">
        <v>44</v>
      </c>
      <c r="E67" s="10">
        <v>81000</v>
      </c>
      <c r="F67" s="10">
        <v>81000</v>
      </c>
      <c r="G67" s="10">
        <v>81000</v>
      </c>
      <c r="H67" s="10">
        <v>81000</v>
      </c>
      <c r="I67" s="10">
        <v>81000</v>
      </c>
      <c r="J67" s="10">
        <v>81000</v>
      </c>
      <c r="K67" s="10">
        <v>81000</v>
      </c>
      <c r="L67" s="10">
        <v>81000</v>
      </c>
      <c r="M67" s="10">
        <v>81000</v>
      </c>
      <c r="N67" s="10">
        <v>81000</v>
      </c>
      <c r="O67" s="10">
        <v>81000</v>
      </c>
      <c r="P67" s="10">
        <v>81000</v>
      </c>
      <c r="Q67" s="10">
        <v>81000</v>
      </c>
      <c r="R67" s="10">
        <v>81000</v>
      </c>
      <c r="S67" s="10">
        <v>81000</v>
      </c>
      <c r="T67" s="10">
        <v>81000</v>
      </c>
      <c r="U67" s="10">
        <v>81000</v>
      </c>
      <c r="V67" s="10">
        <v>81000</v>
      </c>
      <c r="W67" s="10">
        <v>81000</v>
      </c>
      <c r="X67" s="10">
        <v>81000</v>
      </c>
      <c r="Y67" s="10">
        <v>81000</v>
      </c>
      <c r="Z67" s="10">
        <v>81000</v>
      </c>
      <c r="AA67" s="10">
        <v>81000</v>
      </c>
      <c r="AB67" s="10">
        <v>81000</v>
      </c>
      <c r="AC67" s="10">
        <v>81000</v>
      </c>
      <c r="AD67" s="10">
        <v>81000</v>
      </c>
      <c r="AE67" s="10">
        <v>81000</v>
      </c>
      <c r="AF67" s="10">
        <v>81000</v>
      </c>
      <c r="AG67" s="10">
        <v>81000</v>
      </c>
      <c r="AH67" s="10">
        <v>81000</v>
      </c>
      <c r="AI67" s="10">
        <v>81000</v>
      </c>
      <c r="AJ67" s="10">
        <v>81000</v>
      </c>
      <c r="AK67" s="10">
        <v>81000</v>
      </c>
      <c r="AL67" s="10">
        <v>81000</v>
      </c>
      <c r="AM67" s="10">
        <v>81000</v>
      </c>
      <c r="AN67" s="10">
        <v>81000</v>
      </c>
      <c r="AO67" s="10">
        <v>81000</v>
      </c>
      <c r="AP67" s="10">
        <v>81000</v>
      </c>
      <c r="AQ67" s="10">
        <v>81000</v>
      </c>
      <c r="AR67" s="10">
        <v>81000</v>
      </c>
      <c r="AS67" s="10">
        <v>81000</v>
      </c>
      <c r="AT67" s="10">
        <v>81000</v>
      </c>
      <c r="AU67" s="10">
        <v>81000</v>
      </c>
      <c r="AV67" s="10">
        <v>81000</v>
      </c>
      <c r="AW67" s="10">
        <v>81000</v>
      </c>
      <c r="AX67" s="10">
        <v>81000</v>
      </c>
      <c r="AY67" s="10">
        <v>81000</v>
      </c>
      <c r="AZ67" s="10">
        <v>81000</v>
      </c>
      <c r="BA67" s="10">
        <v>81000</v>
      </c>
      <c r="BB67" s="10">
        <v>81000</v>
      </c>
      <c r="BC67" s="10">
        <v>81000</v>
      </c>
      <c r="BD67" s="10">
        <v>81000</v>
      </c>
      <c r="BE67" s="10">
        <v>81000</v>
      </c>
      <c r="BF67" s="10">
        <v>81000</v>
      </c>
      <c r="BG67" s="10">
        <v>81000</v>
      </c>
      <c r="BH67" s="10">
        <v>81000</v>
      </c>
      <c r="BI67" s="10">
        <v>81000</v>
      </c>
      <c r="BJ67" s="10">
        <v>81000</v>
      </c>
      <c r="BK67" s="10">
        <v>81000</v>
      </c>
      <c r="BL67" s="10">
        <v>81000</v>
      </c>
      <c r="BM67" s="10">
        <v>81000</v>
      </c>
      <c r="BN67" s="10">
        <v>81000</v>
      </c>
      <c r="BO67" s="10">
        <v>81000</v>
      </c>
      <c r="BP67" s="10">
        <v>81000</v>
      </c>
      <c r="BQ67" s="10">
        <v>81000</v>
      </c>
      <c r="BR67" s="10">
        <v>81000</v>
      </c>
      <c r="BS67" s="10">
        <v>81000</v>
      </c>
      <c r="BT67" s="10">
        <v>81000</v>
      </c>
      <c r="BU67" s="10">
        <v>81000</v>
      </c>
      <c r="BV67" s="10">
        <v>81000</v>
      </c>
      <c r="BW67" s="10">
        <v>81000</v>
      </c>
      <c r="BX67" s="10">
        <v>81000</v>
      </c>
      <c r="BY67" s="10">
        <v>81000</v>
      </c>
      <c r="BZ67" s="10">
        <v>81000</v>
      </c>
      <c r="CA67" s="10">
        <v>81000</v>
      </c>
      <c r="CB67" s="10">
        <v>81000</v>
      </c>
      <c r="CC67" s="10">
        <v>81000</v>
      </c>
      <c r="CD67" s="10">
        <v>81000</v>
      </c>
      <c r="CE67" s="10">
        <v>81000</v>
      </c>
      <c r="CF67" s="10">
        <v>81000</v>
      </c>
      <c r="CG67" s="10">
        <v>81000</v>
      </c>
      <c r="CH67" s="10">
        <v>81000</v>
      </c>
      <c r="CI67" s="10">
        <v>81000</v>
      </c>
    </row>
    <row r="68" spans="1:87" x14ac:dyDescent="0.25">
      <c r="A68" s="16" t="s">
        <v>45</v>
      </c>
      <c r="B68" s="2" t="s">
        <v>154</v>
      </c>
      <c r="D68" s="2">
        <v>8.31</v>
      </c>
      <c r="E68" s="3">
        <v>8.31</v>
      </c>
      <c r="F68" s="3">
        <v>8.31</v>
      </c>
      <c r="G68" s="3">
        <v>8.31</v>
      </c>
      <c r="H68" s="3">
        <v>8.31</v>
      </c>
      <c r="I68" s="3">
        <v>8.31</v>
      </c>
      <c r="J68" s="3">
        <v>8.31</v>
      </c>
      <c r="K68" s="3">
        <v>8.31</v>
      </c>
      <c r="L68" s="3">
        <v>8.31</v>
      </c>
      <c r="M68" s="3">
        <v>8.31</v>
      </c>
      <c r="N68" s="3">
        <v>8.31</v>
      </c>
      <c r="O68" s="3">
        <v>8.31</v>
      </c>
      <c r="P68" s="3">
        <v>8.31</v>
      </c>
      <c r="Q68" s="3">
        <v>8.31</v>
      </c>
      <c r="R68" s="3">
        <v>8.31</v>
      </c>
      <c r="S68" s="3">
        <v>8.31</v>
      </c>
      <c r="T68" s="3">
        <v>8.31</v>
      </c>
      <c r="U68" s="3">
        <v>8.31</v>
      </c>
      <c r="V68" s="3">
        <v>8.31</v>
      </c>
      <c r="W68" s="3">
        <v>8.31</v>
      </c>
      <c r="X68" s="3">
        <v>8.31</v>
      </c>
      <c r="Y68" s="3">
        <v>8.31</v>
      </c>
      <c r="Z68" s="3">
        <v>8.31</v>
      </c>
      <c r="AA68" s="3">
        <v>8.31</v>
      </c>
      <c r="AB68" s="3">
        <v>8.31</v>
      </c>
      <c r="AC68" s="3">
        <v>8.31</v>
      </c>
      <c r="AD68" s="3">
        <v>8.31</v>
      </c>
      <c r="AE68" s="3">
        <v>8.31</v>
      </c>
      <c r="AF68" s="3">
        <v>8.31</v>
      </c>
      <c r="AG68" s="3">
        <v>8.31</v>
      </c>
      <c r="AH68" s="3">
        <v>8.31</v>
      </c>
      <c r="AI68" s="3">
        <v>8.31</v>
      </c>
      <c r="AJ68" s="3">
        <v>8.31</v>
      </c>
      <c r="AK68" s="3">
        <v>8.31</v>
      </c>
      <c r="AL68" s="3">
        <v>8.31</v>
      </c>
      <c r="AM68" s="3">
        <v>8.31</v>
      </c>
      <c r="AN68" s="3">
        <v>8.31</v>
      </c>
      <c r="AO68" s="3">
        <v>8.31</v>
      </c>
      <c r="AP68" s="3">
        <v>8.31</v>
      </c>
      <c r="AQ68" s="3">
        <v>8.31</v>
      </c>
      <c r="AR68" s="3">
        <v>8.31</v>
      </c>
      <c r="AS68" s="3">
        <v>8.31</v>
      </c>
      <c r="AT68" s="3">
        <v>8.31</v>
      </c>
      <c r="AU68" s="3">
        <v>8.31</v>
      </c>
      <c r="AV68" s="3">
        <v>8.31</v>
      </c>
      <c r="AW68" s="3">
        <v>8.31</v>
      </c>
      <c r="AX68" s="3">
        <v>8.31</v>
      </c>
      <c r="AY68" s="3">
        <v>8.31</v>
      </c>
      <c r="AZ68" s="3">
        <v>8.31</v>
      </c>
      <c r="BA68" s="3">
        <v>8.31</v>
      </c>
      <c r="BB68" s="3">
        <v>8.31</v>
      </c>
      <c r="BC68" s="3">
        <v>8.31</v>
      </c>
      <c r="BD68" s="3">
        <v>8.31</v>
      </c>
      <c r="BE68" s="3">
        <v>8.31</v>
      </c>
      <c r="BF68" s="3">
        <v>8.31</v>
      </c>
      <c r="BG68" s="3">
        <v>8.31</v>
      </c>
      <c r="BH68" s="3">
        <v>8.31</v>
      </c>
      <c r="BI68" s="3">
        <v>8.31</v>
      </c>
      <c r="BJ68" s="3">
        <v>8.31</v>
      </c>
      <c r="BK68" s="3">
        <v>8.31</v>
      </c>
      <c r="BL68" s="3">
        <v>8.31</v>
      </c>
      <c r="BM68" s="3">
        <v>8.31</v>
      </c>
      <c r="BN68" s="3">
        <v>8.31</v>
      </c>
      <c r="BO68" s="3">
        <v>8.31</v>
      </c>
      <c r="BP68" s="3">
        <v>8.31</v>
      </c>
      <c r="BQ68" s="3">
        <v>8.31</v>
      </c>
      <c r="BR68" s="3">
        <v>8.31</v>
      </c>
      <c r="BS68" s="3">
        <v>8.31</v>
      </c>
      <c r="BT68" s="3">
        <v>8.31</v>
      </c>
      <c r="BU68" s="3">
        <v>8.31</v>
      </c>
      <c r="BV68" s="3">
        <v>8.31</v>
      </c>
      <c r="BW68" s="3">
        <v>8.31</v>
      </c>
      <c r="BX68" s="3">
        <v>8.31</v>
      </c>
      <c r="BY68" s="3">
        <v>8.31</v>
      </c>
      <c r="BZ68" s="3">
        <v>8.31</v>
      </c>
      <c r="CA68" s="3">
        <v>8.31</v>
      </c>
      <c r="CB68" s="3">
        <v>8.31</v>
      </c>
      <c r="CC68" s="3">
        <v>8.31</v>
      </c>
      <c r="CD68" s="3">
        <v>8.31</v>
      </c>
      <c r="CE68" s="3">
        <v>8.31</v>
      </c>
      <c r="CF68" s="3">
        <v>8.31</v>
      </c>
      <c r="CG68" s="3">
        <v>8.31</v>
      </c>
      <c r="CH68" s="3">
        <v>8.31</v>
      </c>
      <c r="CI68" s="3">
        <v>8.31</v>
      </c>
    </row>
    <row r="69" spans="1:87" x14ac:dyDescent="0.25">
      <c r="A69" s="16" t="s">
        <v>46</v>
      </c>
      <c r="B69" s="2" t="s">
        <v>155</v>
      </c>
      <c r="C69" s="2" t="s">
        <v>317</v>
      </c>
      <c r="D69" s="2" t="s">
        <v>47</v>
      </c>
      <c r="E69" s="3">
        <v>4</v>
      </c>
      <c r="F69" s="3">
        <v>4</v>
      </c>
      <c r="G69" s="3">
        <v>4</v>
      </c>
      <c r="H69" s="3">
        <v>4</v>
      </c>
      <c r="I69" s="3">
        <v>4</v>
      </c>
      <c r="J69" s="3">
        <v>4</v>
      </c>
      <c r="K69" s="3">
        <v>4</v>
      </c>
      <c r="L69" s="3">
        <v>4</v>
      </c>
      <c r="M69" s="3">
        <v>4</v>
      </c>
      <c r="N69" s="3">
        <v>4</v>
      </c>
      <c r="O69" s="3">
        <v>4</v>
      </c>
      <c r="P69" s="3">
        <v>4</v>
      </c>
      <c r="Q69" s="3">
        <v>4</v>
      </c>
      <c r="R69" s="3">
        <v>4</v>
      </c>
      <c r="S69" s="3">
        <v>4</v>
      </c>
      <c r="T69" s="3">
        <v>4</v>
      </c>
      <c r="U69" s="3">
        <v>4</v>
      </c>
      <c r="V69" s="3">
        <v>4</v>
      </c>
      <c r="W69" s="3">
        <v>4</v>
      </c>
      <c r="X69" s="3">
        <v>4</v>
      </c>
      <c r="Y69" s="3">
        <v>4</v>
      </c>
      <c r="Z69" s="3">
        <v>4</v>
      </c>
      <c r="AA69" s="3">
        <v>4</v>
      </c>
      <c r="AB69" s="3">
        <v>4</v>
      </c>
      <c r="AC69" s="3">
        <v>4</v>
      </c>
      <c r="AD69" s="3">
        <v>4</v>
      </c>
      <c r="AE69" s="3">
        <v>4</v>
      </c>
      <c r="AF69" s="3">
        <v>4</v>
      </c>
      <c r="AG69" s="3">
        <v>4</v>
      </c>
      <c r="AH69" s="3">
        <v>4</v>
      </c>
      <c r="AI69" s="3">
        <v>4</v>
      </c>
      <c r="AJ69" s="3">
        <v>4</v>
      </c>
      <c r="AK69" s="3">
        <v>4</v>
      </c>
      <c r="AL69" s="3">
        <v>4</v>
      </c>
      <c r="AM69" s="3">
        <v>4</v>
      </c>
      <c r="AN69" s="3">
        <v>4</v>
      </c>
      <c r="AO69" s="3">
        <v>4</v>
      </c>
      <c r="AP69" s="3">
        <v>4</v>
      </c>
      <c r="AQ69" s="3">
        <v>4</v>
      </c>
      <c r="AR69" s="3">
        <v>4</v>
      </c>
      <c r="AS69" s="3">
        <v>4</v>
      </c>
      <c r="AT69" s="3">
        <v>4</v>
      </c>
      <c r="AU69" s="3">
        <v>4</v>
      </c>
      <c r="AV69" s="3">
        <v>4</v>
      </c>
      <c r="AW69" s="3">
        <v>4</v>
      </c>
      <c r="AX69" s="3">
        <v>4</v>
      </c>
      <c r="AY69" s="3">
        <v>4</v>
      </c>
      <c r="AZ69" s="3">
        <v>4</v>
      </c>
      <c r="BA69" s="3">
        <v>4</v>
      </c>
      <c r="BB69" s="3">
        <v>4</v>
      </c>
      <c r="BC69" s="3">
        <v>4</v>
      </c>
      <c r="BD69" s="3">
        <v>4</v>
      </c>
      <c r="BE69" s="3">
        <v>4</v>
      </c>
      <c r="BF69" s="3">
        <v>4</v>
      </c>
      <c r="BG69" s="3">
        <v>4</v>
      </c>
      <c r="BH69" s="3">
        <v>4</v>
      </c>
      <c r="BI69" s="3">
        <v>4</v>
      </c>
      <c r="BJ69" s="3">
        <v>4</v>
      </c>
      <c r="BK69" s="3">
        <v>4</v>
      </c>
      <c r="BL69" s="3">
        <v>4</v>
      </c>
      <c r="BM69" s="3">
        <v>4</v>
      </c>
      <c r="BN69" s="3">
        <v>4</v>
      </c>
      <c r="BO69" s="3">
        <v>4</v>
      </c>
      <c r="BP69" s="3">
        <v>4</v>
      </c>
      <c r="BQ69" s="3">
        <v>4</v>
      </c>
      <c r="BR69" s="3">
        <v>4</v>
      </c>
      <c r="BS69" s="3">
        <v>4</v>
      </c>
      <c r="BT69" s="3">
        <v>4</v>
      </c>
      <c r="BU69" s="3">
        <v>4</v>
      </c>
      <c r="BV69" s="3">
        <v>4</v>
      </c>
      <c r="BW69" s="3">
        <v>4</v>
      </c>
      <c r="BX69" s="3">
        <v>4</v>
      </c>
      <c r="BY69" s="3">
        <v>4</v>
      </c>
      <c r="BZ69" s="3">
        <v>4</v>
      </c>
      <c r="CA69" s="3">
        <v>4</v>
      </c>
      <c r="CB69" s="3">
        <v>4</v>
      </c>
      <c r="CC69" s="3">
        <v>4</v>
      </c>
      <c r="CD69" s="3">
        <v>4</v>
      </c>
      <c r="CE69" s="3">
        <v>4</v>
      </c>
      <c r="CF69" s="3">
        <v>4</v>
      </c>
      <c r="CG69" s="3">
        <v>4</v>
      </c>
      <c r="CH69" s="3">
        <v>4</v>
      </c>
      <c r="CI69" s="3">
        <v>4</v>
      </c>
    </row>
    <row r="70" spans="1:87" x14ac:dyDescent="0.25">
      <c r="A70" s="16" t="s">
        <v>156</v>
      </c>
      <c r="B70" s="2" t="s">
        <v>157</v>
      </c>
      <c r="C70" s="2" t="s">
        <v>317</v>
      </c>
      <c r="D70" s="2" t="s">
        <v>48</v>
      </c>
      <c r="E70" s="3">
        <v>0.45</v>
      </c>
      <c r="F70" s="3">
        <v>0.45</v>
      </c>
      <c r="G70" s="3">
        <v>0.45</v>
      </c>
      <c r="H70" s="3">
        <v>0.45</v>
      </c>
      <c r="I70" s="3">
        <v>0.45</v>
      </c>
      <c r="J70" s="3">
        <v>0.45</v>
      </c>
      <c r="K70" s="3">
        <v>0.45</v>
      </c>
      <c r="L70" s="3">
        <v>0.45</v>
      </c>
      <c r="M70" s="3">
        <v>0.45</v>
      </c>
      <c r="N70" s="3">
        <v>0.45</v>
      </c>
      <c r="O70" s="3">
        <v>0.45</v>
      </c>
      <c r="P70" s="3">
        <v>0.45</v>
      </c>
      <c r="Q70" s="3">
        <v>0.45</v>
      </c>
      <c r="R70" s="3">
        <v>0.45</v>
      </c>
      <c r="S70" s="3">
        <v>0.45</v>
      </c>
      <c r="T70" s="3">
        <v>0.45</v>
      </c>
      <c r="U70" s="3">
        <v>0.45</v>
      </c>
      <c r="V70" s="3">
        <v>0.45</v>
      </c>
      <c r="W70" s="3">
        <v>0.45</v>
      </c>
      <c r="X70" s="3">
        <v>0.45</v>
      </c>
      <c r="Y70" s="3">
        <v>0.45</v>
      </c>
      <c r="Z70" s="3">
        <v>0.45</v>
      </c>
      <c r="AA70" s="3">
        <v>0.45</v>
      </c>
      <c r="AB70" s="3">
        <v>0.45</v>
      </c>
      <c r="AC70" s="3">
        <v>0.45</v>
      </c>
      <c r="AD70" s="3">
        <v>0.45</v>
      </c>
      <c r="AE70" s="3">
        <v>0.45</v>
      </c>
      <c r="AF70" s="3">
        <v>0.45</v>
      </c>
      <c r="AG70" s="3">
        <v>0.45</v>
      </c>
      <c r="AH70" s="3">
        <v>0.45</v>
      </c>
      <c r="AI70" s="3">
        <v>0.45</v>
      </c>
      <c r="AJ70" s="3">
        <v>0.45</v>
      </c>
      <c r="AK70" s="3">
        <v>0.45</v>
      </c>
      <c r="AL70" s="3">
        <v>0.45</v>
      </c>
      <c r="AM70" s="3">
        <v>0.45</v>
      </c>
      <c r="AN70" s="3">
        <v>0.45</v>
      </c>
      <c r="AO70" s="3">
        <v>0.45</v>
      </c>
      <c r="AP70" s="3">
        <v>0.45</v>
      </c>
      <c r="AQ70" s="3">
        <v>0.45</v>
      </c>
      <c r="AR70" s="3">
        <v>0.45</v>
      </c>
      <c r="AS70" s="3">
        <v>0.45</v>
      </c>
      <c r="AT70" s="3">
        <v>0.45</v>
      </c>
      <c r="AU70" s="3">
        <v>0.45</v>
      </c>
      <c r="AV70" s="3">
        <v>0.45</v>
      </c>
      <c r="AW70" s="3">
        <v>0.45</v>
      </c>
      <c r="AX70" s="3">
        <v>0.45</v>
      </c>
      <c r="AY70" s="3">
        <v>0.45</v>
      </c>
      <c r="AZ70" s="3">
        <v>0.45</v>
      </c>
      <c r="BA70" s="3">
        <v>0.45</v>
      </c>
      <c r="BB70" s="3">
        <v>0.45</v>
      </c>
      <c r="BC70" s="3">
        <v>0.45</v>
      </c>
      <c r="BD70" s="3">
        <v>0.45</v>
      </c>
      <c r="BE70" s="3">
        <v>0.45</v>
      </c>
      <c r="BF70" s="3">
        <v>0.45</v>
      </c>
      <c r="BG70" s="3">
        <v>0.45</v>
      </c>
      <c r="BH70" s="3">
        <v>0.45</v>
      </c>
      <c r="BI70" s="3">
        <v>0.45</v>
      </c>
      <c r="BJ70" s="3">
        <v>0.45</v>
      </c>
      <c r="BK70" s="3">
        <v>0.45</v>
      </c>
      <c r="BL70" s="3">
        <v>0.45</v>
      </c>
      <c r="BM70" s="3">
        <v>0.45</v>
      </c>
      <c r="BN70" s="3">
        <v>0.45</v>
      </c>
      <c r="BO70" s="3">
        <v>0.45</v>
      </c>
      <c r="BP70" s="3">
        <v>0.45</v>
      </c>
      <c r="BQ70" s="3">
        <v>0.45</v>
      </c>
      <c r="BR70" s="3">
        <v>0.45</v>
      </c>
      <c r="BS70" s="3">
        <v>0.45</v>
      </c>
      <c r="BT70" s="3">
        <v>0.45</v>
      </c>
      <c r="BU70" s="3">
        <v>0.45</v>
      </c>
      <c r="BV70" s="3">
        <v>0.45</v>
      </c>
      <c r="BW70" s="3">
        <v>0.45</v>
      </c>
      <c r="BX70" s="3">
        <v>0.45</v>
      </c>
      <c r="BY70" s="3">
        <v>0.45</v>
      </c>
      <c r="BZ70" s="3">
        <v>0.45</v>
      </c>
      <c r="CA70" s="3">
        <v>0.45</v>
      </c>
      <c r="CB70" s="3">
        <v>0.45</v>
      </c>
      <c r="CC70" s="3">
        <v>0.45</v>
      </c>
      <c r="CD70" s="3">
        <v>0.45</v>
      </c>
      <c r="CE70" s="3">
        <v>0.45</v>
      </c>
      <c r="CF70" s="3">
        <v>0.45</v>
      </c>
      <c r="CG70" s="3">
        <v>0.45</v>
      </c>
      <c r="CH70" s="3">
        <v>0.45</v>
      </c>
      <c r="CI70" s="3">
        <v>0.45</v>
      </c>
    </row>
    <row r="71" spans="1:87" x14ac:dyDescent="0.25">
      <c r="A71" s="16" t="s">
        <v>49</v>
      </c>
      <c r="B71" s="2" t="s">
        <v>155</v>
      </c>
      <c r="C71" s="2" t="s">
        <v>317</v>
      </c>
      <c r="E71" s="3">
        <v>10</v>
      </c>
      <c r="F71" s="3">
        <v>10</v>
      </c>
      <c r="G71" s="3">
        <v>10</v>
      </c>
      <c r="H71" s="3">
        <v>10</v>
      </c>
      <c r="I71" s="3">
        <v>10</v>
      </c>
      <c r="J71" s="3">
        <v>10</v>
      </c>
      <c r="K71" s="3">
        <v>10</v>
      </c>
      <c r="L71" s="3">
        <v>10</v>
      </c>
      <c r="M71" s="3">
        <v>10</v>
      </c>
      <c r="N71" s="3">
        <v>10</v>
      </c>
      <c r="O71" s="3">
        <v>10</v>
      </c>
      <c r="P71" s="3">
        <v>10</v>
      </c>
      <c r="Q71" s="3">
        <v>10</v>
      </c>
      <c r="R71" s="3">
        <v>10</v>
      </c>
      <c r="S71" s="3">
        <v>10</v>
      </c>
      <c r="T71" s="3">
        <v>10</v>
      </c>
      <c r="U71" s="3">
        <v>10</v>
      </c>
      <c r="V71" s="3">
        <v>10</v>
      </c>
      <c r="W71" s="3">
        <v>10</v>
      </c>
      <c r="X71" s="3">
        <v>10</v>
      </c>
      <c r="Y71" s="3">
        <v>10</v>
      </c>
      <c r="Z71" s="3">
        <v>10</v>
      </c>
      <c r="AA71" s="3">
        <v>10</v>
      </c>
      <c r="AB71" s="3">
        <v>10</v>
      </c>
      <c r="AC71" s="3">
        <v>10</v>
      </c>
      <c r="AD71" s="3">
        <v>10</v>
      </c>
      <c r="AE71" s="3">
        <v>10</v>
      </c>
      <c r="AF71" s="3">
        <v>10</v>
      </c>
      <c r="AG71" s="3">
        <v>10</v>
      </c>
      <c r="AH71" s="3">
        <v>10</v>
      </c>
      <c r="AI71" s="3">
        <v>10</v>
      </c>
      <c r="AJ71" s="3">
        <v>10</v>
      </c>
      <c r="AK71" s="3">
        <v>10</v>
      </c>
      <c r="AL71" s="3">
        <v>10</v>
      </c>
      <c r="AM71" s="3">
        <v>10</v>
      </c>
      <c r="AN71" s="3">
        <v>10</v>
      </c>
      <c r="AO71" s="3">
        <v>10</v>
      </c>
      <c r="AP71" s="3">
        <v>10</v>
      </c>
      <c r="AQ71" s="3">
        <v>10</v>
      </c>
      <c r="AR71" s="3">
        <v>10</v>
      </c>
      <c r="AS71" s="3">
        <v>10</v>
      </c>
      <c r="AT71" s="3">
        <v>10</v>
      </c>
      <c r="AU71" s="3">
        <v>10</v>
      </c>
      <c r="AV71" s="3">
        <v>10</v>
      </c>
      <c r="AW71" s="3">
        <v>10</v>
      </c>
      <c r="AX71" s="3">
        <v>10</v>
      </c>
      <c r="AY71" s="3">
        <v>10</v>
      </c>
      <c r="AZ71" s="3">
        <v>10</v>
      </c>
      <c r="BA71" s="3">
        <v>10</v>
      </c>
      <c r="BB71" s="3">
        <v>10</v>
      </c>
      <c r="BC71" s="3">
        <v>10</v>
      </c>
      <c r="BD71" s="3">
        <v>10</v>
      </c>
      <c r="BE71" s="3">
        <v>10</v>
      </c>
      <c r="BF71" s="3">
        <v>10</v>
      </c>
      <c r="BG71" s="3">
        <v>10</v>
      </c>
      <c r="BH71" s="3">
        <v>10</v>
      </c>
      <c r="BI71" s="3">
        <v>10</v>
      </c>
      <c r="BJ71" s="3">
        <v>10</v>
      </c>
      <c r="BK71" s="3">
        <v>10</v>
      </c>
      <c r="BL71" s="3">
        <v>10</v>
      </c>
      <c r="BM71" s="3">
        <v>10</v>
      </c>
      <c r="BN71" s="3">
        <v>10</v>
      </c>
      <c r="BO71" s="3">
        <v>10</v>
      </c>
      <c r="BP71" s="3">
        <v>10</v>
      </c>
      <c r="BQ71" s="3">
        <v>10</v>
      </c>
      <c r="BR71" s="3">
        <v>10</v>
      </c>
      <c r="BS71" s="3">
        <v>10</v>
      </c>
      <c r="BT71" s="3">
        <v>10</v>
      </c>
      <c r="BU71" s="3">
        <v>10</v>
      </c>
      <c r="BV71" s="3">
        <v>10</v>
      </c>
      <c r="BW71" s="3">
        <v>10</v>
      </c>
      <c r="BX71" s="3">
        <v>10</v>
      </c>
      <c r="BY71" s="3">
        <v>10</v>
      </c>
      <c r="BZ71" s="3">
        <v>10</v>
      </c>
      <c r="CA71" s="3">
        <v>10</v>
      </c>
      <c r="CB71" s="3">
        <v>10</v>
      </c>
      <c r="CC71" s="3">
        <v>10</v>
      </c>
      <c r="CD71" s="3">
        <v>10</v>
      </c>
      <c r="CE71" s="3">
        <v>10</v>
      </c>
      <c r="CF71" s="3">
        <v>10</v>
      </c>
      <c r="CG71" s="3">
        <v>10</v>
      </c>
      <c r="CH71" s="3">
        <v>10</v>
      </c>
      <c r="CI71" s="3">
        <v>10</v>
      </c>
    </row>
    <row r="72" spans="1:87" x14ac:dyDescent="0.25">
      <c r="A72" s="16" t="s">
        <v>80</v>
      </c>
      <c r="B72" s="2" t="s">
        <v>158</v>
      </c>
      <c r="D72" s="2" t="s">
        <v>50</v>
      </c>
      <c r="E72" s="4">
        <f t="shared" ref="E72:L72" si="528">+E69/E70*12/16</f>
        <v>6.666666666666667</v>
      </c>
      <c r="F72" s="4">
        <f t="shared" si="528"/>
        <v>6.666666666666667</v>
      </c>
      <c r="G72" s="4">
        <f t="shared" si="528"/>
        <v>6.666666666666667</v>
      </c>
      <c r="H72" s="4">
        <f t="shared" si="528"/>
        <v>6.666666666666667</v>
      </c>
      <c r="I72" s="4">
        <f t="shared" si="528"/>
        <v>6.666666666666667</v>
      </c>
      <c r="J72" s="4">
        <f t="shared" si="528"/>
        <v>6.666666666666667</v>
      </c>
      <c r="K72" s="4">
        <f t="shared" si="528"/>
        <v>6.666666666666667</v>
      </c>
      <c r="L72" s="4">
        <f t="shared" si="528"/>
        <v>6.666666666666667</v>
      </c>
      <c r="M72" s="4">
        <f t="shared" ref="M72:N72" si="529">+M69/M70*12/16</f>
        <v>6.666666666666667</v>
      </c>
      <c r="N72" s="4">
        <f t="shared" si="529"/>
        <v>6.666666666666667</v>
      </c>
      <c r="O72" s="4">
        <f t="shared" ref="O72:W72" si="530">+O69/O70*12/16</f>
        <v>6.666666666666667</v>
      </c>
      <c r="P72" s="4">
        <f t="shared" ref="P72:R72" si="531">+P69/P70*12/16</f>
        <v>6.666666666666667</v>
      </c>
      <c r="Q72" s="4">
        <f t="shared" si="531"/>
        <v>6.666666666666667</v>
      </c>
      <c r="R72" s="4">
        <f t="shared" si="531"/>
        <v>6.666666666666667</v>
      </c>
      <c r="S72" s="4">
        <f t="shared" si="530"/>
        <v>6.666666666666667</v>
      </c>
      <c r="T72" s="4">
        <f t="shared" ref="T72:U72" si="532">+T69/T70*12/16</f>
        <v>6.666666666666667</v>
      </c>
      <c r="U72" s="4">
        <f t="shared" si="532"/>
        <v>6.666666666666667</v>
      </c>
      <c r="V72" s="4">
        <f t="shared" ref="V72" si="533">+V69/V70*12/16</f>
        <v>6.666666666666667</v>
      </c>
      <c r="W72" s="4">
        <f t="shared" si="530"/>
        <v>6.666666666666667</v>
      </c>
      <c r="X72" s="4">
        <f t="shared" ref="X72" si="534">+X69/X70*12/16</f>
        <v>6.666666666666667</v>
      </c>
      <c r="Y72" s="4">
        <f t="shared" ref="Y72:AH72" si="535">+Y69/Y70*12/16</f>
        <v>6.666666666666667</v>
      </c>
      <c r="Z72" s="4">
        <f t="shared" ref="Z72" si="536">+Z69/Z70*12/16</f>
        <v>6.666666666666667</v>
      </c>
      <c r="AA72" s="4">
        <f t="shared" ref="AA72:AC72" si="537">+AA69/AA70*12/16</f>
        <v>6.666666666666667</v>
      </c>
      <c r="AB72" s="4">
        <f t="shared" si="537"/>
        <v>6.666666666666667</v>
      </c>
      <c r="AC72" s="4">
        <f t="shared" si="537"/>
        <v>6.666666666666667</v>
      </c>
      <c r="AD72" s="4">
        <f t="shared" si="535"/>
        <v>6.666666666666667</v>
      </c>
      <c r="AE72" s="4">
        <f t="shared" ref="AE72:AF72" si="538">+AE69/AE70*12/16</f>
        <v>6.666666666666667</v>
      </c>
      <c r="AF72" s="4">
        <f t="shared" si="538"/>
        <v>6.666666666666667</v>
      </c>
      <c r="AG72" s="4">
        <f t="shared" ref="AG72" si="539">+AG69/AG70*12/16</f>
        <v>6.666666666666667</v>
      </c>
      <c r="AH72" s="4">
        <f t="shared" si="535"/>
        <v>6.666666666666667</v>
      </c>
      <c r="AI72" s="4">
        <f t="shared" ref="AI72" si="540">+AI69/AI70*12/16</f>
        <v>6.666666666666667</v>
      </c>
      <c r="AJ72" s="4">
        <f t="shared" ref="AJ72:AS72" si="541">+AJ69/AJ70*12/16</f>
        <v>6.666666666666667</v>
      </c>
      <c r="AK72" s="4">
        <f t="shared" ref="AK72" si="542">+AK69/AK70*12/16</f>
        <v>6.666666666666667</v>
      </c>
      <c r="AL72" s="4">
        <f t="shared" ref="AL72:AN72" si="543">+AL69/AL70*12/16</f>
        <v>6.666666666666667</v>
      </c>
      <c r="AM72" s="4">
        <f t="shared" si="543"/>
        <v>6.666666666666667</v>
      </c>
      <c r="AN72" s="4">
        <f t="shared" si="543"/>
        <v>6.666666666666667</v>
      </c>
      <c r="AO72" s="4">
        <f t="shared" si="541"/>
        <v>6.666666666666667</v>
      </c>
      <c r="AP72" s="4">
        <f t="shared" ref="AP72:AQ72" si="544">+AP69/AP70*12/16</f>
        <v>6.666666666666667</v>
      </c>
      <c r="AQ72" s="4">
        <f t="shared" si="544"/>
        <v>6.666666666666667</v>
      </c>
      <c r="AR72" s="4">
        <f t="shared" ref="AR72" si="545">+AR69/AR70*12/16</f>
        <v>6.666666666666667</v>
      </c>
      <c r="AS72" s="4">
        <f t="shared" si="541"/>
        <v>6.666666666666667</v>
      </c>
      <c r="AT72" s="4">
        <f t="shared" ref="AT72" si="546">+AT69/AT70*12/16</f>
        <v>6.666666666666667</v>
      </c>
      <c r="AU72" s="4">
        <f t="shared" ref="AU72:BD72" si="547">+AU69/AU70*12/16</f>
        <v>6.666666666666667</v>
      </c>
      <c r="AV72" s="4">
        <f t="shared" ref="AV72" si="548">+AV69/AV70*12/16</f>
        <v>6.666666666666667</v>
      </c>
      <c r="AW72" s="4">
        <f t="shared" ref="AW72:AY72" si="549">+AW69/AW70*12/16</f>
        <v>6.666666666666667</v>
      </c>
      <c r="AX72" s="4">
        <f t="shared" si="549"/>
        <v>6.666666666666667</v>
      </c>
      <c r="AY72" s="4">
        <f t="shared" si="549"/>
        <v>6.666666666666667</v>
      </c>
      <c r="AZ72" s="4">
        <f t="shared" si="547"/>
        <v>6.666666666666667</v>
      </c>
      <c r="BA72" s="4">
        <f t="shared" ref="BA72:BB72" si="550">+BA69/BA70*12/16</f>
        <v>6.666666666666667</v>
      </c>
      <c r="BB72" s="4">
        <f t="shared" si="550"/>
        <v>6.666666666666667</v>
      </c>
      <c r="BC72" s="4">
        <f t="shared" ref="BC72" si="551">+BC69/BC70*12/16</f>
        <v>6.666666666666667</v>
      </c>
      <c r="BD72" s="4">
        <f t="shared" si="547"/>
        <v>6.666666666666667</v>
      </c>
      <c r="BE72" s="4">
        <f t="shared" ref="BE72" si="552">+BE69/BE70*12/16</f>
        <v>6.666666666666667</v>
      </c>
      <c r="BF72" s="4">
        <f t="shared" ref="BF72:BS72" si="553">+BF69/BF70*12/16</f>
        <v>6.666666666666667</v>
      </c>
      <c r="BG72" s="4">
        <f t="shared" ref="BG72:BI72" si="554">+BG69/BG70*12/16</f>
        <v>6.666666666666667</v>
      </c>
      <c r="BH72" s="4">
        <f t="shared" si="554"/>
        <v>6.666666666666667</v>
      </c>
      <c r="BI72" s="4">
        <f t="shared" si="554"/>
        <v>6.666666666666667</v>
      </c>
      <c r="BJ72" s="4">
        <f t="shared" si="553"/>
        <v>6.666666666666667</v>
      </c>
      <c r="BK72" s="4">
        <f t="shared" ref="BK72:BL72" si="555">+BK69/BK70*12/16</f>
        <v>6.666666666666667</v>
      </c>
      <c r="BL72" s="4">
        <f t="shared" si="555"/>
        <v>6.666666666666667</v>
      </c>
      <c r="BM72" s="4">
        <f t="shared" ref="BM72" si="556">+BM69/BM70*12/16</f>
        <v>6.666666666666667</v>
      </c>
      <c r="BN72" s="4">
        <f t="shared" ref="BN72" si="557">+BN69/BN70*12/16</f>
        <v>6.666666666666667</v>
      </c>
      <c r="BO72" s="4">
        <f t="shared" si="553"/>
        <v>6.666666666666667</v>
      </c>
      <c r="BP72" s="4">
        <f t="shared" ref="BP72:BR72" si="558">+BP69/BP70*12/16</f>
        <v>6.666666666666667</v>
      </c>
      <c r="BQ72" s="4">
        <f t="shared" si="558"/>
        <v>6.666666666666667</v>
      </c>
      <c r="BR72" s="4">
        <f t="shared" si="558"/>
        <v>6.666666666666667</v>
      </c>
      <c r="BS72" s="4">
        <f t="shared" si="553"/>
        <v>6.666666666666667</v>
      </c>
      <c r="BT72" s="4">
        <f t="shared" ref="BT72:BU72" si="559">+BT69/BT70*12/16</f>
        <v>6.666666666666667</v>
      </c>
      <c r="BU72" s="4">
        <f t="shared" si="559"/>
        <v>6.666666666666667</v>
      </c>
      <c r="BV72" s="4">
        <f t="shared" ref="BV72" si="560">+BV69/BV70*12/16</f>
        <v>6.666666666666667</v>
      </c>
      <c r="BW72" s="4">
        <f t="shared" ref="BW72" si="561">+BW69/BW70*12/16</f>
        <v>6.666666666666667</v>
      </c>
      <c r="BX72" s="4">
        <f t="shared" ref="BX72" si="562">+BX69/BX70*12/16</f>
        <v>6.666666666666667</v>
      </c>
      <c r="BY72" s="4">
        <f t="shared" ref="BY72:CH72" si="563">+BY69/BY70*12/16</f>
        <v>6.666666666666667</v>
      </c>
      <c r="BZ72" s="4">
        <f t="shared" ref="BZ72:CB72" si="564">+BZ69/BZ70*12/16</f>
        <v>6.666666666666667</v>
      </c>
      <c r="CA72" s="4">
        <f t="shared" si="564"/>
        <v>6.666666666666667</v>
      </c>
      <c r="CB72" s="4">
        <f t="shared" si="564"/>
        <v>6.666666666666667</v>
      </c>
      <c r="CC72" s="4">
        <f t="shared" si="563"/>
        <v>6.666666666666667</v>
      </c>
      <c r="CD72" s="4">
        <f t="shared" ref="CD72:CE72" si="565">+CD69/CD70*12/16</f>
        <v>6.666666666666667</v>
      </c>
      <c r="CE72" s="4">
        <f t="shared" si="565"/>
        <v>6.666666666666667</v>
      </c>
      <c r="CF72" s="4">
        <f t="shared" ref="CF72" si="566">+CF69/CF70*12/16</f>
        <v>6.666666666666667</v>
      </c>
      <c r="CG72" s="4">
        <f t="shared" ref="CG72" si="567">+CG69/CG70*12/16</f>
        <v>6.666666666666667</v>
      </c>
      <c r="CH72" s="4">
        <f t="shared" si="563"/>
        <v>6.666666666666667</v>
      </c>
      <c r="CI72" s="4">
        <f t="shared" ref="CI72" si="568">+CI69/CI70*12/16</f>
        <v>6.666666666666667</v>
      </c>
    </row>
    <row r="73" spans="1:87" x14ac:dyDescent="0.25">
      <c r="A73" s="16" t="s">
        <v>164</v>
      </c>
      <c r="B73" s="2" t="s">
        <v>158</v>
      </c>
      <c r="E73" s="4">
        <f t="shared" ref="E73:K73" si="569">+E71/16*12/E70</f>
        <v>16.666666666666668</v>
      </c>
      <c r="F73" s="4">
        <f t="shared" si="569"/>
        <v>16.666666666666668</v>
      </c>
      <c r="G73" s="4">
        <f t="shared" si="569"/>
        <v>16.666666666666668</v>
      </c>
      <c r="H73" s="4">
        <f t="shared" si="569"/>
        <v>16.666666666666668</v>
      </c>
      <c r="I73" s="4">
        <f t="shared" si="569"/>
        <v>16.666666666666668</v>
      </c>
      <c r="J73" s="4">
        <f t="shared" si="569"/>
        <v>16.666666666666668</v>
      </c>
      <c r="K73" s="4">
        <f t="shared" si="569"/>
        <v>16.666666666666668</v>
      </c>
      <c r="L73" s="4">
        <f>+L71/16*12/L70</f>
        <v>16.666666666666668</v>
      </c>
      <c r="M73" s="4">
        <f t="shared" ref="M73:N73" si="570">+M71/16*12/M70</f>
        <v>16.666666666666668</v>
      </c>
      <c r="N73" s="4">
        <f t="shared" si="570"/>
        <v>16.666666666666668</v>
      </c>
      <c r="O73" s="4">
        <f t="shared" ref="O73:AD73" si="571">+O71/16*12/O70</f>
        <v>16.666666666666668</v>
      </c>
      <c r="P73" s="4">
        <f t="shared" ref="P73:R73" si="572">+P71/16*12/P70</f>
        <v>16.666666666666668</v>
      </c>
      <c r="Q73" s="4">
        <f t="shared" si="572"/>
        <v>16.666666666666668</v>
      </c>
      <c r="R73" s="4">
        <f t="shared" si="572"/>
        <v>16.666666666666668</v>
      </c>
      <c r="S73" s="4">
        <f t="shared" si="571"/>
        <v>16.666666666666668</v>
      </c>
      <c r="T73" s="4">
        <f t="shared" ref="T73:U73" si="573">+T71/16*12/T70</f>
        <v>16.666666666666668</v>
      </c>
      <c r="U73" s="4">
        <f t="shared" si="573"/>
        <v>16.666666666666668</v>
      </c>
      <c r="V73" s="4">
        <f t="shared" ref="V73" si="574">+V71/16*12/V70</f>
        <v>16.666666666666668</v>
      </c>
      <c r="W73" s="4">
        <f t="shared" ref="W73:X73" si="575">+W71/16*12/W70</f>
        <v>16.666666666666668</v>
      </c>
      <c r="X73" s="4">
        <f t="shared" si="575"/>
        <v>16.666666666666668</v>
      </c>
      <c r="Y73" s="4">
        <f t="shared" si="571"/>
        <v>16.666666666666668</v>
      </c>
      <c r="Z73" s="4">
        <f t="shared" ref="Z73" si="576">+Z71/16*12/Z70</f>
        <v>16.666666666666668</v>
      </c>
      <c r="AA73" s="4">
        <f t="shared" ref="AA73:AC73" si="577">+AA71/16*12/AA70</f>
        <v>16.666666666666668</v>
      </c>
      <c r="AB73" s="4">
        <f t="shared" si="577"/>
        <v>16.666666666666668</v>
      </c>
      <c r="AC73" s="4">
        <f t="shared" si="577"/>
        <v>16.666666666666668</v>
      </c>
      <c r="AD73" s="4">
        <f t="shared" si="571"/>
        <v>16.666666666666668</v>
      </c>
      <c r="AE73" s="4">
        <f t="shared" ref="AE73:AF73" si="578">+AE71/16*12/AE70</f>
        <v>16.666666666666668</v>
      </c>
      <c r="AF73" s="4">
        <f t="shared" si="578"/>
        <v>16.666666666666668</v>
      </c>
      <c r="AG73" s="4">
        <f t="shared" ref="AG73" si="579">+AG71/16*12/AG70</f>
        <v>16.666666666666668</v>
      </c>
      <c r="AH73" s="4">
        <f t="shared" ref="AH73:AI73" si="580">+AH71/16*12/AH70</f>
        <v>16.666666666666668</v>
      </c>
      <c r="AI73" s="4">
        <f t="shared" si="580"/>
        <v>16.666666666666668</v>
      </c>
      <c r="AJ73" s="4">
        <f t="shared" ref="AJ73:AS73" si="581">+AJ71/16*12/AJ70</f>
        <v>16.666666666666668</v>
      </c>
      <c r="AK73" s="4">
        <f t="shared" ref="AK73" si="582">+AK71/16*12/AK70</f>
        <v>16.666666666666668</v>
      </c>
      <c r="AL73" s="4">
        <f t="shared" ref="AL73:AN73" si="583">+AL71/16*12/AL70</f>
        <v>16.666666666666668</v>
      </c>
      <c r="AM73" s="4">
        <f t="shared" si="583"/>
        <v>16.666666666666668</v>
      </c>
      <c r="AN73" s="4">
        <f t="shared" si="583"/>
        <v>16.666666666666668</v>
      </c>
      <c r="AO73" s="4">
        <f t="shared" si="581"/>
        <v>16.666666666666668</v>
      </c>
      <c r="AP73" s="4">
        <f t="shared" ref="AP73:AQ73" si="584">+AP71/16*12/AP70</f>
        <v>16.666666666666668</v>
      </c>
      <c r="AQ73" s="4">
        <f t="shared" si="584"/>
        <v>16.666666666666668</v>
      </c>
      <c r="AR73" s="4">
        <f t="shared" ref="AR73" si="585">+AR71/16*12/AR70</f>
        <v>16.666666666666668</v>
      </c>
      <c r="AS73" s="4">
        <f t="shared" si="581"/>
        <v>16.666666666666668</v>
      </c>
      <c r="AT73" s="4">
        <f t="shared" ref="AT73" si="586">+AT71/16*12/AT70</f>
        <v>16.666666666666668</v>
      </c>
      <c r="AU73" s="4">
        <f t="shared" ref="AU73:BD73" si="587">+AU71/16*12/AU70</f>
        <v>16.666666666666668</v>
      </c>
      <c r="AV73" s="4">
        <f t="shared" ref="AV73" si="588">+AV71/16*12/AV70</f>
        <v>16.666666666666668</v>
      </c>
      <c r="AW73" s="4">
        <f t="shared" ref="AW73:AY73" si="589">+AW71/16*12/AW70</f>
        <v>16.666666666666668</v>
      </c>
      <c r="AX73" s="4">
        <f t="shared" si="589"/>
        <v>16.666666666666668</v>
      </c>
      <c r="AY73" s="4">
        <f t="shared" si="589"/>
        <v>16.666666666666668</v>
      </c>
      <c r="AZ73" s="4">
        <f t="shared" si="587"/>
        <v>16.666666666666668</v>
      </c>
      <c r="BA73" s="4">
        <f t="shared" ref="BA73:BB73" si="590">+BA71/16*12/BA70</f>
        <v>16.666666666666668</v>
      </c>
      <c r="BB73" s="4">
        <f t="shared" si="590"/>
        <v>16.666666666666668</v>
      </c>
      <c r="BC73" s="4">
        <f t="shared" ref="BC73" si="591">+BC71/16*12/BC70</f>
        <v>16.666666666666668</v>
      </c>
      <c r="BD73" s="4">
        <f t="shared" si="587"/>
        <v>16.666666666666668</v>
      </c>
      <c r="BE73" s="4">
        <f t="shared" ref="BE73" si="592">+BE71/16*12/BE70</f>
        <v>16.666666666666668</v>
      </c>
      <c r="BF73" s="4">
        <f t="shared" ref="BF73:BS73" si="593">+BF71/16*12/BF70</f>
        <v>16.666666666666668</v>
      </c>
      <c r="BG73" s="4">
        <f t="shared" ref="BG73:BI73" si="594">+BG71/16*12/BG70</f>
        <v>16.666666666666668</v>
      </c>
      <c r="BH73" s="4">
        <f t="shared" si="594"/>
        <v>16.666666666666668</v>
      </c>
      <c r="BI73" s="4">
        <f t="shared" si="594"/>
        <v>16.666666666666668</v>
      </c>
      <c r="BJ73" s="4">
        <f t="shared" si="593"/>
        <v>16.666666666666668</v>
      </c>
      <c r="BK73" s="4">
        <f t="shared" ref="BK73:BL73" si="595">+BK71/16*12/BK70</f>
        <v>16.666666666666668</v>
      </c>
      <c r="BL73" s="4">
        <f t="shared" si="595"/>
        <v>16.666666666666668</v>
      </c>
      <c r="BM73" s="4">
        <f t="shared" ref="BM73" si="596">+BM71/16*12/BM70</f>
        <v>16.666666666666668</v>
      </c>
      <c r="BN73" s="4">
        <f t="shared" ref="BN73" si="597">+BN71/16*12/BN70</f>
        <v>16.666666666666668</v>
      </c>
      <c r="BO73" s="4">
        <f t="shared" si="593"/>
        <v>16.666666666666668</v>
      </c>
      <c r="BP73" s="4">
        <f t="shared" ref="BP73:BR73" si="598">+BP71/16*12/BP70</f>
        <v>16.666666666666668</v>
      </c>
      <c r="BQ73" s="4">
        <f t="shared" si="598"/>
        <v>16.666666666666668</v>
      </c>
      <c r="BR73" s="4">
        <f t="shared" si="598"/>
        <v>16.666666666666668</v>
      </c>
      <c r="BS73" s="4">
        <f t="shared" si="593"/>
        <v>16.666666666666668</v>
      </c>
      <c r="BT73" s="4">
        <f t="shared" ref="BT73:BU73" si="599">+BT71/16*12/BT70</f>
        <v>16.666666666666668</v>
      </c>
      <c r="BU73" s="4">
        <f t="shared" si="599"/>
        <v>16.666666666666668</v>
      </c>
      <c r="BV73" s="4">
        <f t="shared" ref="BV73" si="600">+BV71/16*12/BV70</f>
        <v>16.666666666666668</v>
      </c>
      <c r="BW73" s="4">
        <f t="shared" ref="BW73" si="601">+BW71/16*12/BW70</f>
        <v>16.666666666666668</v>
      </c>
      <c r="BX73" s="4">
        <f t="shared" ref="BX73" si="602">+BX71/16*12/BX70</f>
        <v>16.666666666666668</v>
      </c>
      <c r="BY73" s="4">
        <f t="shared" ref="BY73:CH73" si="603">+BY71/16*12/BY70</f>
        <v>16.666666666666668</v>
      </c>
      <c r="BZ73" s="4">
        <f t="shared" ref="BZ73:CB73" si="604">+BZ71/16*12/BZ70</f>
        <v>16.666666666666668</v>
      </c>
      <c r="CA73" s="4">
        <f t="shared" si="604"/>
        <v>16.666666666666668</v>
      </c>
      <c r="CB73" s="4">
        <f t="shared" si="604"/>
        <v>16.666666666666668</v>
      </c>
      <c r="CC73" s="4">
        <f t="shared" si="603"/>
        <v>16.666666666666668</v>
      </c>
      <c r="CD73" s="4">
        <f t="shared" ref="CD73:CE73" si="605">+CD71/16*12/CD70</f>
        <v>16.666666666666668</v>
      </c>
      <c r="CE73" s="4">
        <f t="shared" si="605"/>
        <v>16.666666666666668</v>
      </c>
      <c r="CF73" s="4">
        <f t="shared" ref="CF73" si="606">+CF71/16*12/CF70</f>
        <v>16.666666666666668</v>
      </c>
      <c r="CG73" s="4">
        <f t="shared" ref="CG73" si="607">+CG71/16*12/CG70</f>
        <v>16.666666666666668</v>
      </c>
      <c r="CH73" s="4">
        <f t="shared" si="603"/>
        <v>16.666666666666668</v>
      </c>
      <c r="CI73" s="4">
        <f t="shared" ref="CI73" si="608">+CI71/16*12/CI70</f>
        <v>16.666666666666668</v>
      </c>
    </row>
    <row r="74" spans="1:87" x14ac:dyDescent="0.25">
      <c r="A74" s="16"/>
    </row>
    <row r="75" spans="1:87" x14ac:dyDescent="0.25">
      <c r="A75" s="16" t="s">
        <v>161</v>
      </c>
      <c r="B75" s="2" t="s">
        <v>101</v>
      </c>
      <c r="D75" s="2" t="s">
        <v>51</v>
      </c>
      <c r="E75" s="4">
        <f t="shared" ref="E75:AJ75" si="609">+E9</f>
        <v>5</v>
      </c>
      <c r="F75" s="4">
        <f t="shared" si="609"/>
        <v>5</v>
      </c>
      <c r="G75" s="4">
        <f t="shared" si="609"/>
        <v>5</v>
      </c>
      <c r="H75" s="4">
        <f t="shared" si="609"/>
        <v>5</v>
      </c>
      <c r="I75" s="4">
        <f t="shared" si="609"/>
        <v>5</v>
      </c>
      <c r="J75" s="4">
        <f t="shared" si="609"/>
        <v>5</v>
      </c>
      <c r="K75" s="4">
        <f t="shared" si="609"/>
        <v>5</v>
      </c>
      <c r="L75" s="4">
        <f t="shared" si="609"/>
        <v>5</v>
      </c>
      <c r="M75" s="4">
        <f t="shared" si="609"/>
        <v>5</v>
      </c>
      <c r="N75" s="4">
        <f t="shared" si="609"/>
        <v>5</v>
      </c>
      <c r="O75" s="4">
        <f t="shared" si="609"/>
        <v>5</v>
      </c>
      <c r="P75" s="4">
        <f t="shared" si="609"/>
        <v>5</v>
      </c>
      <c r="Q75" s="4">
        <f t="shared" si="609"/>
        <v>5</v>
      </c>
      <c r="R75" s="4">
        <f t="shared" si="609"/>
        <v>5</v>
      </c>
      <c r="S75" s="4">
        <f t="shared" si="609"/>
        <v>5</v>
      </c>
      <c r="T75" s="4">
        <f t="shared" si="609"/>
        <v>5</v>
      </c>
      <c r="U75" s="4">
        <f t="shared" si="609"/>
        <v>5</v>
      </c>
      <c r="V75" s="4">
        <f t="shared" si="609"/>
        <v>5</v>
      </c>
      <c r="W75" s="4">
        <f t="shared" si="609"/>
        <v>5</v>
      </c>
      <c r="X75" s="4">
        <f t="shared" si="609"/>
        <v>5</v>
      </c>
      <c r="Y75" s="4">
        <f t="shared" si="609"/>
        <v>5</v>
      </c>
      <c r="Z75" s="4">
        <f t="shared" si="609"/>
        <v>1</v>
      </c>
      <c r="AA75" s="4">
        <f t="shared" si="609"/>
        <v>5</v>
      </c>
      <c r="AB75" s="4">
        <f t="shared" si="609"/>
        <v>5</v>
      </c>
      <c r="AC75" s="4">
        <f t="shared" si="609"/>
        <v>5</v>
      </c>
      <c r="AD75" s="4">
        <f t="shared" si="609"/>
        <v>5</v>
      </c>
      <c r="AE75" s="4">
        <f t="shared" si="609"/>
        <v>5</v>
      </c>
      <c r="AF75" s="4">
        <f t="shared" si="609"/>
        <v>5</v>
      </c>
      <c r="AG75" s="4">
        <f t="shared" si="609"/>
        <v>5</v>
      </c>
      <c r="AH75" s="4">
        <f t="shared" si="609"/>
        <v>5</v>
      </c>
      <c r="AI75" s="4">
        <f t="shared" si="609"/>
        <v>5</v>
      </c>
      <c r="AJ75" s="4">
        <f t="shared" si="609"/>
        <v>5</v>
      </c>
      <c r="AK75" s="4">
        <f t="shared" ref="AK75:BP75" si="610">+AK9</f>
        <v>1</v>
      </c>
      <c r="AL75" s="4">
        <f t="shared" si="610"/>
        <v>5</v>
      </c>
      <c r="AM75" s="4">
        <f t="shared" si="610"/>
        <v>5</v>
      </c>
      <c r="AN75" s="4">
        <f t="shared" si="610"/>
        <v>5</v>
      </c>
      <c r="AO75" s="4">
        <f t="shared" si="610"/>
        <v>5</v>
      </c>
      <c r="AP75" s="4">
        <f t="shared" si="610"/>
        <v>5</v>
      </c>
      <c r="AQ75" s="4">
        <f t="shared" si="610"/>
        <v>5</v>
      </c>
      <c r="AR75" s="4">
        <f t="shared" si="610"/>
        <v>5</v>
      </c>
      <c r="AS75" s="4">
        <f t="shared" si="610"/>
        <v>5</v>
      </c>
      <c r="AT75" s="4">
        <f t="shared" si="610"/>
        <v>5</v>
      </c>
      <c r="AU75" s="4">
        <f t="shared" si="610"/>
        <v>5</v>
      </c>
      <c r="AV75" s="4">
        <f t="shared" si="610"/>
        <v>1</v>
      </c>
      <c r="AW75" s="4">
        <f t="shared" si="610"/>
        <v>5</v>
      </c>
      <c r="AX75" s="4">
        <f t="shared" si="610"/>
        <v>5</v>
      </c>
      <c r="AY75" s="4">
        <f t="shared" si="610"/>
        <v>5</v>
      </c>
      <c r="AZ75" s="4">
        <f t="shared" si="610"/>
        <v>5</v>
      </c>
      <c r="BA75" s="4">
        <f t="shared" si="610"/>
        <v>5</v>
      </c>
      <c r="BB75" s="4">
        <f t="shared" si="610"/>
        <v>5</v>
      </c>
      <c r="BC75" s="4">
        <f t="shared" si="610"/>
        <v>5</v>
      </c>
      <c r="BD75" s="4">
        <f t="shared" si="610"/>
        <v>5</v>
      </c>
      <c r="BE75" s="4">
        <f t="shared" si="610"/>
        <v>5</v>
      </c>
      <c r="BF75" s="4">
        <f t="shared" si="610"/>
        <v>5</v>
      </c>
      <c r="BG75" s="4">
        <f t="shared" si="610"/>
        <v>5</v>
      </c>
      <c r="BH75" s="4">
        <f t="shared" si="610"/>
        <v>5</v>
      </c>
      <c r="BI75" s="4">
        <f t="shared" si="610"/>
        <v>5</v>
      </c>
      <c r="BJ75" s="4">
        <f t="shared" si="610"/>
        <v>5</v>
      </c>
      <c r="BK75" s="4">
        <f t="shared" si="610"/>
        <v>5</v>
      </c>
      <c r="BL75" s="4">
        <f t="shared" si="610"/>
        <v>5</v>
      </c>
      <c r="BM75" s="4">
        <f t="shared" si="610"/>
        <v>5</v>
      </c>
      <c r="BN75" s="4">
        <f t="shared" si="610"/>
        <v>5</v>
      </c>
      <c r="BO75" s="4">
        <f t="shared" si="610"/>
        <v>5</v>
      </c>
      <c r="BP75" s="4">
        <f t="shared" si="610"/>
        <v>5</v>
      </c>
      <c r="BQ75" s="4">
        <f t="shared" ref="BQ75:CI75" si="611">+BQ9</f>
        <v>5</v>
      </c>
      <c r="BR75" s="4">
        <f t="shared" si="611"/>
        <v>5</v>
      </c>
      <c r="BS75" s="4">
        <f t="shared" si="611"/>
        <v>5</v>
      </c>
      <c r="BT75" s="4">
        <f t="shared" si="611"/>
        <v>5</v>
      </c>
      <c r="BU75" s="4">
        <f t="shared" si="611"/>
        <v>5</v>
      </c>
      <c r="BV75" s="4">
        <f t="shared" si="611"/>
        <v>5</v>
      </c>
      <c r="BW75" s="4">
        <f t="shared" si="611"/>
        <v>5</v>
      </c>
      <c r="BX75" s="4">
        <f t="shared" si="611"/>
        <v>5</v>
      </c>
      <c r="BY75" s="4">
        <f t="shared" si="611"/>
        <v>5</v>
      </c>
      <c r="BZ75" s="4">
        <f t="shared" si="611"/>
        <v>5</v>
      </c>
      <c r="CA75" s="4">
        <f t="shared" si="611"/>
        <v>5</v>
      </c>
      <c r="CB75" s="4">
        <f t="shared" si="611"/>
        <v>5</v>
      </c>
      <c r="CC75" s="4">
        <f t="shared" si="611"/>
        <v>5</v>
      </c>
      <c r="CD75" s="4">
        <f t="shared" si="611"/>
        <v>5</v>
      </c>
      <c r="CE75" s="4">
        <f t="shared" si="611"/>
        <v>5</v>
      </c>
      <c r="CF75" s="4">
        <f t="shared" si="611"/>
        <v>5</v>
      </c>
      <c r="CG75" s="4">
        <f t="shared" si="611"/>
        <v>5</v>
      </c>
      <c r="CH75" s="4">
        <f t="shared" si="611"/>
        <v>1</v>
      </c>
      <c r="CI75" s="4">
        <f t="shared" si="611"/>
        <v>5</v>
      </c>
    </row>
    <row r="76" spans="1:87" x14ac:dyDescent="0.25">
      <c r="A76" s="16" t="s">
        <v>162</v>
      </c>
      <c r="B76" s="2" t="s">
        <v>101</v>
      </c>
      <c r="E76" s="4">
        <f t="shared" ref="E76:AJ76" si="612">+E8</f>
        <v>35</v>
      </c>
      <c r="F76" s="4">
        <f t="shared" si="612"/>
        <v>35</v>
      </c>
      <c r="G76" s="4">
        <f t="shared" si="612"/>
        <v>35</v>
      </c>
      <c r="H76" s="4">
        <f t="shared" si="612"/>
        <v>35</v>
      </c>
      <c r="I76" s="4">
        <f t="shared" si="612"/>
        <v>35</v>
      </c>
      <c r="J76" s="4">
        <f t="shared" si="612"/>
        <v>35</v>
      </c>
      <c r="K76" s="4">
        <f t="shared" si="612"/>
        <v>35</v>
      </c>
      <c r="L76" s="4">
        <f t="shared" si="612"/>
        <v>35</v>
      </c>
      <c r="M76" s="4">
        <f t="shared" si="612"/>
        <v>35</v>
      </c>
      <c r="N76" s="4">
        <f t="shared" si="612"/>
        <v>35</v>
      </c>
      <c r="O76" s="4">
        <f t="shared" si="612"/>
        <v>35</v>
      </c>
      <c r="P76" s="4">
        <f t="shared" si="612"/>
        <v>35</v>
      </c>
      <c r="Q76" s="4">
        <f t="shared" si="612"/>
        <v>35</v>
      </c>
      <c r="R76" s="4">
        <f t="shared" si="612"/>
        <v>35</v>
      </c>
      <c r="S76" s="4">
        <f t="shared" si="612"/>
        <v>35</v>
      </c>
      <c r="T76" s="4">
        <f t="shared" si="612"/>
        <v>35</v>
      </c>
      <c r="U76" s="4">
        <f t="shared" si="612"/>
        <v>35</v>
      </c>
      <c r="V76" s="4">
        <f t="shared" si="612"/>
        <v>35</v>
      </c>
      <c r="W76" s="4">
        <f t="shared" si="612"/>
        <v>35</v>
      </c>
      <c r="X76" s="4">
        <f t="shared" si="612"/>
        <v>35</v>
      </c>
      <c r="Y76" s="4">
        <f t="shared" si="612"/>
        <v>35</v>
      </c>
      <c r="Z76" s="4">
        <f t="shared" si="612"/>
        <v>35</v>
      </c>
      <c r="AA76" s="4">
        <f t="shared" si="612"/>
        <v>35</v>
      </c>
      <c r="AB76" s="4">
        <f t="shared" si="612"/>
        <v>35</v>
      </c>
      <c r="AC76" s="4">
        <f t="shared" si="612"/>
        <v>35</v>
      </c>
      <c r="AD76" s="4">
        <f t="shared" si="612"/>
        <v>35</v>
      </c>
      <c r="AE76" s="4">
        <f t="shared" si="612"/>
        <v>35</v>
      </c>
      <c r="AF76" s="4">
        <f t="shared" si="612"/>
        <v>35</v>
      </c>
      <c r="AG76" s="4">
        <f t="shared" si="612"/>
        <v>35</v>
      </c>
      <c r="AH76" s="4">
        <f t="shared" si="612"/>
        <v>35</v>
      </c>
      <c r="AI76" s="4">
        <f t="shared" si="612"/>
        <v>35</v>
      </c>
      <c r="AJ76" s="4">
        <f t="shared" si="612"/>
        <v>35</v>
      </c>
      <c r="AK76" s="4">
        <f t="shared" ref="AK76:BP76" si="613">+AK8</f>
        <v>35</v>
      </c>
      <c r="AL76" s="4">
        <f t="shared" si="613"/>
        <v>35</v>
      </c>
      <c r="AM76" s="4">
        <f t="shared" si="613"/>
        <v>35</v>
      </c>
      <c r="AN76" s="4">
        <f t="shared" si="613"/>
        <v>35</v>
      </c>
      <c r="AO76" s="4">
        <f t="shared" si="613"/>
        <v>35</v>
      </c>
      <c r="AP76" s="4">
        <f t="shared" si="613"/>
        <v>35</v>
      </c>
      <c r="AQ76" s="4">
        <f t="shared" si="613"/>
        <v>35</v>
      </c>
      <c r="AR76" s="4">
        <f t="shared" si="613"/>
        <v>35</v>
      </c>
      <c r="AS76" s="4">
        <f t="shared" si="613"/>
        <v>35</v>
      </c>
      <c r="AT76" s="4">
        <f t="shared" si="613"/>
        <v>35</v>
      </c>
      <c r="AU76" s="4">
        <f t="shared" si="613"/>
        <v>35</v>
      </c>
      <c r="AV76" s="4">
        <f t="shared" si="613"/>
        <v>35</v>
      </c>
      <c r="AW76" s="4">
        <f t="shared" si="613"/>
        <v>35</v>
      </c>
      <c r="AX76" s="4">
        <f t="shared" si="613"/>
        <v>35</v>
      </c>
      <c r="AY76" s="4">
        <f t="shared" si="613"/>
        <v>35</v>
      </c>
      <c r="AZ76" s="4">
        <f t="shared" si="613"/>
        <v>35</v>
      </c>
      <c r="BA76" s="4">
        <f t="shared" si="613"/>
        <v>35</v>
      </c>
      <c r="BB76" s="4">
        <f t="shared" si="613"/>
        <v>35</v>
      </c>
      <c r="BC76" s="4">
        <f t="shared" si="613"/>
        <v>35</v>
      </c>
      <c r="BD76" s="4">
        <f t="shared" si="613"/>
        <v>35</v>
      </c>
      <c r="BE76" s="4">
        <f t="shared" si="613"/>
        <v>35</v>
      </c>
      <c r="BF76" s="4">
        <f t="shared" si="613"/>
        <v>35</v>
      </c>
      <c r="BG76" s="4">
        <f t="shared" si="613"/>
        <v>35</v>
      </c>
      <c r="BH76" s="4">
        <f t="shared" si="613"/>
        <v>35</v>
      </c>
      <c r="BI76" s="4">
        <f t="shared" si="613"/>
        <v>35</v>
      </c>
      <c r="BJ76" s="4">
        <f t="shared" si="613"/>
        <v>35</v>
      </c>
      <c r="BK76" s="4">
        <f t="shared" si="613"/>
        <v>35</v>
      </c>
      <c r="BL76" s="4">
        <f t="shared" si="613"/>
        <v>35</v>
      </c>
      <c r="BM76" s="4">
        <f t="shared" si="613"/>
        <v>35</v>
      </c>
      <c r="BN76" s="4">
        <f t="shared" si="613"/>
        <v>35</v>
      </c>
      <c r="BO76" s="4">
        <f t="shared" si="613"/>
        <v>35</v>
      </c>
      <c r="BP76" s="4">
        <f t="shared" si="613"/>
        <v>35</v>
      </c>
      <c r="BQ76" s="4">
        <f t="shared" ref="BQ76:CI76" si="614">+BQ8</f>
        <v>35</v>
      </c>
      <c r="BR76" s="4">
        <f t="shared" si="614"/>
        <v>35</v>
      </c>
      <c r="BS76" s="4">
        <f t="shared" si="614"/>
        <v>35</v>
      </c>
      <c r="BT76" s="4">
        <f t="shared" si="614"/>
        <v>35</v>
      </c>
      <c r="BU76" s="4">
        <f t="shared" si="614"/>
        <v>35</v>
      </c>
      <c r="BV76" s="4">
        <f t="shared" si="614"/>
        <v>35</v>
      </c>
      <c r="BW76" s="4">
        <f t="shared" si="614"/>
        <v>35</v>
      </c>
      <c r="BX76" s="4">
        <f t="shared" si="614"/>
        <v>35</v>
      </c>
      <c r="BY76" s="4">
        <f t="shared" si="614"/>
        <v>35</v>
      </c>
      <c r="BZ76" s="4">
        <f t="shared" si="614"/>
        <v>35</v>
      </c>
      <c r="CA76" s="4">
        <f t="shared" si="614"/>
        <v>35</v>
      </c>
      <c r="CB76" s="4">
        <f t="shared" si="614"/>
        <v>35</v>
      </c>
      <c r="CC76" s="4">
        <f t="shared" si="614"/>
        <v>35</v>
      </c>
      <c r="CD76" s="4">
        <f t="shared" si="614"/>
        <v>35</v>
      </c>
      <c r="CE76" s="4">
        <f t="shared" si="614"/>
        <v>35</v>
      </c>
      <c r="CF76" s="4">
        <f t="shared" si="614"/>
        <v>35</v>
      </c>
      <c r="CG76" s="4">
        <f t="shared" si="614"/>
        <v>35</v>
      </c>
      <c r="CH76" s="4">
        <f t="shared" si="614"/>
        <v>35</v>
      </c>
      <c r="CI76" s="4">
        <f t="shared" si="614"/>
        <v>35</v>
      </c>
    </row>
    <row r="77" spans="1:87" x14ac:dyDescent="0.25">
      <c r="A77" s="16" t="s">
        <v>160</v>
      </c>
      <c r="B77" s="2" t="s">
        <v>116</v>
      </c>
      <c r="C77" s="43"/>
      <c r="D77" s="2" t="s">
        <v>327</v>
      </c>
      <c r="E77" s="5">
        <v>1</v>
      </c>
      <c r="F77" s="5">
        <v>1</v>
      </c>
      <c r="G77" s="5">
        <v>1</v>
      </c>
      <c r="H77" s="5">
        <v>1</v>
      </c>
      <c r="I77" s="5">
        <v>1</v>
      </c>
      <c r="J77" s="5">
        <v>1</v>
      </c>
      <c r="K77" s="5">
        <v>1</v>
      </c>
      <c r="L77" s="5">
        <v>1</v>
      </c>
      <c r="M77" s="5">
        <v>1</v>
      </c>
      <c r="N77" s="5">
        <v>1</v>
      </c>
      <c r="O77" s="5">
        <v>0.5</v>
      </c>
      <c r="P77" s="5">
        <v>0.5</v>
      </c>
      <c r="Q77" s="5">
        <v>0.5</v>
      </c>
      <c r="R77" s="5">
        <v>0.5</v>
      </c>
      <c r="S77" s="5">
        <v>0.5</v>
      </c>
      <c r="T77" s="5">
        <v>0.5</v>
      </c>
      <c r="U77" s="5">
        <v>0.5</v>
      </c>
      <c r="V77" s="5">
        <v>0.5</v>
      </c>
      <c r="W77" s="5">
        <v>0.5</v>
      </c>
      <c r="X77" s="5">
        <v>0.5</v>
      </c>
      <c r="Y77" s="5">
        <v>1</v>
      </c>
      <c r="Z77" s="5">
        <v>1</v>
      </c>
      <c r="AA77" s="5">
        <v>1</v>
      </c>
      <c r="AB77" s="5">
        <v>1</v>
      </c>
      <c r="AC77" s="5">
        <v>1</v>
      </c>
      <c r="AD77" s="5">
        <v>1</v>
      </c>
      <c r="AE77" s="5">
        <v>1</v>
      </c>
      <c r="AF77" s="5">
        <v>1</v>
      </c>
      <c r="AG77" s="5">
        <v>1</v>
      </c>
      <c r="AH77" s="5">
        <v>1</v>
      </c>
      <c r="AI77" s="5">
        <v>1</v>
      </c>
      <c r="AJ77" s="5">
        <v>0.75</v>
      </c>
      <c r="AK77" s="5">
        <v>0.75</v>
      </c>
      <c r="AL77" s="5">
        <v>0.75</v>
      </c>
      <c r="AM77" s="5">
        <v>0.75</v>
      </c>
      <c r="AN77" s="5">
        <v>0.75</v>
      </c>
      <c r="AO77" s="5">
        <v>0.75</v>
      </c>
      <c r="AP77" s="5">
        <v>0.75</v>
      </c>
      <c r="AQ77" s="5">
        <v>0.75</v>
      </c>
      <c r="AR77" s="5">
        <v>0.75</v>
      </c>
      <c r="AS77" s="5">
        <v>0.75</v>
      </c>
      <c r="AT77" s="5">
        <v>0.75</v>
      </c>
      <c r="AU77" s="5">
        <v>0.5</v>
      </c>
      <c r="AV77" s="5">
        <v>0.5</v>
      </c>
      <c r="AW77" s="5">
        <v>0.5</v>
      </c>
      <c r="AX77" s="5">
        <v>0.5</v>
      </c>
      <c r="AY77" s="5">
        <v>0.5</v>
      </c>
      <c r="AZ77" s="5">
        <v>0.5</v>
      </c>
      <c r="BA77" s="5">
        <v>0.5</v>
      </c>
      <c r="BB77" s="5">
        <v>0.5</v>
      </c>
      <c r="BC77" s="5">
        <v>0.5</v>
      </c>
      <c r="BD77" s="5">
        <v>0.5</v>
      </c>
      <c r="BE77" s="5">
        <v>0.5</v>
      </c>
      <c r="BF77" s="5">
        <v>1</v>
      </c>
      <c r="BG77" s="5">
        <v>1</v>
      </c>
      <c r="BH77" s="5">
        <v>1</v>
      </c>
      <c r="BI77" s="5">
        <v>1</v>
      </c>
      <c r="BJ77" s="5">
        <v>1</v>
      </c>
      <c r="BK77" s="5">
        <v>1</v>
      </c>
      <c r="BL77" s="5">
        <v>1</v>
      </c>
      <c r="BM77" s="5">
        <v>1</v>
      </c>
      <c r="BN77" s="5">
        <v>1</v>
      </c>
      <c r="BO77" s="5">
        <v>0.5</v>
      </c>
      <c r="BP77" s="5">
        <v>0.5</v>
      </c>
      <c r="BQ77" s="5">
        <v>0.5</v>
      </c>
      <c r="BR77" s="5">
        <v>0.5</v>
      </c>
      <c r="BS77" s="5">
        <v>0.5</v>
      </c>
      <c r="BT77" s="5">
        <v>0.5</v>
      </c>
      <c r="BU77" s="5">
        <v>0.5</v>
      </c>
      <c r="BV77" s="5">
        <v>0.5</v>
      </c>
      <c r="BW77" s="5">
        <v>0.5</v>
      </c>
      <c r="BX77" s="5">
        <v>0.5</v>
      </c>
      <c r="BY77" s="5">
        <v>0.39</v>
      </c>
      <c r="BZ77" s="5">
        <v>0.39</v>
      </c>
      <c r="CA77" s="5">
        <v>0.39</v>
      </c>
      <c r="CB77" s="5">
        <v>0.39</v>
      </c>
      <c r="CC77" s="5">
        <v>0.39</v>
      </c>
      <c r="CD77" s="5">
        <v>0.39</v>
      </c>
      <c r="CE77" s="5">
        <v>0.39</v>
      </c>
      <c r="CF77" s="5">
        <v>0.39</v>
      </c>
      <c r="CG77" s="5">
        <v>0.39</v>
      </c>
      <c r="CH77" s="5">
        <v>0.39</v>
      </c>
      <c r="CI77" s="5">
        <v>0.39</v>
      </c>
    </row>
    <row r="78" spans="1:87" x14ac:dyDescent="0.25">
      <c r="A78" s="16" t="s">
        <v>163</v>
      </c>
      <c r="B78" s="2" t="s">
        <v>276</v>
      </c>
      <c r="C78" s="2" t="s">
        <v>304</v>
      </c>
      <c r="E78" s="3">
        <v>0.3</v>
      </c>
      <c r="F78" s="3">
        <v>0.3</v>
      </c>
      <c r="G78" s="3">
        <v>0.3</v>
      </c>
      <c r="H78" s="3">
        <v>0.3</v>
      </c>
      <c r="I78" s="3">
        <v>0.3</v>
      </c>
      <c r="J78" s="3">
        <v>0.3</v>
      </c>
      <c r="K78" s="3">
        <v>0.3</v>
      </c>
      <c r="L78" s="3">
        <v>0.3</v>
      </c>
      <c r="M78" s="3">
        <v>0.3</v>
      </c>
      <c r="N78" s="3">
        <v>0.3</v>
      </c>
      <c r="O78" s="3">
        <v>0.3</v>
      </c>
      <c r="P78" s="3">
        <v>0.3</v>
      </c>
      <c r="Q78" s="3">
        <v>0.3</v>
      </c>
      <c r="R78" s="3">
        <v>0.3</v>
      </c>
      <c r="S78" s="3">
        <v>0.3</v>
      </c>
      <c r="T78" s="3">
        <v>0.3</v>
      </c>
      <c r="U78" s="3">
        <v>0.3</v>
      </c>
      <c r="V78" s="3">
        <v>0.3</v>
      </c>
      <c r="W78" s="3">
        <v>0.3</v>
      </c>
      <c r="X78" s="3">
        <v>0.3</v>
      </c>
      <c r="Y78" s="3">
        <v>0.65</v>
      </c>
      <c r="Z78" s="3">
        <v>0.65</v>
      </c>
      <c r="AA78" s="3">
        <v>0.65</v>
      </c>
      <c r="AB78" s="3">
        <v>0.65</v>
      </c>
      <c r="AC78" s="3">
        <v>0.65</v>
      </c>
      <c r="AD78" s="3">
        <v>0.65</v>
      </c>
      <c r="AE78" s="3">
        <v>0.65</v>
      </c>
      <c r="AF78" s="3">
        <v>0.65</v>
      </c>
      <c r="AG78" s="3">
        <v>0.65</v>
      </c>
      <c r="AH78" s="3">
        <v>0.65</v>
      </c>
      <c r="AI78" s="3">
        <v>0.65</v>
      </c>
      <c r="AJ78" s="3">
        <v>0.65</v>
      </c>
      <c r="AK78" s="3">
        <v>0.65</v>
      </c>
      <c r="AL78" s="3">
        <v>0.65</v>
      </c>
      <c r="AM78" s="3">
        <v>0.65</v>
      </c>
      <c r="AN78" s="3">
        <v>0.65</v>
      </c>
      <c r="AO78" s="3">
        <v>0.65</v>
      </c>
      <c r="AP78" s="3">
        <v>0.65</v>
      </c>
      <c r="AQ78" s="3">
        <v>0.65</v>
      </c>
      <c r="AR78" s="3">
        <v>0.65</v>
      </c>
      <c r="AS78" s="3">
        <v>0.65</v>
      </c>
      <c r="AT78" s="3">
        <v>0.65</v>
      </c>
      <c r="AU78" s="3">
        <v>0.65</v>
      </c>
      <c r="AV78" s="3">
        <v>0.65</v>
      </c>
      <c r="AW78" s="3">
        <v>0.65</v>
      </c>
      <c r="AX78" s="3">
        <v>0.65</v>
      </c>
      <c r="AY78" s="3">
        <v>0.65</v>
      </c>
      <c r="AZ78" s="3">
        <v>0.65</v>
      </c>
      <c r="BA78" s="3">
        <v>0.65</v>
      </c>
      <c r="BB78" s="3">
        <v>0.65</v>
      </c>
      <c r="BC78" s="3">
        <v>0.65</v>
      </c>
      <c r="BD78" s="3">
        <v>0.65</v>
      </c>
      <c r="BE78" s="3">
        <v>0.65</v>
      </c>
      <c r="BF78" s="3">
        <v>4.9000000000000004</v>
      </c>
      <c r="BG78" s="3">
        <v>4.9000000000000004</v>
      </c>
      <c r="BH78" s="3">
        <v>4.9000000000000004</v>
      </c>
      <c r="BI78" s="3">
        <v>4.9000000000000004</v>
      </c>
      <c r="BJ78" s="3">
        <v>4.9000000000000004</v>
      </c>
      <c r="BK78" s="3">
        <v>4.9000000000000004</v>
      </c>
      <c r="BL78" s="3">
        <v>4.9000000000000004</v>
      </c>
      <c r="BM78" s="3">
        <v>4.9000000000000004</v>
      </c>
      <c r="BN78" s="3">
        <v>4.9000000000000004</v>
      </c>
      <c r="BO78" s="3">
        <v>4.9000000000000004</v>
      </c>
      <c r="BP78" s="3">
        <v>4.9000000000000004</v>
      </c>
      <c r="BQ78" s="3">
        <v>4.9000000000000004</v>
      </c>
      <c r="BR78" s="3">
        <v>4.9000000000000004</v>
      </c>
      <c r="BS78" s="3">
        <v>4.9000000000000004</v>
      </c>
      <c r="BT78" s="3">
        <v>4.9000000000000004</v>
      </c>
      <c r="BU78" s="3">
        <v>4.9000000000000004</v>
      </c>
      <c r="BV78" s="3">
        <v>4.9000000000000004</v>
      </c>
      <c r="BW78" s="3">
        <v>4.9000000000000004</v>
      </c>
      <c r="BX78" s="3">
        <v>4.9000000000000004</v>
      </c>
      <c r="BY78" s="3">
        <v>2.5</v>
      </c>
      <c r="BZ78" s="3">
        <v>2.5</v>
      </c>
      <c r="CA78" s="3">
        <v>2.5</v>
      </c>
      <c r="CB78" s="3">
        <v>2.5</v>
      </c>
      <c r="CC78" s="3">
        <v>2.5</v>
      </c>
      <c r="CD78" s="3">
        <v>2.5</v>
      </c>
      <c r="CE78" s="3">
        <v>2.5</v>
      </c>
      <c r="CF78" s="3">
        <v>2.5</v>
      </c>
      <c r="CG78" s="3">
        <v>2.5</v>
      </c>
      <c r="CH78" s="3">
        <v>2.5</v>
      </c>
      <c r="CI78" s="3">
        <v>2.5</v>
      </c>
    </row>
    <row r="79" spans="1:87" x14ac:dyDescent="0.25">
      <c r="A79" s="16" t="s">
        <v>52</v>
      </c>
      <c r="B79" s="2" t="s">
        <v>276</v>
      </c>
      <c r="E79" s="4">
        <f t="shared" ref="E79:L79" si="615">+E77*E78</f>
        <v>0.3</v>
      </c>
      <c r="F79" s="4">
        <f t="shared" si="615"/>
        <v>0.3</v>
      </c>
      <c r="G79" s="4">
        <f t="shared" si="615"/>
        <v>0.3</v>
      </c>
      <c r="H79" s="4">
        <f t="shared" si="615"/>
        <v>0.3</v>
      </c>
      <c r="I79" s="4">
        <f t="shared" si="615"/>
        <v>0.3</v>
      </c>
      <c r="J79" s="4">
        <f t="shared" si="615"/>
        <v>0.3</v>
      </c>
      <c r="K79" s="4">
        <f t="shared" si="615"/>
        <v>0.3</v>
      </c>
      <c r="L79" s="4">
        <f t="shared" si="615"/>
        <v>0.3</v>
      </c>
      <c r="M79" s="4">
        <f t="shared" ref="M79:N79" si="616">+M77*M78</f>
        <v>0.3</v>
      </c>
      <c r="N79" s="4">
        <f t="shared" si="616"/>
        <v>0.3</v>
      </c>
      <c r="O79" s="4">
        <f t="shared" ref="O79:W79" si="617">+O77*O78</f>
        <v>0.15</v>
      </c>
      <c r="P79" s="4">
        <f t="shared" ref="P79:R79" si="618">+P77*P78</f>
        <v>0.15</v>
      </c>
      <c r="Q79" s="4">
        <f t="shared" si="618"/>
        <v>0.15</v>
      </c>
      <c r="R79" s="4">
        <f t="shared" si="618"/>
        <v>0.15</v>
      </c>
      <c r="S79" s="4">
        <f t="shared" si="617"/>
        <v>0.15</v>
      </c>
      <c r="T79" s="4">
        <f t="shared" ref="T79:U79" si="619">+T77*T78</f>
        <v>0.15</v>
      </c>
      <c r="U79" s="4">
        <f t="shared" si="619"/>
        <v>0.15</v>
      </c>
      <c r="V79" s="4">
        <f t="shared" ref="V79" si="620">+V77*V78</f>
        <v>0.15</v>
      </c>
      <c r="W79" s="4">
        <f t="shared" si="617"/>
        <v>0.15</v>
      </c>
      <c r="X79" s="4">
        <f t="shared" ref="X79" si="621">+X77*X78</f>
        <v>0.15</v>
      </c>
      <c r="Y79" s="4">
        <f t="shared" ref="Y79:AH79" si="622">+Y77*Y78</f>
        <v>0.65</v>
      </c>
      <c r="Z79" s="4">
        <f t="shared" ref="Z79" si="623">+Z77*Z78</f>
        <v>0.65</v>
      </c>
      <c r="AA79" s="4">
        <f t="shared" ref="AA79:AC79" si="624">+AA77*AA78</f>
        <v>0.65</v>
      </c>
      <c r="AB79" s="4">
        <f t="shared" si="624"/>
        <v>0.65</v>
      </c>
      <c r="AC79" s="4">
        <f t="shared" si="624"/>
        <v>0.65</v>
      </c>
      <c r="AD79" s="4">
        <f t="shared" si="622"/>
        <v>0.65</v>
      </c>
      <c r="AE79" s="4">
        <f t="shared" ref="AE79:AF79" si="625">+AE77*AE78</f>
        <v>0.65</v>
      </c>
      <c r="AF79" s="4">
        <f t="shared" si="625"/>
        <v>0.65</v>
      </c>
      <c r="AG79" s="4">
        <f t="shared" ref="AG79" si="626">+AG77*AG78</f>
        <v>0.65</v>
      </c>
      <c r="AH79" s="4">
        <f t="shared" si="622"/>
        <v>0.65</v>
      </c>
      <c r="AI79" s="4">
        <f t="shared" ref="AI79" si="627">+AI77*AI78</f>
        <v>0.65</v>
      </c>
      <c r="AJ79" s="4">
        <f t="shared" ref="AJ79:AS79" si="628">+AJ77*AJ78</f>
        <v>0.48750000000000004</v>
      </c>
      <c r="AK79" s="4">
        <f t="shared" ref="AK79" si="629">+AK77*AK78</f>
        <v>0.48750000000000004</v>
      </c>
      <c r="AL79" s="4">
        <f t="shared" ref="AL79:AN79" si="630">+AL77*AL78</f>
        <v>0.48750000000000004</v>
      </c>
      <c r="AM79" s="4">
        <f t="shared" si="630"/>
        <v>0.48750000000000004</v>
      </c>
      <c r="AN79" s="4">
        <f t="shared" si="630"/>
        <v>0.48750000000000004</v>
      </c>
      <c r="AO79" s="4">
        <f t="shared" si="628"/>
        <v>0.48750000000000004</v>
      </c>
      <c r="AP79" s="4">
        <f t="shared" ref="AP79:AQ79" si="631">+AP77*AP78</f>
        <v>0.48750000000000004</v>
      </c>
      <c r="AQ79" s="4">
        <f t="shared" si="631"/>
        <v>0.48750000000000004</v>
      </c>
      <c r="AR79" s="4">
        <f t="shared" ref="AR79" si="632">+AR77*AR78</f>
        <v>0.48750000000000004</v>
      </c>
      <c r="AS79" s="4">
        <f t="shared" si="628"/>
        <v>0.48750000000000004</v>
      </c>
      <c r="AT79" s="4">
        <f t="shared" ref="AT79" si="633">+AT77*AT78</f>
        <v>0.48750000000000004</v>
      </c>
      <c r="AU79" s="4">
        <f t="shared" ref="AU79:BD79" si="634">+AU77*AU78</f>
        <v>0.32500000000000001</v>
      </c>
      <c r="AV79" s="4">
        <f t="shared" ref="AV79" si="635">+AV77*AV78</f>
        <v>0.32500000000000001</v>
      </c>
      <c r="AW79" s="4">
        <f t="shared" ref="AW79:AY79" si="636">+AW77*AW78</f>
        <v>0.32500000000000001</v>
      </c>
      <c r="AX79" s="4">
        <f t="shared" si="636"/>
        <v>0.32500000000000001</v>
      </c>
      <c r="AY79" s="4">
        <f t="shared" si="636"/>
        <v>0.32500000000000001</v>
      </c>
      <c r="AZ79" s="4">
        <f t="shared" si="634"/>
        <v>0.32500000000000001</v>
      </c>
      <c r="BA79" s="4">
        <f t="shared" ref="BA79:BB79" si="637">+BA77*BA78</f>
        <v>0.32500000000000001</v>
      </c>
      <c r="BB79" s="4">
        <f t="shared" si="637"/>
        <v>0.32500000000000001</v>
      </c>
      <c r="BC79" s="4">
        <f t="shared" ref="BC79" si="638">+BC77*BC78</f>
        <v>0.32500000000000001</v>
      </c>
      <c r="BD79" s="4">
        <f t="shared" si="634"/>
        <v>0.32500000000000001</v>
      </c>
      <c r="BE79" s="4">
        <f t="shared" ref="BE79" si="639">+BE77*BE78</f>
        <v>0.32500000000000001</v>
      </c>
      <c r="BF79" s="4">
        <f t="shared" ref="BF79:BS79" si="640">+BF77*BF78</f>
        <v>4.9000000000000004</v>
      </c>
      <c r="BG79" s="4">
        <f t="shared" ref="BG79:BI79" si="641">+BG77*BG78</f>
        <v>4.9000000000000004</v>
      </c>
      <c r="BH79" s="4">
        <f t="shared" si="641"/>
        <v>4.9000000000000004</v>
      </c>
      <c r="BI79" s="4">
        <f t="shared" si="641"/>
        <v>4.9000000000000004</v>
      </c>
      <c r="BJ79" s="4">
        <f t="shared" si="640"/>
        <v>4.9000000000000004</v>
      </c>
      <c r="BK79" s="4">
        <f t="shared" ref="BK79:BL79" si="642">+BK77*BK78</f>
        <v>4.9000000000000004</v>
      </c>
      <c r="BL79" s="4">
        <f t="shared" si="642"/>
        <v>4.9000000000000004</v>
      </c>
      <c r="BM79" s="4">
        <f t="shared" ref="BM79" si="643">+BM77*BM78</f>
        <v>4.9000000000000004</v>
      </c>
      <c r="BN79" s="4">
        <f t="shared" ref="BN79" si="644">+BN77*BN78</f>
        <v>4.9000000000000004</v>
      </c>
      <c r="BO79" s="4">
        <f t="shared" si="640"/>
        <v>2.4500000000000002</v>
      </c>
      <c r="BP79" s="4">
        <f t="shared" ref="BP79:BR79" si="645">+BP77*BP78</f>
        <v>2.4500000000000002</v>
      </c>
      <c r="BQ79" s="4">
        <f t="shared" si="645"/>
        <v>2.4500000000000002</v>
      </c>
      <c r="BR79" s="4">
        <f t="shared" si="645"/>
        <v>2.4500000000000002</v>
      </c>
      <c r="BS79" s="4">
        <f t="shared" si="640"/>
        <v>2.4500000000000002</v>
      </c>
      <c r="BT79" s="4">
        <f t="shared" ref="BT79:BU79" si="646">+BT77*BT78</f>
        <v>2.4500000000000002</v>
      </c>
      <c r="BU79" s="4">
        <f t="shared" si="646"/>
        <v>2.4500000000000002</v>
      </c>
      <c r="BV79" s="4">
        <f t="shared" ref="BV79" si="647">+BV77*BV78</f>
        <v>2.4500000000000002</v>
      </c>
      <c r="BW79" s="4">
        <f t="shared" ref="BW79" si="648">+BW77*BW78</f>
        <v>2.4500000000000002</v>
      </c>
      <c r="BX79" s="4">
        <f t="shared" ref="BX79" si="649">+BX77*BX78</f>
        <v>2.4500000000000002</v>
      </c>
      <c r="BY79" s="4">
        <f t="shared" ref="BY79:CH79" si="650">+BY77*BY78</f>
        <v>0.97500000000000009</v>
      </c>
      <c r="BZ79" s="4">
        <f t="shared" ref="BZ79:CB79" si="651">+BZ77*BZ78</f>
        <v>0.97500000000000009</v>
      </c>
      <c r="CA79" s="4">
        <f t="shared" si="651"/>
        <v>0.97500000000000009</v>
      </c>
      <c r="CB79" s="4">
        <f t="shared" si="651"/>
        <v>0.97500000000000009</v>
      </c>
      <c r="CC79" s="4">
        <f t="shared" si="650"/>
        <v>0.97500000000000009</v>
      </c>
      <c r="CD79" s="4">
        <f t="shared" ref="CD79:CE79" si="652">+CD77*CD78</f>
        <v>0.97500000000000009</v>
      </c>
      <c r="CE79" s="4">
        <f t="shared" si="652"/>
        <v>0.97500000000000009</v>
      </c>
      <c r="CF79" s="4">
        <f t="shared" ref="CF79" si="653">+CF77*CF78</f>
        <v>0.97500000000000009</v>
      </c>
      <c r="CG79" s="4">
        <f t="shared" ref="CG79" si="654">+CG77*CG78</f>
        <v>0.97500000000000009</v>
      </c>
      <c r="CH79" s="4">
        <f t="shared" si="650"/>
        <v>0.97500000000000009</v>
      </c>
      <c r="CI79" s="4">
        <f t="shared" ref="CI79" si="655">+CI77*CI78</f>
        <v>0.97500000000000009</v>
      </c>
    </row>
    <row r="80" spans="1:87" x14ac:dyDescent="0.25">
      <c r="A80" s="16" t="s">
        <v>281</v>
      </c>
      <c r="B80" s="2" t="s">
        <v>280</v>
      </c>
      <c r="D80" s="2" t="s">
        <v>326</v>
      </c>
      <c r="E80" s="3">
        <v>54</v>
      </c>
      <c r="F80" s="3">
        <v>54</v>
      </c>
      <c r="G80" s="3">
        <v>54</v>
      </c>
      <c r="H80" s="3">
        <v>54</v>
      </c>
      <c r="I80" s="3">
        <v>54</v>
      </c>
      <c r="J80" s="3">
        <v>54</v>
      </c>
      <c r="K80" s="3">
        <v>54</v>
      </c>
      <c r="L80" s="3">
        <v>54</v>
      </c>
      <c r="M80" s="3">
        <v>54</v>
      </c>
      <c r="N80" s="3">
        <v>54</v>
      </c>
      <c r="O80" s="3">
        <v>54</v>
      </c>
      <c r="P80" s="3">
        <v>54</v>
      </c>
      <c r="Q80" s="3">
        <v>54</v>
      </c>
      <c r="R80" s="3">
        <v>54</v>
      </c>
      <c r="S80" s="3">
        <v>54</v>
      </c>
      <c r="T80" s="3">
        <v>54</v>
      </c>
      <c r="U80" s="3">
        <v>54</v>
      </c>
      <c r="V80" s="3">
        <v>54</v>
      </c>
      <c r="W80" s="3">
        <v>54</v>
      </c>
      <c r="X80" s="3">
        <v>54</v>
      </c>
      <c r="Y80" s="3">
        <v>84</v>
      </c>
      <c r="Z80" s="3">
        <v>84</v>
      </c>
      <c r="AA80" s="3">
        <v>84</v>
      </c>
      <c r="AB80" s="3">
        <v>84</v>
      </c>
      <c r="AC80" s="3">
        <v>84</v>
      </c>
      <c r="AD80" s="3">
        <v>84</v>
      </c>
      <c r="AE80" s="3">
        <v>84</v>
      </c>
      <c r="AF80" s="3">
        <v>84</v>
      </c>
      <c r="AG80" s="3">
        <v>84</v>
      </c>
      <c r="AH80" s="3">
        <v>84</v>
      </c>
      <c r="AI80" s="3">
        <v>84</v>
      </c>
      <c r="AJ80" s="3">
        <v>84</v>
      </c>
      <c r="AK80" s="3">
        <v>84</v>
      </c>
      <c r="AL80" s="3">
        <v>84</v>
      </c>
      <c r="AM80" s="3">
        <v>84</v>
      </c>
      <c r="AN80" s="3">
        <v>84</v>
      </c>
      <c r="AO80" s="3">
        <v>84</v>
      </c>
      <c r="AP80" s="3">
        <v>84</v>
      </c>
      <c r="AQ80" s="3">
        <v>84</v>
      </c>
      <c r="AR80" s="3">
        <v>84</v>
      </c>
      <c r="AS80" s="3">
        <v>84</v>
      </c>
      <c r="AT80" s="3">
        <v>84</v>
      </c>
      <c r="AU80" s="3">
        <v>84</v>
      </c>
      <c r="AV80" s="3">
        <v>84</v>
      </c>
      <c r="AW80" s="3">
        <v>84</v>
      </c>
      <c r="AX80" s="3">
        <v>84</v>
      </c>
      <c r="AY80" s="3">
        <v>84</v>
      </c>
      <c r="AZ80" s="3">
        <v>84</v>
      </c>
      <c r="BA80" s="3">
        <v>84</v>
      </c>
      <c r="BB80" s="3">
        <v>84</v>
      </c>
      <c r="BC80" s="3">
        <v>84</v>
      </c>
      <c r="BD80" s="3">
        <v>84</v>
      </c>
      <c r="BE80" s="3">
        <v>84</v>
      </c>
      <c r="BF80" s="3">
        <f t="shared" ref="BF80:BN80" si="656">+(7+31+3)*2.26</f>
        <v>92.66</v>
      </c>
      <c r="BG80" s="3">
        <f t="shared" si="656"/>
        <v>92.66</v>
      </c>
      <c r="BH80" s="3">
        <f t="shared" si="656"/>
        <v>92.66</v>
      </c>
      <c r="BI80" s="3">
        <f t="shared" si="656"/>
        <v>92.66</v>
      </c>
      <c r="BJ80" s="3">
        <f t="shared" si="656"/>
        <v>92.66</v>
      </c>
      <c r="BK80" s="3">
        <f t="shared" si="656"/>
        <v>92.66</v>
      </c>
      <c r="BL80" s="3">
        <f t="shared" si="656"/>
        <v>92.66</v>
      </c>
      <c r="BM80" s="3">
        <f t="shared" si="656"/>
        <v>92.66</v>
      </c>
      <c r="BN80" s="3">
        <f t="shared" si="656"/>
        <v>92.66</v>
      </c>
      <c r="BO80" s="3">
        <f t="shared" ref="BO80:BX80" si="657">+(7+31+3)*2.26</f>
        <v>92.66</v>
      </c>
      <c r="BP80" s="3">
        <f t="shared" si="657"/>
        <v>92.66</v>
      </c>
      <c r="BQ80" s="3">
        <f t="shared" si="657"/>
        <v>92.66</v>
      </c>
      <c r="BR80" s="3">
        <f t="shared" si="657"/>
        <v>92.66</v>
      </c>
      <c r="BS80" s="3">
        <f t="shared" si="657"/>
        <v>92.66</v>
      </c>
      <c r="BT80" s="3">
        <f t="shared" si="657"/>
        <v>92.66</v>
      </c>
      <c r="BU80" s="3">
        <f t="shared" si="657"/>
        <v>92.66</v>
      </c>
      <c r="BV80" s="3">
        <f t="shared" si="657"/>
        <v>92.66</v>
      </c>
      <c r="BW80" s="3">
        <f t="shared" si="657"/>
        <v>92.66</v>
      </c>
      <c r="BX80" s="3">
        <f t="shared" si="657"/>
        <v>92.66</v>
      </c>
      <c r="BY80" s="3">
        <f t="shared" ref="BY80:CI80" si="658">365-(7+31+3)*2.26</f>
        <v>272.34000000000003</v>
      </c>
      <c r="BZ80" s="3">
        <f t="shared" si="658"/>
        <v>272.34000000000003</v>
      </c>
      <c r="CA80" s="3">
        <f t="shared" si="658"/>
        <v>272.34000000000003</v>
      </c>
      <c r="CB80" s="3">
        <f t="shared" si="658"/>
        <v>272.34000000000003</v>
      </c>
      <c r="CC80" s="3">
        <f t="shared" si="658"/>
        <v>272.34000000000003</v>
      </c>
      <c r="CD80" s="3">
        <f t="shared" si="658"/>
        <v>272.34000000000003</v>
      </c>
      <c r="CE80" s="3">
        <f t="shared" si="658"/>
        <v>272.34000000000003</v>
      </c>
      <c r="CF80" s="3">
        <f t="shared" si="658"/>
        <v>272.34000000000003</v>
      </c>
      <c r="CG80" s="3">
        <f t="shared" si="658"/>
        <v>272.34000000000003</v>
      </c>
      <c r="CH80" s="3">
        <f t="shared" si="658"/>
        <v>272.34000000000003</v>
      </c>
      <c r="CI80" s="3">
        <f t="shared" si="658"/>
        <v>272.34000000000003</v>
      </c>
    </row>
    <row r="81" spans="1:87" x14ac:dyDescent="0.25">
      <c r="A81" s="16" t="s">
        <v>279</v>
      </c>
      <c r="B81" s="2" t="s">
        <v>159</v>
      </c>
      <c r="C81" s="2" t="s">
        <v>191</v>
      </c>
      <c r="E81" s="3">
        <v>24.3</v>
      </c>
      <c r="F81" s="3">
        <v>24.3</v>
      </c>
      <c r="G81" s="3">
        <v>24.3</v>
      </c>
      <c r="H81" s="3">
        <v>24.3</v>
      </c>
      <c r="I81" s="3">
        <v>24.3</v>
      </c>
      <c r="J81" s="3">
        <v>24.3</v>
      </c>
      <c r="K81" s="3">
        <v>24.3</v>
      </c>
      <c r="L81" s="3">
        <v>24.3</v>
      </c>
      <c r="M81" s="3">
        <v>24.3</v>
      </c>
      <c r="N81" s="3">
        <v>24.3</v>
      </c>
      <c r="O81" s="3">
        <v>24.3</v>
      </c>
      <c r="P81" s="3">
        <v>24.3</v>
      </c>
      <c r="Q81" s="3">
        <v>24.3</v>
      </c>
      <c r="R81" s="3">
        <v>24.3</v>
      </c>
      <c r="S81" s="3">
        <v>24.3</v>
      </c>
      <c r="T81" s="3">
        <v>24.3</v>
      </c>
      <c r="U81" s="3">
        <v>24.3</v>
      </c>
      <c r="V81" s="3">
        <v>24.3</v>
      </c>
      <c r="W81" s="3">
        <v>24.3</v>
      </c>
      <c r="X81" s="3">
        <v>24.3</v>
      </c>
      <c r="Y81" s="3">
        <v>84</v>
      </c>
      <c r="Z81" s="3">
        <v>84</v>
      </c>
      <c r="AA81" s="3">
        <v>84</v>
      </c>
      <c r="AB81" s="3">
        <v>84</v>
      </c>
      <c r="AC81" s="3">
        <v>84</v>
      </c>
      <c r="AD81" s="3">
        <v>84</v>
      </c>
      <c r="AE81" s="3">
        <v>84</v>
      </c>
      <c r="AF81" s="3">
        <v>84</v>
      </c>
      <c r="AG81" s="3">
        <v>84</v>
      </c>
      <c r="AH81" s="3">
        <v>84</v>
      </c>
      <c r="AI81" s="3">
        <v>84</v>
      </c>
      <c r="AJ81" s="3">
        <v>84</v>
      </c>
      <c r="AK81" s="3">
        <v>84</v>
      </c>
      <c r="AL81" s="3">
        <v>84</v>
      </c>
      <c r="AM81" s="3">
        <v>84</v>
      </c>
      <c r="AN81" s="3">
        <v>84</v>
      </c>
      <c r="AO81" s="3">
        <v>84</v>
      </c>
      <c r="AP81" s="3">
        <v>84</v>
      </c>
      <c r="AQ81" s="3">
        <v>84</v>
      </c>
      <c r="AR81" s="3">
        <v>84</v>
      </c>
      <c r="AS81" s="3">
        <v>84</v>
      </c>
      <c r="AT81" s="3">
        <v>84</v>
      </c>
      <c r="AU81" s="3">
        <v>84</v>
      </c>
      <c r="AV81" s="3">
        <v>84</v>
      </c>
      <c r="AW81" s="3">
        <v>84</v>
      </c>
      <c r="AX81" s="3">
        <v>84</v>
      </c>
      <c r="AY81" s="3">
        <v>84</v>
      </c>
      <c r="AZ81" s="3">
        <v>84</v>
      </c>
      <c r="BA81" s="3">
        <v>84</v>
      </c>
      <c r="BB81" s="3">
        <v>84</v>
      </c>
      <c r="BC81" s="3">
        <v>84</v>
      </c>
      <c r="BD81" s="3">
        <v>84</v>
      </c>
      <c r="BE81" s="3">
        <v>84</v>
      </c>
      <c r="BF81" s="3">
        <v>1</v>
      </c>
      <c r="BG81" s="3">
        <v>1</v>
      </c>
      <c r="BH81" s="3">
        <v>1</v>
      </c>
      <c r="BI81" s="3">
        <v>1</v>
      </c>
      <c r="BJ81" s="3">
        <v>1</v>
      </c>
      <c r="BK81" s="3">
        <v>1</v>
      </c>
      <c r="BL81" s="3">
        <v>1</v>
      </c>
      <c r="BM81" s="3">
        <v>1</v>
      </c>
      <c r="BN81" s="3">
        <v>1</v>
      </c>
      <c r="BO81" s="3">
        <v>1</v>
      </c>
      <c r="BP81" s="3">
        <v>1</v>
      </c>
      <c r="BQ81" s="3">
        <v>1</v>
      </c>
      <c r="BR81" s="3">
        <v>1</v>
      </c>
      <c r="BS81" s="3">
        <v>1</v>
      </c>
      <c r="BT81" s="3">
        <v>1</v>
      </c>
      <c r="BU81" s="3">
        <v>1</v>
      </c>
      <c r="BV81" s="3">
        <v>1</v>
      </c>
      <c r="BW81" s="3">
        <v>1</v>
      </c>
      <c r="BX81" s="3">
        <v>1</v>
      </c>
      <c r="BY81" s="3">
        <v>1</v>
      </c>
      <c r="BZ81" s="3">
        <v>1</v>
      </c>
      <c r="CA81" s="3">
        <v>1</v>
      </c>
      <c r="CB81" s="3">
        <v>1</v>
      </c>
      <c r="CC81" s="3">
        <v>1</v>
      </c>
      <c r="CD81" s="3">
        <v>1</v>
      </c>
      <c r="CE81" s="3">
        <v>1</v>
      </c>
      <c r="CF81" s="3">
        <v>1</v>
      </c>
      <c r="CG81" s="3">
        <v>1</v>
      </c>
      <c r="CH81" s="3">
        <v>1</v>
      </c>
      <c r="CI81" s="3">
        <v>1</v>
      </c>
    </row>
    <row r="82" spans="1:87" x14ac:dyDescent="0.25">
      <c r="A82" s="16" t="s">
        <v>165</v>
      </c>
      <c r="B82" s="2" t="s">
        <v>166</v>
      </c>
      <c r="C82" s="2" t="s">
        <v>191</v>
      </c>
      <c r="E82" s="3">
        <v>1.79</v>
      </c>
      <c r="F82" s="3">
        <v>1.79</v>
      </c>
      <c r="G82" s="3">
        <v>1.79</v>
      </c>
      <c r="H82" s="3">
        <v>1.79</v>
      </c>
      <c r="I82" s="3">
        <v>1.79</v>
      </c>
      <c r="J82" s="3">
        <v>1.79</v>
      </c>
      <c r="K82" s="3">
        <v>1.79</v>
      </c>
      <c r="L82" s="3">
        <v>1.79</v>
      </c>
      <c r="M82" s="3">
        <v>1.79</v>
      </c>
      <c r="N82" s="3">
        <v>1.79</v>
      </c>
      <c r="O82" s="3">
        <v>1.79</v>
      </c>
      <c r="P82" s="3">
        <v>1.79</v>
      </c>
      <c r="Q82" s="3">
        <v>1.79</v>
      </c>
      <c r="R82" s="3">
        <v>1.79</v>
      </c>
      <c r="S82" s="3">
        <v>1.79</v>
      </c>
      <c r="T82" s="3">
        <v>1.79</v>
      </c>
      <c r="U82" s="3">
        <v>1.79</v>
      </c>
      <c r="V82" s="3">
        <v>1.79</v>
      </c>
      <c r="W82" s="3">
        <v>1.79</v>
      </c>
      <c r="X82" s="3">
        <v>1.79</v>
      </c>
      <c r="Y82" s="3">
        <v>2.62</v>
      </c>
      <c r="Z82" s="3">
        <v>2.62</v>
      </c>
      <c r="AA82" s="3">
        <v>2.62</v>
      </c>
      <c r="AB82" s="3">
        <v>2.62</v>
      </c>
      <c r="AC82" s="3">
        <v>2.62</v>
      </c>
      <c r="AD82" s="3">
        <v>2.62</v>
      </c>
      <c r="AE82" s="3">
        <v>2.62</v>
      </c>
      <c r="AF82" s="3">
        <v>2.62</v>
      </c>
      <c r="AG82" s="3">
        <v>2.62</v>
      </c>
      <c r="AH82" s="3">
        <v>2.62</v>
      </c>
      <c r="AI82" s="3">
        <v>2.62</v>
      </c>
      <c r="AJ82" s="3">
        <v>2.62</v>
      </c>
      <c r="AK82" s="3">
        <v>2.62</v>
      </c>
      <c r="AL82" s="3">
        <v>2.62</v>
      </c>
      <c r="AM82" s="3">
        <v>2.62</v>
      </c>
      <c r="AN82" s="3">
        <v>2.62</v>
      </c>
      <c r="AO82" s="3">
        <v>2.62</v>
      </c>
      <c r="AP82" s="3">
        <v>2.62</v>
      </c>
      <c r="AQ82" s="3">
        <v>2.62</v>
      </c>
      <c r="AR82" s="3">
        <v>2.62</v>
      </c>
      <c r="AS82" s="3">
        <v>2.62</v>
      </c>
      <c r="AT82" s="3">
        <v>2.62</v>
      </c>
      <c r="AU82" s="3">
        <v>2.62</v>
      </c>
      <c r="AV82" s="3">
        <v>2.62</v>
      </c>
      <c r="AW82" s="3">
        <v>2.62</v>
      </c>
      <c r="AX82" s="3">
        <v>2.62</v>
      </c>
      <c r="AY82" s="3">
        <v>2.62</v>
      </c>
      <c r="AZ82" s="3">
        <v>2.62</v>
      </c>
      <c r="BA82" s="3">
        <v>2.62</v>
      </c>
      <c r="BB82" s="3">
        <v>2.62</v>
      </c>
      <c r="BC82" s="3">
        <v>2.62</v>
      </c>
      <c r="BD82" s="3">
        <v>2.62</v>
      </c>
      <c r="BE82" s="3">
        <v>2.62</v>
      </c>
      <c r="BF82" s="3">
        <v>538.4</v>
      </c>
      <c r="BG82" s="3">
        <v>538.4</v>
      </c>
      <c r="BH82" s="3">
        <v>538.4</v>
      </c>
      <c r="BI82" s="3">
        <v>538.4</v>
      </c>
      <c r="BJ82" s="3">
        <v>538.4</v>
      </c>
      <c r="BK82" s="3">
        <v>538.4</v>
      </c>
      <c r="BL82" s="3">
        <v>538.4</v>
      </c>
      <c r="BM82" s="3">
        <v>538.4</v>
      </c>
      <c r="BN82" s="3">
        <v>538.4</v>
      </c>
      <c r="BO82" s="3">
        <v>538.4</v>
      </c>
      <c r="BP82" s="3">
        <v>538.4</v>
      </c>
      <c r="BQ82" s="3">
        <v>538.4</v>
      </c>
      <c r="BR82" s="3">
        <v>538.4</v>
      </c>
      <c r="BS82" s="3">
        <v>538.4</v>
      </c>
      <c r="BT82" s="3">
        <v>538.4</v>
      </c>
      <c r="BU82" s="3">
        <v>538.4</v>
      </c>
      <c r="BV82" s="3">
        <v>538.4</v>
      </c>
      <c r="BW82" s="3">
        <v>538.4</v>
      </c>
      <c r="BX82" s="3">
        <v>538.4</v>
      </c>
      <c r="BY82" s="3">
        <v>972.8</v>
      </c>
      <c r="BZ82" s="3">
        <v>972.8</v>
      </c>
      <c r="CA82" s="3">
        <v>972.8</v>
      </c>
      <c r="CB82" s="3">
        <v>972.8</v>
      </c>
      <c r="CC82" s="3">
        <v>972.8</v>
      </c>
      <c r="CD82" s="3">
        <v>972.8</v>
      </c>
      <c r="CE82" s="3">
        <v>972.8</v>
      </c>
      <c r="CF82" s="3">
        <v>972.8</v>
      </c>
      <c r="CG82" s="3">
        <v>972.8</v>
      </c>
      <c r="CH82" s="3">
        <v>972.8</v>
      </c>
      <c r="CI82" s="3">
        <v>972.8</v>
      </c>
    </row>
    <row r="83" spans="1:87" x14ac:dyDescent="0.25">
      <c r="A83" s="16" t="s">
        <v>277</v>
      </c>
      <c r="B83" s="2" t="s">
        <v>53</v>
      </c>
      <c r="C83" s="2" t="s">
        <v>191</v>
      </c>
      <c r="E83" s="3">
        <v>1.1000000000000001</v>
      </c>
      <c r="F83" s="3">
        <v>1.1000000000000001</v>
      </c>
      <c r="G83" s="3">
        <v>1.1000000000000001</v>
      </c>
      <c r="H83" s="3">
        <v>1.1000000000000001</v>
      </c>
      <c r="I83" s="3">
        <v>1.1000000000000001</v>
      </c>
      <c r="J83" s="3">
        <v>1.1000000000000001</v>
      </c>
      <c r="K83" s="3">
        <v>1.1000000000000001</v>
      </c>
      <c r="L83" s="3">
        <v>1.1000000000000001</v>
      </c>
      <c r="M83" s="3">
        <v>1.1000000000000001</v>
      </c>
      <c r="N83" s="3">
        <v>1.1000000000000001</v>
      </c>
      <c r="O83" s="3">
        <v>1.1000000000000001</v>
      </c>
      <c r="P83" s="3">
        <v>1.1000000000000001</v>
      </c>
      <c r="Q83" s="3">
        <v>1.1000000000000001</v>
      </c>
      <c r="R83" s="3">
        <v>1.1000000000000001</v>
      </c>
      <c r="S83" s="3">
        <v>1.1000000000000001</v>
      </c>
      <c r="T83" s="3">
        <v>1.1000000000000001</v>
      </c>
      <c r="U83" s="3">
        <v>1.1000000000000001</v>
      </c>
      <c r="V83" s="3">
        <v>1.1000000000000001</v>
      </c>
      <c r="W83" s="3">
        <v>1.1000000000000001</v>
      </c>
      <c r="X83" s="3">
        <v>1.1000000000000001</v>
      </c>
      <c r="Y83" s="3">
        <v>1.04</v>
      </c>
      <c r="Z83" s="3">
        <v>1.04</v>
      </c>
      <c r="AA83" s="3">
        <v>1.04</v>
      </c>
      <c r="AB83" s="3">
        <v>1.04</v>
      </c>
      <c r="AC83" s="3">
        <v>1.04</v>
      </c>
      <c r="AD83" s="3">
        <v>1.04</v>
      </c>
      <c r="AE83" s="3">
        <v>1.04</v>
      </c>
      <c r="AF83" s="3">
        <v>1.04</v>
      </c>
      <c r="AG83" s="3">
        <v>1.04</v>
      </c>
      <c r="AH83" s="3">
        <v>1.04</v>
      </c>
      <c r="AI83" s="3">
        <v>1.04</v>
      </c>
      <c r="AJ83" s="3">
        <v>1.04</v>
      </c>
      <c r="AK83" s="3">
        <v>1.04</v>
      </c>
      <c r="AL83" s="3">
        <v>1.04</v>
      </c>
      <c r="AM83" s="3">
        <v>1.04</v>
      </c>
      <c r="AN83" s="3">
        <v>1.04</v>
      </c>
      <c r="AO83" s="3">
        <v>1.04</v>
      </c>
      <c r="AP83" s="3">
        <v>1.04</v>
      </c>
      <c r="AQ83" s="3">
        <v>1.04</v>
      </c>
      <c r="AR83" s="3">
        <v>1.04</v>
      </c>
      <c r="AS83" s="3">
        <v>1.04</v>
      </c>
      <c r="AT83" s="3">
        <v>1.04</v>
      </c>
      <c r="AU83" s="3">
        <v>1.04</v>
      </c>
      <c r="AV83" s="3">
        <v>1.04</v>
      </c>
      <c r="AW83" s="3">
        <v>1.04</v>
      </c>
      <c r="AX83" s="3">
        <v>1.04</v>
      </c>
      <c r="AY83" s="3">
        <v>1.04</v>
      </c>
      <c r="AZ83" s="3">
        <v>1.04</v>
      </c>
      <c r="BA83" s="3">
        <v>1.04</v>
      </c>
      <c r="BB83" s="3">
        <v>1.04</v>
      </c>
      <c r="BC83" s="3">
        <v>1.04</v>
      </c>
      <c r="BD83" s="3">
        <v>1.04</v>
      </c>
      <c r="BE83" s="3">
        <v>1.04</v>
      </c>
      <c r="BF83" s="3">
        <v>1.02</v>
      </c>
      <c r="BG83" s="3">
        <v>1.02</v>
      </c>
      <c r="BH83" s="3">
        <v>1.02</v>
      </c>
      <c r="BI83" s="3">
        <v>1.02</v>
      </c>
      <c r="BJ83" s="3">
        <v>1.02</v>
      </c>
      <c r="BK83" s="3">
        <v>1.02</v>
      </c>
      <c r="BL83" s="3">
        <v>1.02</v>
      </c>
      <c r="BM83" s="3">
        <v>1.02</v>
      </c>
      <c r="BN83" s="3">
        <v>1.02</v>
      </c>
      <c r="BO83" s="3">
        <v>1.02</v>
      </c>
      <c r="BP83" s="3">
        <v>1.02</v>
      </c>
      <c r="BQ83" s="3">
        <v>1.02</v>
      </c>
      <c r="BR83" s="3">
        <v>1.02</v>
      </c>
      <c r="BS83" s="3">
        <v>1.02</v>
      </c>
      <c r="BT83" s="3">
        <v>1.02</v>
      </c>
      <c r="BU83" s="3">
        <v>1.02</v>
      </c>
      <c r="BV83" s="3">
        <v>1.02</v>
      </c>
      <c r="BW83" s="3">
        <v>1.02</v>
      </c>
      <c r="BX83" s="3">
        <v>1.02</v>
      </c>
      <c r="BY83" s="3">
        <v>1.02</v>
      </c>
      <c r="BZ83" s="3">
        <v>1.02</v>
      </c>
      <c r="CA83" s="3">
        <v>1.02</v>
      </c>
      <c r="CB83" s="3">
        <v>1.02</v>
      </c>
      <c r="CC83" s="3">
        <v>1.02</v>
      </c>
      <c r="CD83" s="3">
        <v>1.02</v>
      </c>
      <c r="CE83" s="3">
        <v>1.02</v>
      </c>
      <c r="CF83" s="3">
        <v>1.02</v>
      </c>
      <c r="CG83" s="3">
        <v>1.02</v>
      </c>
      <c r="CH83" s="3">
        <v>1.02</v>
      </c>
      <c r="CI83" s="3">
        <v>1.02</v>
      </c>
    </row>
    <row r="84" spans="1:87" x14ac:dyDescent="0.25">
      <c r="A84" s="16" t="s">
        <v>171</v>
      </c>
      <c r="B84" s="2" t="s">
        <v>168</v>
      </c>
      <c r="C84" s="2" t="s">
        <v>315</v>
      </c>
      <c r="E84" s="5">
        <v>0.87</v>
      </c>
      <c r="F84" s="5">
        <v>0.87</v>
      </c>
      <c r="G84" s="5">
        <v>0.87</v>
      </c>
      <c r="H84" s="5">
        <v>0.87</v>
      </c>
      <c r="I84" s="5">
        <v>0.87</v>
      </c>
      <c r="J84" s="5">
        <v>0.87</v>
      </c>
      <c r="K84" s="5">
        <v>0.87</v>
      </c>
      <c r="L84" s="5">
        <v>0.87</v>
      </c>
      <c r="M84" s="5">
        <v>0.87</v>
      </c>
      <c r="N84" s="5">
        <v>0.87</v>
      </c>
      <c r="O84" s="5">
        <v>0.87</v>
      </c>
      <c r="P84" s="5">
        <v>0.87</v>
      </c>
      <c r="Q84" s="5">
        <v>0.87</v>
      </c>
      <c r="R84" s="5">
        <v>0.87</v>
      </c>
      <c r="S84" s="5">
        <v>0.87</v>
      </c>
      <c r="T84" s="5">
        <v>0.87</v>
      </c>
      <c r="U84" s="5">
        <v>0.87</v>
      </c>
      <c r="V84" s="5">
        <v>0.87</v>
      </c>
      <c r="W84" s="5">
        <v>0.87</v>
      </c>
      <c r="X84" s="5">
        <v>0.87</v>
      </c>
      <c r="Y84" s="5">
        <v>0.87</v>
      </c>
      <c r="Z84" s="5">
        <v>0.87</v>
      </c>
      <c r="AA84" s="5">
        <v>0.87</v>
      </c>
      <c r="AB84" s="5">
        <v>0.87</v>
      </c>
      <c r="AC84" s="5">
        <v>0.87</v>
      </c>
      <c r="AD84" s="5">
        <v>0.87</v>
      </c>
      <c r="AE84" s="5">
        <v>0.87</v>
      </c>
      <c r="AF84" s="5">
        <v>0.87</v>
      </c>
      <c r="AG84" s="5">
        <v>0.87</v>
      </c>
      <c r="AH84" s="5">
        <v>0.87</v>
      </c>
      <c r="AI84" s="5">
        <v>0.87</v>
      </c>
      <c r="AJ84" s="5">
        <v>0.87</v>
      </c>
      <c r="AK84" s="5">
        <v>0.87</v>
      </c>
      <c r="AL84" s="5">
        <v>0.87</v>
      </c>
      <c r="AM84" s="5">
        <v>0.87</v>
      </c>
      <c r="AN84" s="5">
        <v>0.87</v>
      </c>
      <c r="AO84" s="5">
        <v>0.87</v>
      </c>
      <c r="AP84" s="5">
        <v>0.87</v>
      </c>
      <c r="AQ84" s="5">
        <v>0.87</v>
      </c>
      <c r="AR84" s="5">
        <v>0.87</v>
      </c>
      <c r="AS84" s="5">
        <v>0.87</v>
      </c>
      <c r="AT84" s="5">
        <v>0.87</v>
      </c>
      <c r="AU84" s="5">
        <v>0.87</v>
      </c>
      <c r="AV84" s="5">
        <v>0.87</v>
      </c>
      <c r="AW84" s="5">
        <v>0.87</v>
      </c>
      <c r="AX84" s="5">
        <v>0.87</v>
      </c>
      <c r="AY84" s="5">
        <v>0.87</v>
      </c>
      <c r="AZ84" s="5">
        <v>0.87</v>
      </c>
      <c r="BA84" s="5">
        <v>0.87</v>
      </c>
      <c r="BB84" s="5">
        <v>0.87</v>
      </c>
      <c r="BC84" s="5">
        <v>0.87</v>
      </c>
      <c r="BD84" s="5">
        <v>0.87</v>
      </c>
      <c r="BE84" s="5">
        <v>0.87</v>
      </c>
      <c r="BF84" s="5">
        <v>0.87</v>
      </c>
      <c r="BG84" s="5">
        <v>0.87</v>
      </c>
      <c r="BH84" s="5">
        <v>0.87</v>
      </c>
      <c r="BI84" s="5">
        <v>0.87</v>
      </c>
      <c r="BJ84" s="5">
        <v>0.87</v>
      </c>
      <c r="BK84" s="5">
        <v>0.87</v>
      </c>
      <c r="BL84" s="5">
        <v>0.87</v>
      </c>
      <c r="BM84" s="5">
        <v>0.87</v>
      </c>
      <c r="BN84" s="5">
        <v>0.87</v>
      </c>
      <c r="BO84" s="5">
        <v>0.87</v>
      </c>
      <c r="BP84" s="5">
        <v>0.87</v>
      </c>
      <c r="BQ84" s="5">
        <v>0.87</v>
      </c>
      <c r="BR84" s="5">
        <v>0.87</v>
      </c>
      <c r="BS84" s="5">
        <v>0.87</v>
      </c>
      <c r="BT84" s="5">
        <v>0.87</v>
      </c>
      <c r="BU84" s="5">
        <v>0.87</v>
      </c>
      <c r="BV84" s="5">
        <v>0.87</v>
      </c>
      <c r="BW84" s="5">
        <v>0.87</v>
      </c>
      <c r="BX84" s="5">
        <v>0.87</v>
      </c>
      <c r="BY84" s="5">
        <v>0.87</v>
      </c>
      <c r="BZ84" s="5">
        <v>0.87</v>
      </c>
      <c r="CA84" s="5">
        <v>0.87</v>
      </c>
      <c r="CB84" s="5">
        <v>0.87</v>
      </c>
      <c r="CC84" s="5">
        <v>0.87</v>
      </c>
      <c r="CD84" s="5">
        <v>0.87</v>
      </c>
      <c r="CE84" s="5">
        <v>0.87</v>
      </c>
      <c r="CF84" s="5">
        <v>0.87</v>
      </c>
      <c r="CG84" s="5">
        <v>0.87</v>
      </c>
      <c r="CH84" s="5">
        <v>0.87</v>
      </c>
      <c r="CI84" s="5">
        <v>0.87</v>
      </c>
    </row>
    <row r="85" spans="1:87" x14ac:dyDescent="0.25">
      <c r="A85" s="16" t="s">
        <v>170</v>
      </c>
      <c r="B85" s="2" t="s">
        <v>167</v>
      </c>
      <c r="E85" s="19">
        <f t="shared" ref="E85:CC85" si="659">+E81*E82/E83</f>
        <v>39.542727272727269</v>
      </c>
      <c r="F85" s="19">
        <f t="shared" ref="F85:H85" si="660">+F81*F82/F83</f>
        <v>39.542727272727269</v>
      </c>
      <c r="G85" s="19">
        <f t="shared" si="660"/>
        <v>39.542727272727269</v>
      </c>
      <c r="H85" s="19">
        <f t="shared" si="660"/>
        <v>39.542727272727269</v>
      </c>
      <c r="I85" s="19">
        <f t="shared" si="659"/>
        <v>39.542727272727269</v>
      </c>
      <c r="J85" s="19">
        <f t="shared" ref="J85:K85" si="661">+J81*J82/J83</f>
        <v>39.542727272727269</v>
      </c>
      <c r="K85" s="19">
        <f t="shared" si="661"/>
        <v>39.542727272727269</v>
      </c>
      <c r="L85" s="19">
        <f t="shared" ref="L85" si="662">+L81*L82/L83</f>
        <v>39.542727272727269</v>
      </c>
      <c r="M85" s="19">
        <f t="shared" si="659"/>
        <v>39.542727272727269</v>
      </c>
      <c r="N85" s="19">
        <f t="shared" ref="N85" si="663">+N81*N82/N83</f>
        <v>39.542727272727269</v>
      </c>
      <c r="O85" s="19">
        <f t="shared" si="659"/>
        <v>39.542727272727269</v>
      </c>
      <c r="P85" s="19">
        <f t="shared" ref="P85:R85" si="664">+P81*P82/P83</f>
        <v>39.542727272727269</v>
      </c>
      <c r="Q85" s="19">
        <f t="shared" si="664"/>
        <v>39.542727272727269</v>
      </c>
      <c r="R85" s="19">
        <f t="shared" si="664"/>
        <v>39.542727272727269</v>
      </c>
      <c r="S85" s="19">
        <f t="shared" si="659"/>
        <v>39.542727272727269</v>
      </c>
      <c r="T85" s="19">
        <f t="shared" ref="T85:U85" si="665">+T81*T82/T83</f>
        <v>39.542727272727269</v>
      </c>
      <c r="U85" s="19">
        <f t="shared" si="665"/>
        <v>39.542727272727269</v>
      </c>
      <c r="V85" s="19">
        <f t="shared" ref="V85" si="666">+V81*V82/V83</f>
        <v>39.542727272727269</v>
      </c>
      <c r="W85" s="19">
        <f t="shared" ref="W85:X85" si="667">+W81*W82/W83</f>
        <v>39.542727272727269</v>
      </c>
      <c r="X85" s="19">
        <f t="shared" si="667"/>
        <v>39.542727272727269</v>
      </c>
      <c r="Y85" s="19">
        <f t="shared" si="659"/>
        <v>211.61538461538461</v>
      </c>
      <c r="Z85" s="19">
        <f t="shared" ref="Z85" si="668">+Z81*Z82/Z83</f>
        <v>211.61538461538461</v>
      </c>
      <c r="AA85" s="19">
        <f t="shared" ref="AA85:AC85" si="669">+AA81*AA82/AA83</f>
        <v>211.61538461538461</v>
      </c>
      <c r="AB85" s="19">
        <f t="shared" si="669"/>
        <v>211.61538461538461</v>
      </c>
      <c r="AC85" s="19">
        <f t="shared" si="669"/>
        <v>211.61538461538461</v>
      </c>
      <c r="AD85" s="19">
        <f t="shared" si="659"/>
        <v>211.61538461538461</v>
      </c>
      <c r="AE85" s="19">
        <f t="shared" ref="AE85:AF85" si="670">+AE81*AE82/AE83</f>
        <v>211.61538461538461</v>
      </c>
      <c r="AF85" s="19">
        <f t="shared" si="670"/>
        <v>211.61538461538461</v>
      </c>
      <c r="AG85" s="19">
        <f t="shared" ref="AG85" si="671">+AG81*AG82/AG83</f>
        <v>211.61538461538461</v>
      </c>
      <c r="AH85" s="19">
        <f t="shared" ref="AH85:AI85" si="672">+AH81*AH82/AH83</f>
        <v>211.61538461538461</v>
      </c>
      <c r="AI85" s="19">
        <f t="shared" si="672"/>
        <v>211.61538461538461</v>
      </c>
      <c r="AJ85" s="19">
        <f t="shared" si="659"/>
        <v>211.61538461538461</v>
      </c>
      <c r="AK85" s="19">
        <f t="shared" ref="AK85" si="673">+AK81*AK82/AK83</f>
        <v>211.61538461538461</v>
      </c>
      <c r="AL85" s="19">
        <f t="shared" ref="AL85:AN85" si="674">+AL81*AL82/AL83</f>
        <v>211.61538461538461</v>
      </c>
      <c r="AM85" s="19">
        <f t="shared" si="674"/>
        <v>211.61538461538461</v>
      </c>
      <c r="AN85" s="19">
        <f t="shared" si="674"/>
        <v>211.61538461538461</v>
      </c>
      <c r="AO85" s="19">
        <f t="shared" si="659"/>
        <v>211.61538461538461</v>
      </c>
      <c r="AP85" s="19">
        <f t="shared" ref="AP85:AQ85" si="675">+AP81*AP82/AP83</f>
        <v>211.61538461538461</v>
      </c>
      <c r="AQ85" s="19">
        <f t="shared" si="675"/>
        <v>211.61538461538461</v>
      </c>
      <c r="AR85" s="19">
        <f t="shared" ref="AR85" si="676">+AR81*AR82/AR83</f>
        <v>211.61538461538461</v>
      </c>
      <c r="AS85" s="19">
        <f t="shared" ref="AS85:AT85" si="677">+AS81*AS82/AS83</f>
        <v>211.61538461538461</v>
      </c>
      <c r="AT85" s="19">
        <f t="shared" si="677"/>
        <v>211.61538461538461</v>
      </c>
      <c r="AU85" s="19">
        <f t="shared" si="659"/>
        <v>211.61538461538461</v>
      </c>
      <c r="AV85" s="19">
        <f t="shared" ref="AV85" si="678">+AV81*AV82/AV83</f>
        <v>211.61538461538461</v>
      </c>
      <c r="AW85" s="19">
        <f t="shared" ref="AW85:AY85" si="679">+AW81*AW82/AW83</f>
        <v>211.61538461538461</v>
      </c>
      <c r="AX85" s="19">
        <f t="shared" si="679"/>
        <v>211.61538461538461</v>
      </c>
      <c r="AY85" s="19">
        <f t="shared" si="679"/>
        <v>211.61538461538461</v>
      </c>
      <c r="AZ85" s="19">
        <f t="shared" si="659"/>
        <v>211.61538461538461</v>
      </c>
      <c r="BA85" s="19">
        <f t="shared" ref="BA85:BB85" si="680">+BA81*BA82/BA83</f>
        <v>211.61538461538461</v>
      </c>
      <c r="BB85" s="19">
        <f t="shared" si="680"/>
        <v>211.61538461538461</v>
      </c>
      <c r="BC85" s="19">
        <f t="shared" ref="BC85" si="681">+BC81*BC82/BC83</f>
        <v>211.61538461538461</v>
      </c>
      <c r="BD85" s="19">
        <f t="shared" ref="BD85:BE85" si="682">+BD81*BD82/BD83</f>
        <v>211.61538461538461</v>
      </c>
      <c r="BE85" s="19">
        <f t="shared" si="682"/>
        <v>211.61538461538461</v>
      </c>
      <c r="BF85" s="19">
        <f t="shared" si="659"/>
        <v>527.84313725490188</v>
      </c>
      <c r="BG85" s="19">
        <f t="shared" ref="BG85:BI85" si="683">+BG81*BG82/BG83</f>
        <v>527.84313725490188</v>
      </c>
      <c r="BH85" s="19">
        <f t="shared" si="683"/>
        <v>527.84313725490188</v>
      </c>
      <c r="BI85" s="19">
        <f t="shared" si="683"/>
        <v>527.84313725490188</v>
      </c>
      <c r="BJ85" s="19">
        <f t="shared" si="659"/>
        <v>527.84313725490188</v>
      </c>
      <c r="BK85" s="19">
        <f t="shared" ref="BK85:BL85" si="684">+BK81*BK82/BK83</f>
        <v>527.84313725490188</v>
      </c>
      <c r="BL85" s="19">
        <f t="shared" si="684"/>
        <v>527.84313725490188</v>
      </c>
      <c r="BM85" s="19">
        <f t="shared" ref="BM85" si="685">+BM81*BM82/BM83</f>
        <v>527.84313725490188</v>
      </c>
      <c r="BN85" s="19">
        <f t="shared" ref="BN85" si="686">+BN81*BN82/BN83</f>
        <v>527.84313725490188</v>
      </c>
      <c r="BO85" s="19">
        <f t="shared" si="659"/>
        <v>527.84313725490188</v>
      </c>
      <c r="BP85" s="19">
        <f t="shared" ref="BP85:BR85" si="687">+BP81*BP82/BP83</f>
        <v>527.84313725490188</v>
      </c>
      <c r="BQ85" s="19">
        <f t="shared" si="687"/>
        <v>527.84313725490188</v>
      </c>
      <c r="BR85" s="19">
        <f t="shared" si="687"/>
        <v>527.84313725490188</v>
      </c>
      <c r="BS85" s="19">
        <f t="shared" si="659"/>
        <v>527.84313725490188</v>
      </c>
      <c r="BT85" s="19">
        <f t="shared" ref="BT85:BU85" si="688">+BT81*BT82/BT83</f>
        <v>527.84313725490188</v>
      </c>
      <c r="BU85" s="19">
        <f t="shared" si="688"/>
        <v>527.84313725490188</v>
      </c>
      <c r="BV85" s="19">
        <f t="shared" ref="BV85" si="689">+BV81*BV82/BV83</f>
        <v>527.84313725490188</v>
      </c>
      <c r="BW85" s="19">
        <f t="shared" ref="BW85" si="690">+BW81*BW82/BW83</f>
        <v>527.84313725490188</v>
      </c>
      <c r="BX85" s="19">
        <f t="shared" ref="BX85" si="691">+BX81*BX82/BX83</f>
        <v>527.84313725490188</v>
      </c>
      <c r="BY85" s="19">
        <f t="shared" si="659"/>
        <v>953.72549019607834</v>
      </c>
      <c r="BZ85" s="19">
        <f t="shared" ref="BZ85:CB85" si="692">+BZ81*BZ82/BZ83</f>
        <v>953.72549019607834</v>
      </c>
      <c r="CA85" s="19">
        <f t="shared" si="692"/>
        <v>953.72549019607834</v>
      </c>
      <c r="CB85" s="19">
        <f t="shared" si="692"/>
        <v>953.72549019607834</v>
      </c>
      <c r="CC85" s="19">
        <f t="shared" si="659"/>
        <v>953.72549019607834</v>
      </c>
      <c r="CD85" s="19">
        <f t="shared" ref="CD85:CE85" si="693">+CD81*CD82/CD83</f>
        <v>953.72549019607834</v>
      </c>
      <c r="CE85" s="19">
        <f t="shared" si="693"/>
        <v>953.72549019607834</v>
      </c>
      <c r="CF85" s="19">
        <f t="shared" ref="CF85" si="694">+CF81*CF82/CF83</f>
        <v>953.72549019607834</v>
      </c>
      <c r="CG85" s="19">
        <f t="shared" ref="CG85" si="695">+CG81*CG82/CG83</f>
        <v>953.72549019607834</v>
      </c>
      <c r="CH85" s="19">
        <f t="shared" ref="CH85:CI85" si="696">+CH81*CH82/CH83</f>
        <v>953.72549019607834</v>
      </c>
      <c r="CI85" s="19">
        <f t="shared" si="696"/>
        <v>953.72549019607834</v>
      </c>
    </row>
    <row r="86" spans="1:87" x14ac:dyDescent="0.25">
      <c r="A86" s="16" t="s">
        <v>173</v>
      </c>
      <c r="B86" s="2" t="s">
        <v>172</v>
      </c>
      <c r="E86" s="19">
        <f t="shared" ref="E86:CC86" si="697">+E84*E85</f>
        <v>34.402172727272728</v>
      </c>
      <c r="F86" s="19">
        <f t="shared" ref="F86:H86" si="698">+F84*F85</f>
        <v>34.402172727272728</v>
      </c>
      <c r="G86" s="19">
        <f t="shared" si="698"/>
        <v>34.402172727272728</v>
      </c>
      <c r="H86" s="19">
        <f t="shared" si="698"/>
        <v>34.402172727272728</v>
      </c>
      <c r="I86" s="19">
        <f t="shared" si="697"/>
        <v>34.402172727272728</v>
      </c>
      <c r="J86" s="19">
        <f t="shared" ref="J86:K86" si="699">+J84*J85</f>
        <v>34.402172727272728</v>
      </c>
      <c r="K86" s="19">
        <f t="shared" si="699"/>
        <v>34.402172727272728</v>
      </c>
      <c r="L86" s="19">
        <f t="shared" ref="L86" si="700">+L84*L85</f>
        <v>34.402172727272728</v>
      </c>
      <c r="M86" s="19">
        <f t="shared" si="697"/>
        <v>34.402172727272728</v>
      </c>
      <c r="N86" s="19">
        <f t="shared" ref="N86" si="701">+N84*N85</f>
        <v>34.402172727272728</v>
      </c>
      <c r="O86" s="19">
        <f t="shared" si="697"/>
        <v>34.402172727272728</v>
      </c>
      <c r="P86" s="19">
        <f t="shared" ref="P86:R86" si="702">+P84*P85</f>
        <v>34.402172727272728</v>
      </c>
      <c r="Q86" s="19">
        <f t="shared" si="702"/>
        <v>34.402172727272728</v>
      </c>
      <c r="R86" s="19">
        <f t="shared" si="702"/>
        <v>34.402172727272728</v>
      </c>
      <c r="S86" s="19">
        <f t="shared" si="697"/>
        <v>34.402172727272728</v>
      </c>
      <c r="T86" s="19">
        <f t="shared" ref="T86:U86" si="703">+T84*T85</f>
        <v>34.402172727272728</v>
      </c>
      <c r="U86" s="19">
        <f t="shared" si="703"/>
        <v>34.402172727272728</v>
      </c>
      <c r="V86" s="19">
        <f t="shared" ref="V86" si="704">+V84*V85</f>
        <v>34.402172727272728</v>
      </c>
      <c r="W86" s="19">
        <f t="shared" ref="W86:X86" si="705">+W84*W85</f>
        <v>34.402172727272728</v>
      </c>
      <c r="X86" s="19">
        <f t="shared" si="705"/>
        <v>34.402172727272728</v>
      </c>
      <c r="Y86" s="19">
        <f t="shared" si="697"/>
        <v>184.10538461538462</v>
      </c>
      <c r="Z86" s="19">
        <f t="shared" ref="Z86" si="706">+Z84*Z85</f>
        <v>184.10538461538462</v>
      </c>
      <c r="AA86" s="19">
        <f t="shared" ref="AA86:AC86" si="707">+AA84*AA85</f>
        <v>184.10538461538462</v>
      </c>
      <c r="AB86" s="19">
        <f t="shared" si="707"/>
        <v>184.10538461538462</v>
      </c>
      <c r="AC86" s="19">
        <f t="shared" si="707"/>
        <v>184.10538461538462</v>
      </c>
      <c r="AD86" s="19">
        <f t="shared" si="697"/>
        <v>184.10538461538462</v>
      </c>
      <c r="AE86" s="19">
        <f t="shared" ref="AE86:AF86" si="708">+AE84*AE85</f>
        <v>184.10538461538462</v>
      </c>
      <c r="AF86" s="19">
        <f t="shared" si="708"/>
        <v>184.10538461538462</v>
      </c>
      <c r="AG86" s="19">
        <f t="shared" ref="AG86" si="709">+AG84*AG85</f>
        <v>184.10538461538462</v>
      </c>
      <c r="AH86" s="19">
        <f t="shared" ref="AH86:AI86" si="710">+AH84*AH85</f>
        <v>184.10538461538462</v>
      </c>
      <c r="AI86" s="19">
        <f t="shared" si="710"/>
        <v>184.10538461538462</v>
      </c>
      <c r="AJ86" s="19">
        <f t="shared" si="697"/>
        <v>184.10538461538462</v>
      </c>
      <c r="AK86" s="19">
        <f t="shared" ref="AK86" si="711">+AK84*AK85</f>
        <v>184.10538461538462</v>
      </c>
      <c r="AL86" s="19">
        <f t="shared" ref="AL86:AN86" si="712">+AL84*AL85</f>
        <v>184.10538461538462</v>
      </c>
      <c r="AM86" s="19">
        <f t="shared" si="712"/>
        <v>184.10538461538462</v>
      </c>
      <c r="AN86" s="19">
        <f t="shared" si="712"/>
        <v>184.10538461538462</v>
      </c>
      <c r="AO86" s="19">
        <f t="shared" si="697"/>
        <v>184.10538461538462</v>
      </c>
      <c r="AP86" s="19">
        <f t="shared" ref="AP86:AQ86" si="713">+AP84*AP85</f>
        <v>184.10538461538462</v>
      </c>
      <c r="AQ86" s="19">
        <f t="shared" si="713"/>
        <v>184.10538461538462</v>
      </c>
      <c r="AR86" s="19">
        <f t="shared" ref="AR86" si="714">+AR84*AR85</f>
        <v>184.10538461538462</v>
      </c>
      <c r="AS86" s="19">
        <f t="shared" ref="AS86:AT86" si="715">+AS84*AS85</f>
        <v>184.10538461538462</v>
      </c>
      <c r="AT86" s="19">
        <f t="shared" si="715"/>
        <v>184.10538461538462</v>
      </c>
      <c r="AU86" s="19">
        <f t="shared" si="697"/>
        <v>184.10538461538462</v>
      </c>
      <c r="AV86" s="19">
        <f t="shared" ref="AV86" si="716">+AV84*AV85</f>
        <v>184.10538461538462</v>
      </c>
      <c r="AW86" s="19">
        <f t="shared" ref="AW86:AY86" si="717">+AW84*AW85</f>
        <v>184.10538461538462</v>
      </c>
      <c r="AX86" s="19">
        <f t="shared" si="717"/>
        <v>184.10538461538462</v>
      </c>
      <c r="AY86" s="19">
        <f t="shared" si="717"/>
        <v>184.10538461538462</v>
      </c>
      <c r="AZ86" s="19">
        <f t="shared" si="697"/>
        <v>184.10538461538462</v>
      </c>
      <c r="BA86" s="19">
        <f t="shared" ref="BA86:BB86" si="718">+BA84*BA85</f>
        <v>184.10538461538462</v>
      </c>
      <c r="BB86" s="19">
        <f t="shared" si="718"/>
        <v>184.10538461538462</v>
      </c>
      <c r="BC86" s="19">
        <f t="shared" ref="BC86" si="719">+BC84*BC85</f>
        <v>184.10538461538462</v>
      </c>
      <c r="BD86" s="19">
        <f t="shared" ref="BD86:BE86" si="720">+BD84*BD85</f>
        <v>184.10538461538462</v>
      </c>
      <c r="BE86" s="19">
        <f t="shared" si="720"/>
        <v>184.10538461538462</v>
      </c>
      <c r="BF86" s="19">
        <f t="shared" si="697"/>
        <v>459.22352941176462</v>
      </c>
      <c r="BG86" s="19">
        <f t="shared" ref="BG86:BI86" si="721">+BG84*BG85</f>
        <v>459.22352941176462</v>
      </c>
      <c r="BH86" s="19">
        <f t="shared" si="721"/>
        <v>459.22352941176462</v>
      </c>
      <c r="BI86" s="19">
        <f t="shared" si="721"/>
        <v>459.22352941176462</v>
      </c>
      <c r="BJ86" s="19">
        <f t="shared" si="697"/>
        <v>459.22352941176462</v>
      </c>
      <c r="BK86" s="19">
        <f t="shared" ref="BK86:BL86" si="722">+BK84*BK85</f>
        <v>459.22352941176462</v>
      </c>
      <c r="BL86" s="19">
        <f t="shared" si="722"/>
        <v>459.22352941176462</v>
      </c>
      <c r="BM86" s="19">
        <f t="shared" ref="BM86" si="723">+BM84*BM85</f>
        <v>459.22352941176462</v>
      </c>
      <c r="BN86" s="19">
        <f t="shared" ref="BN86" si="724">+BN84*BN85</f>
        <v>459.22352941176462</v>
      </c>
      <c r="BO86" s="19">
        <f t="shared" si="697"/>
        <v>459.22352941176462</v>
      </c>
      <c r="BP86" s="19">
        <f t="shared" ref="BP86:BR86" si="725">+BP84*BP85</f>
        <v>459.22352941176462</v>
      </c>
      <c r="BQ86" s="19">
        <f t="shared" si="725"/>
        <v>459.22352941176462</v>
      </c>
      <c r="BR86" s="19">
        <f t="shared" si="725"/>
        <v>459.22352941176462</v>
      </c>
      <c r="BS86" s="19">
        <f t="shared" si="697"/>
        <v>459.22352941176462</v>
      </c>
      <c r="BT86" s="19">
        <f t="shared" ref="BT86:BU86" si="726">+BT84*BT85</f>
        <v>459.22352941176462</v>
      </c>
      <c r="BU86" s="19">
        <f t="shared" si="726"/>
        <v>459.22352941176462</v>
      </c>
      <c r="BV86" s="19">
        <f t="shared" ref="BV86" si="727">+BV84*BV85</f>
        <v>459.22352941176462</v>
      </c>
      <c r="BW86" s="19">
        <f t="shared" ref="BW86" si="728">+BW84*BW85</f>
        <v>459.22352941176462</v>
      </c>
      <c r="BX86" s="19">
        <f t="shared" ref="BX86" si="729">+BX84*BX85</f>
        <v>459.22352941176462</v>
      </c>
      <c r="BY86" s="19">
        <f t="shared" si="697"/>
        <v>829.74117647058813</v>
      </c>
      <c r="BZ86" s="19">
        <f t="shared" ref="BZ86:CB86" si="730">+BZ84*BZ85</f>
        <v>829.74117647058813</v>
      </c>
      <c r="CA86" s="19">
        <f t="shared" si="730"/>
        <v>829.74117647058813</v>
      </c>
      <c r="CB86" s="19">
        <f t="shared" si="730"/>
        <v>829.74117647058813</v>
      </c>
      <c r="CC86" s="19">
        <f t="shared" si="697"/>
        <v>829.74117647058813</v>
      </c>
      <c r="CD86" s="19">
        <f t="shared" ref="CD86:CE86" si="731">+CD84*CD85</f>
        <v>829.74117647058813</v>
      </c>
      <c r="CE86" s="19">
        <f t="shared" si="731"/>
        <v>829.74117647058813</v>
      </c>
      <c r="CF86" s="19">
        <f t="shared" ref="CF86" si="732">+CF84*CF85</f>
        <v>829.74117647058813</v>
      </c>
      <c r="CG86" s="19">
        <f t="shared" ref="CG86" si="733">+CG84*CG85</f>
        <v>829.74117647058813</v>
      </c>
      <c r="CH86" s="19">
        <f t="shared" ref="CH86:CI86" si="734">+CH84*CH85</f>
        <v>829.74117647058813</v>
      </c>
      <c r="CI86" s="19">
        <f t="shared" si="734"/>
        <v>829.74117647058813</v>
      </c>
    </row>
    <row r="87" spans="1:87" x14ac:dyDescent="0.25">
      <c r="A87" s="16" t="s">
        <v>174</v>
      </c>
      <c r="B87" s="2" t="s">
        <v>175</v>
      </c>
      <c r="C87" s="2" t="s">
        <v>305</v>
      </c>
      <c r="E87" s="5">
        <v>0.85</v>
      </c>
      <c r="F87" s="5">
        <v>0.85</v>
      </c>
      <c r="G87" s="5">
        <v>0.85</v>
      </c>
      <c r="H87" s="5">
        <v>0.85</v>
      </c>
      <c r="I87" s="5">
        <v>0.85</v>
      </c>
      <c r="J87" s="5">
        <v>0.85</v>
      </c>
      <c r="K87" s="5">
        <v>0.85</v>
      </c>
      <c r="L87" s="5">
        <v>0.85</v>
      </c>
      <c r="M87" s="5">
        <v>0.85</v>
      </c>
      <c r="N87" s="5">
        <v>0.85</v>
      </c>
      <c r="O87" s="5">
        <v>0.85</v>
      </c>
      <c r="P87" s="5">
        <v>0.85</v>
      </c>
      <c r="Q87" s="5">
        <v>0.85</v>
      </c>
      <c r="R87" s="5">
        <v>0.85</v>
      </c>
      <c r="S87" s="5">
        <v>0.85</v>
      </c>
      <c r="T87" s="5">
        <v>0.85</v>
      </c>
      <c r="U87" s="5">
        <v>0.85</v>
      </c>
      <c r="V87" s="5">
        <v>0.85</v>
      </c>
      <c r="W87" s="5">
        <v>0.85</v>
      </c>
      <c r="X87" s="5">
        <v>0.85</v>
      </c>
      <c r="Y87" s="5">
        <v>0.83</v>
      </c>
      <c r="Z87" s="5">
        <v>0.83</v>
      </c>
      <c r="AA87" s="5">
        <v>0.83</v>
      </c>
      <c r="AB87" s="5">
        <v>0.83</v>
      </c>
      <c r="AC87" s="5">
        <v>0.83</v>
      </c>
      <c r="AD87" s="5">
        <v>0.83</v>
      </c>
      <c r="AE87" s="5">
        <v>0.83</v>
      </c>
      <c r="AF87" s="5">
        <v>0.83</v>
      </c>
      <c r="AG87" s="5">
        <v>0.83</v>
      </c>
      <c r="AH87" s="5">
        <v>0.83</v>
      </c>
      <c r="AI87" s="5">
        <v>0.83</v>
      </c>
      <c r="AJ87" s="5">
        <v>0.83</v>
      </c>
      <c r="AK87" s="5">
        <v>0.83</v>
      </c>
      <c r="AL87" s="5">
        <v>0.83</v>
      </c>
      <c r="AM87" s="5">
        <v>0.83</v>
      </c>
      <c r="AN87" s="5">
        <v>0.83</v>
      </c>
      <c r="AO87" s="5">
        <v>0.83</v>
      </c>
      <c r="AP87" s="5">
        <v>0.83</v>
      </c>
      <c r="AQ87" s="5">
        <v>0.83</v>
      </c>
      <c r="AR87" s="5">
        <v>0.83</v>
      </c>
      <c r="AS87" s="5">
        <v>0.83</v>
      </c>
      <c r="AT87" s="5">
        <v>0.83</v>
      </c>
      <c r="AU87" s="5">
        <v>0.83</v>
      </c>
      <c r="AV87" s="5">
        <v>0.83</v>
      </c>
      <c r="AW87" s="5">
        <v>0.83</v>
      </c>
      <c r="AX87" s="5">
        <v>0.83</v>
      </c>
      <c r="AY87" s="5">
        <v>0.83</v>
      </c>
      <c r="AZ87" s="5">
        <v>0.83</v>
      </c>
      <c r="BA87" s="5">
        <v>0.83</v>
      </c>
      <c r="BB87" s="5">
        <v>0.83</v>
      </c>
      <c r="BC87" s="5">
        <v>0.83</v>
      </c>
      <c r="BD87" s="5">
        <v>0.83</v>
      </c>
      <c r="BE87" s="5">
        <v>0.83</v>
      </c>
      <c r="BF87" s="5">
        <v>0.81</v>
      </c>
      <c r="BG87" s="5">
        <v>0.81</v>
      </c>
      <c r="BH87" s="5">
        <v>0.81</v>
      </c>
      <c r="BI87" s="5">
        <v>0.81</v>
      </c>
      <c r="BJ87" s="5">
        <v>0.81</v>
      </c>
      <c r="BK87" s="5">
        <v>0.81</v>
      </c>
      <c r="BL87" s="5">
        <v>0.81</v>
      </c>
      <c r="BM87" s="5">
        <v>0.81</v>
      </c>
      <c r="BN87" s="5">
        <v>0.81</v>
      </c>
      <c r="BO87" s="5">
        <v>0.81</v>
      </c>
      <c r="BP87" s="5">
        <v>0.81</v>
      </c>
      <c r="BQ87" s="5">
        <v>0.81</v>
      </c>
      <c r="BR87" s="5">
        <v>0.81</v>
      </c>
      <c r="BS87" s="5">
        <v>0.81</v>
      </c>
      <c r="BT87" s="5">
        <v>0.81</v>
      </c>
      <c r="BU87" s="5">
        <v>0.81</v>
      </c>
      <c r="BV87" s="5">
        <v>0.81</v>
      </c>
      <c r="BW87" s="5">
        <v>0.81</v>
      </c>
      <c r="BX87" s="5">
        <v>0.81</v>
      </c>
      <c r="BY87" s="5">
        <v>0.81</v>
      </c>
      <c r="BZ87" s="5">
        <v>0.81</v>
      </c>
      <c r="CA87" s="5">
        <v>0.81</v>
      </c>
      <c r="CB87" s="5">
        <v>0.81</v>
      </c>
      <c r="CC87" s="5">
        <v>0.81</v>
      </c>
      <c r="CD87" s="5">
        <v>0.81</v>
      </c>
      <c r="CE87" s="5">
        <v>0.81</v>
      </c>
      <c r="CF87" s="5">
        <v>0.81</v>
      </c>
      <c r="CG87" s="5">
        <v>0.81</v>
      </c>
      <c r="CH87" s="5">
        <v>0.81</v>
      </c>
      <c r="CI87" s="5">
        <v>0.81</v>
      </c>
    </row>
    <row r="88" spans="1:87" x14ac:dyDescent="0.25">
      <c r="A88" s="16" t="s">
        <v>176</v>
      </c>
      <c r="B88" s="2" t="s">
        <v>175</v>
      </c>
      <c r="D88" s="2" t="s">
        <v>325</v>
      </c>
      <c r="E88" s="5">
        <v>1</v>
      </c>
      <c r="F88" s="5">
        <v>1</v>
      </c>
      <c r="G88" s="5">
        <v>1</v>
      </c>
      <c r="H88" s="5">
        <v>1</v>
      </c>
      <c r="I88" s="5">
        <v>1</v>
      </c>
      <c r="J88" s="5">
        <v>1</v>
      </c>
      <c r="K88" s="5">
        <v>1</v>
      </c>
      <c r="L88" s="5">
        <v>1</v>
      </c>
      <c r="M88" s="5">
        <v>1</v>
      </c>
      <c r="N88" s="5">
        <v>1</v>
      </c>
      <c r="O88" s="5">
        <v>1</v>
      </c>
      <c r="P88" s="5">
        <v>1</v>
      </c>
      <c r="Q88" s="5">
        <v>1</v>
      </c>
      <c r="R88" s="5">
        <v>1</v>
      </c>
      <c r="S88" s="5">
        <v>1</v>
      </c>
      <c r="T88" s="5">
        <v>1</v>
      </c>
      <c r="U88" s="5">
        <v>1</v>
      </c>
      <c r="V88" s="5">
        <v>1</v>
      </c>
      <c r="W88" s="5">
        <v>1</v>
      </c>
      <c r="X88" s="5">
        <v>1</v>
      </c>
      <c r="Y88" s="5">
        <v>1</v>
      </c>
      <c r="Z88" s="5">
        <v>1</v>
      </c>
      <c r="AA88" s="5">
        <v>1</v>
      </c>
      <c r="AB88" s="5">
        <v>1</v>
      </c>
      <c r="AC88" s="5">
        <v>1</v>
      </c>
      <c r="AD88" s="5">
        <v>1</v>
      </c>
      <c r="AE88" s="5">
        <v>1</v>
      </c>
      <c r="AF88" s="5">
        <v>1</v>
      </c>
      <c r="AG88" s="5">
        <v>1</v>
      </c>
      <c r="AH88" s="5">
        <v>1</v>
      </c>
      <c r="AI88" s="5">
        <v>1</v>
      </c>
      <c r="AJ88" s="5">
        <v>1</v>
      </c>
      <c r="AK88" s="5">
        <v>1</v>
      </c>
      <c r="AL88" s="5">
        <v>1</v>
      </c>
      <c r="AM88" s="5">
        <v>1</v>
      </c>
      <c r="AN88" s="5">
        <v>1</v>
      </c>
      <c r="AO88" s="5">
        <v>1</v>
      </c>
      <c r="AP88" s="5">
        <v>1</v>
      </c>
      <c r="AQ88" s="5">
        <v>1</v>
      </c>
      <c r="AR88" s="5">
        <v>1</v>
      </c>
      <c r="AS88" s="5">
        <v>1</v>
      </c>
      <c r="AT88" s="5">
        <v>1</v>
      </c>
      <c r="AU88" s="5">
        <v>1</v>
      </c>
      <c r="AV88" s="5">
        <v>1</v>
      </c>
      <c r="AW88" s="5">
        <v>1</v>
      </c>
      <c r="AX88" s="5">
        <v>1</v>
      </c>
      <c r="AY88" s="5">
        <v>1</v>
      </c>
      <c r="AZ88" s="5">
        <v>1</v>
      </c>
      <c r="BA88" s="5">
        <v>1</v>
      </c>
      <c r="BB88" s="5">
        <v>1</v>
      </c>
      <c r="BC88" s="5">
        <v>1</v>
      </c>
      <c r="BD88" s="5">
        <v>1</v>
      </c>
      <c r="BE88" s="5">
        <v>1</v>
      </c>
      <c r="BF88" s="5">
        <v>1</v>
      </c>
      <c r="BG88" s="5">
        <v>1</v>
      </c>
      <c r="BH88" s="5">
        <v>1</v>
      </c>
      <c r="BI88" s="5">
        <v>1</v>
      </c>
      <c r="BJ88" s="5">
        <v>1</v>
      </c>
      <c r="BK88" s="5">
        <v>1</v>
      </c>
      <c r="BL88" s="5">
        <v>1</v>
      </c>
      <c r="BM88" s="5">
        <v>1</v>
      </c>
      <c r="BN88" s="5">
        <v>1</v>
      </c>
      <c r="BO88" s="5">
        <v>1</v>
      </c>
      <c r="BP88" s="5">
        <v>1</v>
      </c>
      <c r="BQ88" s="5">
        <v>1</v>
      </c>
      <c r="BR88" s="5">
        <v>1</v>
      </c>
      <c r="BS88" s="5">
        <v>1</v>
      </c>
      <c r="BT88" s="5">
        <v>1</v>
      </c>
      <c r="BU88" s="5">
        <v>1</v>
      </c>
      <c r="BV88" s="5">
        <v>1</v>
      </c>
      <c r="BW88" s="5">
        <v>1</v>
      </c>
      <c r="BX88" s="5">
        <v>1</v>
      </c>
      <c r="BY88" s="5">
        <v>1</v>
      </c>
      <c r="BZ88" s="5">
        <v>1</v>
      </c>
      <c r="CA88" s="5">
        <v>1</v>
      </c>
      <c r="CB88" s="5">
        <v>1</v>
      </c>
      <c r="CC88" s="5">
        <v>1</v>
      </c>
      <c r="CD88" s="5">
        <v>1</v>
      </c>
      <c r="CE88" s="5">
        <v>1</v>
      </c>
      <c r="CF88" s="5">
        <v>1</v>
      </c>
      <c r="CG88" s="5">
        <v>1</v>
      </c>
      <c r="CH88" s="5">
        <v>1</v>
      </c>
      <c r="CI88" s="5">
        <v>1</v>
      </c>
    </row>
    <row r="89" spans="1:87" x14ac:dyDescent="0.25">
      <c r="A89" s="16" t="s">
        <v>180</v>
      </c>
      <c r="B89" s="2" t="s">
        <v>181</v>
      </c>
      <c r="E89" s="4">
        <f t="shared" ref="E89:CC89" si="735">+E86*E88*(1-E87)</f>
        <v>5.1603259090909095</v>
      </c>
      <c r="F89" s="4">
        <f t="shared" ref="F89:H89" si="736">+F86*F88*(1-F87)</f>
        <v>5.1603259090909095</v>
      </c>
      <c r="G89" s="4">
        <f t="shared" si="736"/>
        <v>5.1603259090909095</v>
      </c>
      <c r="H89" s="4">
        <f t="shared" si="736"/>
        <v>5.1603259090909095</v>
      </c>
      <c r="I89" s="4">
        <f t="shared" si="735"/>
        <v>5.1603259090909095</v>
      </c>
      <c r="J89" s="4">
        <f t="shared" ref="J89:K89" si="737">+J86*J88*(1-J87)</f>
        <v>5.1603259090909095</v>
      </c>
      <c r="K89" s="4">
        <f t="shared" si="737"/>
        <v>5.1603259090909095</v>
      </c>
      <c r="L89" s="4">
        <f t="shared" ref="L89" si="738">+L86*L88*(1-L87)</f>
        <v>5.1603259090909095</v>
      </c>
      <c r="M89" s="4">
        <f t="shared" si="735"/>
        <v>5.1603259090909095</v>
      </c>
      <c r="N89" s="4">
        <f t="shared" ref="N89" si="739">+N86*N88*(1-N87)</f>
        <v>5.1603259090909095</v>
      </c>
      <c r="O89" s="4">
        <f t="shared" si="735"/>
        <v>5.1603259090909095</v>
      </c>
      <c r="P89" s="4">
        <f t="shared" ref="P89:R89" si="740">+P86*P88*(1-P87)</f>
        <v>5.1603259090909095</v>
      </c>
      <c r="Q89" s="4">
        <f t="shared" si="740"/>
        <v>5.1603259090909095</v>
      </c>
      <c r="R89" s="4">
        <f t="shared" si="740"/>
        <v>5.1603259090909095</v>
      </c>
      <c r="S89" s="4">
        <f t="shared" si="735"/>
        <v>5.1603259090909095</v>
      </c>
      <c r="T89" s="4">
        <f t="shared" ref="T89:U89" si="741">+T86*T88*(1-T87)</f>
        <v>5.1603259090909095</v>
      </c>
      <c r="U89" s="4">
        <f t="shared" si="741"/>
        <v>5.1603259090909095</v>
      </c>
      <c r="V89" s="4">
        <f t="shared" ref="V89" si="742">+V86*V88*(1-V87)</f>
        <v>5.1603259090909095</v>
      </c>
      <c r="W89" s="4">
        <f t="shared" ref="W89:X89" si="743">+W86*W88*(1-W87)</f>
        <v>5.1603259090909095</v>
      </c>
      <c r="X89" s="4">
        <f t="shared" si="743"/>
        <v>5.1603259090909095</v>
      </c>
      <c r="Y89" s="4">
        <f t="shared" si="735"/>
        <v>31.297915384615393</v>
      </c>
      <c r="Z89" s="4">
        <f t="shared" ref="Z89" si="744">+Z86*Z88*(1-Z87)</f>
        <v>31.297915384615393</v>
      </c>
      <c r="AA89" s="4">
        <f t="shared" ref="AA89:AC89" si="745">+AA86*AA88*(1-AA87)</f>
        <v>31.297915384615393</v>
      </c>
      <c r="AB89" s="4">
        <f t="shared" si="745"/>
        <v>31.297915384615393</v>
      </c>
      <c r="AC89" s="4">
        <f t="shared" si="745"/>
        <v>31.297915384615393</v>
      </c>
      <c r="AD89" s="4">
        <f t="shared" si="735"/>
        <v>31.297915384615393</v>
      </c>
      <c r="AE89" s="4">
        <f t="shared" ref="AE89:AF89" si="746">+AE86*AE88*(1-AE87)</f>
        <v>31.297915384615393</v>
      </c>
      <c r="AF89" s="4">
        <f t="shared" si="746"/>
        <v>31.297915384615393</v>
      </c>
      <c r="AG89" s="4">
        <f t="shared" ref="AG89" si="747">+AG86*AG88*(1-AG87)</f>
        <v>31.297915384615393</v>
      </c>
      <c r="AH89" s="4">
        <f t="shared" ref="AH89:AI89" si="748">+AH86*AH88*(1-AH87)</f>
        <v>31.297915384615393</v>
      </c>
      <c r="AI89" s="4">
        <f t="shared" si="748"/>
        <v>31.297915384615393</v>
      </c>
      <c r="AJ89" s="4">
        <f t="shared" si="735"/>
        <v>31.297915384615393</v>
      </c>
      <c r="AK89" s="4">
        <f t="shared" ref="AK89" si="749">+AK86*AK88*(1-AK87)</f>
        <v>31.297915384615393</v>
      </c>
      <c r="AL89" s="4">
        <f t="shared" ref="AL89:AN89" si="750">+AL86*AL88*(1-AL87)</f>
        <v>31.297915384615393</v>
      </c>
      <c r="AM89" s="4">
        <f t="shared" si="750"/>
        <v>31.297915384615393</v>
      </c>
      <c r="AN89" s="4">
        <f t="shared" si="750"/>
        <v>31.297915384615393</v>
      </c>
      <c r="AO89" s="4">
        <f t="shared" si="735"/>
        <v>31.297915384615393</v>
      </c>
      <c r="AP89" s="4">
        <f t="shared" ref="AP89:AQ89" si="751">+AP86*AP88*(1-AP87)</f>
        <v>31.297915384615393</v>
      </c>
      <c r="AQ89" s="4">
        <f t="shared" si="751"/>
        <v>31.297915384615393</v>
      </c>
      <c r="AR89" s="4">
        <f t="shared" ref="AR89" si="752">+AR86*AR88*(1-AR87)</f>
        <v>31.297915384615393</v>
      </c>
      <c r="AS89" s="4">
        <f t="shared" ref="AS89:AT89" si="753">+AS86*AS88*(1-AS87)</f>
        <v>31.297915384615393</v>
      </c>
      <c r="AT89" s="4">
        <f t="shared" si="753"/>
        <v>31.297915384615393</v>
      </c>
      <c r="AU89" s="4">
        <f t="shared" si="735"/>
        <v>31.297915384615393</v>
      </c>
      <c r="AV89" s="4">
        <f t="shared" ref="AV89" si="754">+AV86*AV88*(1-AV87)</f>
        <v>31.297915384615393</v>
      </c>
      <c r="AW89" s="4">
        <f t="shared" ref="AW89:AY89" si="755">+AW86*AW88*(1-AW87)</f>
        <v>31.297915384615393</v>
      </c>
      <c r="AX89" s="4">
        <f t="shared" si="755"/>
        <v>31.297915384615393</v>
      </c>
      <c r="AY89" s="4">
        <f t="shared" si="755"/>
        <v>31.297915384615393</v>
      </c>
      <c r="AZ89" s="4">
        <f t="shared" si="735"/>
        <v>31.297915384615393</v>
      </c>
      <c r="BA89" s="4">
        <f t="shared" ref="BA89:BB89" si="756">+BA86*BA88*(1-BA87)</f>
        <v>31.297915384615393</v>
      </c>
      <c r="BB89" s="4">
        <f t="shared" si="756"/>
        <v>31.297915384615393</v>
      </c>
      <c r="BC89" s="4">
        <f t="shared" ref="BC89" si="757">+BC86*BC88*(1-BC87)</f>
        <v>31.297915384615393</v>
      </c>
      <c r="BD89" s="4">
        <f t="shared" ref="BD89:BE89" si="758">+BD86*BD88*(1-BD87)</f>
        <v>31.297915384615393</v>
      </c>
      <c r="BE89" s="4">
        <f t="shared" si="758"/>
        <v>31.297915384615393</v>
      </c>
      <c r="BF89" s="4">
        <f t="shared" si="735"/>
        <v>87.252470588235255</v>
      </c>
      <c r="BG89" s="4">
        <f t="shared" ref="BG89:BI89" si="759">+BG86*BG88*(1-BG87)</f>
        <v>87.252470588235255</v>
      </c>
      <c r="BH89" s="4">
        <f t="shared" si="759"/>
        <v>87.252470588235255</v>
      </c>
      <c r="BI89" s="4">
        <f t="shared" si="759"/>
        <v>87.252470588235255</v>
      </c>
      <c r="BJ89" s="4">
        <f t="shared" si="735"/>
        <v>87.252470588235255</v>
      </c>
      <c r="BK89" s="4">
        <f t="shared" ref="BK89:BL89" si="760">+BK86*BK88*(1-BK87)</f>
        <v>87.252470588235255</v>
      </c>
      <c r="BL89" s="4">
        <f t="shared" si="760"/>
        <v>87.252470588235255</v>
      </c>
      <c r="BM89" s="4">
        <f t="shared" ref="BM89" si="761">+BM86*BM88*(1-BM87)</f>
        <v>87.252470588235255</v>
      </c>
      <c r="BN89" s="4">
        <f t="shared" ref="BN89" si="762">+BN86*BN88*(1-BN87)</f>
        <v>87.252470588235255</v>
      </c>
      <c r="BO89" s="4">
        <f t="shared" si="735"/>
        <v>87.252470588235255</v>
      </c>
      <c r="BP89" s="4">
        <f t="shared" ref="BP89:BR89" si="763">+BP86*BP88*(1-BP87)</f>
        <v>87.252470588235255</v>
      </c>
      <c r="BQ89" s="4">
        <f t="shared" si="763"/>
        <v>87.252470588235255</v>
      </c>
      <c r="BR89" s="4">
        <f t="shared" si="763"/>
        <v>87.252470588235255</v>
      </c>
      <c r="BS89" s="4">
        <f t="shared" si="735"/>
        <v>87.252470588235255</v>
      </c>
      <c r="BT89" s="4">
        <f t="shared" ref="BT89:BU89" si="764">+BT86*BT88*(1-BT87)</f>
        <v>87.252470588235255</v>
      </c>
      <c r="BU89" s="4">
        <f t="shared" si="764"/>
        <v>87.252470588235255</v>
      </c>
      <c r="BV89" s="4">
        <f t="shared" ref="BV89" si="765">+BV86*BV88*(1-BV87)</f>
        <v>87.252470588235255</v>
      </c>
      <c r="BW89" s="4">
        <f t="shared" ref="BW89" si="766">+BW86*BW88*(1-BW87)</f>
        <v>87.252470588235255</v>
      </c>
      <c r="BX89" s="4">
        <f t="shared" ref="BX89" si="767">+BX86*BX88*(1-BX87)</f>
        <v>87.252470588235255</v>
      </c>
      <c r="BY89" s="4">
        <f t="shared" si="735"/>
        <v>157.6508235294117</v>
      </c>
      <c r="BZ89" s="4">
        <f t="shared" ref="BZ89:CB89" si="768">+BZ86*BZ88*(1-BZ87)</f>
        <v>157.6508235294117</v>
      </c>
      <c r="CA89" s="4">
        <f t="shared" si="768"/>
        <v>157.6508235294117</v>
      </c>
      <c r="CB89" s="4">
        <f t="shared" si="768"/>
        <v>157.6508235294117</v>
      </c>
      <c r="CC89" s="4">
        <f t="shared" si="735"/>
        <v>157.6508235294117</v>
      </c>
      <c r="CD89" s="4">
        <f t="shared" ref="CD89:CE89" si="769">+CD86*CD88*(1-CD87)</f>
        <v>157.6508235294117</v>
      </c>
      <c r="CE89" s="4">
        <f t="shared" si="769"/>
        <v>157.6508235294117</v>
      </c>
      <c r="CF89" s="4">
        <f t="shared" ref="CF89" si="770">+CF86*CF88*(1-CF87)</f>
        <v>157.6508235294117</v>
      </c>
      <c r="CG89" s="4">
        <f t="shared" ref="CG89" si="771">+CG86*CG88*(1-CG87)</f>
        <v>157.6508235294117</v>
      </c>
      <c r="CH89" s="4">
        <f t="shared" ref="CH89:CI89" si="772">+CH86*CH88*(1-CH87)</f>
        <v>157.6508235294117</v>
      </c>
      <c r="CI89" s="4">
        <f t="shared" si="772"/>
        <v>157.6508235294117</v>
      </c>
    </row>
    <row r="90" spans="1:87" x14ac:dyDescent="0.25">
      <c r="A90" s="16" t="s">
        <v>56</v>
      </c>
      <c r="B90" s="2" t="s">
        <v>169</v>
      </c>
      <c r="C90" s="2" t="s">
        <v>306</v>
      </c>
      <c r="E90" s="5">
        <v>0.25</v>
      </c>
      <c r="F90" s="5">
        <v>0.25</v>
      </c>
      <c r="G90" s="5">
        <v>0.25</v>
      </c>
      <c r="H90" s="5">
        <v>0.25</v>
      </c>
      <c r="I90" s="5">
        <v>0.25</v>
      </c>
      <c r="J90" s="5">
        <v>0.25</v>
      </c>
      <c r="K90" s="5">
        <v>0.25</v>
      </c>
      <c r="L90" s="5">
        <v>0.25</v>
      </c>
      <c r="M90" s="5">
        <v>0.25</v>
      </c>
      <c r="N90" s="5">
        <v>0.25</v>
      </c>
      <c r="O90" s="5">
        <v>0.25</v>
      </c>
      <c r="P90" s="5">
        <v>0.25</v>
      </c>
      <c r="Q90" s="5">
        <v>0.25</v>
      </c>
      <c r="R90" s="5">
        <v>0.25</v>
      </c>
      <c r="S90" s="5">
        <v>0.25</v>
      </c>
      <c r="T90" s="5">
        <v>0.25</v>
      </c>
      <c r="U90" s="5">
        <v>0.25</v>
      </c>
      <c r="V90" s="5">
        <v>0.25</v>
      </c>
      <c r="W90" s="5">
        <v>0.25</v>
      </c>
      <c r="X90" s="5">
        <v>0.25</v>
      </c>
      <c r="Y90" s="5">
        <v>0.25</v>
      </c>
      <c r="Z90" s="5">
        <v>0.25</v>
      </c>
      <c r="AA90" s="5">
        <v>0.25</v>
      </c>
      <c r="AB90" s="5">
        <v>0.25</v>
      </c>
      <c r="AC90" s="5">
        <v>0.25</v>
      </c>
      <c r="AD90" s="5">
        <v>0.25</v>
      </c>
      <c r="AE90" s="5">
        <v>0.25</v>
      </c>
      <c r="AF90" s="5">
        <v>0.25</v>
      </c>
      <c r="AG90" s="5">
        <v>0.25</v>
      </c>
      <c r="AH90" s="5">
        <v>0.25</v>
      </c>
      <c r="AI90" s="5">
        <v>0.25</v>
      </c>
      <c r="AJ90" s="5">
        <v>0.25</v>
      </c>
      <c r="AK90" s="5">
        <v>0.25</v>
      </c>
      <c r="AL90" s="5">
        <v>0.25</v>
      </c>
      <c r="AM90" s="5">
        <v>0.25</v>
      </c>
      <c r="AN90" s="5">
        <v>0.25</v>
      </c>
      <c r="AO90" s="5">
        <v>0.25</v>
      </c>
      <c r="AP90" s="5">
        <v>0.25</v>
      </c>
      <c r="AQ90" s="5">
        <v>0.25</v>
      </c>
      <c r="AR90" s="5">
        <v>0.25</v>
      </c>
      <c r="AS90" s="5">
        <v>0.25</v>
      </c>
      <c r="AT90" s="5">
        <v>0.25</v>
      </c>
      <c r="AU90" s="5">
        <v>0.25</v>
      </c>
      <c r="AV90" s="5">
        <v>0.25</v>
      </c>
      <c r="AW90" s="5">
        <v>0.25</v>
      </c>
      <c r="AX90" s="5">
        <v>0.25</v>
      </c>
      <c r="AY90" s="5">
        <v>0.25</v>
      </c>
      <c r="AZ90" s="5">
        <v>0.25</v>
      </c>
      <c r="BA90" s="5">
        <v>0.25</v>
      </c>
      <c r="BB90" s="5">
        <v>0.25</v>
      </c>
      <c r="BC90" s="5">
        <v>0.25</v>
      </c>
      <c r="BD90" s="5">
        <v>0.25</v>
      </c>
      <c r="BE90" s="5">
        <v>0.25</v>
      </c>
      <c r="BF90" s="5">
        <v>0.3</v>
      </c>
      <c r="BG90" s="5">
        <v>0.3</v>
      </c>
      <c r="BH90" s="5">
        <v>0.3</v>
      </c>
      <c r="BI90" s="5">
        <v>0.3</v>
      </c>
      <c r="BJ90" s="5">
        <v>0.3</v>
      </c>
      <c r="BK90" s="5">
        <v>0.3</v>
      </c>
      <c r="BL90" s="5">
        <v>0.3</v>
      </c>
      <c r="BM90" s="5">
        <v>0.3</v>
      </c>
      <c r="BN90" s="5">
        <v>0.3</v>
      </c>
      <c r="BO90" s="5">
        <v>0.3</v>
      </c>
      <c r="BP90" s="5">
        <v>0.3</v>
      </c>
      <c r="BQ90" s="5">
        <v>0.3</v>
      </c>
      <c r="BR90" s="5">
        <v>0.3</v>
      </c>
      <c r="BS90" s="5">
        <v>0.3</v>
      </c>
      <c r="BT90" s="5">
        <v>0.3</v>
      </c>
      <c r="BU90" s="5">
        <v>0.3</v>
      </c>
      <c r="BV90" s="5">
        <v>0.3</v>
      </c>
      <c r="BW90" s="5">
        <v>0.3</v>
      </c>
      <c r="BX90" s="5">
        <v>0.3</v>
      </c>
      <c r="BY90" s="5">
        <v>0.3</v>
      </c>
      <c r="BZ90" s="5">
        <v>0.3</v>
      </c>
      <c r="CA90" s="5">
        <v>0.3</v>
      </c>
      <c r="CB90" s="5">
        <v>0.3</v>
      </c>
      <c r="CC90" s="5">
        <v>0.3</v>
      </c>
      <c r="CD90" s="5">
        <v>0.3</v>
      </c>
      <c r="CE90" s="5">
        <v>0.3</v>
      </c>
      <c r="CF90" s="5">
        <v>0.3</v>
      </c>
      <c r="CG90" s="5">
        <v>0.3</v>
      </c>
      <c r="CH90" s="5">
        <v>0.3</v>
      </c>
      <c r="CI90" s="5">
        <v>0.3</v>
      </c>
    </row>
    <row r="91" spans="1:87" x14ac:dyDescent="0.25">
      <c r="A91" s="16" t="s">
        <v>179</v>
      </c>
      <c r="B91" s="2" t="s">
        <v>183</v>
      </c>
      <c r="E91" s="19">
        <f t="shared" ref="E91:CC91" si="773">+E86*(1-E87)/E90</f>
        <v>20.641303636363638</v>
      </c>
      <c r="F91" s="19">
        <f t="shared" ref="F91:H91" si="774">+F86*(1-F87)/F90</f>
        <v>20.641303636363638</v>
      </c>
      <c r="G91" s="19">
        <f t="shared" si="774"/>
        <v>20.641303636363638</v>
      </c>
      <c r="H91" s="19">
        <f t="shared" si="774"/>
        <v>20.641303636363638</v>
      </c>
      <c r="I91" s="19">
        <f t="shared" si="773"/>
        <v>20.641303636363638</v>
      </c>
      <c r="J91" s="19">
        <f t="shared" ref="J91:K91" si="775">+J86*(1-J87)/J90</f>
        <v>20.641303636363638</v>
      </c>
      <c r="K91" s="19">
        <f t="shared" si="775"/>
        <v>20.641303636363638</v>
      </c>
      <c r="L91" s="19">
        <f t="shared" ref="L91" si="776">+L86*(1-L87)/L90</f>
        <v>20.641303636363638</v>
      </c>
      <c r="M91" s="19">
        <f t="shared" si="773"/>
        <v>20.641303636363638</v>
      </c>
      <c r="N91" s="19">
        <f t="shared" ref="N91" si="777">+N86*(1-N87)/N90</f>
        <v>20.641303636363638</v>
      </c>
      <c r="O91" s="19">
        <f t="shared" si="773"/>
        <v>20.641303636363638</v>
      </c>
      <c r="P91" s="19">
        <f t="shared" ref="P91:R91" si="778">+P86*(1-P87)/P90</f>
        <v>20.641303636363638</v>
      </c>
      <c r="Q91" s="19">
        <f t="shared" si="778"/>
        <v>20.641303636363638</v>
      </c>
      <c r="R91" s="19">
        <f t="shared" si="778"/>
        <v>20.641303636363638</v>
      </c>
      <c r="S91" s="19">
        <f t="shared" si="773"/>
        <v>20.641303636363638</v>
      </c>
      <c r="T91" s="19">
        <f t="shared" ref="T91:U91" si="779">+T86*(1-T87)/T90</f>
        <v>20.641303636363638</v>
      </c>
      <c r="U91" s="19">
        <f t="shared" si="779"/>
        <v>20.641303636363638</v>
      </c>
      <c r="V91" s="19">
        <f t="shared" ref="V91" si="780">+V86*(1-V87)/V90</f>
        <v>20.641303636363638</v>
      </c>
      <c r="W91" s="19">
        <f t="shared" ref="W91:X91" si="781">+W86*(1-W87)/W90</f>
        <v>20.641303636363638</v>
      </c>
      <c r="X91" s="19">
        <f t="shared" si="781"/>
        <v>20.641303636363638</v>
      </c>
      <c r="Y91" s="19">
        <f t="shared" ref="Y91:AI91" si="782">+Y86*(1-Y87)/Y90</f>
        <v>125.19166153846157</v>
      </c>
      <c r="Z91" s="19">
        <f t="shared" ref="Z91" si="783">+Z86*(1-Z87)/Z90</f>
        <v>125.19166153846157</v>
      </c>
      <c r="AA91" s="19">
        <f t="shared" si="782"/>
        <v>125.19166153846157</v>
      </c>
      <c r="AB91" s="19">
        <f t="shared" si="782"/>
        <v>125.19166153846157</v>
      </c>
      <c r="AC91" s="19">
        <f t="shared" si="782"/>
        <v>125.19166153846157</v>
      </c>
      <c r="AD91" s="19">
        <f t="shared" si="782"/>
        <v>125.19166153846157</v>
      </c>
      <c r="AE91" s="19">
        <f t="shared" si="782"/>
        <v>125.19166153846157</v>
      </c>
      <c r="AF91" s="19">
        <f t="shared" si="782"/>
        <v>125.19166153846157</v>
      </c>
      <c r="AG91" s="19">
        <f t="shared" si="782"/>
        <v>125.19166153846157</v>
      </c>
      <c r="AH91" s="19">
        <f t="shared" si="782"/>
        <v>125.19166153846157</v>
      </c>
      <c r="AI91" s="19">
        <f t="shared" si="782"/>
        <v>125.19166153846157</v>
      </c>
      <c r="AJ91" s="19">
        <f t="shared" si="773"/>
        <v>125.19166153846157</v>
      </c>
      <c r="AK91" s="19">
        <f t="shared" ref="AK91" si="784">+AK86*(1-AK87)/AK90</f>
        <v>125.19166153846157</v>
      </c>
      <c r="AL91" s="19">
        <f t="shared" ref="AL91:AN91" si="785">+AL86*(1-AL87)/AL90</f>
        <v>125.19166153846157</v>
      </c>
      <c r="AM91" s="19">
        <f t="shared" si="785"/>
        <v>125.19166153846157</v>
      </c>
      <c r="AN91" s="19">
        <f t="shared" si="785"/>
        <v>125.19166153846157</v>
      </c>
      <c r="AO91" s="19">
        <f t="shared" si="773"/>
        <v>125.19166153846157</v>
      </c>
      <c r="AP91" s="19">
        <f t="shared" ref="AP91:AQ91" si="786">+AP86*(1-AP87)/AP90</f>
        <v>125.19166153846157</v>
      </c>
      <c r="AQ91" s="19">
        <f t="shared" si="786"/>
        <v>125.19166153846157</v>
      </c>
      <c r="AR91" s="19">
        <f t="shared" ref="AR91" si="787">+AR86*(1-AR87)/AR90</f>
        <v>125.19166153846157</v>
      </c>
      <c r="AS91" s="19">
        <f t="shared" ref="AS91:AT91" si="788">+AS86*(1-AS87)/AS90</f>
        <v>125.19166153846157</v>
      </c>
      <c r="AT91" s="19">
        <f t="shared" si="788"/>
        <v>125.19166153846157</v>
      </c>
      <c r="AU91" s="19">
        <f t="shared" si="773"/>
        <v>125.19166153846157</v>
      </c>
      <c r="AV91" s="19">
        <f t="shared" ref="AV91" si="789">+AV86*(1-AV87)/AV90</f>
        <v>125.19166153846157</v>
      </c>
      <c r="AW91" s="19">
        <f t="shared" ref="AW91:AY91" si="790">+AW86*(1-AW87)/AW90</f>
        <v>125.19166153846157</v>
      </c>
      <c r="AX91" s="19">
        <f t="shared" si="790"/>
        <v>125.19166153846157</v>
      </c>
      <c r="AY91" s="19">
        <f t="shared" si="790"/>
        <v>125.19166153846157</v>
      </c>
      <c r="AZ91" s="19">
        <f t="shared" si="773"/>
        <v>125.19166153846157</v>
      </c>
      <c r="BA91" s="19">
        <f t="shared" ref="BA91:BB91" si="791">+BA86*(1-BA87)/BA90</f>
        <v>125.19166153846157</v>
      </c>
      <c r="BB91" s="19">
        <f t="shared" si="791"/>
        <v>125.19166153846157</v>
      </c>
      <c r="BC91" s="19">
        <f t="shared" ref="BC91" si="792">+BC86*(1-BC87)/BC90</f>
        <v>125.19166153846157</v>
      </c>
      <c r="BD91" s="19">
        <f t="shared" ref="BD91:BE91" si="793">+BD86*(1-BD87)/BD90</f>
        <v>125.19166153846157</v>
      </c>
      <c r="BE91" s="19">
        <f t="shared" si="793"/>
        <v>125.19166153846157</v>
      </c>
      <c r="BF91" s="19">
        <f t="shared" si="773"/>
        <v>290.84156862745084</v>
      </c>
      <c r="BG91" s="19">
        <f t="shared" ref="BG91:BI91" si="794">+BG86*(1-BG87)/BG90</f>
        <v>290.84156862745084</v>
      </c>
      <c r="BH91" s="19">
        <f t="shared" si="794"/>
        <v>290.84156862745084</v>
      </c>
      <c r="BI91" s="19">
        <f t="shared" si="794"/>
        <v>290.84156862745084</v>
      </c>
      <c r="BJ91" s="19">
        <f t="shared" si="773"/>
        <v>290.84156862745084</v>
      </c>
      <c r="BK91" s="19">
        <f t="shared" ref="BK91:BL91" si="795">+BK86*(1-BK87)/BK90</f>
        <v>290.84156862745084</v>
      </c>
      <c r="BL91" s="19">
        <f t="shared" si="795"/>
        <v>290.84156862745084</v>
      </c>
      <c r="BM91" s="19">
        <f t="shared" ref="BM91" si="796">+BM86*(1-BM87)/BM90</f>
        <v>290.84156862745084</v>
      </c>
      <c r="BN91" s="19">
        <f t="shared" ref="BN91" si="797">+BN86*(1-BN87)/BN90</f>
        <v>290.84156862745084</v>
      </c>
      <c r="BO91" s="19">
        <f t="shared" si="773"/>
        <v>290.84156862745084</v>
      </c>
      <c r="BP91" s="19">
        <f t="shared" ref="BP91:BR91" si="798">+BP86*(1-BP87)/BP90</f>
        <v>290.84156862745084</v>
      </c>
      <c r="BQ91" s="19">
        <f t="shared" si="798"/>
        <v>290.84156862745084</v>
      </c>
      <c r="BR91" s="19">
        <f t="shared" si="798"/>
        <v>290.84156862745084</v>
      </c>
      <c r="BS91" s="19">
        <f t="shared" si="773"/>
        <v>290.84156862745084</v>
      </c>
      <c r="BT91" s="19">
        <f t="shared" ref="BT91:BU91" si="799">+BT86*(1-BT87)/BT90</f>
        <v>290.84156862745084</v>
      </c>
      <c r="BU91" s="19">
        <f t="shared" si="799"/>
        <v>290.84156862745084</v>
      </c>
      <c r="BV91" s="19">
        <f t="shared" ref="BV91" si="800">+BV86*(1-BV87)/BV90</f>
        <v>290.84156862745084</v>
      </c>
      <c r="BW91" s="19">
        <f t="shared" ref="BW91" si="801">+BW86*(1-BW87)/BW90</f>
        <v>290.84156862745084</v>
      </c>
      <c r="BX91" s="19">
        <f t="shared" ref="BX91" si="802">+BX86*(1-BX87)/BX90</f>
        <v>290.84156862745084</v>
      </c>
      <c r="BY91" s="19">
        <f t="shared" si="773"/>
        <v>525.50274509803899</v>
      </c>
      <c r="BZ91" s="19">
        <f t="shared" ref="BZ91:CB91" si="803">+BZ86*(1-BZ87)/BZ90</f>
        <v>525.50274509803899</v>
      </c>
      <c r="CA91" s="19">
        <f t="shared" si="803"/>
        <v>525.50274509803899</v>
      </c>
      <c r="CB91" s="19">
        <f t="shared" si="803"/>
        <v>525.50274509803899</v>
      </c>
      <c r="CC91" s="19">
        <f t="shared" si="773"/>
        <v>525.50274509803899</v>
      </c>
      <c r="CD91" s="19">
        <f t="shared" ref="CD91:CE91" si="804">+CD86*(1-CD87)/CD90</f>
        <v>525.50274509803899</v>
      </c>
      <c r="CE91" s="19">
        <f t="shared" si="804"/>
        <v>525.50274509803899</v>
      </c>
      <c r="CF91" s="19">
        <f t="shared" ref="CF91" si="805">+CF86*(1-CF87)/CF90</f>
        <v>525.50274509803899</v>
      </c>
      <c r="CG91" s="19">
        <f t="shared" ref="CG91" si="806">+CG86*(1-CG87)/CG90</f>
        <v>525.50274509803899</v>
      </c>
      <c r="CH91" s="19">
        <f t="shared" ref="CH91:CI91" si="807">+CH86*(1-CH87)/CH90</f>
        <v>525.50274509803899</v>
      </c>
      <c r="CI91" s="19">
        <f t="shared" si="807"/>
        <v>525.50274509803899</v>
      </c>
    </row>
    <row r="92" spans="1:87" x14ac:dyDescent="0.25">
      <c r="A92" s="16" t="s">
        <v>185</v>
      </c>
      <c r="B92" s="2" t="s">
        <v>184</v>
      </c>
      <c r="C92" s="2" t="s">
        <v>306</v>
      </c>
      <c r="E92" s="3">
        <v>2</v>
      </c>
      <c r="F92" s="3">
        <v>2</v>
      </c>
      <c r="G92" s="3">
        <v>2</v>
      </c>
      <c r="H92" s="3">
        <v>2</v>
      </c>
      <c r="I92" s="3">
        <v>2</v>
      </c>
      <c r="J92" s="3">
        <v>2</v>
      </c>
      <c r="K92" s="3">
        <v>2</v>
      </c>
      <c r="L92" s="3">
        <v>2</v>
      </c>
      <c r="M92" s="3">
        <v>2</v>
      </c>
      <c r="N92" s="3">
        <v>2</v>
      </c>
      <c r="O92" s="3">
        <v>2</v>
      </c>
      <c r="P92" s="3">
        <v>2</v>
      </c>
      <c r="Q92" s="3">
        <v>2</v>
      </c>
      <c r="R92" s="3">
        <v>2</v>
      </c>
      <c r="S92" s="3">
        <v>2</v>
      </c>
      <c r="T92" s="3">
        <v>2</v>
      </c>
      <c r="U92" s="3">
        <v>2</v>
      </c>
      <c r="V92" s="3">
        <v>2</v>
      </c>
      <c r="W92" s="3">
        <v>2</v>
      </c>
      <c r="X92" s="3">
        <v>2</v>
      </c>
      <c r="Y92" s="3">
        <v>2</v>
      </c>
      <c r="Z92" s="3">
        <v>2</v>
      </c>
      <c r="AA92" s="3">
        <v>2</v>
      </c>
      <c r="AB92" s="3">
        <v>2</v>
      </c>
      <c r="AC92" s="3">
        <v>2</v>
      </c>
      <c r="AD92" s="3">
        <v>2</v>
      </c>
      <c r="AE92" s="3">
        <v>2</v>
      </c>
      <c r="AF92" s="3">
        <v>2</v>
      </c>
      <c r="AG92" s="3">
        <v>2</v>
      </c>
      <c r="AH92" s="3">
        <v>2</v>
      </c>
      <c r="AI92" s="3">
        <v>2</v>
      </c>
      <c r="AJ92" s="3">
        <v>2</v>
      </c>
      <c r="AK92" s="3">
        <v>2</v>
      </c>
      <c r="AL92" s="3">
        <v>2</v>
      </c>
      <c r="AM92" s="3">
        <v>2</v>
      </c>
      <c r="AN92" s="3">
        <v>2</v>
      </c>
      <c r="AO92" s="3">
        <v>2</v>
      </c>
      <c r="AP92" s="3">
        <v>2</v>
      </c>
      <c r="AQ92" s="3">
        <v>2</v>
      </c>
      <c r="AR92" s="3">
        <v>2</v>
      </c>
      <c r="AS92" s="3">
        <v>2</v>
      </c>
      <c r="AT92" s="3">
        <v>2</v>
      </c>
      <c r="AU92" s="3">
        <v>2</v>
      </c>
      <c r="AV92" s="3">
        <v>2</v>
      </c>
      <c r="AW92" s="3">
        <v>2</v>
      </c>
      <c r="AX92" s="3">
        <v>2</v>
      </c>
      <c r="AY92" s="3">
        <v>2</v>
      </c>
      <c r="AZ92" s="3">
        <v>2</v>
      </c>
      <c r="BA92" s="3">
        <v>2</v>
      </c>
      <c r="BB92" s="3">
        <v>2</v>
      </c>
      <c r="BC92" s="3">
        <v>2</v>
      </c>
      <c r="BD92" s="3">
        <v>2</v>
      </c>
      <c r="BE92" s="3">
        <v>2</v>
      </c>
      <c r="BF92" s="3">
        <v>2.5</v>
      </c>
      <c r="BG92" s="3">
        <v>2.5</v>
      </c>
      <c r="BH92" s="3">
        <v>2.5</v>
      </c>
      <c r="BI92" s="3">
        <v>2.5</v>
      </c>
      <c r="BJ92" s="3">
        <v>2.5</v>
      </c>
      <c r="BK92" s="3">
        <v>2.5</v>
      </c>
      <c r="BL92" s="3">
        <v>2.5</v>
      </c>
      <c r="BM92" s="3">
        <v>2.5</v>
      </c>
      <c r="BN92" s="3">
        <v>2.5</v>
      </c>
      <c r="BO92" s="3">
        <v>2.5</v>
      </c>
      <c r="BP92" s="3">
        <v>2.5</v>
      </c>
      <c r="BQ92" s="3">
        <v>2.5</v>
      </c>
      <c r="BR92" s="3">
        <v>2.5</v>
      </c>
      <c r="BS92" s="3">
        <v>2.5</v>
      </c>
      <c r="BT92" s="3">
        <v>2.5</v>
      </c>
      <c r="BU92" s="3">
        <v>2.5</v>
      </c>
      <c r="BV92" s="3">
        <v>2.5</v>
      </c>
      <c r="BW92" s="3">
        <v>2.5</v>
      </c>
      <c r="BX92" s="3">
        <v>2.5</v>
      </c>
      <c r="BY92" s="3">
        <v>2.5</v>
      </c>
      <c r="BZ92" s="3">
        <v>2.5</v>
      </c>
      <c r="CA92" s="3">
        <v>2.5</v>
      </c>
      <c r="CB92" s="3">
        <v>2.5</v>
      </c>
      <c r="CC92" s="3">
        <v>2.5</v>
      </c>
      <c r="CD92" s="3">
        <v>2.5</v>
      </c>
      <c r="CE92" s="3">
        <v>2.5</v>
      </c>
      <c r="CF92" s="3">
        <v>2.5</v>
      </c>
      <c r="CG92" s="3">
        <v>2.5</v>
      </c>
      <c r="CH92" s="3">
        <v>2.5</v>
      </c>
      <c r="CI92" s="3">
        <v>2.5</v>
      </c>
    </row>
    <row r="93" spans="1:87" x14ac:dyDescent="0.25">
      <c r="A93" s="16" t="s">
        <v>186</v>
      </c>
      <c r="B93" s="2" t="s">
        <v>178</v>
      </c>
      <c r="C93" s="2" t="s">
        <v>306</v>
      </c>
      <c r="E93" s="5">
        <v>0.02</v>
      </c>
      <c r="F93" s="5">
        <v>0.02</v>
      </c>
      <c r="G93" s="5">
        <v>0.02</v>
      </c>
      <c r="H93" s="5">
        <v>0.02</v>
      </c>
      <c r="I93" s="5">
        <v>0.02</v>
      </c>
      <c r="J93" s="5">
        <v>0.02</v>
      </c>
      <c r="K93" s="5">
        <v>0.02</v>
      </c>
      <c r="L93" s="5">
        <v>0.02</v>
      </c>
      <c r="M93" s="5">
        <v>0.02</v>
      </c>
      <c r="N93" s="5">
        <v>0.02</v>
      </c>
      <c r="O93" s="5">
        <v>0.02</v>
      </c>
      <c r="P93" s="5">
        <v>0.02</v>
      </c>
      <c r="Q93" s="5">
        <v>0.02</v>
      </c>
      <c r="R93" s="5">
        <v>0.02</v>
      </c>
      <c r="S93" s="5">
        <v>0.02</v>
      </c>
      <c r="T93" s="5">
        <v>0.02</v>
      </c>
      <c r="U93" s="5">
        <v>0.02</v>
      </c>
      <c r="V93" s="5">
        <v>0.02</v>
      </c>
      <c r="W93" s="5">
        <v>0.02</v>
      </c>
      <c r="X93" s="5">
        <v>0.02</v>
      </c>
      <c r="Y93" s="5">
        <v>0.02</v>
      </c>
      <c r="Z93" s="5">
        <v>0.02</v>
      </c>
      <c r="AA93" s="5">
        <v>0.02</v>
      </c>
      <c r="AB93" s="5">
        <v>0.02</v>
      </c>
      <c r="AC93" s="5">
        <v>0.02</v>
      </c>
      <c r="AD93" s="5">
        <v>0.02</v>
      </c>
      <c r="AE93" s="5">
        <v>0.02</v>
      </c>
      <c r="AF93" s="5">
        <v>0.02</v>
      </c>
      <c r="AG93" s="5">
        <v>0.02</v>
      </c>
      <c r="AH93" s="5">
        <v>0.02</v>
      </c>
      <c r="AI93" s="5">
        <v>0.02</v>
      </c>
      <c r="AJ93" s="5">
        <v>0.02</v>
      </c>
      <c r="AK93" s="5">
        <v>0.02</v>
      </c>
      <c r="AL93" s="5">
        <v>0.02</v>
      </c>
      <c r="AM93" s="5">
        <v>0.02</v>
      </c>
      <c r="AN93" s="5">
        <v>0.02</v>
      </c>
      <c r="AO93" s="5">
        <v>0.02</v>
      </c>
      <c r="AP93" s="5">
        <v>0.02</v>
      </c>
      <c r="AQ93" s="5">
        <v>0.02</v>
      </c>
      <c r="AR93" s="5">
        <v>0.02</v>
      </c>
      <c r="AS93" s="5">
        <v>0.02</v>
      </c>
      <c r="AT93" s="5">
        <v>0.02</v>
      </c>
      <c r="AU93" s="5">
        <v>0.02</v>
      </c>
      <c r="AV93" s="5">
        <v>0.02</v>
      </c>
      <c r="AW93" s="5">
        <v>0.02</v>
      </c>
      <c r="AX93" s="5">
        <v>0.02</v>
      </c>
      <c r="AY93" s="5">
        <v>0.02</v>
      </c>
      <c r="AZ93" s="5">
        <v>0.02</v>
      </c>
      <c r="BA93" s="5">
        <v>0.02</v>
      </c>
      <c r="BB93" s="5">
        <v>0.02</v>
      </c>
      <c r="BC93" s="5">
        <v>0.02</v>
      </c>
      <c r="BD93" s="5">
        <v>0.02</v>
      </c>
      <c r="BE93" s="5">
        <v>0.02</v>
      </c>
      <c r="BF93" s="5">
        <v>0.02</v>
      </c>
      <c r="BG93" s="5">
        <v>0.02</v>
      </c>
      <c r="BH93" s="5">
        <v>0.02</v>
      </c>
      <c r="BI93" s="5">
        <v>0.02</v>
      </c>
      <c r="BJ93" s="5">
        <v>0.02</v>
      </c>
      <c r="BK93" s="5">
        <v>0.02</v>
      </c>
      <c r="BL93" s="5">
        <v>0.02</v>
      </c>
      <c r="BM93" s="5">
        <v>0.02</v>
      </c>
      <c r="BN93" s="5">
        <v>0.02</v>
      </c>
      <c r="BO93" s="5">
        <v>0.02</v>
      </c>
      <c r="BP93" s="5">
        <v>0.02</v>
      </c>
      <c r="BQ93" s="5">
        <v>0.02</v>
      </c>
      <c r="BR93" s="5">
        <v>0.02</v>
      </c>
      <c r="BS93" s="5">
        <v>0.02</v>
      </c>
      <c r="BT93" s="5">
        <v>0.02</v>
      </c>
      <c r="BU93" s="5">
        <v>0.02</v>
      </c>
      <c r="BV93" s="5">
        <v>0.02</v>
      </c>
      <c r="BW93" s="5">
        <v>0.02</v>
      </c>
      <c r="BX93" s="5">
        <v>0.02</v>
      </c>
      <c r="BY93" s="5">
        <v>0.02</v>
      </c>
      <c r="BZ93" s="5">
        <v>0.02</v>
      </c>
      <c r="CA93" s="5">
        <v>0.02</v>
      </c>
      <c r="CB93" s="5">
        <v>0.02</v>
      </c>
      <c r="CC93" s="5">
        <v>0.02</v>
      </c>
      <c r="CD93" s="5">
        <v>0.02</v>
      </c>
      <c r="CE93" s="5">
        <v>0.02</v>
      </c>
      <c r="CF93" s="5">
        <v>0.02</v>
      </c>
      <c r="CG93" s="5">
        <v>0.02</v>
      </c>
      <c r="CH93" s="5">
        <v>0.02</v>
      </c>
      <c r="CI93" s="5">
        <v>0.02</v>
      </c>
    </row>
    <row r="94" spans="1:87" x14ac:dyDescent="0.25">
      <c r="A94" s="16" t="s">
        <v>187</v>
      </c>
      <c r="B94" s="2" t="s">
        <v>188</v>
      </c>
      <c r="E94" s="19">
        <f t="shared" ref="E94:CC94" si="808">+E86*E92</f>
        <v>68.804345454545455</v>
      </c>
      <c r="F94" s="19">
        <f t="shared" ref="F94:H94" si="809">+F86*F92</f>
        <v>68.804345454545455</v>
      </c>
      <c r="G94" s="19">
        <f t="shared" si="809"/>
        <v>68.804345454545455</v>
      </c>
      <c r="H94" s="19">
        <f t="shared" si="809"/>
        <v>68.804345454545455</v>
      </c>
      <c r="I94" s="19">
        <f t="shared" si="808"/>
        <v>68.804345454545455</v>
      </c>
      <c r="J94" s="19">
        <f t="shared" ref="J94:K94" si="810">+J86*J92</f>
        <v>68.804345454545455</v>
      </c>
      <c r="K94" s="19">
        <f t="shared" si="810"/>
        <v>68.804345454545455</v>
      </c>
      <c r="L94" s="19">
        <f t="shared" ref="L94" si="811">+L86*L92</f>
        <v>68.804345454545455</v>
      </c>
      <c r="M94" s="19">
        <f t="shared" si="808"/>
        <v>68.804345454545455</v>
      </c>
      <c r="N94" s="19">
        <f t="shared" ref="N94" si="812">+N86*N92</f>
        <v>68.804345454545455</v>
      </c>
      <c r="O94" s="19">
        <f t="shared" si="808"/>
        <v>68.804345454545455</v>
      </c>
      <c r="P94" s="19">
        <f t="shared" ref="P94:R94" si="813">+P86*P92</f>
        <v>68.804345454545455</v>
      </c>
      <c r="Q94" s="19">
        <f t="shared" si="813"/>
        <v>68.804345454545455</v>
      </c>
      <c r="R94" s="19">
        <f t="shared" si="813"/>
        <v>68.804345454545455</v>
      </c>
      <c r="S94" s="19">
        <f t="shared" si="808"/>
        <v>68.804345454545455</v>
      </c>
      <c r="T94" s="19">
        <f t="shared" ref="T94:U94" si="814">+T86*T92</f>
        <v>68.804345454545455</v>
      </c>
      <c r="U94" s="19">
        <f t="shared" si="814"/>
        <v>68.804345454545455</v>
      </c>
      <c r="V94" s="19">
        <f t="shared" ref="V94" si="815">+V86*V92</f>
        <v>68.804345454545455</v>
      </c>
      <c r="W94" s="19">
        <f t="shared" ref="W94:X94" si="816">+W86*W92</f>
        <v>68.804345454545455</v>
      </c>
      <c r="X94" s="19">
        <f t="shared" si="816"/>
        <v>68.804345454545455</v>
      </c>
      <c r="Y94" s="19">
        <f>+Y86*Y92</f>
        <v>368.21076923076924</v>
      </c>
      <c r="Z94" s="19">
        <f t="shared" ref="Z94" si="817">+Z86*Z92</f>
        <v>368.21076923076924</v>
      </c>
      <c r="AA94" s="19">
        <f t="shared" ref="AA94:AC94" si="818">+AA86*AA92</f>
        <v>368.21076923076924</v>
      </c>
      <c r="AB94" s="19">
        <f t="shared" si="818"/>
        <v>368.21076923076924</v>
      </c>
      <c r="AC94" s="19">
        <f t="shared" si="818"/>
        <v>368.21076923076924</v>
      </c>
      <c r="AD94" s="19">
        <f t="shared" si="808"/>
        <v>368.21076923076924</v>
      </c>
      <c r="AE94" s="19">
        <f t="shared" ref="AE94:AF94" si="819">+AE86*AE92</f>
        <v>368.21076923076924</v>
      </c>
      <c r="AF94" s="19">
        <f t="shared" si="819"/>
        <v>368.21076923076924</v>
      </c>
      <c r="AG94" s="19">
        <f t="shared" ref="AG94" si="820">+AG86*AG92</f>
        <v>368.21076923076924</v>
      </c>
      <c r="AH94" s="19">
        <f t="shared" ref="AH94:AI94" si="821">+AH86*AH92</f>
        <v>368.21076923076924</v>
      </c>
      <c r="AI94" s="19">
        <f t="shared" si="821"/>
        <v>368.21076923076924</v>
      </c>
      <c r="AJ94" s="19">
        <f t="shared" si="808"/>
        <v>368.21076923076924</v>
      </c>
      <c r="AK94" s="19">
        <f t="shared" ref="AK94" si="822">+AK86*AK92</f>
        <v>368.21076923076924</v>
      </c>
      <c r="AL94" s="19">
        <f t="shared" ref="AL94:AN94" si="823">+AL86*AL92</f>
        <v>368.21076923076924</v>
      </c>
      <c r="AM94" s="19">
        <f t="shared" si="823"/>
        <v>368.21076923076924</v>
      </c>
      <c r="AN94" s="19">
        <f t="shared" si="823"/>
        <v>368.21076923076924</v>
      </c>
      <c r="AO94" s="19">
        <f t="shared" si="808"/>
        <v>368.21076923076924</v>
      </c>
      <c r="AP94" s="19">
        <f t="shared" ref="AP94:AQ94" si="824">+AP86*AP92</f>
        <v>368.21076923076924</v>
      </c>
      <c r="AQ94" s="19">
        <f t="shared" si="824"/>
        <v>368.21076923076924</v>
      </c>
      <c r="AR94" s="19">
        <f t="shared" ref="AR94" si="825">+AR86*AR92</f>
        <v>368.21076923076924</v>
      </c>
      <c r="AS94" s="19">
        <f t="shared" ref="AS94:AT94" si="826">+AS86*AS92</f>
        <v>368.21076923076924</v>
      </c>
      <c r="AT94" s="19">
        <f t="shared" si="826"/>
        <v>368.21076923076924</v>
      </c>
      <c r="AU94" s="19">
        <f t="shared" si="808"/>
        <v>368.21076923076924</v>
      </c>
      <c r="AV94" s="19">
        <f t="shared" ref="AV94" si="827">+AV86*AV92</f>
        <v>368.21076923076924</v>
      </c>
      <c r="AW94" s="19">
        <f t="shared" ref="AW94:AY94" si="828">+AW86*AW92</f>
        <v>368.21076923076924</v>
      </c>
      <c r="AX94" s="19">
        <f t="shared" si="828"/>
        <v>368.21076923076924</v>
      </c>
      <c r="AY94" s="19">
        <f t="shared" si="828"/>
        <v>368.21076923076924</v>
      </c>
      <c r="AZ94" s="19">
        <f t="shared" si="808"/>
        <v>368.21076923076924</v>
      </c>
      <c r="BA94" s="19">
        <f t="shared" ref="BA94:BB94" si="829">+BA86*BA92</f>
        <v>368.21076923076924</v>
      </c>
      <c r="BB94" s="19">
        <f t="shared" si="829"/>
        <v>368.21076923076924</v>
      </c>
      <c r="BC94" s="19">
        <f t="shared" ref="BC94" si="830">+BC86*BC92</f>
        <v>368.21076923076924</v>
      </c>
      <c r="BD94" s="19">
        <f t="shared" ref="BD94:BE94" si="831">+BD86*BD92</f>
        <v>368.21076923076924</v>
      </c>
      <c r="BE94" s="19">
        <f t="shared" si="831"/>
        <v>368.21076923076924</v>
      </c>
      <c r="BF94" s="19">
        <f t="shared" si="808"/>
        <v>1148.0588235294115</v>
      </c>
      <c r="BG94" s="19">
        <f t="shared" ref="BG94:BI94" si="832">+BG86*BG92</f>
        <v>1148.0588235294115</v>
      </c>
      <c r="BH94" s="19">
        <f t="shared" si="832"/>
        <v>1148.0588235294115</v>
      </c>
      <c r="BI94" s="19">
        <f t="shared" si="832"/>
        <v>1148.0588235294115</v>
      </c>
      <c r="BJ94" s="19">
        <f t="shared" si="808"/>
        <v>1148.0588235294115</v>
      </c>
      <c r="BK94" s="19">
        <f t="shared" ref="BK94:BL94" si="833">+BK86*BK92</f>
        <v>1148.0588235294115</v>
      </c>
      <c r="BL94" s="19">
        <f t="shared" si="833"/>
        <v>1148.0588235294115</v>
      </c>
      <c r="BM94" s="19">
        <f t="shared" ref="BM94" si="834">+BM86*BM92</f>
        <v>1148.0588235294115</v>
      </c>
      <c r="BN94" s="19">
        <f t="shared" ref="BN94" si="835">+BN86*BN92</f>
        <v>1148.0588235294115</v>
      </c>
      <c r="BO94" s="19">
        <f t="shared" si="808"/>
        <v>1148.0588235294115</v>
      </c>
      <c r="BP94" s="19">
        <f t="shared" ref="BP94:BR94" si="836">+BP86*BP92</f>
        <v>1148.0588235294115</v>
      </c>
      <c r="BQ94" s="19">
        <f t="shared" si="836"/>
        <v>1148.0588235294115</v>
      </c>
      <c r="BR94" s="19">
        <f t="shared" si="836"/>
        <v>1148.0588235294115</v>
      </c>
      <c r="BS94" s="19">
        <f t="shared" si="808"/>
        <v>1148.0588235294115</v>
      </c>
      <c r="BT94" s="19">
        <f t="shared" ref="BT94:BU94" si="837">+BT86*BT92</f>
        <v>1148.0588235294115</v>
      </c>
      <c r="BU94" s="19">
        <f t="shared" si="837"/>
        <v>1148.0588235294115</v>
      </c>
      <c r="BV94" s="19">
        <f t="shared" ref="BV94" si="838">+BV86*BV92</f>
        <v>1148.0588235294115</v>
      </c>
      <c r="BW94" s="19">
        <f t="shared" ref="BW94" si="839">+BW86*BW92</f>
        <v>1148.0588235294115</v>
      </c>
      <c r="BX94" s="19">
        <f t="shared" ref="BX94" si="840">+BX86*BX92</f>
        <v>1148.0588235294115</v>
      </c>
      <c r="BY94" s="19">
        <f t="shared" si="808"/>
        <v>2074.3529411764703</v>
      </c>
      <c r="BZ94" s="19">
        <f t="shared" ref="BZ94:CB94" si="841">+BZ86*BZ92</f>
        <v>2074.3529411764703</v>
      </c>
      <c r="CA94" s="19">
        <f t="shared" si="841"/>
        <v>2074.3529411764703</v>
      </c>
      <c r="CB94" s="19">
        <f t="shared" si="841"/>
        <v>2074.3529411764703</v>
      </c>
      <c r="CC94" s="19">
        <f t="shared" si="808"/>
        <v>2074.3529411764703</v>
      </c>
      <c r="CD94" s="19">
        <f t="shared" ref="CD94:CE94" si="842">+CD86*CD92</f>
        <v>2074.3529411764703</v>
      </c>
      <c r="CE94" s="19">
        <f t="shared" si="842"/>
        <v>2074.3529411764703</v>
      </c>
      <c r="CF94" s="19">
        <f t="shared" ref="CF94" si="843">+CF86*CF92</f>
        <v>2074.3529411764703</v>
      </c>
      <c r="CG94" s="19">
        <f t="shared" ref="CG94" si="844">+CG86*CG92</f>
        <v>2074.3529411764703</v>
      </c>
      <c r="CH94" s="19">
        <f t="shared" ref="CH94:CI94" si="845">+CH86*CH92</f>
        <v>2074.3529411764703</v>
      </c>
      <c r="CI94" s="19">
        <f t="shared" si="845"/>
        <v>2074.3529411764703</v>
      </c>
    </row>
    <row r="95" spans="1:87" x14ac:dyDescent="0.25">
      <c r="A95" s="16" t="s">
        <v>189</v>
      </c>
      <c r="B95" s="2" t="s">
        <v>182</v>
      </c>
      <c r="E95" s="19">
        <f t="shared" ref="E95:CC95" si="846">+E94+E91</f>
        <v>89.445649090909086</v>
      </c>
      <c r="F95" s="19">
        <f t="shared" ref="F95:H95" si="847">+F94+F91</f>
        <v>89.445649090909086</v>
      </c>
      <c r="G95" s="19">
        <f t="shared" si="847"/>
        <v>89.445649090909086</v>
      </c>
      <c r="H95" s="19">
        <f t="shared" si="847"/>
        <v>89.445649090909086</v>
      </c>
      <c r="I95" s="19">
        <f t="shared" si="846"/>
        <v>89.445649090909086</v>
      </c>
      <c r="J95" s="19">
        <f t="shared" ref="J95:K95" si="848">+J94+J91</f>
        <v>89.445649090909086</v>
      </c>
      <c r="K95" s="19">
        <f t="shared" si="848"/>
        <v>89.445649090909086</v>
      </c>
      <c r="L95" s="19">
        <f t="shared" ref="L95" si="849">+L94+L91</f>
        <v>89.445649090909086</v>
      </c>
      <c r="M95" s="19">
        <f t="shared" si="846"/>
        <v>89.445649090909086</v>
      </c>
      <c r="N95" s="19">
        <f t="shared" ref="N95" si="850">+N94+N91</f>
        <v>89.445649090909086</v>
      </c>
      <c r="O95" s="19">
        <f t="shared" si="846"/>
        <v>89.445649090909086</v>
      </c>
      <c r="P95" s="19">
        <f t="shared" ref="P95:R95" si="851">+P94+P91</f>
        <v>89.445649090909086</v>
      </c>
      <c r="Q95" s="19">
        <f t="shared" si="851"/>
        <v>89.445649090909086</v>
      </c>
      <c r="R95" s="19">
        <f t="shared" si="851"/>
        <v>89.445649090909086</v>
      </c>
      <c r="S95" s="19">
        <f t="shared" si="846"/>
        <v>89.445649090909086</v>
      </c>
      <c r="T95" s="19">
        <f t="shared" ref="T95:U95" si="852">+T94+T91</f>
        <v>89.445649090909086</v>
      </c>
      <c r="U95" s="19">
        <f t="shared" si="852"/>
        <v>89.445649090909086</v>
      </c>
      <c r="V95" s="19">
        <f t="shared" ref="V95" si="853">+V94+V91</f>
        <v>89.445649090909086</v>
      </c>
      <c r="W95" s="19">
        <f t="shared" ref="W95:X95" si="854">+W94+W91</f>
        <v>89.445649090909086</v>
      </c>
      <c r="X95" s="19">
        <f t="shared" si="854"/>
        <v>89.445649090909086</v>
      </c>
      <c r="Y95" s="19">
        <f t="shared" si="846"/>
        <v>493.40243076923082</v>
      </c>
      <c r="Z95" s="19">
        <f t="shared" ref="Z95" si="855">+Z94+Z91</f>
        <v>493.40243076923082</v>
      </c>
      <c r="AA95" s="19">
        <f t="shared" ref="AA95:AC95" si="856">+AA94+AA91</f>
        <v>493.40243076923082</v>
      </c>
      <c r="AB95" s="19">
        <f t="shared" si="856"/>
        <v>493.40243076923082</v>
      </c>
      <c r="AC95" s="19">
        <f t="shared" si="856"/>
        <v>493.40243076923082</v>
      </c>
      <c r="AD95" s="19">
        <f t="shared" si="846"/>
        <v>493.40243076923082</v>
      </c>
      <c r="AE95" s="19">
        <f t="shared" ref="AE95:AF95" si="857">+AE94+AE91</f>
        <v>493.40243076923082</v>
      </c>
      <c r="AF95" s="19">
        <f t="shared" si="857"/>
        <v>493.40243076923082</v>
      </c>
      <c r="AG95" s="19">
        <f t="shared" ref="AG95" si="858">+AG94+AG91</f>
        <v>493.40243076923082</v>
      </c>
      <c r="AH95" s="19">
        <f t="shared" ref="AH95:AI95" si="859">+AH94+AH91</f>
        <v>493.40243076923082</v>
      </c>
      <c r="AI95" s="19">
        <f t="shared" si="859"/>
        <v>493.40243076923082</v>
      </c>
      <c r="AJ95" s="19">
        <f t="shared" si="846"/>
        <v>493.40243076923082</v>
      </c>
      <c r="AK95" s="19">
        <f t="shared" ref="AK95" si="860">+AK94+AK91</f>
        <v>493.40243076923082</v>
      </c>
      <c r="AL95" s="19">
        <f t="shared" ref="AL95:AN95" si="861">+AL94+AL91</f>
        <v>493.40243076923082</v>
      </c>
      <c r="AM95" s="19">
        <f t="shared" si="861"/>
        <v>493.40243076923082</v>
      </c>
      <c r="AN95" s="19">
        <f t="shared" si="861"/>
        <v>493.40243076923082</v>
      </c>
      <c r="AO95" s="19">
        <f t="shared" si="846"/>
        <v>493.40243076923082</v>
      </c>
      <c r="AP95" s="19">
        <f t="shared" ref="AP95:AQ95" si="862">+AP94+AP91</f>
        <v>493.40243076923082</v>
      </c>
      <c r="AQ95" s="19">
        <f t="shared" si="862"/>
        <v>493.40243076923082</v>
      </c>
      <c r="AR95" s="19">
        <f t="shared" ref="AR95" si="863">+AR94+AR91</f>
        <v>493.40243076923082</v>
      </c>
      <c r="AS95" s="19">
        <f t="shared" ref="AS95:AT95" si="864">+AS94+AS91</f>
        <v>493.40243076923082</v>
      </c>
      <c r="AT95" s="19">
        <f t="shared" si="864"/>
        <v>493.40243076923082</v>
      </c>
      <c r="AU95" s="19">
        <f t="shared" si="846"/>
        <v>493.40243076923082</v>
      </c>
      <c r="AV95" s="19">
        <f t="shared" ref="AV95" si="865">+AV94+AV91</f>
        <v>493.40243076923082</v>
      </c>
      <c r="AW95" s="19">
        <f t="shared" ref="AW95:AY95" si="866">+AW94+AW91</f>
        <v>493.40243076923082</v>
      </c>
      <c r="AX95" s="19">
        <f t="shared" si="866"/>
        <v>493.40243076923082</v>
      </c>
      <c r="AY95" s="19">
        <f t="shared" si="866"/>
        <v>493.40243076923082</v>
      </c>
      <c r="AZ95" s="19">
        <f t="shared" si="846"/>
        <v>493.40243076923082</v>
      </c>
      <c r="BA95" s="19">
        <f t="shared" ref="BA95:BB95" si="867">+BA94+BA91</f>
        <v>493.40243076923082</v>
      </c>
      <c r="BB95" s="19">
        <f t="shared" si="867"/>
        <v>493.40243076923082</v>
      </c>
      <c r="BC95" s="19">
        <f t="shared" ref="BC95" si="868">+BC94+BC91</f>
        <v>493.40243076923082</v>
      </c>
      <c r="BD95" s="19">
        <f t="shared" ref="BD95:BE95" si="869">+BD94+BD91</f>
        <v>493.40243076923082</v>
      </c>
      <c r="BE95" s="19">
        <f t="shared" si="869"/>
        <v>493.40243076923082</v>
      </c>
      <c r="BF95" s="19">
        <f t="shared" si="846"/>
        <v>1438.9003921568624</v>
      </c>
      <c r="BG95" s="19">
        <f t="shared" ref="BG95:BI95" si="870">+BG94+BG91</f>
        <v>1438.9003921568624</v>
      </c>
      <c r="BH95" s="19">
        <f t="shared" si="870"/>
        <v>1438.9003921568624</v>
      </c>
      <c r="BI95" s="19">
        <f t="shared" si="870"/>
        <v>1438.9003921568624</v>
      </c>
      <c r="BJ95" s="19">
        <f t="shared" si="846"/>
        <v>1438.9003921568624</v>
      </c>
      <c r="BK95" s="19">
        <f t="shared" ref="BK95:BL95" si="871">+BK94+BK91</f>
        <v>1438.9003921568624</v>
      </c>
      <c r="BL95" s="19">
        <f t="shared" si="871"/>
        <v>1438.9003921568624</v>
      </c>
      <c r="BM95" s="19">
        <f t="shared" ref="BM95" si="872">+BM94+BM91</f>
        <v>1438.9003921568624</v>
      </c>
      <c r="BN95" s="19">
        <f t="shared" ref="BN95" si="873">+BN94+BN91</f>
        <v>1438.9003921568624</v>
      </c>
      <c r="BO95" s="19">
        <f t="shared" si="846"/>
        <v>1438.9003921568624</v>
      </c>
      <c r="BP95" s="19">
        <f t="shared" ref="BP95:BR95" si="874">+BP94+BP91</f>
        <v>1438.9003921568624</v>
      </c>
      <c r="BQ95" s="19">
        <f t="shared" si="874"/>
        <v>1438.9003921568624</v>
      </c>
      <c r="BR95" s="19">
        <f t="shared" si="874"/>
        <v>1438.9003921568624</v>
      </c>
      <c r="BS95" s="19">
        <f t="shared" si="846"/>
        <v>1438.9003921568624</v>
      </c>
      <c r="BT95" s="19">
        <f t="shared" ref="BT95:BU95" si="875">+BT94+BT91</f>
        <v>1438.9003921568624</v>
      </c>
      <c r="BU95" s="19">
        <f t="shared" si="875"/>
        <v>1438.9003921568624</v>
      </c>
      <c r="BV95" s="19">
        <f t="shared" ref="BV95" si="876">+BV94+BV91</f>
        <v>1438.9003921568624</v>
      </c>
      <c r="BW95" s="19">
        <f t="shared" ref="BW95" si="877">+BW94+BW91</f>
        <v>1438.9003921568624</v>
      </c>
      <c r="BX95" s="19">
        <f t="shared" ref="BX95" si="878">+BX94+BX91</f>
        <v>1438.9003921568624</v>
      </c>
      <c r="BY95" s="19">
        <f t="shared" si="846"/>
        <v>2599.855686274509</v>
      </c>
      <c r="BZ95" s="19">
        <f t="shared" ref="BZ95:CB95" si="879">+BZ94+BZ91</f>
        <v>2599.855686274509</v>
      </c>
      <c r="CA95" s="19">
        <f t="shared" si="879"/>
        <v>2599.855686274509</v>
      </c>
      <c r="CB95" s="19">
        <f t="shared" si="879"/>
        <v>2599.855686274509</v>
      </c>
      <c r="CC95" s="19">
        <f t="shared" si="846"/>
        <v>2599.855686274509</v>
      </c>
      <c r="CD95" s="19">
        <f t="shared" ref="CD95:CE95" si="880">+CD94+CD91</f>
        <v>2599.855686274509</v>
      </c>
      <c r="CE95" s="19">
        <f t="shared" si="880"/>
        <v>2599.855686274509</v>
      </c>
      <c r="CF95" s="19">
        <f t="shared" ref="CF95" si="881">+CF94+CF91</f>
        <v>2599.855686274509</v>
      </c>
      <c r="CG95" s="19">
        <f t="shared" ref="CG95" si="882">+CG94+CG91</f>
        <v>2599.855686274509</v>
      </c>
      <c r="CH95" s="19">
        <f t="shared" ref="CH95:CI95" si="883">+CH94+CH91</f>
        <v>2599.855686274509</v>
      </c>
      <c r="CI95" s="19">
        <f t="shared" si="883"/>
        <v>2599.855686274509</v>
      </c>
    </row>
    <row r="96" spans="1:87" x14ac:dyDescent="0.25">
      <c r="A96" s="16" t="s">
        <v>190</v>
      </c>
      <c r="B96" s="2" t="s">
        <v>159</v>
      </c>
      <c r="C96" s="2" t="s">
        <v>319</v>
      </c>
      <c r="D96" s="43"/>
      <c r="E96" s="3">
        <v>15</v>
      </c>
      <c r="F96" s="3">
        <v>15</v>
      </c>
      <c r="G96" s="3">
        <v>15</v>
      </c>
      <c r="H96" s="3">
        <v>15</v>
      </c>
      <c r="I96" s="3">
        <v>15</v>
      </c>
      <c r="J96" s="3">
        <v>15</v>
      </c>
      <c r="K96" s="3">
        <v>15</v>
      </c>
      <c r="L96" s="3">
        <v>15</v>
      </c>
      <c r="M96" s="3">
        <v>15</v>
      </c>
      <c r="N96" s="3">
        <v>15</v>
      </c>
      <c r="O96" s="3">
        <v>15</v>
      </c>
      <c r="P96" s="3">
        <v>15</v>
      </c>
      <c r="Q96" s="3">
        <v>15</v>
      </c>
      <c r="R96" s="3">
        <v>15</v>
      </c>
      <c r="S96" s="3">
        <v>15</v>
      </c>
      <c r="T96" s="3">
        <v>15</v>
      </c>
      <c r="U96" s="3">
        <v>15</v>
      </c>
      <c r="V96" s="3">
        <v>15</v>
      </c>
      <c r="W96" s="3">
        <v>15</v>
      </c>
      <c r="X96" s="3">
        <v>15</v>
      </c>
      <c r="Y96" s="3">
        <v>75</v>
      </c>
      <c r="Z96" s="3">
        <v>75</v>
      </c>
      <c r="AA96" s="3">
        <v>75</v>
      </c>
      <c r="AB96" s="3">
        <v>75</v>
      </c>
      <c r="AC96" s="3">
        <v>75</v>
      </c>
      <c r="AD96" s="3">
        <v>75</v>
      </c>
      <c r="AE96" s="3">
        <v>75</v>
      </c>
      <c r="AF96" s="3">
        <v>75</v>
      </c>
      <c r="AG96" s="3">
        <v>75</v>
      </c>
      <c r="AH96" s="3">
        <v>75</v>
      </c>
      <c r="AI96" s="3">
        <v>75</v>
      </c>
      <c r="AJ96" s="3">
        <v>75</v>
      </c>
      <c r="AK96" s="3">
        <v>75</v>
      </c>
      <c r="AL96" s="3">
        <v>75</v>
      </c>
      <c r="AM96" s="3">
        <v>75</v>
      </c>
      <c r="AN96" s="3">
        <v>75</v>
      </c>
      <c r="AO96" s="3">
        <v>75</v>
      </c>
      <c r="AP96" s="3">
        <v>75</v>
      </c>
      <c r="AQ96" s="3">
        <v>75</v>
      </c>
      <c r="AR96" s="3">
        <v>75</v>
      </c>
      <c r="AS96" s="3">
        <v>75</v>
      </c>
      <c r="AT96" s="3">
        <v>75</v>
      </c>
      <c r="AU96" s="3">
        <v>75</v>
      </c>
      <c r="AV96" s="3">
        <v>75</v>
      </c>
      <c r="AW96" s="3">
        <v>75</v>
      </c>
      <c r="AX96" s="3">
        <v>75</v>
      </c>
      <c r="AY96" s="3">
        <v>75</v>
      </c>
      <c r="AZ96" s="3">
        <v>75</v>
      </c>
      <c r="BA96" s="3">
        <v>75</v>
      </c>
      <c r="BB96" s="3">
        <v>75</v>
      </c>
      <c r="BC96" s="3">
        <v>75</v>
      </c>
      <c r="BD96" s="3">
        <v>75</v>
      </c>
      <c r="BE96" s="3">
        <v>75</v>
      </c>
      <c r="BF96" s="3">
        <v>340</v>
      </c>
      <c r="BG96" s="3">
        <v>340</v>
      </c>
      <c r="BH96" s="3">
        <v>340</v>
      </c>
      <c r="BI96" s="3">
        <v>340</v>
      </c>
      <c r="BJ96" s="3">
        <v>340</v>
      </c>
      <c r="BK96" s="3">
        <v>340</v>
      </c>
      <c r="BL96" s="3">
        <v>340</v>
      </c>
      <c r="BM96" s="3">
        <v>340</v>
      </c>
      <c r="BN96" s="3">
        <v>340</v>
      </c>
      <c r="BO96" s="3">
        <v>340</v>
      </c>
      <c r="BP96" s="3">
        <v>340</v>
      </c>
      <c r="BQ96" s="3">
        <v>340</v>
      </c>
      <c r="BR96" s="3">
        <v>340</v>
      </c>
      <c r="BS96" s="3">
        <v>340</v>
      </c>
      <c r="BT96" s="3">
        <v>340</v>
      </c>
      <c r="BU96" s="3">
        <v>340</v>
      </c>
      <c r="BV96" s="3">
        <v>340</v>
      </c>
      <c r="BW96" s="3">
        <v>340</v>
      </c>
      <c r="BX96" s="3">
        <v>340</v>
      </c>
      <c r="BY96" s="3">
        <v>0</v>
      </c>
      <c r="BZ96" s="3">
        <v>0</v>
      </c>
      <c r="CA96" s="3">
        <v>0</v>
      </c>
      <c r="CB96" s="3">
        <v>0</v>
      </c>
      <c r="CC96" s="3">
        <v>0</v>
      </c>
      <c r="CD96" s="3">
        <v>0</v>
      </c>
      <c r="CE96" s="3">
        <v>0</v>
      </c>
      <c r="CF96" s="3">
        <v>0</v>
      </c>
      <c r="CG96" s="3">
        <v>0</v>
      </c>
      <c r="CH96" s="3">
        <v>0</v>
      </c>
      <c r="CI96" s="3">
        <v>0</v>
      </c>
    </row>
    <row r="97" spans="1:87" x14ac:dyDescent="0.25">
      <c r="A97" s="16" t="s">
        <v>192</v>
      </c>
      <c r="B97" s="2" t="s">
        <v>117</v>
      </c>
      <c r="C97" s="2" t="s">
        <v>307</v>
      </c>
      <c r="E97" s="3">
        <v>0</v>
      </c>
      <c r="F97" s="3">
        <v>0</v>
      </c>
      <c r="G97" s="3">
        <v>0</v>
      </c>
      <c r="H97" s="3">
        <v>0</v>
      </c>
      <c r="I97" s="3">
        <v>0</v>
      </c>
      <c r="J97" s="3">
        <v>0</v>
      </c>
      <c r="K97" s="3">
        <v>0</v>
      </c>
      <c r="L97" s="3">
        <v>0</v>
      </c>
      <c r="M97" s="3">
        <v>0</v>
      </c>
      <c r="N97" s="3">
        <v>0</v>
      </c>
      <c r="O97" s="3">
        <v>1</v>
      </c>
      <c r="P97" s="3">
        <v>1</v>
      </c>
      <c r="Q97" s="3">
        <v>1</v>
      </c>
      <c r="R97" s="3">
        <v>1</v>
      </c>
      <c r="S97" s="3">
        <v>1</v>
      </c>
      <c r="T97" s="3">
        <v>1</v>
      </c>
      <c r="U97" s="3">
        <v>1</v>
      </c>
      <c r="V97" s="3">
        <v>1</v>
      </c>
      <c r="W97" s="3">
        <v>1</v>
      </c>
      <c r="X97" s="3">
        <v>1</v>
      </c>
      <c r="Y97" s="3">
        <v>3</v>
      </c>
      <c r="Z97" s="3">
        <v>3</v>
      </c>
      <c r="AA97" s="3">
        <v>3</v>
      </c>
      <c r="AB97" s="3">
        <v>3</v>
      </c>
      <c r="AC97" s="3">
        <v>3</v>
      </c>
      <c r="AD97" s="3">
        <v>3</v>
      </c>
      <c r="AE97" s="3">
        <v>3</v>
      </c>
      <c r="AF97" s="3">
        <v>3</v>
      </c>
      <c r="AG97" s="3">
        <v>3</v>
      </c>
      <c r="AH97" s="3">
        <v>3</v>
      </c>
      <c r="AI97" s="3">
        <v>3</v>
      </c>
      <c r="AJ97" s="3">
        <v>3</v>
      </c>
      <c r="AK97" s="3">
        <v>3</v>
      </c>
      <c r="AL97" s="3">
        <v>3</v>
      </c>
      <c r="AM97" s="3">
        <v>3</v>
      </c>
      <c r="AN97" s="3">
        <v>3</v>
      </c>
      <c r="AO97" s="3">
        <v>3</v>
      </c>
      <c r="AP97" s="3">
        <v>3</v>
      </c>
      <c r="AQ97" s="3">
        <v>3</v>
      </c>
      <c r="AR97" s="3">
        <v>3</v>
      </c>
      <c r="AS97" s="3">
        <v>3</v>
      </c>
      <c r="AT97" s="3">
        <v>3</v>
      </c>
      <c r="AU97" s="3">
        <v>3</v>
      </c>
      <c r="AV97" s="3">
        <v>3</v>
      </c>
      <c r="AW97" s="3">
        <v>3</v>
      </c>
      <c r="AX97" s="3">
        <v>3</v>
      </c>
      <c r="AY97" s="3">
        <v>3</v>
      </c>
      <c r="AZ97" s="3">
        <v>3</v>
      </c>
      <c r="BA97" s="3">
        <v>3</v>
      </c>
      <c r="BB97" s="3">
        <v>3</v>
      </c>
      <c r="BC97" s="3">
        <v>3</v>
      </c>
      <c r="BD97" s="3">
        <v>3</v>
      </c>
      <c r="BE97" s="3">
        <v>3</v>
      </c>
      <c r="BF97" s="3">
        <v>0</v>
      </c>
      <c r="BG97" s="3">
        <v>0</v>
      </c>
      <c r="BH97" s="3">
        <v>0</v>
      </c>
      <c r="BI97" s="3">
        <v>0</v>
      </c>
      <c r="BJ97" s="3">
        <v>0</v>
      </c>
      <c r="BK97" s="3">
        <v>0</v>
      </c>
      <c r="BL97" s="3">
        <v>0</v>
      </c>
      <c r="BM97" s="3">
        <v>0</v>
      </c>
      <c r="BN97" s="3">
        <v>0</v>
      </c>
      <c r="BO97" s="3">
        <v>0</v>
      </c>
      <c r="BP97" s="3">
        <v>0</v>
      </c>
      <c r="BQ97" s="3">
        <v>0</v>
      </c>
      <c r="BR97" s="3">
        <v>0</v>
      </c>
      <c r="BS97" s="3">
        <v>0</v>
      </c>
      <c r="BT97" s="3">
        <v>0</v>
      </c>
      <c r="BU97" s="3">
        <v>0</v>
      </c>
      <c r="BV97" s="3">
        <v>0</v>
      </c>
      <c r="BW97" s="3">
        <v>0</v>
      </c>
      <c r="BX97" s="3">
        <v>0</v>
      </c>
      <c r="BY97" s="3">
        <v>50</v>
      </c>
      <c r="BZ97" s="3">
        <v>50</v>
      </c>
      <c r="CA97" s="3">
        <v>50</v>
      </c>
      <c r="CB97" s="3">
        <v>50</v>
      </c>
      <c r="CC97" s="3">
        <v>50</v>
      </c>
      <c r="CD97" s="3">
        <v>50</v>
      </c>
      <c r="CE97" s="3">
        <v>50</v>
      </c>
      <c r="CF97" s="3">
        <v>50</v>
      </c>
      <c r="CG97" s="3">
        <v>50</v>
      </c>
      <c r="CH97" s="3">
        <v>50</v>
      </c>
      <c r="CI97" s="3">
        <v>50</v>
      </c>
    </row>
    <row r="98" spans="1:87" x14ac:dyDescent="0.25">
      <c r="A98" s="16" t="s">
        <v>193</v>
      </c>
      <c r="B98" s="2" t="s">
        <v>177</v>
      </c>
      <c r="C98" s="2" t="s">
        <v>308</v>
      </c>
      <c r="E98" s="5">
        <v>0.85</v>
      </c>
      <c r="F98" s="5">
        <v>0.85</v>
      </c>
      <c r="G98" s="5">
        <v>0.85</v>
      </c>
      <c r="H98" s="5">
        <v>0.85</v>
      </c>
      <c r="I98" s="5">
        <v>0.85</v>
      </c>
      <c r="J98" s="5">
        <v>0.85</v>
      </c>
      <c r="K98" s="5">
        <v>0.85</v>
      </c>
      <c r="L98" s="5">
        <v>0.85</v>
      </c>
      <c r="M98" s="5">
        <v>0.85</v>
      </c>
      <c r="N98" s="5">
        <v>0.85</v>
      </c>
      <c r="O98" s="5">
        <v>0.85</v>
      </c>
      <c r="P98" s="5">
        <v>0.85</v>
      </c>
      <c r="Q98" s="5">
        <v>0.85</v>
      </c>
      <c r="R98" s="5">
        <v>0.85</v>
      </c>
      <c r="S98" s="5">
        <v>0.85</v>
      </c>
      <c r="T98" s="5">
        <v>0.85</v>
      </c>
      <c r="U98" s="5">
        <v>0.85</v>
      </c>
      <c r="V98" s="5">
        <v>0.85</v>
      </c>
      <c r="W98" s="5">
        <v>0.85</v>
      </c>
      <c r="X98" s="5">
        <v>0.85</v>
      </c>
      <c r="Y98" s="5">
        <v>0.85</v>
      </c>
      <c r="Z98" s="5">
        <v>0.85</v>
      </c>
      <c r="AA98" s="5">
        <v>0.85</v>
      </c>
      <c r="AB98" s="5">
        <v>0.85</v>
      </c>
      <c r="AC98" s="5">
        <v>0.85</v>
      </c>
      <c r="AD98" s="5">
        <v>0.85</v>
      </c>
      <c r="AE98" s="5">
        <v>0.85</v>
      </c>
      <c r="AF98" s="5">
        <v>0.85</v>
      </c>
      <c r="AG98" s="5">
        <v>0.85</v>
      </c>
      <c r="AH98" s="5">
        <v>0.85</v>
      </c>
      <c r="AI98" s="5">
        <v>0.85</v>
      </c>
      <c r="AJ98" s="5">
        <v>0.85</v>
      </c>
      <c r="AK98" s="5">
        <v>0.85</v>
      </c>
      <c r="AL98" s="5">
        <v>0.85</v>
      </c>
      <c r="AM98" s="5">
        <v>0.85</v>
      </c>
      <c r="AN98" s="5">
        <v>0.85</v>
      </c>
      <c r="AO98" s="5">
        <v>0.85</v>
      </c>
      <c r="AP98" s="5">
        <v>0.85</v>
      </c>
      <c r="AQ98" s="5">
        <v>0.85</v>
      </c>
      <c r="AR98" s="5">
        <v>0.85</v>
      </c>
      <c r="AS98" s="5">
        <v>0.85</v>
      </c>
      <c r="AT98" s="5">
        <v>0.85</v>
      </c>
      <c r="AU98" s="5">
        <v>0.85</v>
      </c>
      <c r="AV98" s="5">
        <v>0.85</v>
      </c>
      <c r="AW98" s="5">
        <v>0.85</v>
      </c>
      <c r="AX98" s="5">
        <v>0.85</v>
      </c>
      <c r="AY98" s="5">
        <v>0.85</v>
      </c>
      <c r="AZ98" s="5">
        <v>0.85</v>
      </c>
      <c r="BA98" s="5">
        <v>0.85</v>
      </c>
      <c r="BB98" s="5">
        <v>0.85</v>
      </c>
      <c r="BC98" s="5">
        <v>0.85</v>
      </c>
      <c r="BD98" s="5">
        <v>0.85</v>
      </c>
      <c r="BE98" s="5">
        <v>0.85</v>
      </c>
      <c r="BF98" s="5">
        <v>0.85</v>
      </c>
      <c r="BG98" s="5">
        <v>0.85</v>
      </c>
      <c r="BH98" s="5">
        <v>0.85</v>
      </c>
      <c r="BI98" s="5">
        <v>0.85</v>
      </c>
      <c r="BJ98" s="5">
        <v>0.85</v>
      </c>
      <c r="BK98" s="5">
        <v>0.85</v>
      </c>
      <c r="BL98" s="5">
        <v>0.85</v>
      </c>
      <c r="BM98" s="5">
        <v>0.85</v>
      </c>
      <c r="BN98" s="5">
        <v>0.85</v>
      </c>
      <c r="BO98" s="5">
        <v>0.85</v>
      </c>
      <c r="BP98" s="5">
        <v>0.85</v>
      </c>
      <c r="BQ98" s="5">
        <v>0.85</v>
      </c>
      <c r="BR98" s="5">
        <v>0.85</v>
      </c>
      <c r="BS98" s="5">
        <v>0.85</v>
      </c>
      <c r="BT98" s="5">
        <v>0.85</v>
      </c>
      <c r="BU98" s="5">
        <v>0.85</v>
      </c>
      <c r="BV98" s="5">
        <v>0.85</v>
      </c>
      <c r="BW98" s="5">
        <v>0.85</v>
      </c>
      <c r="BX98" s="5">
        <v>0.85</v>
      </c>
      <c r="BY98" s="5">
        <v>0.85</v>
      </c>
      <c r="BZ98" s="5">
        <v>0.85</v>
      </c>
      <c r="CA98" s="5">
        <v>0.85</v>
      </c>
      <c r="CB98" s="5">
        <v>0.85</v>
      </c>
      <c r="CC98" s="5">
        <v>0.85</v>
      </c>
      <c r="CD98" s="5">
        <v>0.85</v>
      </c>
      <c r="CE98" s="5">
        <v>0.85</v>
      </c>
      <c r="CF98" s="5">
        <v>0.85</v>
      </c>
      <c r="CG98" s="5">
        <v>0.85</v>
      </c>
      <c r="CH98" s="5">
        <v>0.85</v>
      </c>
      <c r="CI98" s="5">
        <v>0.85</v>
      </c>
    </row>
    <row r="99" spans="1:87" x14ac:dyDescent="0.25">
      <c r="A99" s="16" t="s">
        <v>194</v>
      </c>
      <c r="B99" s="2" t="s">
        <v>172</v>
      </c>
      <c r="E99" s="19">
        <f t="shared" ref="E99:BP99" si="884">E97*E98</f>
        <v>0</v>
      </c>
      <c r="F99" s="19">
        <f t="shared" si="884"/>
        <v>0</v>
      </c>
      <c r="G99" s="19">
        <f t="shared" si="884"/>
        <v>0</v>
      </c>
      <c r="H99" s="19">
        <f t="shared" si="884"/>
        <v>0</v>
      </c>
      <c r="I99" s="19">
        <f t="shared" si="884"/>
        <v>0</v>
      </c>
      <c r="J99" s="19">
        <f t="shared" si="884"/>
        <v>0</v>
      </c>
      <c r="K99" s="19">
        <f t="shared" si="884"/>
        <v>0</v>
      </c>
      <c r="L99" s="19">
        <f t="shared" si="884"/>
        <v>0</v>
      </c>
      <c r="M99" s="19">
        <f t="shared" si="884"/>
        <v>0</v>
      </c>
      <c r="N99" s="19">
        <f t="shared" si="884"/>
        <v>0</v>
      </c>
      <c r="O99" s="19">
        <f t="shared" si="884"/>
        <v>0.85</v>
      </c>
      <c r="P99" s="19">
        <f t="shared" si="884"/>
        <v>0.85</v>
      </c>
      <c r="Q99" s="19">
        <f t="shared" si="884"/>
        <v>0.85</v>
      </c>
      <c r="R99" s="19">
        <f t="shared" si="884"/>
        <v>0.85</v>
      </c>
      <c r="S99" s="19">
        <f t="shared" si="884"/>
        <v>0.85</v>
      </c>
      <c r="T99" s="19">
        <f t="shared" si="884"/>
        <v>0.85</v>
      </c>
      <c r="U99" s="19">
        <f t="shared" si="884"/>
        <v>0.85</v>
      </c>
      <c r="V99" s="19">
        <f t="shared" si="884"/>
        <v>0.85</v>
      </c>
      <c r="W99" s="19">
        <f t="shared" si="884"/>
        <v>0.85</v>
      </c>
      <c r="X99" s="19">
        <f t="shared" si="884"/>
        <v>0.85</v>
      </c>
      <c r="Y99" s="19">
        <f t="shared" si="884"/>
        <v>2.5499999999999998</v>
      </c>
      <c r="Z99" s="19">
        <f t="shared" si="884"/>
        <v>2.5499999999999998</v>
      </c>
      <c r="AA99" s="19">
        <f t="shared" si="884"/>
        <v>2.5499999999999998</v>
      </c>
      <c r="AB99" s="19">
        <f t="shared" si="884"/>
        <v>2.5499999999999998</v>
      </c>
      <c r="AC99" s="19">
        <f t="shared" si="884"/>
        <v>2.5499999999999998</v>
      </c>
      <c r="AD99" s="19">
        <f t="shared" si="884"/>
        <v>2.5499999999999998</v>
      </c>
      <c r="AE99" s="19">
        <f t="shared" si="884"/>
        <v>2.5499999999999998</v>
      </c>
      <c r="AF99" s="19">
        <f t="shared" si="884"/>
        <v>2.5499999999999998</v>
      </c>
      <c r="AG99" s="19">
        <f t="shared" si="884"/>
        <v>2.5499999999999998</v>
      </c>
      <c r="AH99" s="19">
        <f t="shared" si="884"/>
        <v>2.5499999999999998</v>
      </c>
      <c r="AI99" s="19">
        <f t="shared" si="884"/>
        <v>2.5499999999999998</v>
      </c>
      <c r="AJ99" s="19">
        <f t="shared" si="884"/>
        <v>2.5499999999999998</v>
      </c>
      <c r="AK99" s="19">
        <f t="shared" si="884"/>
        <v>2.5499999999999998</v>
      </c>
      <c r="AL99" s="19">
        <f t="shared" si="884"/>
        <v>2.5499999999999998</v>
      </c>
      <c r="AM99" s="19">
        <f t="shared" si="884"/>
        <v>2.5499999999999998</v>
      </c>
      <c r="AN99" s="19">
        <f t="shared" si="884"/>
        <v>2.5499999999999998</v>
      </c>
      <c r="AO99" s="19">
        <f t="shared" si="884"/>
        <v>2.5499999999999998</v>
      </c>
      <c r="AP99" s="19">
        <f t="shared" si="884"/>
        <v>2.5499999999999998</v>
      </c>
      <c r="AQ99" s="19">
        <f t="shared" si="884"/>
        <v>2.5499999999999998</v>
      </c>
      <c r="AR99" s="19">
        <f t="shared" si="884"/>
        <v>2.5499999999999998</v>
      </c>
      <c r="AS99" s="19">
        <f t="shared" si="884"/>
        <v>2.5499999999999998</v>
      </c>
      <c r="AT99" s="19">
        <f t="shared" si="884"/>
        <v>2.5499999999999998</v>
      </c>
      <c r="AU99" s="19">
        <f t="shared" si="884"/>
        <v>2.5499999999999998</v>
      </c>
      <c r="AV99" s="19">
        <f t="shared" si="884"/>
        <v>2.5499999999999998</v>
      </c>
      <c r="AW99" s="19">
        <f t="shared" si="884"/>
        <v>2.5499999999999998</v>
      </c>
      <c r="AX99" s="19">
        <f t="shared" si="884"/>
        <v>2.5499999999999998</v>
      </c>
      <c r="AY99" s="19">
        <f t="shared" si="884"/>
        <v>2.5499999999999998</v>
      </c>
      <c r="AZ99" s="19">
        <f t="shared" si="884"/>
        <v>2.5499999999999998</v>
      </c>
      <c r="BA99" s="19">
        <f t="shared" si="884"/>
        <v>2.5499999999999998</v>
      </c>
      <c r="BB99" s="19">
        <f t="shared" si="884"/>
        <v>2.5499999999999998</v>
      </c>
      <c r="BC99" s="19">
        <f t="shared" si="884"/>
        <v>2.5499999999999998</v>
      </c>
      <c r="BD99" s="19">
        <f t="shared" si="884"/>
        <v>2.5499999999999998</v>
      </c>
      <c r="BE99" s="19">
        <f t="shared" si="884"/>
        <v>2.5499999999999998</v>
      </c>
      <c r="BF99" s="19">
        <f t="shared" si="884"/>
        <v>0</v>
      </c>
      <c r="BG99" s="19">
        <f t="shared" si="884"/>
        <v>0</v>
      </c>
      <c r="BH99" s="19">
        <f t="shared" si="884"/>
        <v>0</v>
      </c>
      <c r="BI99" s="19">
        <f t="shared" si="884"/>
        <v>0</v>
      </c>
      <c r="BJ99" s="19">
        <f t="shared" si="884"/>
        <v>0</v>
      </c>
      <c r="BK99" s="19">
        <f t="shared" si="884"/>
        <v>0</v>
      </c>
      <c r="BL99" s="19">
        <f t="shared" si="884"/>
        <v>0</v>
      </c>
      <c r="BM99" s="19">
        <f t="shared" si="884"/>
        <v>0</v>
      </c>
      <c r="BN99" s="19">
        <f t="shared" si="884"/>
        <v>0</v>
      </c>
      <c r="BO99" s="19">
        <f t="shared" si="884"/>
        <v>0</v>
      </c>
      <c r="BP99" s="19">
        <f t="shared" si="884"/>
        <v>0</v>
      </c>
      <c r="BQ99" s="19">
        <f t="shared" ref="BQ99:CI99" si="885">BQ97*BQ98</f>
        <v>0</v>
      </c>
      <c r="BR99" s="19">
        <f t="shared" si="885"/>
        <v>0</v>
      </c>
      <c r="BS99" s="19">
        <f t="shared" si="885"/>
        <v>0</v>
      </c>
      <c r="BT99" s="19">
        <f t="shared" si="885"/>
        <v>0</v>
      </c>
      <c r="BU99" s="19">
        <f t="shared" si="885"/>
        <v>0</v>
      </c>
      <c r="BV99" s="19">
        <f t="shared" si="885"/>
        <v>0</v>
      </c>
      <c r="BW99" s="19">
        <f t="shared" si="885"/>
        <v>0</v>
      </c>
      <c r="BX99" s="19">
        <f t="shared" si="885"/>
        <v>0</v>
      </c>
      <c r="BY99" s="19">
        <f t="shared" si="885"/>
        <v>42.5</v>
      </c>
      <c r="BZ99" s="19">
        <f t="shared" si="885"/>
        <v>42.5</v>
      </c>
      <c r="CA99" s="19">
        <f t="shared" si="885"/>
        <v>42.5</v>
      </c>
      <c r="CB99" s="19">
        <f t="shared" si="885"/>
        <v>42.5</v>
      </c>
      <c r="CC99" s="19">
        <f t="shared" si="885"/>
        <v>42.5</v>
      </c>
      <c r="CD99" s="19">
        <f t="shared" si="885"/>
        <v>42.5</v>
      </c>
      <c r="CE99" s="19">
        <f t="shared" si="885"/>
        <v>42.5</v>
      </c>
      <c r="CF99" s="19">
        <f t="shared" si="885"/>
        <v>42.5</v>
      </c>
      <c r="CG99" s="19">
        <f t="shared" si="885"/>
        <v>42.5</v>
      </c>
      <c r="CH99" s="19">
        <f t="shared" si="885"/>
        <v>42.5</v>
      </c>
      <c r="CI99" s="19">
        <f t="shared" si="885"/>
        <v>42.5</v>
      </c>
    </row>
    <row r="100" spans="1:87" x14ac:dyDescent="0.25">
      <c r="A100" s="16" t="s">
        <v>195</v>
      </c>
      <c r="B100" s="2" t="s">
        <v>182</v>
      </c>
      <c r="E100" s="19">
        <f t="shared" ref="E100:L100" si="886">+E95+E96+E97</f>
        <v>104.44564909090909</v>
      </c>
      <c r="F100" s="19">
        <f t="shared" si="886"/>
        <v>104.44564909090909</v>
      </c>
      <c r="G100" s="19">
        <f t="shared" si="886"/>
        <v>104.44564909090909</v>
      </c>
      <c r="H100" s="19">
        <f t="shared" si="886"/>
        <v>104.44564909090909</v>
      </c>
      <c r="I100" s="19">
        <f t="shared" si="886"/>
        <v>104.44564909090909</v>
      </c>
      <c r="J100" s="19">
        <f t="shared" si="886"/>
        <v>104.44564909090909</v>
      </c>
      <c r="K100" s="19">
        <f t="shared" si="886"/>
        <v>104.44564909090909</v>
      </c>
      <c r="L100" s="19">
        <f t="shared" si="886"/>
        <v>104.44564909090909</v>
      </c>
      <c r="M100" s="19">
        <f t="shared" ref="M100:CC100" si="887">+M95+M96+M97</f>
        <v>104.44564909090909</v>
      </c>
      <c r="N100" s="19">
        <f t="shared" ref="N100" si="888">+N95+N96+N97</f>
        <v>104.44564909090909</v>
      </c>
      <c r="O100" s="19">
        <f t="shared" si="887"/>
        <v>105.44564909090909</v>
      </c>
      <c r="P100" s="19">
        <f t="shared" ref="P100:R100" si="889">+P95+P96+P97</f>
        <v>105.44564909090909</v>
      </c>
      <c r="Q100" s="19">
        <f t="shared" si="889"/>
        <v>105.44564909090909</v>
      </c>
      <c r="R100" s="19">
        <f t="shared" si="889"/>
        <v>105.44564909090909</v>
      </c>
      <c r="S100" s="19">
        <f t="shared" si="887"/>
        <v>105.44564909090909</v>
      </c>
      <c r="T100" s="19">
        <f t="shared" ref="T100:U100" si="890">+T95+T96+T97</f>
        <v>105.44564909090909</v>
      </c>
      <c r="U100" s="19">
        <f t="shared" si="890"/>
        <v>105.44564909090909</v>
      </c>
      <c r="V100" s="19">
        <f t="shared" ref="V100" si="891">+V95+V96+V97</f>
        <v>105.44564909090909</v>
      </c>
      <c r="W100" s="19">
        <f t="shared" ref="W100:X100" si="892">+W95+W96+W97</f>
        <v>105.44564909090909</v>
      </c>
      <c r="X100" s="19">
        <f t="shared" si="892"/>
        <v>105.44564909090909</v>
      </c>
      <c r="Y100" s="19">
        <f t="shared" ref="Y100:AI100" si="893">+Y95+Y96+Y97</f>
        <v>571.40243076923082</v>
      </c>
      <c r="Z100" s="19">
        <f t="shared" ref="Z100" si="894">+Z95+Z96+Z97</f>
        <v>571.40243076923082</v>
      </c>
      <c r="AA100" s="19">
        <f t="shared" si="893"/>
        <v>571.40243076923082</v>
      </c>
      <c r="AB100" s="19">
        <f t="shared" si="893"/>
        <v>571.40243076923082</v>
      </c>
      <c r="AC100" s="19">
        <f t="shared" si="893"/>
        <v>571.40243076923082</v>
      </c>
      <c r="AD100" s="19">
        <f t="shared" si="893"/>
        <v>571.40243076923082</v>
      </c>
      <c r="AE100" s="19">
        <f t="shared" si="893"/>
        <v>571.40243076923082</v>
      </c>
      <c r="AF100" s="19">
        <f t="shared" si="893"/>
        <v>571.40243076923082</v>
      </c>
      <c r="AG100" s="19">
        <f t="shared" si="893"/>
        <v>571.40243076923082</v>
      </c>
      <c r="AH100" s="19">
        <f t="shared" si="893"/>
        <v>571.40243076923082</v>
      </c>
      <c r="AI100" s="19">
        <f t="shared" si="893"/>
        <v>571.40243076923082</v>
      </c>
      <c r="AJ100" s="19">
        <f t="shared" si="887"/>
        <v>571.40243076923082</v>
      </c>
      <c r="AK100" s="19">
        <f t="shared" ref="AK100" si="895">+AK95+AK96+AK97</f>
        <v>571.40243076923082</v>
      </c>
      <c r="AL100" s="19">
        <f t="shared" ref="AL100:AN100" si="896">+AL95+AL96+AL97</f>
        <v>571.40243076923082</v>
      </c>
      <c r="AM100" s="19">
        <f t="shared" si="896"/>
        <v>571.40243076923082</v>
      </c>
      <c r="AN100" s="19">
        <f t="shared" si="896"/>
        <v>571.40243076923082</v>
      </c>
      <c r="AO100" s="19">
        <f t="shared" si="887"/>
        <v>571.40243076923082</v>
      </c>
      <c r="AP100" s="19">
        <f t="shared" ref="AP100:AQ100" si="897">+AP95+AP96+AP97</f>
        <v>571.40243076923082</v>
      </c>
      <c r="AQ100" s="19">
        <f t="shared" si="897"/>
        <v>571.40243076923082</v>
      </c>
      <c r="AR100" s="19">
        <f t="shared" ref="AR100" si="898">+AR95+AR96+AR97</f>
        <v>571.40243076923082</v>
      </c>
      <c r="AS100" s="19">
        <f t="shared" ref="AS100:AT100" si="899">+AS95+AS96+AS97</f>
        <v>571.40243076923082</v>
      </c>
      <c r="AT100" s="19">
        <f t="shared" si="899"/>
        <v>571.40243076923082</v>
      </c>
      <c r="AU100" s="19">
        <f t="shared" si="887"/>
        <v>571.40243076923082</v>
      </c>
      <c r="AV100" s="19">
        <f t="shared" ref="AV100" si="900">+AV95+AV96+AV97</f>
        <v>571.40243076923082</v>
      </c>
      <c r="AW100" s="19">
        <f t="shared" ref="AW100:AY100" si="901">+AW95+AW96+AW97</f>
        <v>571.40243076923082</v>
      </c>
      <c r="AX100" s="19">
        <f t="shared" si="901"/>
        <v>571.40243076923082</v>
      </c>
      <c r="AY100" s="19">
        <f t="shared" si="901"/>
        <v>571.40243076923082</v>
      </c>
      <c r="AZ100" s="19">
        <f t="shared" si="887"/>
        <v>571.40243076923082</v>
      </c>
      <c r="BA100" s="19">
        <f t="shared" ref="BA100:BB100" si="902">+BA95+BA96+BA97</f>
        <v>571.40243076923082</v>
      </c>
      <c r="BB100" s="19">
        <f t="shared" si="902"/>
        <v>571.40243076923082</v>
      </c>
      <c r="BC100" s="19">
        <f t="shared" ref="BC100" si="903">+BC95+BC96+BC97</f>
        <v>571.40243076923082</v>
      </c>
      <c r="BD100" s="19">
        <f t="shared" ref="BD100:BE100" si="904">+BD95+BD96+BD97</f>
        <v>571.40243076923082</v>
      </c>
      <c r="BE100" s="19">
        <f t="shared" si="904"/>
        <v>571.40243076923082</v>
      </c>
      <c r="BF100" s="19">
        <f t="shared" si="887"/>
        <v>1778.9003921568624</v>
      </c>
      <c r="BG100" s="19">
        <f t="shared" ref="BG100:BI100" si="905">+BG95+BG96+BG97</f>
        <v>1778.9003921568624</v>
      </c>
      <c r="BH100" s="19">
        <f t="shared" si="905"/>
        <v>1778.9003921568624</v>
      </c>
      <c r="BI100" s="19">
        <f t="shared" si="905"/>
        <v>1778.9003921568624</v>
      </c>
      <c r="BJ100" s="19">
        <f t="shared" si="887"/>
        <v>1778.9003921568624</v>
      </c>
      <c r="BK100" s="19">
        <f t="shared" ref="BK100:BL100" si="906">+BK95+BK96+BK97</f>
        <v>1778.9003921568624</v>
      </c>
      <c r="BL100" s="19">
        <f t="shared" si="906"/>
        <v>1778.9003921568624</v>
      </c>
      <c r="BM100" s="19">
        <f t="shared" ref="BM100" si="907">+BM95+BM96+BM97</f>
        <v>1778.9003921568624</v>
      </c>
      <c r="BN100" s="19">
        <f t="shared" ref="BN100" si="908">+BN95+BN96+BN97</f>
        <v>1778.9003921568624</v>
      </c>
      <c r="BO100" s="19">
        <f t="shared" si="887"/>
        <v>1778.9003921568624</v>
      </c>
      <c r="BP100" s="19">
        <f t="shared" ref="BP100:BR100" si="909">+BP95+BP96+BP97</f>
        <v>1778.9003921568624</v>
      </c>
      <c r="BQ100" s="19">
        <f t="shared" si="909"/>
        <v>1778.9003921568624</v>
      </c>
      <c r="BR100" s="19">
        <f t="shared" si="909"/>
        <v>1778.9003921568624</v>
      </c>
      <c r="BS100" s="19">
        <f t="shared" si="887"/>
        <v>1778.9003921568624</v>
      </c>
      <c r="BT100" s="19">
        <f t="shared" ref="BT100:BU100" si="910">+BT95+BT96+BT97</f>
        <v>1778.9003921568624</v>
      </c>
      <c r="BU100" s="19">
        <f t="shared" si="910"/>
        <v>1778.9003921568624</v>
      </c>
      <c r="BV100" s="19">
        <f t="shared" ref="BV100" si="911">+BV95+BV96+BV97</f>
        <v>1778.9003921568624</v>
      </c>
      <c r="BW100" s="19">
        <f t="shared" ref="BW100" si="912">+BW95+BW96+BW97</f>
        <v>1778.9003921568624</v>
      </c>
      <c r="BX100" s="19">
        <f t="shared" ref="BX100" si="913">+BX95+BX96+BX97</f>
        <v>1778.9003921568624</v>
      </c>
      <c r="BY100" s="19">
        <f t="shared" si="887"/>
        <v>2649.855686274509</v>
      </c>
      <c r="BZ100" s="19">
        <f t="shared" ref="BZ100:CB100" si="914">+BZ95+BZ96+BZ97</f>
        <v>2649.855686274509</v>
      </c>
      <c r="CA100" s="19">
        <f t="shared" si="914"/>
        <v>2649.855686274509</v>
      </c>
      <c r="CB100" s="19">
        <f t="shared" si="914"/>
        <v>2649.855686274509</v>
      </c>
      <c r="CC100" s="19">
        <f t="shared" si="887"/>
        <v>2649.855686274509</v>
      </c>
      <c r="CD100" s="19">
        <f t="shared" ref="CD100:CE100" si="915">+CD95+CD96+CD97</f>
        <v>2649.855686274509</v>
      </c>
      <c r="CE100" s="19">
        <f t="shared" si="915"/>
        <v>2649.855686274509</v>
      </c>
      <c r="CF100" s="19">
        <f t="shared" ref="CF100" si="916">+CF95+CF96+CF97</f>
        <v>2649.855686274509</v>
      </c>
      <c r="CG100" s="19">
        <f t="shared" ref="CG100" si="917">+CG95+CG96+CG97</f>
        <v>2649.855686274509</v>
      </c>
      <c r="CH100" s="19">
        <f t="shared" ref="CH100:CI100" si="918">+CH95+CH96+CH97</f>
        <v>2649.855686274509</v>
      </c>
      <c r="CI100" s="19">
        <f t="shared" si="918"/>
        <v>2649.855686274509</v>
      </c>
    </row>
    <row r="101" spans="1:87" x14ac:dyDescent="0.25">
      <c r="A101" s="16" t="s">
        <v>73</v>
      </c>
      <c r="B101" s="2" t="s">
        <v>147</v>
      </c>
      <c r="E101" s="4">
        <f t="shared" ref="E101:L101" si="919">E100/E95</f>
        <v>1.1676996047594734</v>
      </c>
      <c r="F101" s="4">
        <f t="shared" si="919"/>
        <v>1.1676996047594734</v>
      </c>
      <c r="G101" s="4">
        <f t="shared" si="919"/>
        <v>1.1676996047594734</v>
      </c>
      <c r="H101" s="4">
        <f t="shared" si="919"/>
        <v>1.1676996047594734</v>
      </c>
      <c r="I101" s="4">
        <f t="shared" si="919"/>
        <v>1.1676996047594734</v>
      </c>
      <c r="J101" s="4">
        <f t="shared" si="919"/>
        <v>1.1676996047594734</v>
      </c>
      <c r="K101" s="4">
        <f t="shared" si="919"/>
        <v>1.1676996047594734</v>
      </c>
      <c r="L101" s="4">
        <f t="shared" si="919"/>
        <v>1.1676996047594734</v>
      </c>
      <c r="M101" s="4">
        <f t="shared" ref="M101:CC101" si="920">M100/M95</f>
        <v>1.1676996047594734</v>
      </c>
      <c r="N101" s="4">
        <f t="shared" ref="N101" si="921">N100/N95</f>
        <v>1.1676996047594734</v>
      </c>
      <c r="O101" s="4">
        <f t="shared" si="920"/>
        <v>1.1788795784101049</v>
      </c>
      <c r="P101" s="4">
        <f t="shared" ref="P101:R101" si="922">P100/P95</f>
        <v>1.1788795784101049</v>
      </c>
      <c r="Q101" s="4">
        <f t="shared" si="922"/>
        <v>1.1788795784101049</v>
      </c>
      <c r="R101" s="4">
        <f t="shared" si="922"/>
        <v>1.1788795784101049</v>
      </c>
      <c r="S101" s="4">
        <f t="shared" si="920"/>
        <v>1.1788795784101049</v>
      </c>
      <c r="T101" s="4">
        <f t="shared" ref="T101:U101" si="923">T100/T95</f>
        <v>1.1788795784101049</v>
      </c>
      <c r="U101" s="4">
        <f t="shared" si="923"/>
        <v>1.1788795784101049</v>
      </c>
      <c r="V101" s="4">
        <f t="shared" ref="V101" si="924">V100/V95</f>
        <v>1.1788795784101049</v>
      </c>
      <c r="W101" s="4">
        <f t="shared" ref="W101:X101" si="925">W100/W95</f>
        <v>1.1788795784101049</v>
      </c>
      <c r="X101" s="4">
        <f t="shared" si="925"/>
        <v>1.1788795784101049</v>
      </c>
      <c r="Y101" s="4">
        <f t="shared" si="920"/>
        <v>1.1580859662130067</v>
      </c>
      <c r="Z101" s="4">
        <f t="shared" ref="Z101" si="926">Z100/Z95</f>
        <v>1.1580859662130067</v>
      </c>
      <c r="AA101" s="4">
        <f t="shared" ref="AA101:AC101" si="927">AA100/AA95</f>
        <v>1.1580859662130067</v>
      </c>
      <c r="AB101" s="4">
        <f t="shared" si="927"/>
        <v>1.1580859662130067</v>
      </c>
      <c r="AC101" s="4">
        <f t="shared" si="927"/>
        <v>1.1580859662130067</v>
      </c>
      <c r="AD101" s="4">
        <f t="shared" si="920"/>
        <v>1.1580859662130067</v>
      </c>
      <c r="AE101" s="4">
        <f t="shared" ref="AE101:AF101" si="928">AE100/AE95</f>
        <v>1.1580859662130067</v>
      </c>
      <c r="AF101" s="4">
        <f t="shared" si="928"/>
        <v>1.1580859662130067</v>
      </c>
      <c r="AG101" s="4">
        <f t="shared" ref="AG101" si="929">AG100/AG95</f>
        <v>1.1580859662130067</v>
      </c>
      <c r="AH101" s="4">
        <f t="shared" ref="AH101:AI101" si="930">AH100/AH95</f>
        <v>1.1580859662130067</v>
      </c>
      <c r="AI101" s="4">
        <f t="shared" si="930"/>
        <v>1.1580859662130067</v>
      </c>
      <c r="AJ101" s="4">
        <f t="shared" si="920"/>
        <v>1.1580859662130067</v>
      </c>
      <c r="AK101" s="4">
        <f t="shared" ref="AK101" si="931">AK100/AK95</f>
        <v>1.1580859662130067</v>
      </c>
      <c r="AL101" s="4">
        <f t="shared" ref="AL101:AN101" si="932">AL100/AL95</f>
        <v>1.1580859662130067</v>
      </c>
      <c r="AM101" s="4">
        <f t="shared" si="932"/>
        <v>1.1580859662130067</v>
      </c>
      <c r="AN101" s="4">
        <f t="shared" si="932"/>
        <v>1.1580859662130067</v>
      </c>
      <c r="AO101" s="4">
        <f t="shared" si="920"/>
        <v>1.1580859662130067</v>
      </c>
      <c r="AP101" s="4">
        <f t="shared" ref="AP101:AQ101" si="933">AP100/AP95</f>
        <v>1.1580859662130067</v>
      </c>
      <c r="AQ101" s="4">
        <f t="shared" si="933"/>
        <v>1.1580859662130067</v>
      </c>
      <c r="AR101" s="4">
        <f t="shared" ref="AR101" si="934">AR100/AR95</f>
        <v>1.1580859662130067</v>
      </c>
      <c r="AS101" s="4">
        <f t="shared" ref="AS101:AT101" si="935">AS100/AS95</f>
        <v>1.1580859662130067</v>
      </c>
      <c r="AT101" s="4">
        <f t="shared" si="935"/>
        <v>1.1580859662130067</v>
      </c>
      <c r="AU101" s="4">
        <f t="shared" si="920"/>
        <v>1.1580859662130067</v>
      </c>
      <c r="AV101" s="4">
        <f t="shared" ref="AV101" si="936">AV100/AV95</f>
        <v>1.1580859662130067</v>
      </c>
      <c r="AW101" s="4">
        <f t="shared" ref="AW101:AY101" si="937">AW100/AW95</f>
        <v>1.1580859662130067</v>
      </c>
      <c r="AX101" s="4">
        <f t="shared" si="937"/>
        <v>1.1580859662130067</v>
      </c>
      <c r="AY101" s="4">
        <f t="shared" si="937"/>
        <v>1.1580859662130067</v>
      </c>
      <c r="AZ101" s="4">
        <f t="shared" si="920"/>
        <v>1.1580859662130067</v>
      </c>
      <c r="BA101" s="4">
        <f t="shared" ref="BA101:BB101" si="938">BA100/BA95</f>
        <v>1.1580859662130067</v>
      </c>
      <c r="BB101" s="4">
        <f t="shared" si="938"/>
        <v>1.1580859662130067</v>
      </c>
      <c r="BC101" s="4">
        <f t="shared" ref="BC101" si="939">BC100/BC95</f>
        <v>1.1580859662130067</v>
      </c>
      <c r="BD101" s="4">
        <f t="shared" ref="BD101:BE101" si="940">BD100/BD95</f>
        <v>1.1580859662130067</v>
      </c>
      <c r="BE101" s="4">
        <f t="shared" si="940"/>
        <v>1.1580859662130067</v>
      </c>
      <c r="BF101" s="4">
        <f t="shared" si="920"/>
        <v>1.2362915472490432</v>
      </c>
      <c r="BG101" s="4">
        <f t="shared" ref="BG101:BI101" si="941">BG100/BG95</f>
        <v>1.2362915472490432</v>
      </c>
      <c r="BH101" s="4">
        <f t="shared" si="941"/>
        <v>1.2362915472490432</v>
      </c>
      <c r="BI101" s="4">
        <f t="shared" si="941"/>
        <v>1.2362915472490432</v>
      </c>
      <c r="BJ101" s="4">
        <f t="shared" si="920"/>
        <v>1.2362915472490432</v>
      </c>
      <c r="BK101" s="4">
        <f t="shared" ref="BK101:BL101" si="942">BK100/BK95</f>
        <v>1.2362915472490432</v>
      </c>
      <c r="BL101" s="4">
        <f t="shared" si="942"/>
        <v>1.2362915472490432</v>
      </c>
      <c r="BM101" s="4">
        <f t="shared" ref="BM101" si="943">BM100/BM95</f>
        <v>1.2362915472490432</v>
      </c>
      <c r="BN101" s="4">
        <f t="shared" ref="BN101" si="944">BN100/BN95</f>
        <v>1.2362915472490432</v>
      </c>
      <c r="BO101" s="4">
        <f t="shared" si="920"/>
        <v>1.2362915472490432</v>
      </c>
      <c r="BP101" s="4">
        <f t="shared" ref="BP101:BR101" si="945">BP100/BP95</f>
        <v>1.2362915472490432</v>
      </c>
      <c r="BQ101" s="4">
        <f t="shared" si="945"/>
        <v>1.2362915472490432</v>
      </c>
      <c r="BR101" s="4">
        <f t="shared" si="945"/>
        <v>1.2362915472490432</v>
      </c>
      <c r="BS101" s="4">
        <f t="shared" si="920"/>
        <v>1.2362915472490432</v>
      </c>
      <c r="BT101" s="4">
        <f t="shared" ref="BT101:BU101" si="946">BT100/BT95</f>
        <v>1.2362915472490432</v>
      </c>
      <c r="BU101" s="4">
        <f t="shared" si="946"/>
        <v>1.2362915472490432</v>
      </c>
      <c r="BV101" s="4">
        <f t="shared" ref="BV101" si="947">BV100/BV95</f>
        <v>1.2362915472490432</v>
      </c>
      <c r="BW101" s="4">
        <f t="shared" ref="BW101" si="948">BW100/BW95</f>
        <v>1.2362915472490432</v>
      </c>
      <c r="BX101" s="4">
        <f t="shared" ref="BX101" si="949">BX100/BX95</f>
        <v>1.2362915472490432</v>
      </c>
      <c r="BY101" s="4">
        <f t="shared" si="920"/>
        <v>1.0192318366992317</v>
      </c>
      <c r="BZ101" s="4">
        <f t="shared" ref="BZ101:CB101" si="950">BZ100/BZ95</f>
        <v>1.0192318366992317</v>
      </c>
      <c r="CA101" s="4">
        <f t="shared" si="950"/>
        <v>1.0192318366992317</v>
      </c>
      <c r="CB101" s="4">
        <f t="shared" si="950"/>
        <v>1.0192318366992317</v>
      </c>
      <c r="CC101" s="4">
        <f t="shared" si="920"/>
        <v>1.0192318366992317</v>
      </c>
      <c r="CD101" s="4">
        <f t="shared" ref="CD101:CE101" si="951">CD100/CD95</f>
        <v>1.0192318366992317</v>
      </c>
      <c r="CE101" s="4">
        <f t="shared" si="951"/>
        <v>1.0192318366992317</v>
      </c>
      <c r="CF101" s="4">
        <f t="shared" ref="CF101" si="952">CF100/CF95</f>
        <v>1.0192318366992317</v>
      </c>
      <c r="CG101" s="4">
        <f t="shared" ref="CG101" si="953">CG100/CG95</f>
        <v>1.0192318366992317</v>
      </c>
      <c r="CH101" s="4">
        <f t="shared" ref="CH101:CI101" si="954">CH100/CH95</f>
        <v>1.0192318366992317</v>
      </c>
      <c r="CI101" s="4">
        <f t="shared" si="954"/>
        <v>1.0192318366992317</v>
      </c>
    </row>
    <row r="102" spans="1:87" x14ac:dyDescent="0.25">
      <c r="A102" s="16" t="s">
        <v>197</v>
      </c>
      <c r="B102" s="2" t="s">
        <v>196</v>
      </c>
      <c r="E102" s="4">
        <f t="shared" ref="E102:L102" si="955">+E99/E100*1000</f>
        <v>0</v>
      </c>
      <c r="F102" s="4">
        <f t="shared" si="955"/>
        <v>0</v>
      </c>
      <c r="G102" s="4">
        <f t="shared" si="955"/>
        <v>0</v>
      </c>
      <c r="H102" s="4">
        <f t="shared" si="955"/>
        <v>0</v>
      </c>
      <c r="I102" s="4">
        <f t="shared" si="955"/>
        <v>0</v>
      </c>
      <c r="J102" s="4">
        <f t="shared" si="955"/>
        <v>0</v>
      </c>
      <c r="K102" s="4">
        <f t="shared" si="955"/>
        <v>0</v>
      </c>
      <c r="L102" s="4">
        <f t="shared" si="955"/>
        <v>0</v>
      </c>
      <c r="M102" s="4">
        <f t="shared" ref="M102:CC102" si="956">+M99/M100*1000</f>
        <v>0</v>
      </c>
      <c r="N102" s="4">
        <f t="shared" ref="N102" si="957">+N99/N100*1000</f>
        <v>0</v>
      </c>
      <c r="O102" s="4">
        <f t="shared" si="956"/>
        <v>8.0610248723224185</v>
      </c>
      <c r="P102" s="4">
        <f t="shared" ref="P102:R102" si="958">+P99/P100*1000</f>
        <v>8.0610248723224185</v>
      </c>
      <c r="Q102" s="4">
        <f t="shared" si="958"/>
        <v>8.0610248723224185</v>
      </c>
      <c r="R102" s="4">
        <f t="shared" si="958"/>
        <v>8.0610248723224185</v>
      </c>
      <c r="S102" s="4">
        <f t="shared" si="956"/>
        <v>8.0610248723224185</v>
      </c>
      <c r="T102" s="4">
        <f t="shared" ref="T102:U102" si="959">+T99/T100*1000</f>
        <v>8.0610248723224185</v>
      </c>
      <c r="U102" s="4">
        <f t="shared" si="959"/>
        <v>8.0610248723224185</v>
      </c>
      <c r="V102" s="4">
        <f t="shared" ref="V102" si="960">+V99/V100*1000</f>
        <v>8.0610248723224185</v>
      </c>
      <c r="W102" s="4">
        <f t="shared" ref="W102:X102" si="961">+W99/W100*1000</f>
        <v>8.0610248723224185</v>
      </c>
      <c r="X102" s="4">
        <f t="shared" si="961"/>
        <v>8.0610248723224185</v>
      </c>
      <c r="Y102" s="4">
        <f t="shared" si="956"/>
        <v>4.4627041515506853</v>
      </c>
      <c r="Z102" s="4">
        <f t="shared" ref="Z102" si="962">+Z99/Z100*1000</f>
        <v>4.4627041515506853</v>
      </c>
      <c r="AA102" s="4">
        <f t="shared" ref="AA102:AC102" si="963">+AA99/AA100*1000</f>
        <v>4.4627041515506853</v>
      </c>
      <c r="AB102" s="4">
        <f t="shared" si="963"/>
        <v>4.4627041515506853</v>
      </c>
      <c r="AC102" s="4">
        <f t="shared" si="963"/>
        <v>4.4627041515506853</v>
      </c>
      <c r="AD102" s="4">
        <f t="shared" si="956"/>
        <v>4.4627041515506853</v>
      </c>
      <c r="AE102" s="4">
        <f t="shared" ref="AE102:AF102" si="964">+AE99/AE100*1000</f>
        <v>4.4627041515506853</v>
      </c>
      <c r="AF102" s="4">
        <f t="shared" si="964"/>
        <v>4.4627041515506853</v>
      </c>
      <c r="AG102" s="4">
        <f t="shared" ref="AG102" si="965">+AG99/AG100*1000</f>
        <v>4.4627041515506853</v>
      </c>
      <c r="AH102" s="4">
        <f t="shared" ref="AH102:AI102" si="966">+AH99/AH100*1000</f>
        <v>4.4627041515506853</v>
      </c>
      <c r="AI102" s="4">
        <f t="shared" si="966"/>
        <v>4.4627041515506853</v>
      </c>
      <c r="AJ102" s="4">
        <f t="shared" si="956"/>
        <v>4.4627041515506853</v>
      </c>
      <c r="AK102" s="4">
        <f t="shared" ref="AK102" si="967">+AK99/AK100*1000</f>
        <v>4.4627041515506853</v>
      </c>
      <c r="AL102" s="4">
        <f t="shared" ref="AL102:AN102" si="968">+AL99/AL100*1000</f>
        <v>4.4627041515506853</v>
      </c>
      <c r="AM102" s="4">
        <f t="shared" si="968"/>
        <v>4.4627041515506853</v>
      </c>
      <c r="AN102" s="4">
        <f t="shared" si="968"/>
        <v>4.4627041515506853</v>
      </c>
      <c r="AO102" s="4">
        <f t="shared" si="956"/>
        <v>4.4627041515506853</v>
      </c>
      <c r="AP102" s="4">
        <f t="shared" ref="AP102:AQ102" si="969">+AP99/AP100*1000</f>
        <v>4.4627041515506853</v>
      </c>
      <c r="AQ102" s="4">
        <f t="shared" si="969"/>
        <v>4.4627041515506853</v>
      </c>
      <c r="AR102" s="4">
        <f t="shared" ref="AR102" si="970">+AR99/AR100*1000</f>
        <v>4.4627041515506853</v>
      </c>
      <c r="AS102" s="4">
        <f t="shared" ref="AS102:AT102" si="971">+AS99/AS100*1000</f>
        <v>4.4627041515506853</v>
      </c>
      <c r="AT102" s="4">
        <f t="shared" si="971"/>
        <v>4.4627041515506853</v>
      </c>
      <c r="AU102" s="4">
        <f t="shared" si="956"/>
        <v>4.4627041515506853</v>
      </c>
      <c r="AV102" s="4">
        <f t="shared" ref="AV102" si="972">+AV99/AV100*1000</f>
        <v>4.4627041515506853</v>
      </c>
      <c r="AW102" s="4">
        <f t="shared" ref="AW102:AY102" si="973">+AW99/AW100*1000</f>
        <v>4.4627041515506853</v>
      </c>
      <c r="AX102" s="4">
        <f t="shared" si="973"/>
        <v>4.4627041515506853</v>
      </c>
      <c r="AY102" s="4">
        <f t="shared" si="973"/>
        <v>4.4627041515506853</v>
      </c>
      <c r="AZ102" s="4">
        <f t="shared" si="956"/>
        <v>4.4627041515506853</v>
      </c>
      <c r="BA102" s="4">
        <f t="shared" ref="BA102:BB102" si="974">+BA99/BA100*1000</f>
        <v>4.4627041515506853</v>
      </c>
      <c r="BB102" s="4">
        <f t="shared" si="974"/>
        <v>4.4627041515506853</v>
      </c>
      <c r="BC102" s="4">
        <f t="shared" ref="BC102" si="975">+BC99/BC100*1000</f>
        <v>4.4627041515506853</v>
      </c>
      <c r="BD102" s="4">
        <f t="shared" ref="BD102:BE102" si="976">+BD99/BD100*1000</f>
        <v>4.4627041515506853</v>
      </c>
      <c r="BE102" s="4">
        <f t="shared" si="976"/>
        <v>4.4627041515506853</v>
      </c>
      <c r="BF102" s="4">
        <f t="shared" si="956"/>
        <v>0</v>
      </c>
      <c r="BG102" s="4">
        <f t="shared" ref="BG102:BI102" si="977">+BG99/BG100*1000</f>
        <v>0</v>
      </c>
      <c r="BH102" s="4">
        <f t="shared" si="977"/>
        <v>0</v>
      </c>
      <c r="BI102" s="4">
        <f t="shared" si="977"/>
        <v>0</v>
      </c>
      <c r="BJ102" s="4">
        <f t="shared" si="956"/>
        <v>0</v>
      </c>
      <c r="BK102" s="4">
        <f t="shared" ref="BK102:BL102" si="978">+BK99/BK100*1000</f>
        <v>0</v>
      </c>
      <c r="BL102" s="4">
        <f t="shared" si="978"/>
        <v>0</v>
      </c>
      <c r="BM102" s="4">
        <f t="shared" ref="BM102" si="979">+BM99/BM100*1000</f>
        <v>0</v>
      </c>
      <c r="BN102" s="4">
        <f t="shared" ref="BN102" si="980">+BN99/BN100*1000</f>
        <v>0</v>
      </c>
      <c r="BO102" s="4">
        <f t="shared" si="956"/>
        <v>0</v>
      </c>
      <c r="BP102" s="4">
        <f t="shared" ref="BP102:BR102" si="981">+BP99/BP100*1000</f>
        <v>0</v>
      </c>
      <c r="BQ102" s="4">
        <f t="shared" si="981"/>
        <v>0</v>
      </c>
      <c r="BR102" s="4">
        <f t="shared" si="981"/>
        <v>0</v>
      </c>
      <c r="BS102" s="4">
        <f t="shared" si="956"/>
        <v>0</v>
      </c>
      <c r="BT102" s="4">
        <f t="shared" ref="BT102:BU102" si="982">+BT99/BT100*1000</f>
        <v>0</v>
      </c>
      <c r="BU102" s="4">
        <f t="shared" si="982"/>
        <v>0</v>
      </c>
      <c r="BV102" s="4">
        <f t="shared" ref="BV102" si="983">+BV99/BV100*1000</f>
        <v>0</v>
      </c>
      <c r="BW102" s="4">
        <f t="shared" ref="BW102" si="984">+BW99/BW100*1000</f>
        <v>0</v>
      </c>
      <c r="BX102" s="4">
        <f t="shared" ref="BX102" si="985">+BX99/BX100*1000</f>
        <v>0</v>
      </c>
      <c r="BY102" s="4">
        <f t="shared" si="956"/>
        <v>16.038609279795043</v>
      </c>
      <c r="BZ102" s="4">
        <f t="shared" ref="BZ102:CB102" si="986">+BZ99/BZ100*1000</f>
        <v>16.038609279795043</v>
      </c>
      <c r="CA102" s="4">
        <f t="shared" si="986"/>
        <v>16.038609279795043</v>
      </c>
      <c r="CB102" s="4">
        <f t="shared" si="986"/>
        <v>16.038609279795043</v>
      </c>
      <c r="CC102" s="4">
        <f t="shared" si="956"/>
        <v>16.038609279795043</v>
      </c>
      <c r="CD102" s="4">
        <f t="shared" ref="CD102:CE102" si="987">+CD99/CD100*1000</f>
        <v>16.038609279795043</v>
      </c>
      <c r="CE102" s="4">
        <f t="shared" si="987"/>
        <v>16.038609279795043</v>
      </c>
      <c r="CF102" s="4">
        <f t="shared" ref="CF102" si="988">+CF99/CF100*1000</f>
        <v>16.038609279795043</v>
      </c>
      <c r="CG102" s="4">
        <f t="shared" ref="CG102" si="989">+CG99/CG100*1000</f>
        <v>16.038609279795043</v>
      </c>
      <c r="CH102" s="4">
        <f t="shared" ref="CH102:CI102" si="990">+CH99/CH100*1000</f>
        <v>16.038609279795043</v>
      </c>
      <c r="CI102" s="4">
        <f t="shared" si="990"/>
        <v>16.038609279795043</v>
      </c>
    </row>
    <row r="103" spans="1:87" x14ac:dyDescent="0.25">
      <c r="A103" s="16" t="s">
        <v>198</v>
      </c>
      <c r="B103" s="2" t="s">
        <v>199</v>
      </c>
      <c r="E103" s="3">
        <v>1000</v>
      </c>
      <c r="F103" s="3">
        <v>1000</v>
      </c>
      <c r="G103" s="3">
        <v>1000</v>
      </c>
      <c r="H103" s="3">
        <v>1000</v>
      </c>
      <c r="I103" s="3">
        <v>1000</v>
      </c>
      <c r="J103" s="3">
        <v>1000</v>
      </c>
      <c r="K103" s="3">
        <v>1000</v>
      </c>
      <c r="L103" s="3">
        <v>1000</v>
      </c>
      <c r="M103" s="3">
        <v>1000</v>
      </c>
      <c r="N103" s="3">
        <v>1000</v>
      </c>
      <c r="O103" s="3">
        <v>1000</v>
      </c>
      <c r="P103" s="3">
        <v>1000</v>
      </c>
      <c r="Q103" s="3">
        <v>1000</v>
      </c>
      <c r="R103" s="3">
        <v>1000</v>
      </c>
      <c r="S103" s="3">
        <v>1000</v>
      </c>
      <c r="T103" s="3">
        <v>1000</v>
      </c>
      <c r="U103" s="3">
        <v>1000</v>
      </c>
      <c r="V103" s="3">
        <v>1000</v>
      </c>
      <c r="W103" s="3">
        <v>1000</v>
      </c>
      <c r="X103" s="3">
        <v>1000</v>
      </c>
      <c r="Y103" s="3">
        <v>1000</v>
      </c>
      <c r="Z103" s="3">
        <v>1000</v>
      </c>
      <c r="AA103" s="3">
        <v>1000</v>
      </c>
      <c r="AB103" s="3">
        <v>1000</v>
      </c>
      <c r="AC103" s="3">
        <v>1000</v>
      </c>
      <c r="AD103" s="3">
        <v>1000</v>
      </c>
      <c r="AE103" s="3">
        <v>1000</v>
      </c>
      <c r="AF103" s="3">
        <v>1000</v>
      </c>
      <c r="AG103" s="3">
        <v>1000</v>
      </c>
      <c r="AH103" s="3">
        <v>1000</v>
      </c>
      <c r="AI103" s="3">
        <v>1000</v>
      </c>
      <c r="AJ103" s="3">
        <v>1000</v>
      </c>
      <c r="AK103" s="3">
        <v>1000</v>
      </c>
      <c r="AL103" s="3">
        <v>1000</v>
      </c>
      <c r="AM103" s="3">
        <v>1000</v>
      </c>
      <c r="AN103" s="3">
        <v>1000</v>
      </c>
      <c r="AO103" s="3">
        <v>1000</v>
      </c>
      <c r="AP103" s="3">
        <v>1000</v>
      </c>
      <c r="AQ103" s="3">
        <v>1000</v>
      </c>
      <c r="AR103" s="3">
        <v>1000</v>
      </c>
      <c r="AS103" s="3">
        <v>1000</v>
      </c>
      <c r="AT103" s="3">
        <v>1000</v>
      </c>
      <c r="AU103" s="3">
        <v>1000</v>
      </c>
      <c r="AV103" s="3">
        <v>1000</v>
      </c>
      <c r="AW103" s="3">
        <v>1000</v>
      </c>
      <c r="AX103" s="3">
        <v>1000</v>
      </c>
      <c r="AY103" s="3">
        <v>1000</v>
      </c>
      <c r="AZ103" s="3">
        <v>1000</v>
      </c>
      <c r="BA103" s="3">
        <v>1000</v>
      </c>
      <c r="BB103" s="3">
        <v>1000</v>
      </c>
      <c r="BC103" s="3">
        <v>1000</v>
      </c>
      <c r="BD103" s="3">
        <v>1000</v>
      </c>
      <c r="BE103" s="3">
        <v>1000</v>
      </c>
      <c r="BF103" s="3">
        <v>1000</v>
      </c>
      <c r="BG103" s="3">
        <v>1000</v>
      </c>
      <c r="BH103" s="3">
        <v>1000</v>
      </c>
      <c r="BI103" s="3">
        <v>1000</v>
      </c>
      <c r="BJ103" s="3">
        <v>1000</v>
      </c>
      <c r="BK103" s="3">
        <v>1000</v>
      </c>
      <c r="BL103" s="3">
        <v>1000</v>
      </c>
      <c r="BM103" s="3">
        <v>1000</v>
      </c>
      <c r="BN103" s="3">
        <v>1000</v>
      </c>
      <c r="BO103" s="3">
        <v>1000</v>
      </c>
      <c r="BP103" s="3">
        <v>1000</v>
      </c>
      <c r="BQ103" s="3">
        <v>1000</v>
      </c>
      <c r="BR103" s="3">
        <v>1000</v>
      </c>
      <c r="BS103" s="3">
        <v>1000</v>
      </c>
      <c r="BT103" s="3">
        <v>1000</v>
      </c>
      <c r="BU103" s="3">
        <v>1000</v>
      </c>
      <c r="BV103" s="3">
        <v>1000</v>
      </c>
      <c r="BW103" s="3">
        <v>1000</v>
      </c>
      <c r="BX103" s="3">
        <v>1000</v>
      </c>
      <c r="BY103" s="3">
        <v>1000</v>
      </c>
      <c r="BZ103" s="3">
        <v>1000</v>
      </c>
      <c r="CA103" s="3">
        <v>1000</v>
      </c>
      <c r="CB103" s="3">
        <v>1000</v>
      </c>
      <c r="CC103" s="3">
        <v>1000</v>
      </c>
      <c r="CD103" s="3">
        <v>1000</v>
      </c>
      <c r="CE103" s="3">
        <v>1000</v>
      </c>
      <c r="CF103" s="3">
        <v>1000</v>
      </c>
      <c r="CG103" s="3">
        <v>1000</v>
      </c>
      <c r="CH103" s="3">
        <v>1000</v>
      </c>
      <c r="CI103" s="3">
        <v>1000</v>
      </c>
    </row>
    <row r="104" spans="1:87" x14ac:dyDescent="0.25">
      <c r="A104" s="16" t="s">
        <v>200</v>
      </c>
      <c r="B104" s="2" t="s">
        <v>102</v>
      </c>
      <c r="E104" s="4">
        <f>+E100/(E103/1000)/E79/E80/10</f>
        <v>0.644726228956229</v>
      </c>
      <c r="F104" s="4">
        <f t="shared" ref="F104:BQ104" si="991">+F100/(F103/1000)/F79/F80/10</f>
        <v>0.644726228956229</v>
      </c>
      <c r="G104" s="4">
        <f t="shared" si="991"/>
        <v>0.644726228956229</v>
      </c>
      <c r="H104" s="4">
        <f t="shared" si="991"/>
        <v>0.644726228956229</v>
      </c>
      <c r="I104" s="4">
        <f t="shared" si="991"/>
        <v>0.644726228956229</v>
      </c>
      <c r="J104" s="4">
        <f t="shared" si="991"/>
        <v>0.644726228956229</v>
      </c>
      <c r="K104" s="4">
        <f t="shared" si="991"/>
        <v>0.644726228956229</v>
      </c>
      <c r="L104" s="4">
        <f t="shared" si="991"/>
        <v>0.644726228956229</v>
      </c>
      <c r="M104" s="4">
        <f t="shared" si="991"/>
        <v>0.644726228956229</v>
      </c>
      <c r="N104" s="4">
        <f t="shared" si="991"/>
        <v>0.644726228956229</v>
      </c>
      <c r="O104" s="4">
        <f t="shared" si="991"/>
        <v>1.3017981369248035</v>
      </c>
      <c r="P104" s="4">
        <f t="shared" si="991"/>
        <v>1.3017981369248035</v>
      </c>
      <c r="Q104" s="4">
        <f t="shared" si="991"/>
        <v>1.3017981369248035</v>
      </c>
      <c r="R104" s="4">
        <f t="shared" si="991"/>
        <v>1.3017981369248035</v>
      </c>
      <c r="S104" s="4">
        <f t="shared" si="991"/>
        <v>1.3017981369248035</v>
      </c>
      <c r="T104" s="4">
        <f t="shared" si="991"/>
        <v>1.3017981369248035</v>
      </c>
      <c r="U104" s="4">
        <f t="shared" si="991"/>
        <v>1.3017981369248035</v>
      </c>
      <c r="V104" s="4">
        <f t="shared" si="991"/>
        <v>1.3017981369248035</v>
      </c>
      <c r="W104" s="4">
        <f t="shared" si="991"/>
        <v>1.3017981369248035</v>
      </c>
      <c r="X104" s="4">
        <f t="shared" si="991"/>
        <v>1.3017981369248035</v>
      </c>
      <c r="Y104" s="4">
        <f t="shared" si="991"/>
        <v>1.0465245984784448</v>
      </c>
      <c r="Z104" s="4">
        <f t="shared" si="991"/>
        <v>1.0465245984784448</v>
      </c>
      <c r="AA104" s="4">
        <f t="shared" si="991"/>
        <v>1.0465245984784448</v>
      </c>
      <c r="AB104" s="4">
        <f t="shared" si="991"/>
        <v>1.0465245984784448</v>
      </c>
      <c r="AC104" s="4">
        <f t="shared" si="991"/>
        <v>1.0465245984784448</v>
      </c>
      <c r="AD104" s="4">
        <f t="shared" si="991"/>
        <v>1.0465245984784448</v>
      </c>
      <c r="AE104" s="4">
        <f t="shared" si="991"/>
        <v>1.0465245984784448</v>
      </c>
      <c r="AF104" s="4">
        <f t="shared" si="991"/>
        <v>1.0465245984784448</v>
      </c>
      <c r="AG104" s="4">
        <f t="shared" si="991"/>
        <v>1.0465245984784448</v>
      </c>
      <c r="AH104" s="4">
        <f t="shared" si="991"/>
        <v>1.0465245984784448</v>
      </c>
      <c r="AI104" s="4">
        <f t="shared" si="991"/>
        <v>1.0465245984784448</v>
      </c>
      <c r="AJ104" s="4">
        <f t="shared" si="991"/>
        <v>1.3953661313045926</v>
      </c>
      <c r="AK104" s="4">
        <f t="shared" si="991"/>
        <v>1.3953661313045926</v>
      </c>
      <c r="AL104" s="4">
        <f t="shared" si="991"/>
        <v>1.3953661313045926</v>
      </c>
      <c r="AM104" s="4">
        <f t="shared" si="991"/>
        <v>1.3953661313045926</v>
      </c>
      <c r="AN104" s="4">
        <f t="shared" si="991"/>
        <v>1.3953661313045926</v>
      </c>
      <c r="AO104" s="4">
        <f t="shared" si="991"/>
        <v>1.3953661313045926</v>
      </c>
      <c r="AP104" s="4">
        <f t="shared" si="991"/>
        <v>1.3953661313045926</v>
      </c>
      <c r="AQ104" s="4">
        <f t="shared" si="991"/>
        <v>1.3953661313045926</v>
      </c>
      <c r="AR104" s="4">
        <f t="shared" si="991"/>
        <v>1.3953661313045926</v>
      </c>
      <c r="AS104" s="4">
        <f t="shared" si="991"/>
        <v>1.3953661313045926</v>
      </c>
      <c r="AT104" s="4">
        <f t="shared" si="991"/>
        <v>1.3953661313045926</v>
      </c>
      <c r="AU104" s="4">
        <f t="shared" si="991"/>
        <v>2.0930491969568896</v>
      </c>
      <c r="AV104" s="4">
        <f t="shared" si="991"/>
        <v>2.0930491969568896</v>
      </c>
      <c r="AW104" s="4">
        <f t="shared" si="991"/>
        <v>2.0930491969568896</v>
      </c>
      <c r="AX104" s="4">
        <f t="shared" si="991"/>
        <v>2.0930491969568896</v>
      </c>
      <c r="AY104" s="4">
        <f t="shared" si="991"/>
        <v>2.0930491969568896</v>
      </c>
      <c r="AZ104" s="4">
        <f t="shared" si="991"/>
        <v>2.0930491969568896</v>
      </c>
      <c r="BA104" s="4">
        <f t="shared" si="991"/>
        <v>2.0930491969568896</v>
      </c>
      <c r="BB104" s="4">
        <f t="shared" si="991"/>
        <v>2.0930491969568896</v>
      </c>
      <c r="BC104" s="4">
        <f t="shared" si="991"/>
        <v>2.0930491969568896</v>
      </c>
      <c r="BD104" s="4">
        <f t="shared" si="991"/>
        <v>2.0930491969568896</v>
      </c>
      <c r="BE104" s="4">
        <f t="shared" si="991"/>
        <v>2.0930491969568896</v>
      </c>
      <c r="BF104" s="4">
        <f t="shared" si="991"/>
        <v>0.39179893844004243</v>
      </c>
      <c r="BG104" s="4">
        <f t="shared" si="991"/>
        <v>0.39179893844004243</v>
      </c>
      <c r="BH104" s="4">
        <f t="shared" si="991"/>
        <v>0.39179893844004243</v>
      </c>
      <c r="BI104" s="4">
        <f t="shared" si="991"/>
        <v>0.39179893844004243</v>
      </c>
      <c r="BJ104" s="4">
        <f t="shared" si="991"/>
        <v>0.39179893844004243</v>
      </c>
      <c r="BK104" s="4">
        <f t="shared" si="991"/>
        <v>0.39179893844004243</v>
      </c>
      <c r="BL104" s="4">
        <f t="shared" si="991"/>
        <v>0.39179893844004243</v>
      </c>
      <c r="BM104" s="4">
        <f t="shared" si="991"/>
        <v>0.39179893844004243</v>
      </c>
      <c r="BN104" s="4">
        <f t="shared" si="991"/>
        <v>0.39179893844004243</v>
      </c>
      <c r="BO104" s="4">
        <f t="shared" si="991"/>
        <v>0.78359787688008486</v>
      </c>
      <c r="BP104" s="4">
        <f t="shared" si="991"/>
        <v>0.78359787688008486</v>
      </c>
      <c r="BQ104" s="4">
        <f t="shared" si="991"/>
        <v>0.78359787688008486</v>
      </c>
      <c r="BR104" s="4">
        <f t="shared" ref="BR104:CI104" si="992">+BR100/(BR103/1000)/BR79/BR80/10</f>
        <v>0.78359787688008486</v>
      </c>
      <c r="BS104" s="4">
        <f t="shared" si="992"/>
        <v>0.78359787688008486</v>
      </c>
      <c r="BT104" s="4">
        <f t="shared" si="992"/>
        <v>0.78359787688008486</v>
      </c>
      <c r="BU104" s="4">
        <f t="shared" si="992"/>
        <v>0.78359787688008486</v>
      </c>
      <c r="BV104" s="4">
        <f t="shared" si="992"/>
        <v>0.78359787688008486</v>
      </c>
      <c r="BW104" s="4">
        <f t="shared" si="992"/>
        <v>0.78359787688008486</v>
      </c>
      <c r="BX104" s="4">
        <f t="shared" si="992"/>
        <v>0.78359787688008486</v>
      </c>
      <c r="BY104" s="4">
        <f t="shared" si="992"/>
        <v>0.99794400524024796</v>
      </c>
      <c r="BZ104" s="4">
        <f t="shared" si="992"/>
        <v>0.99794400524024796</v>
      </c>
      <c r="CA104" s="4">
        <f t="shared" si="992"/>
        <v>0.99794400524024796</v>
      </c>
      <c r="CB104" s="4">
        <f t="shared" si="992"/>
        <v>0.99794400524024796</v>
      </c>
      <c r="CC104" s="4">
        <f t="shared" si="992"/>
        <v>0.99794400524024796</v>
      </c>
      <c r="CD104" s="4">
        <f t="shared" si="992"/>
        <v>0.99794400524024796</v>
      </c>
      <c r="CE104" s="4">
        <f t="shared" si="992"/>
        <v>0.99794400524024796</v>
      </c>
      <c r="CF104" s="4">
        <f t="shared" si="992"/>
        <v>0.99794400524024796</v>
      </c>
      <c r="CG104" s="4">
        <f t="shared" si="992"/>
        <v>0.99794400524024796</v>
      </c>
      <c r="CH104" s="4">
        <f t="shared" si="992"/>
        <v>0.99794400524024796</v>
      </c>
      <c r="CI104" s="4">
        <f t="shared" si="992"/>
        <v>0.99794400524024796</v>
      </c>
    </row>
    <row r="105" spans="1:87" x14ac:dyDescent="0.25">
      <c r="A105" s="24" t="s">
        <v>295</v>
      </c>
    </row>
    <row r="106" spans="1:87" x14ac:dyDescent="0.25">
      <c r="A106" s="16" t="s">
        <v>59</v>
      </c>
      <c r="B106" s="2" t="s">
        <v>201</v>
      </c>
      <c r="C106" s="2" t="s">
        <v>74</v>
      </c>
      <c r="E106" s="5">
        <v>0.7</v>
      </c>
      <c r="F106" s="5">
        <v>0.7</v>
      </c>
      <c r="G106" s="5">
        <v>0.7</v>
      </c>
      <c r="H106" s="5">
        <v>0.7</v>
      </c>
      <c r="I106" s="5">
        <v>0.7</v>
      </c>
      <c r="J106" s="5">
        <v>0.7</v>
      </c>
      <c r="K106" s="5">
        <v>0.7</v>
      </c>
      <c r="L106" s="5">
        <v>0.7</v>
      </c>
      <c r="M106" s="5">
        <v>0.7</v>
      </c>
      <c r="N106" s="5">
        <v>0.7</v>
      </c>
      <c r="O106" s="5">
        <v>0.7</v>
      </c>
      <c r="P106" s="5">
        <v>0.7</v>
      </c>
      <c r="Q106" s="5">
        <v>0.7</v>
      </c>
      <c r="R106" s="5">
        <v>0.7</v>
      </c>
      <c r="S106" s="5">
        <v>0.7</v>
      </c>
      <c r="T106" s="5">
        <v>0.7</v>
      </c>
      <c r="U106" s="5">
        <v>0.7</v>
      </c>
      <c r="V106" s="5">
        <v>0.7</v>
      </c>
      <c r="W106" s="5">
        <v>0.7</v>
      </c>
      <c r="X106" s="5">
        <v>0.7</v>
      </c>
      <c r="Y106" s="5">
        <v>0.7</v>
      </c>
      <c r="Z106" s="5">
        <v>0.7</v>
      </c>
      <c r="AA106" s="5">
        <v>0.7</v>
      </c>
      <c r="AB106" s="5">
        <v>0.7</v>
      </c>
      <c r="AC106" s="5">
        <v>0.7</v>
      </c>
      <c r="AD106" s="5">
        <v>0.7</v>
      </c>
      <c r="AE106" s="5">
        <v>0.7</v>
      </c>
      <c r="AF106" s="5">
        <v>0.7</v>
      </c>
      <c r="AG106" s="5">
        <v>0.7</v>
      </c>
      <c r="AH106" s="5">
        <v>0.7</v>
      </c>
      <c r="AI106" s="5">
        <v>0.7</v>
      </c>
      <c r="AJ106" s="5">
        <v>0.7</v>
      </c>
      <c r="AK106" s="5">
        <v>0.7</v>
      </c>
      <c r="AL106" s="5">
        <v>0.7</v>
      </c>
      <c r="AM106" s="5">
        <v>0.7</v>
      </c>
      <c r="AN106" s="5">
        <v>0.7</v>
      </c>
      <c r="AO106" s="5">
        <v>0.7</v>
      </c>
      <c r="AP106" s="5">
        <v>0.7</v>
      </c>
      <c r="AQ106" s="5">
        <v>0.7</v>
      </c>
      <c r="AR106" s="5">
        <v>0.7</v>
      </c>
      <c r="AS106" s="5">
        <v>0.7</v>
      </c>
      <c r="AT106" s="5">
        <v>0.7</v>
      </c>
      <c r="AU106" s="5">
        <v>0.7</v>
      </c>
      <c r="AV106" s="5">
        <v>0.7</v>
      </c>
      <c r="AW106" s="5">
        <v>0.7</v>
      </c>
      <c r="AX106" s="5">
        <v>0.7</v>
      </c>
      <c r="AY106" s="5">
        <v>0.7</v>
      </c>
      <c r="AZ106" s="5">
        <v>0.7</v>
      </c>
      <c r="BA106" s="5">
        <v>0.7</v>
      </c>
      <c r="BB106" s="5">
        <v>0.7</v>
      </c>
      <c r="BC106" s="5">
        <v>0.7</v>
      </c>
      <c r="BD106" s="5">
        <v>0.7</v>
      </c>
      <c r="BE106" s="5">
        <v>0.7</v>
      </c>
      <c r="BF106" s="5">
        <v>0.7</v>
      </c>
      <c r="BG106" s="5">
        <v>0.7</v>
      </c>
      <c r="BH106" s="5">
        <v>0.7</v>
      </c>
      <c r="BI106" s="5">
        <v>0.7</v>
      </c>
      <c r="BJ106" s="5">
        <v>0.7</v>
      </c>
      <c r="BK106" s="5">
        <v>0.7</v>
      </c>
      <c r="BL106" s="5">
        <v>0.7</v>
      </c>
      <c r="BM106" s="5">
        <v>0.7</v>
      </c>
      <c r="BN106" s="5">
        <v>0.7</v>
      </c>
      <c r="BO106" s="5">
        <v>0.7</v>
      </c>
      <c r="BP106" s="5">
        <v>0.7</v>
      </c>
      <c r="BQ106" s="5">
        <v>0.7</v>
      </c>
      <c r="BR106" s="5">
        <v>0.7</v>
      </c>
      <c r="BS106" s="5">
        <v>0.7</v>
      </c>
      <c r="BT106" s="5">
        <v>0.7</v>
      </c>
      <c r="BU106" s="5">
        <v>0.7</v>
      </c>
      <c r="BV106" s="5">
        <v>0.7</v>
      </c>
      <c r="BW106" s="5">
        <v>0.7</v>
      </c>
      <c r="BX106" s="5">
        <v>0.7</v>
      </c>
      <c r="BY106" s="5">
        <v>0.7</v>
      </c>
      <c r="BZ106" s="5">
        <v>0.7</v>
      </c>
      <c r="CA106" s="5">
        <v>0.7</v>
      </c>
      <c r="CB106" s="5">
        <v>0.7</v>
      </c>
      <c r="CC106" s="5">
        <v>0.7</v>
      </c>
      <c r="CD106" s="5">
        <v>0.7</v>
      </c>
      <c r="CE106" s="5">
        <v>0.7</v>
      </c>
      <c r="CF106" s="5">
        <v>0.7</v>
      </c>
      <c r="CG106" s="5">
        <v>0.7</v>
      </c>
      <c r="CH106" s="5">
        <v>0.7</v>
      </c>
      <c r="CI106" s="5">
        <v>0.7</v>
      </c>
    </row>
    <row r="107" spans="1:87" x14ac:dyDescent="0.25">
      <c r="A107" s="16" t="s">
        <v>219</v>
      </c>
      <c r="B107" s="2" t="s">
        <v>204</v>
      </c>
      <c r="E107" s="9">
        <f t="shared" ref="E107:AJ107" si="993">+EXP(E64-E67/(E68*E63))*24/1000</f>
        <v>2.9104600986036597E-3</v>
      </c>
      <c r="F107" s="9">
        <f t="shared" si="993"/>
        <v>2.9104600986036597E-3</v>
      </c>
      <c r="G107" s="9">
        <f t="shared" si="993"/>
        <v>2.9104600986036597E-3</v>
      </c>
      <c r="H107" s="9">
        <f t="shared" si="993"/>
        <v>2.9104600986036597E-3</v>
      </c>
      <c r="I107" s="9">
        <f t="shared" si="993"/>
        <v>2.9104600986036597E-3</v>
      </c>
      <c r="J107" s="9">
        <f t="shared" si="993"/>
        <v>2.9104600986036597E-3</v>
      </c>
      <c r="K107" s="9">
        <f t="shared" si="993"/>
        <v>2.9104600986036597E-3</v>
      </c>
      <c r="L107" s="9">
        <f t="shared" si="993"/>
        <v>2.9104600986036597E-3</v>
      </c>
      <c r="M107" s="9">
        <f t="shared" si="993"/>
        <v>2.9104600986036597E-3</v>
      </c>
      <c r="N107" s="9">
        <f t="shared" si="993"/>
        <v>2.3652993806734289E-3</v>
      </c>
      <c r="O107" s="9">
        <f t="shared" si="993"/>
        <v>2.9104600986036597E-3</v>
      </c>
      <c r="P107" s="9">
        <f t="shared" si="993"/>
        <v>2.9104600986036597E-3</v>
      </c>
      <c r="Q107" s="9">
        <f t="shared" si="993"/>
        <v>2.9104600986036597E-3</v>
      </c>
      <c r="R107" s="9">
        <f t="shared" si="993"/>
        <v>2.9104600986036597E-3</v>
      </c>
      <c r="S107" s="9">
        <f t="shared" si="993"/>
        <v>2.9104600986036597E-3</v>
      </c>
      <c r="T107" s="9">
        <f t="shared" si="993"/>
        <v>2.9104600986036597E-3</v>
      </c>
      <c r="U107" s="9">
        <f t="shared" si="993"/>
        <v>2.9104600986036597E-3</v>
      </c>
      <c r="V107" s="9">
        <f t="shared" si="993"/>
        <v>2.9104600986036597E-3</v>
      </c>
      <c r="W107" s="9">
        <f t="shared" si="993"/>
        <v>2.9104600986036597E-3</v>
      </c>
      <c r="X107" s="9">
        <f t="shared" si="993"/>
        <v>2.3652993806734289E-3</v>
      </c>
      <c r="Y107" s="9">
        <f t="shared" si="993"/>
        <v>2.9104600986036597E-3</v>
      </c>
      <c r="Z107" s="9">
        <f t="shared" si="993"/>
        <v>2.9104600986036597E-3</v>
      </c>
      <c r="AA107" s="9">
        <f t="shared" si="993"/>
        <v>2.9104600986036597E-3</v>
      </c>
      <c r="AB107" s="9">
        <f t="shared" si="993"/>
        <v>2.9104600986036597E-3</v>
      </c>
      <c r="AC107" s="9">
        <f t="shared" si="993"/>
        <v>2.9104600986036597E-3</v>
      </c>
      <c r="AD107" s="9">
        <f t="shared" si="993"/>
        <v>2.9104600986036597E-3</v>
      </c>
      <c r="AE107" s="9">
        <f t="shared" si="993"/>
        <v>2.9104600986036597E-3</v>
      </c>
      <c r="AF107" s="9">
        <f t="shared" si="993"/>
        <v>2.9104600986036597E-3</v>
      </c>
      <c r="AG107" s="9">
        <f t="shared" si="993"/>
        <v>2.9104600986036597E-3</v>
      </c>
      <c r="AH107" s="9">
        <f t="shared" si="993"/>
        <v>2.9104600986036597E-3</v>
      </c>
      <c r="AI107" s="9">
        <f t="shared" si="993"/>
        <v>2.3652993806734289E-3</v>
      </c>
      <c r="AJ107" s="9">
        <f t="shared" si="993"/>
        <v>2.9104600986036597E-3</v>
      </c>
      <c r="AK107" s="9">
        <f t="shared" ref="AK107:BP107" si="994">+EXP(AK64-AK67/(AK68*AK63))*24/1000</f>
        <v>2.9104600986036597E-3</v>
      </c>
      <c r="AL107" s="9">
        <f t="shared" si="994"/>
        <v>2.9104600986036597E-3</v>
      </c>
      <c r="AM107" s="9">
        <f t="shared" si="994"/>
        <v>2.9104600986036597E-3</v>
      </c>
      <c r="AN107" s="9">
        <f t="shared" si="994"/>
        <v>2.9104600986036597E-3</v>
      </c>
      <c r="AO107" s="9">
        <f t="shared" si="994"/>
        <v>2.9104600986036597E-3</v>
      </c>
      <c r="AP107" s="9">
        <f t="shared" si="994"/>
        <v>2.9104600986036597E-3</v>
      </c>
      <c r="AQ107" s="9">
        <f t="shared" si="994"/>
        <v>2.9104600986036597E-3</v>
      </c>
      <c r="AR107" s="9">
        <f t="shared" si="994"/>
        <v>2.9104600986036597E-3</v>
      </c>
      <c r="AS107" s="9">
        <f t="shared" si="994"/>
        <v>2.9104600986036597E-3</v>
      </c>
      <c r="AT107" s="9">
        <f t="shared" si="994"/>
        <v>2.3652993806734289E-3</v>
      </c>
      <c r="AU107" s="9">
        <f t="shared" si="994"/>
        <v>2.9104600986036597E-3</v>
      </c>
      <c r="AV107" s="9">
        <f t="shared" si="994"/>
        <v>2.9104600986036597E-3</v>
      </c>
      <c r="AW107" s="9">
        <f t="shared" si="994"/>
        <v>2.9104600986036597E-3</v>
      </c>
      <c r="AX107" s="9">
        <f t="shared" si="994"/>
        <v>2.9104600986036597E-3</v>
      </c>
      <c r="AY107" s="9">
        <f t="shared" si="994"/>
        <v>2.9104600986036597E-3</v>
      </c>
      <c r="AZ107" s="9">
        <f t="shared" si="994"/>
        <v>2.9104600986036597E-3</v>
      </c>
      <c r="BA107" s="9">
        <f t="shared" si="994"/>
        <v>2.9104600986036597E-3</v>
      </c>
      <c r="BB107" s="9">
        <f t="shared" si="994"/>
        <v>2.9104600986036597E-3</v>
      </c>
      <c r="BC107" s="9">
        <f t="shared" si="994"/>
        <v>2.9104600986036597E-3</v>
      </c>
      <c r="BD107" s="9">
        <f t="shared" si="994"/>
        <v>2.9104600986036597E-3</v>
      </c>
      <c r="BE107" s="9">
        <f t="shared" si="994"/>
        <v>2.3652993806734289E-3</v>
      </c>
      <c r="BF107" s="9">
        <f t="shared" si="994"/>
        <v>2.9104600986036597E-3</v>
      </c>
      <c r="BG107" s="9">
        <f t="shared" si="994"/>
        <v>2.9104600986036597E-3</v>
      </c>
      <c r="BH107" s="9">
        <f t="shared" si="994"/>
        <v>2.9104600986036597E-3</v>
      </c>
      <c r="BI107" s="9">
        <f t="shared" si="994"/>
        <v>2.9104600986036597E-3</v>
      </c>
      <c r="BJ107" s="9">
        <f t="shared" si="994"/>
        <v>2.9104600986036597E-3</v>
      </c>
      <c r="BK107" s="9">
        <f t="shared" si="994"/>
        <v>2.9104600986036597E-3</v>
      </c>
      <c r="BL107" s="9">
        <f t="shared" si="994"/>
        <v>2.9104600986036597E-3</v>
      </c>
      <c r="BM107" s="9">
        <f t="shared" si="994"/>
        <v>2.9104600986036597E-3</v>
      </c>
      <c r="BN107" s="9">
        <f t="shared" si="994"/>
        <v>2.3652993806734289E-3</v>
      </c>
      <c r="BO107" s="9">
        <f t="shared" si="994"/>
        <v>2.9104600986036597E-3</v>
      </c>
      <c r="BP107" s="9">
        <f t="shared" si="994"/>
        <v>2.9104600986036597E-3</v>
      </c>
      <c r="BQ107" s="9">
        <f t="shared" ref="BQ107:CI107" si="995">+EXP(BQ64-BQ67/(BQ68*BQ63))*24/1000</f>
        <v>2.9104600986036597E-3</v>
      </c>
      <c r="BR107" s="9">
        <f t="shared" si="995"/>
        <v>2.9104600986036597E-3</v>
      </c>
      <c r="BS107" s="9">
        <f t="shared" si="995"/>
        <v>2.9104600986036597E-3</v>
      </c>
      <c r="BT107" s="9">
        <f t="shared" si="995"/>
        <v>2.9104600986036597E-3</v>
      </c>
      <c r="BU107" s="9">
        <f t="shared" si="995"/>
        <v>2.9104600986036597E-3</v>
      </c>
      <c r="BV107" s="9">
        <f t="shared" si="995"/>
        <v>2.9104600986036597E-3</v>
      </c>
      <c r="BW107" s="9">
        <f t="shared" si="995"/>
        <v>2.9104600986036597E-3</v>
      </c>
      <c r="BX107" s="9">
        <f t="shared" si="995"/>
        <v>2.3652993806734289E-3</v>
      </c>
      <c r="BY107" s="9">
        <f t="shared" si="995"/>
        <v>2.9104600986036597E-3</v>
      </c>
      <c r="BZ107" s="9">
        <f t="shared" si="995"/>
        <v>2.9104600986036597E-3</v>
      </c>
      <c r="CA107" s="9">
        <f t="shared" si="995"/>
        <v>2.9104600986036597E-3</v>
      </c>
      <c r="CB107" s="9">
        <f t="shared" si="995"/>
        <v>2.9104600986036597E-3</v>
      </c>
      <c r="CC107" s="9">
        <f t="shared" si="995"/>
        <v>2.9104600986036597E-3</v>
      </c>
      <c r="CD107" s="9">
        <f t="shared" si="995"/>
        <v>2.9104600986036597E-3</v>
      </c>
      <c r="CE107" s="9">
        <f t="shared" si="995"/>
        <v>2.9104600986036597E-3</v>
      </c>
      <c r="CF107" s="9">
        <f t="shared" si="995"/>
        <v>2.9104600986036597E-3</v>
      </c>
      <c r="CG107" s="9">
        <f t="shared" si="995"/>
        <v>2.9104600986036597E-3</v>
      </c>
      <c r="CH107" s="9">
        <f t="shared" si="995"/>
        <v>2.9104600986036597E-3</v>
      </c>
      <c r="CI107" s="9">
        <f t="shared" si="995"/>
        <v>2.3652993806734289E-3</v>
      </c>
    </row>
    <row r="108" spans="1:87" x14ac:dyDescent="0.25">
      <c r="A108" s="16" t="s">
        <v>218</v>
      </c>
      <c r="B108" s="2" t="s">
        <v>217</v>
      </c>
      <c r="E108" s="9">
        <f t="shared" ref="E108:AJ108" si="996">+E107*E72</f>
        <v>1.9403067324024397E-2</v>
      </c>
      <c r="F108" s="9">
        <f t="shared" si="996"/>
        <v>1.9403067324024397E-2</v>
      </c>
      <c r="G108" s="9">
        <f t="shared" si="996"/>
        <v>1.9403067324024397E-2</v>
      </c>
      <c r="H108" s="9">
        <f t="shared" si="996"/>
        <v>1.9403067324024397E-2</v>
      </c>
      <c r="I108" s="9">
        <f t="shared" si="996"/>
        <v>1.9403067324024397E-2</v>
      </c>
      <c r="J108" s="9">
        <f t="shared" si="996"/>
        <v>1.9403067324024397E-2</v>
      </c>
      <c r="K108" s="9">
        <f t="shared" si="996"/>
        <v>1.9403067324024397E-2</v>
      </c>
      <c r="L108" s="9">
        <f t="shared" si="996"/>
        <v>1.9403067324024397E-2</v>
      </c>
      <c r="M108" s="9">
        <f t="shared" si="996"/>
        <v>1.9403067324024397E-2</v>
      </c>
      <c r="N108" s="9">
        <f t="shared" si="996"/>
        <v>1.5768662537822862E-2</v>
      </c>
      <c r="O108" s="9">
        <f t="shared" si="996"/>
        <v>1.9403067324024397E-2</v>
      </c>
      <c r="P108" s="9">
        <f t="shared" si="996"/>
        <v>1.9403067324024397E-2</v>
      </c>
      <c r="Q108" s="9">
        <f t="shared" si="996"/>
        <v>1.9403067324024397E-2</v>
      </c>
      <c r="R108" s="9">
        <f t="shared" si="996"/>
        <v>1.9403067324024397E-2</v>
      </c>
      <c r="S108" s="9">
        <f t="shared" si="996"/>
        <v>1.9403067324024397E-2</v>
      </c>
      <c r="T108" s="9">
        <f t="shared" si="996"/>
        <v>1.9403067324024397E-2</v>
      </c>
      <c r="U108" s="9">
        <f t="shared" si="996"/>
        <v>1.9403067324024397E-2</v>
      </c>
      <c r="V108" s="9">
        <f t="shared" si="996"/>
        <v>1.9403067324024397E-2</v>
      </c>
      <c r="W108" s="9">
        <f t="shared" si="996"/>
        <v>1.9403067324024397E-2</v>
      </c>
      <c r="X108" s="9">
        <f t="shared" si="996"/>
        <v>1.5768662537822862E-2</v>
      </c>
      <c r="Y108" s="9">
        <f t="shared" si="996"/>
        <v>1.9403067324024397E-2</v>
      </c>
      <c r="Z108" s="9">
        <f t="shared" si="996"/>
        <v>1.9403067324024397E-2</v>
      </c>
      <c r="AA108" s="9">
        <f t="shared" si="996"/>
        <v>1.9403067324024397E-2</v>
      </c>
      <c r="AB108" s="9">
        <f t="shared" si="996"/>
        <v>1.9403067324024397E-2</v>
      </c>
      <c r="AC108" s="9">
        <f t="shared" si="996"/>
        <v>1.9403067324024397E-2</v>
      </c>
      <c r="AD108" s="9">
        <f t="shared" si="996"/>
        <v>1.9403067324024397E-2</v>
      </c>
      <c r="AE108" s="9">
        <f t="shared" si="996"/>
        <v>1.9403067324024397E-2</v>
      </c>
      <c r="AF108" s="9">
        <f t="shared" si="996"/>
        <v>1.9403067324024397E-2</v>
      </c>
      <c r="AG108" s="9">
        <f t="shared" si="996"/>
        <v>1.9403067324024397E-2</v>
      </c>
      <c r="AH108" s="9">
        <f t="shared" si="996"/>
        <v>1.9403067324024397E-2</v>
      </c>
      <c r="AI108" s="9">
        <f t="shared" si="996"/>
        <v>1.5768662537822862E-2</v>
      </c>
      <c r="AJ108" s="9">
        <f t="shared" si="996"/>
        <v>1.9403067324024397E-2</v>
      </c>
      <c r="AK108" s="9">
        <f t="shared" ref="AK108:BP108" si="997">+AK107*AK72</f>
        <v>1.9403067324024397E-2</v>
      </c>
      <c r="AL108" s="9">
        <f t="shared" si="997"/>
        <v>1.9403067324024397E-2</v>
      </c>
      <c r="AM108" s="9">
        <f t="shared" si="997"/>
        <v>1.9403067324024397E-2</v>
      </c>
      <c r="AN108" s="9">
        <f t="shared" si="997"/>
        <v>1.9403067324024397E-2</v>
      </c>
      <c r="AO108" s="9">
        <f t="shared" si="997"/>
        <v>1.9403067324024397E-2</v>
      </c>
      <c r="AP108" s="9">
        <f t="shared" si="997"/>
        <v>1.9403067324024397E-2</v>
      </c>
      <c r="AQ108" s="9">
        <f t="shared" si="997"/>
        <v>1.9403067324024397E-2</v>
      </c>
      <c r="AR108" s="9">
        <f t="shared" si="997"/>
        <v>1.9403067324024397E-2</v>
      </c>
      <c r="AS108" s="9">
        <f t="shared" si="997"/>
        <v>1.9403067324024397E-2</v>
      </c>
      <c r="AT108" s="9">
        <f t="shared" si="997"/>
        <v>1.5768662537822862E-2</v>
      </c>
      <c r="AU108" s="9">
        <f t="shared" si="997"/>
        <v>1.9403067324024397E-2</v>
      </c>
      <c r="AV108" s="9">
        <f t="shared" si="997"/>
        <v>1.9403067324024397E-2</v>
      </c>
      <c r="AW108" s="9">
        <f t="shared" si="997"/>
        <v>1.9403067324024397E-2</v>
      </c>
      <c r="AX108" s="9">
        <f t="shared" si="997"/>
        <v>1.9403067324024397E-2</v>
      </c>
      <c r="AY108" s="9">
        <f t="shared" si="997"/>
        <v>1.9403067324024397E-2</v>
      </c>
      <c r="AZ108" s="9">
        <f t="shared" si="997"/>
        <v>1.9403067324024397E-2</v>
      </c>
      <c r="BA108" s="9">
        <f t="shared" si="997"/>
        <v>1.9403067324024397E-2</v>
      </c>
      <c r="BB108" s="9">
        <f t="shared" si="997"/>
        <v>1.9403067324024397E-2</v>
      </c>
      <c r="BC108" s="9">
        <f t="shared" si="997"/>
        <v>1.9403067324024397E-2</v>
      </c>
      <c r="BD108" s="9">
        <f t="shared" si="997"/>
        <v>1.9403067324024397E-2</v>
      </c>
      <c r="BE108" s="9">
        <f t="shared" si="997"/>
        <v>1.5768662537822862E-2</v>
      </c>
      <c r="BF108" s="9">
        <f t="shared" si="997"/>
        <v>1.9403067324024397E-2</v>
      </c>
      <c r="BG108" s="9">
        <f t="shared" si="997"/>
        <v>1.9403067324024397E-2</v>
      </c>
      <c r="BH108" s="9">
        <f t="shared" si="997"/>
        <v>1.9403067324024397E-2</v>
      </c>
      <c r="BI108" s="9">
        <f t="shared" si="997"/>
        <v>1.9403067324024397E-2</v>
      </c>
      <c r="BJ108" s="9">
        <f t="shared" si="997"/>
        <v>1.9403067324024397E-2</v>
      </c>
      <c r="BK108" s="9">
        <f t="shared" si="997"/>
        <v>1.9403067324024397E-2</v>
      </c>
      <c r="BL108" s="9">
        <f t="shared" si="997"/>
        <v>1.9403067324024397E-2</v>
      </c>
      <c r="BM108" s="9">
        <f t="shared" si="997"/>
        <v>1.9403067324024397E-2</v>
      </c>
      <c r="BN108" s="9">
        <f t="shared" si="997"/>
        <v>1.5768662537822862E-2</v>
      </c>
      <c r="BO108" s="9">
        <f t="shared" si="997"/>
        <v>1.9403067324024397E-2</v>
      </c>
      <c r="BP108" s="9">
        <f t="shared" si="997"/>
        <v>1.9403067324024397E-2</v>
      </c>
      <c r="BQ108" s="9">
        <f t="shared" ref="BQ108:CI108" si="998">+BQ107*BQ72</f>
        <v>1.9403067324024397E-2</v>
      </c>
      <c r="BR108" s="9">
        <f t="shared" si="998"/>
        <v>1.9403067324024397E-2</v>
      </c>
      <c r="BS108" s="9">
        <f t="shared" si="998"/>
        <v>1.9403067324024397E-2</v>
      </c>
      <c r="BT108" s="9">
        <f t="shared" si="998"/>
        <v>1.9403067324024397E-2</v>
      </c>
      <c r="BU108" s="9">
        <f t="shared" si="998"/>
        <v>1.9403067324024397E-2</v>
      </c>
      <c r="BV108" s="9">
        <f t="shared" si="998"/>
        <v>1.9403067324024397E-2</v>
      </c>
      <c r="BW108" s="9">
        <f t="shared" si="998"/>
        <v>1.9403067324024397E-2</v>
      </c>
      <c r="BX108" s="9">
        <f t="shared" si="998"/>
        <v>1.5768662537822862E-2</v>
      </c>
      <c r="BY108" s="9">
        <f t="shared" si="998"/>
        <v>1.9403067324024397E-2</v>
      </c>
      <c r="BZ108" s="9">
        <f t="shared" si="998"/>
        <v>1.9403067324024397E-2</v>
      </c>
      <c r="CA108" s="9">
        <f t="shared" si="998"/>
        <v>1.9403067324024397E-2</v>
      </c>
      <c r="CB108" s="9">
        <f t="shared" si="998"/>
        <v>1.9403067324024397E-2</v>
      </c>
      <c r="CC108" s="9">
        <f t="shared" si="998"/>
        <v>1.9403067324024397E-2</v>
      </c>
      <c r="CD108" s="9">
        <f t="shared" si="998"/>
        <v>1.9403067324024397E-2</v>
      </c>
      <c r="CE108" s="9">
        <f t="shared" si="998"/>
        <v>1.9403067324024397E-2</v>
      </c>
      <c r="CF108" s="9">
        <f t="shared" si="998"/>
        <v>1.9403067324024397E-2</v>
      </c>
      <c r="CG108" s="9">
        <f t="shared" si="998"/>
        <v>1.9403067324024397E-2</v>
      </c>
      <c r="CH108" s="9">
        <f t="shared" si="998"/>
        <v>1.9403067324024397E-2</v>
      </c>
      <c r="CI108" s="9">
        <f t="shared" si="998"/>
        <v>1.5768662537822862E-2</v>
      </c>
    </row>
    <row r="109" spans="1:87" x14ac:dyDescent="0.25">
      <c r="A109" s="16" t="s">
        <v>202</v>
      </c>
      <c r="B109" s="2" t="s">
        <v>159</v>
      </c>
      <c r="E109" s="4">
        <f t="shared" ref="E109:AJ109" si="999">+E106*E89</f>
        <v>3.6122281363636364</v>
      </c>
      <c r="F109" s="4">
        <f t="shared" si="999"/>
        <v>3.6122281363636364</v>
      </c>
      <c r="G109" s="4">
        <f t="shared" si="999"/>
        <v>3.6122281363636364</v>
      </c>
      <c r="H109" s="4">
        <f t="shared" si="999"/>
        <v>3.6122281363636364</v>
      </c>
      <c r="I109" s="4">
        <f t="shared" si="999"/>
        <v>3.6122281363636364</v>
      </c>
      <c r="J109" s="4">
        <f t="shared" si="999"/>
        <v>3.6122281363636364</v>
      </c>
      <c r="K109" s="4">
        <f t="shared" si="999"/>
        <v>3.6122281363636364</v>
      </c>
      <c r="L109" s="4">
        <f t="shared" si="999"/>
        <v>3.6122281363636364</v>
      </c>
      <c r="M109" s="4">
        <f t="shared" si="999"/>
        <v>3.6122281363636364</v>
      </c>
      <c r="N109" s="4">
        <f t="shared" si="999"/>
        <v>3.6122281363636364</v>
      </c>
      <c r="O109" s="4">
        <f t="shared" si="999"/>
        <v>3.6122281363636364</v>
      </c>
      <c r="P109" s="4">
        <f t="shared" si="999"/>
        <v>3.6122281363636364</v>
      </c>
      <c r="Q109" s="4">
        <f t="shared" si="999"/>
        <v>3.6122281363636364</v>
      </c>
      <c r="R109" s="4">
        <f t="shared" si="999"/>
        <v>3.6122281363636364</v>
      </c>
      <c r="S109" s="4">
        <f t="shared" si="999"/>
        <v>3.6122281363636364</v>
      </c>
      <c r="T109" s="4">
        <f t="shared" si="999"/>
        <v>3.6122281363636364</v>
      </c>
      <c r="U109" s="4">
        <f t="shared" si="999"/>
        <v>3.6122281363636364</v>
      </c>
      <c r="V109" s="4">
        <f t="shared" si="999"/>
        <v>3.6122281363636364</v>
      </c>
      <c r="W109" s="4">
        <f t="shared" si="999"/>
        <v>3.6122281363636364</v>
      </c>
      <c r="X109" s="4">
        <f t="shared" si="999"/>
        <v>3.6122281363636364</v>
      </c>
      <c r="Y109" s="4">
        <f t="shared" si="999"/>
        <v>21.908540769230775</v>
      </c>
      <c r="Z109" s="4">
        <f t="shared" si="999"/>
        <v>21.908540769230775</v>
      </c>
      <c r="AA109" s="4">
        <f t="shared" si="999"/>
        <v>21.908540769230775</v>
      </c>
      <c r="AB109" s="4">
        <f t="shared" si="999"/>
        <v>21.908540769230775</v>
      </c>
      <c r="AC109" s="4">
        <f t="shared" si="999"/>
        <v>21.908540769230775</v>
      </c>
      <c r="AD109" s="4">
        <f t="shared" si="999"/>
        <v>21.908540769230775</v>
      </c>
      <c r="AE109" s="4">
        <f t="shared" si="999"/>
        <v>21.908540769230775</v>
      </c>
      <c r="AF109" s="4">
        <f t="shared" si="999"/>
        <v>21.908540769230775</v>
      </c>
      <c r="AG109" s="4">
        <f t="shared" si="999"/>
        <v>21.908540769230775</v>
      </c>
      <c r="AH109" s="4">
        <f t="shared" si="999"/>
        <v>21.908540769230775</v>
      </c>
      <c r="AI109" s="4">
        <f t="shared" si="999"/>
        <v>21.908540769230775</v>
      </c>
      <c r="AJ109" s="4">
        <f t="shared" si="999"/>
        <v>21.908540769230775</v>
      </c>
      <c r="AK109" s="4">
        <f t="shared" ref="AK109:BP109" si="1000">+AK106*AK89</f>
        <v>21.908540769230775</v>
      </c>
      <c r="AL109" s="4">
        <f t="shared" si="1000"/>
        <v>21.908540769230775</v>
      </c>
      <c r="AM109" s="4">
        <f t="shared" si="1000"/>
        <v>21.908540769230775</v>
      </c>
      <c r="AN109" s="4">
        <f t="shared" si="1000"/>
        <v>21.908540769230775</v>
      </c>
      <c r="AO109" s="4">
        <f t="shared" si="1000"/>
        <v>21.908540769230775</v>
      </c>
      <c r="AP109" s="4">
        <f t="shared" si="1000"/>
        <v>21.908540769230775</v>
      </c>
      <c r="AQ109" s="4">
        <f t="shared" si="1000"/>
        <v>21.908540769230775</v>
      </c>
      <c r="AR109" s="4">
        <f t="shared" si="1000"/>
        <v>21.908540769230775</v>
      </c>
      <c r="AS109" s="4">
        <f t="shared" si="1000"/>
        <v>21.908540769230775</v>
      </c>
      <c r="AT109" s="4">
        <f t="shared" si="1000"/>
        <v>21.908540769230775</v>
      </c>
      <c r="AU109" s="4">
        <f t="shared" si="1000"/>
        <v>21.908540769230775</v>
      </c>
      <c r="AV109" s="4">
        <f t="shared" si="1000"/>
        <v>21.908540769230775</v>
      </c>
      <c r="AW109" s="4">
        <f t="shared" si="1000"/>
        <v>21.908540769230775</v>
      </c>
      <c r="AX109" s="4">
        <f t="shared" si="1000"/>
        <v>21.908540769230775</v>
      </c>
      <c r="AY109" s="4">
        <f t="shared" si="1000"/>
        <v>21.908540769230775</v>
      </c>
      <c r="AZ109" s="4">
        <f t="shared" si="1000"/>
        <v>21.908540769230775</v>
      </c>
      <c r="BA109" s="4">
        <f t="shared" si="1000"/>
        <v>21.908540769230775</v>
      </c>
      <c r="BB109" s="4">
        <f t="shared" si="1000"/>
        <v>21.908540769230775</v>
      </c>
      <c r="BC109" s="4">
        <f t="shared" si="1000"/>
        <v>21.908540769230775</v>
      </c>
      <c r="BD109" s="4">
        <f t="shared" si="1000"/>
        <v>21.908540769230775</v>
      </c>
      <c r="BE109" s="4">
        <f t="shared" si="1000"/>
        <v>21.908540769230775</v>
      </c>
      <c r="BF109" s="4">
        <f t="shared" si="1000"/>
        <v>61.076729411764674</v>
      </c>
      <c r="BG109" s="4">
        <f t="shared" si="1000"/>
        <v>61.076729411764674</v>
      </c>
      <c r="BH109" s="4">
        <f t="shared" si="1000"/>
        <v>61.076729411764674</v>
      </c>
      <c r="BI109" s="4">
        <f t="shared" si="1000"/>
        <v>61.076729411764674</v>
      </c>
      <c r="BJ109" s="4">
        <f t="shared" si="1000"/>
        <v>61.076729411764674</v>
      </c>
      <c r="BK109" s="4">
        <f t="shared" si="1000"/>
        <v>61.076729411764674</v>
      </c>
      <c r="BL109" s="4">
        <f t="shared" si="1000"/>
        <v>61.076729411764674</v>
      </c>
      <c r="BM109" s="4">
        <f t="shared" si="1000"/>
        <v>61.076729411764674</v>
      </c>
      <c r="BN109" s="4">
        <f t="shared" si="1000"/>
        <v>61.076729411764674</v>
      </c>
      <c r="BO109" s="4">
        <f t="shared" si="1000"/>
        <v>61.076729411764674</v>
      </c>
      <c r="BP109" s="4">
        <f t="shared" si="1000"/>
        <v>61.076729411764674</v>
      </c>
      <c r="BQ109" s="4">
        <f t="shared" ref="BQ109:CI109" si="1001">+BQ106*BQ89</f>
        <v>61.076729411764674</v>
      </c>
      <c r="BR109" s="4">
        <f t="shared" si="1001"/>
        <v>61.076729411764674</v>
      </c>
      <c r="BS109" s="4">
        <f t="shared" si="1001"/>
        <v>61.076729411764674</v>
      </c>
      <c r="BT109" s="4">
        <f t="shared" si="1001"/>
        <v>61.076729411764674</v>
      </c>
      <c r="BU109" s="4">
        <f t="shared" si="1001"/>
        <v>61.076729411764674</v>
      </c>
      <c r="BV109" s="4">
        <f t="shared" si="1001"/>
        <v>61.076729411764674</v>
      </c>
      <c r="BW109" s="4">
        <f t="shared" si="1001"/>
        <v>61.076729411764674</v>
      </c>
      <c r="BX109" s="4">
        <f t="shared" si="1001"/>
        <v>61.076729411764674</v>
      </c>
      <c r="BY109" s="4">
        <f t="shared" si="1001"/>
        <v>110.35557647058818</v>
      </c>
      <c r="BZ109" s="4">
        <f t="shared" si="1001"/>
        <v>110.35557647058818</v>
      </c>
      <c r="CA109" s="4">
        <f t="shared" si="1001"/>
        <v>110.35557647058818</v>
      </c>
      <c r="CB109" s="4">
        <f t="shared" si="1001"/>
        <v>110.35557647058818</v>
      </c>
      <c r="CC109" s="4">
        <f t="shared" si="1001"/>
        <v>110.35557647058818</v>
      </c>
      <c r="CD109" s="4">
        <f t="shared" si="1001"/>
        <v>110.35557647058818</v>
      </c>
      <c r="CE109" s="4">
        <f t="shared" si="1001"/>
        <v>110.35557647058818</v>
      </c>
      <c r="CF109" s="4">
        <f t="shared" si="1001"/>
        <v>110.35557647058818</v>
      </c>
      <c r="CG109" s="4">
        <f t="shared" si="1001"/>
        <v>110.35557647058818</v>
      </c>
      <c r="CH109" s="4">
        <f t="shared" si="1001"/>
        <v>110.35557647058818</v>
      </c>
      <c r="CI109" s="4">
        <f t="shared" si="1001"/>
        <v>110.35557647058818</v>
      </c>
    </row>
    <row r="110" spans="1:87" x14ac:dyDescent="0.25">
      <c r="A110" s="16" t="s">
        <v>203</v>
      </c>
      <c r="B110" s="2" t="s">
        <v>159</v>
      </c>
      <c r="E110" s="4">
        <f t="shared" ref="E110:AJ110" si="1002">+E89*(1-E106)</f>
        <v>1.5480977727272731</v>
      </c>
      <c r="F110" s="4">
        <f t="shared" si="1002"/>
        <v>1.5480977727272731</v>
      </c>
      <c r="G110" s="4">
        <f t="shared" si="1002"/>
        <v>1.5480977727272731</v>
      </c>
      <c r="H110" s="4">
        <f t="shared" si="1002"/>
        <v>1.5480977727272731</v>
      </c>
      <c r="I110" s="4">
        <f t="shared" si="1002"/>
        <v>1.5480977727272731</v>
      </c>
      <c r="J110" s="4">
        <f t="shared" si="1002"/>
        <v>1.5480977727272731</v>
      </c>
      <c r="K110" s="4">
        <f t="shared" si="1002"/>
        <v>1.5480977727272731</v>
      </c>
      <c r="L110" s="4">
        <f t="shared" si="1002"/>
        <v>1.5480977727272731</v>
      </c>
      <c r="M110" s="4">
        <f t="shared" si="1002"/>
        <v>1.5480977727272731</v>
      </c>
      <c r="N110" s="4">
        <f t="shared" si="1002"/>
        <v>1.5480977727272731</v>
      </c>
      <c r="O110" s="4">
        <f t="shared" si="1002"/>
        <v>1.5480977727272731</v>
      </c>
      <c r="P110" s="4">
        <f t="shared" si="1002"/>
        <v>1.5480977727272731</v>
      </c>
      <c r="Q110" s="4">
        <f t="shared" si="1002"/>
        <v>1.5480977727272731</v>
      </c>
      <c r="R110" s="4">
        <f t="shared" si="1002"/>
        <v>1.5480977727272731</v>
      </c>
      <c r="S110" s="4">
        <f t="shared" si="1002"/>
        <v>1.5480977727272731</v>
      </c>
      <c r="T110" s="4">
        <f t="shared" si="1002"/>
        <v>1.5480977727272731</v>
      </c>
      <c r="U110" s="4">
        <f t="shared" si="1002"/>
        <v>1.5480977727272731</v>
      </c>
      <c r="V110" s="4">
        <f t="shared" si="1002"/>
        <v>1.5480977727272731</v>
      </c>
      <c r="W110" s="4">
        <f t="shared" si="1002"/>
        <v>1.5480977727272731</v>
      </c>
      <c r="X110" s="4">
        <f t="shared" si="1002"/>
        <v>1.5480977727272731</v>
      </c>
      <c r="Y110" s="4">
        <f t="shared" si="1002"/>
        <v>9.3893746153846198</v>
      </c>
      <c r="Z110" s="4">
        <f t="shared" si="1002"/>
        <v>9.3893746153846198</v>
      </c>
      <c r="AA110" s="4">
        <f t="shared" si="1002"/>
        <v>9.3893746153846198</v>
      </c>
      <c r="AB110" s="4">
        <f t="shared" si="1002"/>
        <v>9.3893746153846198</v>
      </c>
      <c r="AC110" s="4">
        <f t="shared" si="1002"/>
        <v>9.3893746153846198</v>
      </c>
      <c r="AD110" s="4">
        <f t="shared" si="1002"/>
        <v>9.3893746153846198</v>
      </c>
      <c r="AE110" s="4">
        <f t="shared" si="1002"/>
        <v>9.3893746153846198</v>
      </c>
      <c r="AF110" s="4">
        <f t="shared" si="1002"/>
        <v>9.3893746153846198</v>
      </c>
      <c r="AG110" s="4">
        <f t="shared" si="1002"/>
        <v>9.3893746153846198</v>
      </c>
      <c r="AH110" s="4">
        <f t="shared" si="1002"/>
        <v>9.3893746153846198</v>
      </c>
      <c r="AI110" s="4">
        <f t="shared" si="1002"/>
        <v>9.3893746153846198</v>
      </c>
      <c r="AJ110" s="4">
        <f t="shared" si="1002"/>
        <v>9.3893746153846198</v>
      </c>
      <c r="AK110" s="4">
        <f t="shared" ref="AK110:BP110" si="1003">+AK89*(1-AK106)</f>
        <v>9.3893746153846198</v>
      </c>
      <c r="AL110" s="4">
        <f t="shared" si="1003"/>
        <v>9.3893746153846198</v>
      </c>
      <c r="AM110" s="4">
        <f t="shared" si="1003"/>
        <v>9.3893746153846198</v>
      </c>
      <c r="AN110" s="4">
        <f t="shared" si="1003"/>
        <v>9.3893746153846198</v>
      </c>
      <c r="AO110" s="4">
        <f t="shared" si="1003"/>
        <v>9.3893746153846198</v>
      </c>
      <c r="AP110" s="4">
        <f t="shared" si="1003"/>
        <v>9.3893746153846198</v>
      </c>
      <c r="AQ110" s="4">
        <f t="shared" si="1003"/>
        <v>9.3893746153846198</v>
      </c>
      <c r="AR110" s="4">
        <f t="shared" si="1003"/>
        <v>9.3893746153846198</v>
      </c>
      <c r="AS110" s="4">
        <f t="shared" si="1003"/>
        <v>9.3893746153846198</v>
      </c>
      <c r="AT110" s="4">
        <f t="shared" si="1003"/>
        <v>9.3893746153846198</v>
      </c>
      <c r="AU110" s="4">
        <f t="shared" si="1003"/>
        <v>9.3893746153846198</v>
      </c>
      <c r="AV110" s="4">
        <f t="shared" si="1003"/>
        <v>9.3893746153846198</v>
      </c>
      <c r="AW110" s="4">
        <f t="shared" si="1003"/>
        <v>9.3893746153846198</v>
      </c>
      <c r="AX110" s="4">
        <f t="shared" si="1003"/>
        <v>9.3893746153846198</v>
      </c>
      <c r="AY110" s="4">
        <f t="shared" si="1003"/>
        <v>9.3893746153846198</v>
      </c>
      <c r="AZ110" s="4">
        <f t="shared" si="1003"/>
        <v>9.3893746153846198</v>
      </c>
      <c r="BA110" s="4">
        <f t="shared" si="1003"/>
        <v>9.3893746153846198</v>
      </c>
      <c r="BB110" s="4">
        <f t="shared" si="1003"/>
        <v>9.3893746153846198</v>
      </c>
      <c r="BC110" s="4">
        <f t="shared" si="1003"/>
        <v>9.3893746153846198</v>
      </c>
      <c r="BD110" s="4">
        <f t="shared" si="1003"/>
        <v>9.3893746153846198</v>
      </c>
      <c r="BE110" s="4">
        <f t="shared" si="1003"/>
        <v>9.3893746153846198</v>
      </c>
      <c r="BF110" s="4">
        <f t="shared" si="1003"/>
        <v>26.175741176470581</v>
      </c>
      <c r="BG110" s="4">
        <f t="shared" si="1003"/>
        <v>26.175741176470581</v>
      </c>
      <c r="BH110" s="4">
        <f t="shared" si="1003"/>
        <v>26.175741176470581</v>
      </c>
      <c r="BI110" s="4">
        <f t="shared" si="1003"/>
        <v>26.175741176470581</v>
      </c>
      <c r="BJ110" s="4">
        <f t="shared" si="1003"/>
        <v>26.175741176470581</v>
      </c>
      <c r="BK110" s="4">
        <f t="shared" si="1003"/>
        <v>26.175741176470581</v>
      </c>
      <c r="BL110" s="4">
        <f t="shared" si="1003"/>
        <v>26.175741176470581</v>
      </c>
      <c r="BM110" s="4">
        <f t="shared" si="1003"/>
        <v>26.175741176470581</v>
      </c>
      <c r="BN110" s="4">
        <f t="shared" si="1003"/>
        <v>26.175741176470581</v>
      </c>
      <c r="BO110" s="4">
        <f t="shared" si="1003"/>
        <v>26.175741176470581</v>
      </c>
      <c r="BP110" s="4">
        <f t="shared" si="1003"/>
        <v>26.175741176470581</v>
      </c>
      <c r="BQ110" s="4">
        <f t="shared" ref="BQ110:CI110" si="1004">+BQ89*(1-BQ106)</f>
        <v>26.175741176470581</v>
      </c>
      <c r="BR110" s="4">
        <f t="shared" si="1004"/>
        <v>26.175741176470581</v>
      </c>
      <c r="BS110" s="4">
        <f t="shared" si="1004"/>
        <v>26.175741176470581</v>
      </c>
      <c r="BT110" s="4">
        <f t="shared" si="1004"/>
        <v>26.175741176470581</v>
      </c>
      <c r="BU110" s="4">
        <f t="shared" si="1004"/>
        <v>26.175741176470581</v>
      </c>
      <c r="BV110" s="4">
        <f t="shared" si="1004"/>
        <v>26.175741176470581</v>
      </c>
      <c r="BW110" s="4">
        <f t="shared" si="1004"/>
        <v>26.175741176470581</v>
      </c>
      <c r="BX110" s="4">
        <f t="shared" si="1004"/>
        <v>26.175741176470581</v>
      </c>
      <c r="BY110" s="4">
        <f t="shared" si="1004"/>
        <v>47.295247058823513</v>
      </c>
      <c r="BZ110" s="4">
        <f t="shared" si="1004"/>
        <v>47.295247058823513</v>
      </c>
      <c r="CA110" s="4">
        <f t="shared" si="1004"/>
        <v>47.295247058823513</v>
      </c>
      <c r="CB110" s="4">
        <f t="shared" si="1004"/>
        <v>47.295247058823513</v>
      </c>
      <c r="CC110" s="4">
        <f t="shared" si="1004"/>
        <v>47.295247058823513</v>
      </c>
      <c r="CD110" s="4">
        <f t="shared" si="1004"/>
        <v>47.295247058823513</v>
      </c>
      <c r="CE110" s="4">
        <f t="shared" si="1004"/>
        <v>47.295247058823513</v>
      </c>
      <c r="CF110" s="4">
        <f t="shared" si="1004"/>
        <v>47.295247058823513</v>
      </c>
      <c r="CG110" s="4">
        <f t="shared" si="1004"/>
        <v>47.295247058823513</v>
      </c>
      <c r="CH110" s="4">
        <f t="shared" si="1004"/>
        <v>47.295247058823513</v>
      </c>
      <c r="CI110" s="4">
        <f t="shared" si="1004"/>
        <v>47.295247058823513</v>
      </c>
    </row>
    <row r="111" spans="1:87" x14ac:dyDescent="0.25">
      <c r="A111" s="16" t="s">
        <v>216</v>
      </c>
      <c r="B111" s="2" t="s">
        <v>215</v>
      </c>
      <c r="E111" s="4">
        <f t="shared" ref="E111:AJ111" si="1005">+(1-E108)^E14</f>
        <v>0.53675962304238756</v>
      </c>
      <c r="F111" s="4">
        <f t="shared" si="1005"/>
        <v>0.80209159484630865</v>
      </c>
      <c r="G111" s="4">
        <f t="shared" si="1005"/>
        <v>0.80209159484630865</v>
      </c>
      <c r="H111" s="4">
        <f t="shared" si="1005"/>
        <v>0.80209159484630865</v>
      </c>
      <c r="I111" s="4">
        <f t="shared" si="1005"/>
        <v>0.53675962304238756</v>
      </c>
      <c r="J111" s="4">
        <f t="shared" si="1005"/>
        <v>0.53675962304238756</v>
      </c>
      <c r="K111" s="4">
        <f t="shared" si="1005"/>
        <v>0.53675962304238756</v>
      </c>
      <c r="L111" s="4">
        <f t="shared" si="1005"/>
        <v>0.53675962304238756</v>
      </c>
      <c r="M111" s="4">
        <f t="shared" si="1005"/>
        <v>0.80209159484630865</v>
      </c>
      <c r="N111" s="4">
        <f t="shared" si="1005"/>
        <v>0.60367006437681348</v>
      </c>
      <c r="O111" s="4">
        <f t="shared" si="1005"/>
        <v>0.73316688907670946</v>
      </c>
      <c r="P111" s="4">
        <f t="shared" si="1005"/>
        <v>0.86603079379305259</v>
      </c>
      <c r="Q111" s="4">
        <f t="shared" si="1005"/>
        <v>0.86603079379305259</v>
      </c>
      <c r="R111" s="4">
        <f t="shared" si="1005"/>
        <v>0.86603079379305259</v>
      </c>
      <c r="S111" s="4">
        <f t="shared" si="1005"/>
        <v>0.73316688907670946</v>
      </c>
      <c r="T111" s="4">
        <f t="shared" si="1005"/>
        <v>0.73316688907670946</v>
      </c>
      <c r="U111" s="4">
        <f t="shared" si="1005"/>
        <v>0.73316688907670946</v>
      </c>
      <c r="V111" s="4">
        <f t="shared" si="1005"/>
        <v>0.73316688907670946</v>
      </c>
      <c r="W111" s="4">
        <f t="shared" si="1005"/>
        <v>0.86603079379305259</v>
      </c>
      <c r="X111" s="4">
        <f t="shared" si="1005"/>
        <v>0.77741633390946452</v>
      </c>
      <c r="Y111" s="4">
        <f t="shared" si="1005"/>
        <v>0.68542010717582913</v>
      </c>
      <c r="Z111" s="4">
        <f t="shared" si="1005"/>
        <v>0.97188324500233736</v>
      </c>
      <c r="AA111" s="4">
        <f t="shared" si="1005"/>
        <v>0.85027812425529781</v>
      </c>
      <c r="AB111" s="4">
        <f t="shared" si="1005"/>
        <v>0.85027812425529781</v>
      </c>
      <c r="AC111" s="4">
        <f t="shared" si="1005"/>
        <v>0.85027812425529781</v>
      </c>
      <c r="AD111" s="4">
        <f t="shared" si="1005"/>
        <v>0.68542010717582913</v>
      </c>
      <c r="AE111" s="4">
        <f t="shared" si="1005"/>
        <v>0.68542010717582913</v>
      </c>
      <c r="AF111" s="4">
        <f t="shared" si="1005"/>
        <v>0.68542010717582913</v>
      </c>
      <c r="AG111" s="4">
        <f t="shared" si="1005"/>
        <v>0.68542010717582913</v>
      </c>
      <c r="AH111" s="4">
        <f t="shared" si="1005"/>
        <v>0.85027812425529781</v>
      </c>
      <c r="AI111" s="4">
        <f t="shared" si="1005"/>
        <v>0.73608767416742027</v>
      </c>
      <c r="AJ111" s="4">
        <f t="shared" si="1005"/>
        <v>0.75145667531696225</v>
      </c>
      <c r="AK111" s="4">
        <f t="shared" ref="AK111:BP111" si="1006">+(1-AK108)^AK14</f>
        <v>0.97644298032233834</v>
      </c>
      <c r="AL111" s="4">
        <f t="shared" si="1006"/>
        <v>0.8704121977115965</v>
      </c>
      <c r="AM111" s="4">
        <f t="shared" si="1006"/>
        <v>0.8704121977115965</v>
      </c>
      <c r="AN111" s="4">
        <f t="shared" si="1006"/>
        <v>0.8704121977115965</v>
      </c>
      <c r="AO111" s="4">
        <f t="shared" si="1006"/>
        <v>0.75145667531696225</v>
      </c>
      <c r="AP111" s="4">
        <f t="shared" si="1006"/>
        <v>0.75145667531696225</v>
      </c>
      <c r="AQ111" s="4">
        <f t="shared" si="1006"/>
        <v>0.75145667531696225</v>
      </c>
      <c r="AR111" s="4">
        <f t="shared" si="1006"/>
        <v>0.75145667531696225</v>
      </c>
      <c r="AS111" s="4">
        <f t="shared" si="1006"/>
        <v>0.8704121977115965</v>
      </c>
      <c r="AT111" s="4">
        <f t="shared" si="1006"/>
        <v>0.79311161063300828</v>
      </c>
      <c r="AU111" s="4">
        <f t="shared" si="1006"/>
        <v>0.82385551425552905</v>
      </c>
      <c r="AV111" s="4">
        <f t="shared" si="1006"/>
        <v>0.98102410832123921</v>
      </c>
      <c r="AW111" s="4">
        <f t="shared" si="1006"/>
        <v>0.8910230338910321</v>
      </c>
      <c r="AX111" s="4">
        <f t="shared" si="1006"/>
        <v>0.8910230338910321</v>
      </c>
      <c r="AY111" s="4">
        <f t="shared" si="1006"/>
        <v>0.8910230338910321</v>
      </c>
      <c r="AZ111" s="4">
        <f t="shared" si="1006"/>
        <v>0.82385551425552905</v>
      </c>
      <c r="BA111" s="4">
        <f t="shared" si="1006"/>
        <v>0.82385551425552905</v>
      </c>
      <c r="BB111" s="4">
        <f t="shared" si="1006"/>
        <v>0.82385551425552905</v>
      </c>
      <c r="BC111" s="4">
        <f t="shared" si="1006"/>
        <v>0.82385551425552905</v>
      </c>
      <c r="BD111" s="4">
        <f t="shared" si="1006"/>
        <v>0.8910230338910321</v>
      </c>
      <c r="BE111" s="4">
        <f t="shared" si="1006"/>
        <v>0.85455313136762978</v>
      </c>
      <c r="BF111" s="4">
        <f t="shared" si="1006"/>
        <v>0.52114793538387161</v>
      </c>
      <c r="BG111" s="4">
        <f t="shared" si="1006"/>
        <v>0.72714664429263742</v>
      </c>
      <c r="BH111" s="4">
        <f t="shared" si="1006"/>
        <v>0.72714664429263742</v>
      </c>
      <c r="BI111" s="4">
        <f t="shared" si="1006"/>
        <v>0.72714664429263742</v>
      </c>
      <c r="BJ111" s="4">
        <f t="shared" si="1006"/>
        <v>0.52114793538387161</v>
      </c>
      <c r="BK111" s="4">
        <f t="shared" si="1006"/>
        <v>0.52114793538387161</v>
      </c>
      <c r="BL111" s="4">
        <f t="shared" si="1006"/>
        <v>0.52114793538387161</v>
      </c>
      <c r="BM111" s="4">
        <f t="shared" si="1006"/>
        <v>0.52114793538387161</v>
      </c>
      <c r="BN111" s="4">
        <f t="shared" si="1006"/>
        <v>0.58938777172155044</v>
      </c>
      <c r="BO111" s="4">
        <f t="shared" si="1006"/>
        <v>0.59055241209332654</v>
      </c>
      <c r="BP111" s="4">
        <f t="shared" si="1006"/>
        <v>0.82398523639219778</v>
      </c>
      <c r="BQ111" s="4">
        <f t="shared" ref="BQ111:CI111" si="1007">+(1-BQ108)^BQ14</f>
        <v>0.82398523639219778</v>
      </c>
      <c r="BR111" s="4">
        <f t="shared" si="1007"/>
        <v>0.82398523639219778</v>
      </c>
      <c r="BS111" s="4">
        <f t="shared" si="1007"/>
        <v>0.59055241209332654</v>
      </c>
      <c r="BT111" s="4">
        <f t="shared" si="1007"/>
        <v>0.59055241209332654</v>
      </c>
      <c r="BU111" s="4">
        <f t="shared" si="1007"/>
        <v>0.59055241209332654</v>
      </c>
      <c r="BV111" s="4">
        <f t="shared" si="1007"/>
        <v>0.59055241209332654</v>
      </c>
      <c r="BW111" s="4">
        <f t="shared" si="1007"/>
        <v>0.82398523639219778</v>
      </c>
      <c r="BX111" s="4">
        <f t="shared" si="1007"/>
        <v>0.65229904729266275</v>
      </c>
      <c r="BY111" s="4">
        <f t="shared" si="1007"/>
        <v>0.67565182050874206</v>
      </c>
      <c r="BZ111" s="4">
        <f t="shared" si="1007"/>
        <v>0.84641207675013108</v>
      </c>
      <c r="CA111" s="4">
        <f t="shared" si="1007"/>
        <v>0.84641207675013108</v>
      </c>
      <c r="CB111" s="4">
        <f t="shared" si="1007"/>
        <v>0.84641207675013108</v>
      </c>
      <c r="CC111" s="4">
        <f t="shared" si="1007"/>
        <v>0.67565182050874206</v>
      </c>
      <c r="CD111" s="4">
        <f t="shared" si="1007"/>
        <v>0.67565182050874206</v>
      </c>
      <c r="CE111" s="4">
        <f t="shared" si="1007"/>
        <v>0.67565182050874206</v>
      </c>
      <c r="CF111" s="4">
        <f t="shared" si="1007"/>
        <v>0.67565182050874206</v>
      </c>
      <c r="CG111" s="4">
        <f t="shared" si="1007"/>
        <v>0.84641207675013108</v>
      </c>
      <c r="CH111" s="4">
        <f t="shared" si="1007"/>
        <v>0.9709978408136869</v>
      </c>
      <c r="CI111" s="4">
        <f t="shared" si="1007"/>
        <v>0.72756645283049459</v>
      </c>
    </row>
    <row r="112" spans="1:87" x14ac:dyDescent="0.25">
      <c r="A112" s="16" t="s">
        <v>214</v>
      </c>
      <c r="B112" s="2" t="s">
        <v>215</v>
      </c>
      <c r="E112" s="4">
        <f t="shared" ref="E112:L112" si="1008">1-E111</f>
        <v>0.46324037695761244</v>
      </c>
      <c r="F112" s="4">
        <f t="shared" si="1008"/>
        <v>0.19790840515369135</v>
      </c>
      <c r="G112" s="4">
        <f t="shared" si="1008"/>
        <v>0.19790840515369135</v>
      </c>
      <c r="H112" s="4">
        <f t="shared" si="1008"/>
        <v>0.19790840515369135</v>
      </c>
      <c r="I112" s="4">
        <f t="shared" si="1008"/>
        <v>0.46324037695761244</v>
      </c>
      <c r="J112" s="4">
        <f t="shared" si="1008"/>
        <v>0.46324037695761244</v>
      </c>
      <c r="K112" s="4">
        <f t="shared" si="1008"/>
        <v>0.46324037695761244</v>
      </c>
      <c r="L112" s="4">
        <f t="shared" si="1008"/>
        <v>0.46324037695761244</v>
      </c>
      <c r="M112" s="4">
        <f t="shared" ref="M112:N112" si="1009">1-M111</f>
        <v>0.19790840515369135</v>
      </c>
      <c r="N112" s="4">
        <f t="shared" si="1009"/>
        <v>0.39632993562318652</v>
      </c>
      <c r="O112" s="4">
        <f t="shared" ref="O112:W112" si="1010">1-O111</f>
        <v>0.26683311092329054</v>
      </c>
      <c r="P112" s="4">
        <f t="shared" ref="P112:R112" si="1011">1-P111</f>
        <v>0.13396920620694741</v>
      </c>
      <c r="Q112" s="4">
        <f t="shared" si="1011"/>
        <v>0.13396920620694741</v>
      </c>
      <c r="R112" s="4">
        <f t="shared" si="1011"/>
        <v>0.13396920620694741</v>
      </c>
      <c r="S112" s="4">
        <f t="shared" si="1010"/>
        <v>0.26683311092329054</v>
      </c>
      <c r="T112" s="4">
        <f t="shared" ref="T112:U112" si="1012">1-T111</f>
        <v>0.26683311092329054</v>
      </c>
      <c r="U112" s="4">
        <f t="shared" si="1012"/>
        <v>0.26683311092329054</v>
      </c>
      <c r="V112" s="4">
        <f t="shared" ref="V112" si="1013">1-V111</f>
        <v>0.26683311092329054</v>
      </c>
      <c r="W112" s="4">
        <f t="shared" si="1010"/>
        <v>0.13396920620694741</v>
      </c>
      <c r="X112" s="4">
        <f t="shared" ref="X112" si="1014">1-X111</f>
        <v>0.22258366609053548</v>
      </c>
      <c r="Y112" s="4">
        <f t="shared" ref="Y112:AH112" si="1015">1-Y111</f>
        <v>0.31457989282417087</v>
      </c>
      <c r="Z112" s="4">
        <f t="shared" ref="Z112" si="1016">1-Z111</f>
        <v>2.8116754997662641E-2</v>
      </c>
      <c r="AA112" s="4">
        <f t="shared" ref="AA112:AC112" si="1017">1-AA111</f>
        <v>0.14972187574470219</v>
      </c>
      <c r="AB112" s="4">
        <f t="shared" si="1017"/>
        <v>0.14972187574470219</v>
      </c>
      <c r="AC112" s="4">
        <f t="shared" si="1017"/>
        <v>0.14972187574470219</v>
      </c>
      <c r="AD112" s="4">
        <f t="shared" si="1015"/>
        <v>0.31457989282417087</v>
      </c>
      <c r="AE112" s="4">
        <f t="shared" ref="AE112:AF112" si="1018">1-AE111</f>
        <v>0.31457989282417087</v>
      </c>
      <c r="AF112" s="4">
        <f t="shared" si="1018"/>
        <v>0.31457989282417087</v>
      </c>
      <c r="AG112" s="4">
        <f t="shared" ref="AG112" si="1019">1-AG111</f>
        <v>0.31457989282417087</v>
      </c>
      <c r="AH112" s="4">
        <f t="shared" si="1015"/>
        <v>0.14972187574470219</v>
      </c>
      <c r="AI112" s="4">
        <f t="shared" ref="AI112" si="1020">1-AI111</f>
        <v>0.26391232583257973</v>
      </c>
      <c r="AJ112" s="4">
        <f t="shared" ref="AJ112:AS112" si="1021">1-AJ111</f>
        <v>0.24854332468303775</v>
      </c>
      <c r="AK112" s="4">
        <f t="shared" ref="AK112" si="1022">1-AK111</f>
        <v>2.3557019677661661E-2</v>
      </c>
      <c r="AL112" s="4">
        <f t="shared" ref="AL112:AN112" si="1023">1-AL111</f>
        <v>0.1295878022884035</v>
      </c>
      <c r="AM112" s="4">
        <f t="shared" si="1023"/>
        <v>0.1295878022884035</v>
      </c>
      <c r="AN112" s="4">
        <f t="shared" si="1023"/>
        <v>0.1295878022884035</v>
      </c>
      <c r="AO112" s="4">
        <f t="shared" si="1021"/>
        <v>0.24854332468303775</v>
      </c>
      <c r="AP112" s="4">
        <f t="shared" ref="AP112:AQ112" si="1024">1-AP111</f>
        <v>0.24854332468303775</v>
      </c>
      <c r="AQ112" s="4">
        <f t="shared" si="1024"/>
        <v>0.24854332468303775</v>
      </c>
      <c r="AR112" s="4">
        <f t="shared" ref="AR112" si="1025">1-AR111</f>
        <v>0.24854332468303775</v>
      </c>
      <c r="AS112" s="4">
        <f t="shared" si="1021"/>
        <v>0.1295878022884035</v>
      </c>
      <c r="AT112" s="4">
        <f t="shared" ref="AT112" si="1026">1-AT111</f>
        <v>0.20688838936699172</v>
      </c>
      <c r="AU112" s="4">
        <f t="shared" ref="AU112:BD112" si="1027">1-AU111</f>
        <v>0.17614448574447095</v>
      </c>
      <c r="AV112" s="4">
        <f t="shared" ref="AV112" si="1028">1-AV111</f>
        <v>1.8975891678760792E-2</v>
      </c>
      <c r="AW112" s="4">
        <f t="shared" ref="AW112:AY112" si="1029">1-AW111</f>
        <v>0.1089769661089679</v>
      </c>
      <c r="AX112" s="4">
        <f t="shared" si="1029"/>
        <v>0.1089769661089679</v>
      </c>
      <c r="AY112" s="4">
        <f t="shared" si="1029"/>
        <v>0.1089769661089679</v>
      </c>
      <c r="AZ112" s="4">
        <f t="shared" si="1027"/>
        <v>0.17614448574447095</v>
      </c>
      <c r="BA112" s="4">
        <f t="shared" ref="BA112:BB112" si="1030">1-BA111</f>
        <v>0.17614448574447095</v>
      </c>
      <c r="BB112" s="4">
        <f t="shared" si="1030"/>
        <v>0.17614448574447095</v>
      </c>
      <c r="BC112" s="4">
        <f t="shared" ref="BC112" si="1031">1-BC111</f>
        <v>0.17614448574447095</v>
      </c>
      <c r="BD112" s="4">
        <f t="shared" si="1027"/>
        <v>0.1089769661089679</v>
      </c>
      <c r="BE112" s="4">
        <f t="shared" ref="BE112" si="1032">1-BE111</f>
        <v>0.14544686863237022</v>
      </c>
      <c r="BF112" s="4">
        <f t="shared" ref="BF112:BS112" si="1033">1-BF111</f>
        <v>0.47885206461612839</v>
      </c>
      <c r="BG112" s="4">
        <f t="shared" ref="BG112:BI112" si="1034">1-BG111</f>
        <v>0.27285335570736258</v>
      </c>
      <c r="BH112" s="4">
        <f t="shared" si="1034"/>
        <v>0.27285335570736258</v>
      </c>
      <c r="BI112" s="4">
        <f t="shared" si="1034"/>
        <v>0.27285335570736258</v>
      </c>
      <c r="BJ112" s="4">
        <f t="shared" si="1033"/>
        <v>0.47885206461612839</v>
      </c>
      <c r="BK112" s="4">
        <f t="shared" ref="BK112:BL112" si="1035">1-BK111</f>
        <v>0.47885206461612839</v>
      </c>
      <c r="BL112" s="4">
        <f t="shared" si="1035"/>
        <v>0.47885206461612839</v>
      </c>
      <c r="BM112" s="4">
        <f t="shared" ref="BM112" si="1036">1-BM111</f>
        <v>0.47885206461612839</v>
      </c>
      <c r="BN112" s="4">
        <f t="shared" ref="BN112" si="1037">1-BN111</f>
        <v>0.41061222827844956</v>
      </c>
      <c r="BO112" s="4">
        <f t="shared" si="1033"/>
        <v>0.40944758790667346</v>
      </c>
      <c r="BP112" s="4">
        <f t="shared" ref="BP112:BR112" si="1038">1-BP111</f>
        <v>0.17601476360780222</v>
      </c>
      <c r="BQ112" s="4">
        <f t="shared" si="1038"/>
        <v>0.17601476360780222</v>
      </c>
      <c r="BR112" s="4">
        <f t="shared" si="1038"/>
        <v>0.17601476360780222</v>
      </c>
      <c r="BS112" s="4">
        <f t="shared" si="1033"/>
        <v>0.40944758790667346</v>
      </c>
      <c r="BT112" s="4">
        <f t="shared" ref="BT112:BU112" si="1039">1-BT111</f>
        <v>0.40944758790667346</v>
      </c>
      <c r="BU112" s="4">
        <f t="shared" si="1039"/>
        <v>0.40944758790667346</v>
      </c>
      <c r="BV112" s="4">
        <f t="shared" ref="BV112" si="1040">1-BV111</f>
        <v>0.40944758790667346</v>
      </c>
      <c r="BW112" s="4">
        <f t="shared" ref="BW112" si="1041">1-BW111</f>
        <v>0.17601476360780222</v>
      </c>
      <c r="BX112" s="4">
        <f t="shared" ref="BX112" si="1042">1-BX111</f>
        <v>0.34770095270733725</v>
      </c>
      <c r="BY112" s="4">
        <f t="shared" ref="BY112:CH112" si="1043">1-BY111</f>
        <v>0.32434817949125794</v>
      </c>
      <c r="BZ112" s="4">
        <f t="shared" ref="BZ112:CB112" si="1044">1-BZ111</f>
        <v>0.15358792324986892</v>
      </c>
      <c r="CA112" s="4">
        <f t="shared" si="1044"/>
        <v>0.15358792324986892</v>
      </c>
      <c r="CB112" s="4">
        <f t="shared" si="1044"/>
        <v>0.15358792324986892</v>
      </c>
      <c r="CC112" s="4">
        <f t="shared" si="1043"/>
        <v>0.32434817949125794</v>
      </c>
      <c r="CD112" s="4">
        <f t="shared" ref="CD112:CE112" si="1045">1-CD111</f>
        <v>0.32434817949125794</v>
      </c>
      <c r="CE112" s="4">
        <f t="shared" si="1045"/>
        <v>0.32434817949125794</v>
      </c>
      <c r="CF112" s="4">
        <f t="shared" ref="CF112" si="1046">1-CF111</f>
        <v>0.32434817949125794</v>
      </c>
      <c r="CG112" s="4">
        <f t="shared" ref="CG112" si="1047">1-CG111</f>
        <v>0.15358792324986892</v>
      </c>
      <c r="CH112" s="4">
        <f t="shared" si="1043"/>
        <v>2.9002159186313103E-2</v>
      </c>
      <c r="CI112" s="4">
        <f t="shared" ref="CI112" si="1048">1-CI111</f>
        <v>0.27243354716950541</v>
      </c>
    </row>
    <row r="113" spans="1:87" x14ac:dyDescent="0.25">
      <c r="A113" s="16" t="s">
        <v>207</v>
      </c>
      <c r="B113" s="2" t="s">
        <v>204</v>
      </c>
      <c r="E113" s="4">
        <f t="shared" ref="E113:AJ113" si="1049">+E112/E72</f>
        <v>6.9486056543641858E-2</v>
      </c>
      <c r="F113" s="4">
        <f t="shared" si="1049"/>
        <v>2.96862607730537E-2</v>
      </c>
      <c r="G113" s="4">
        <f t="shared" si="1049"/>
        <v>2.96862607730537E-2</v>
      </c>
      <c r="H113" s="4">
        <f t="shared" si="1049"/>
        <v>2.96862607730537E-2</v>
      </c>
      <c r="I113" s="4">
        <f t="shared" si="1049"/>
        <v>6.9486056543641858E-2</v>
      </c>
      <c r="J113" s="4">
        <f t="shared" si="1049"/>
        <v>6.9486056543641858E-2</v>
      </c>
      <c r="K113" s="4">
        <f t="shared" si="1049"/>
        <v>6.9486056543641858E-2</v>
      </c>
      <c r="L113" s="4">
        <f t="shared" si="1049"/>
        <v>6.9486056543641858E-2</v>
      </c>
      <c r="M113" s="4">
        <f t="shared" si="1049"/>
        <v>2.96862607730537E-2</v>
      </c>
      <c r="N113" s="4">
        <f t="shared" si="1049"/>
        <v>5.9449490343477976E-2</v>
      </c>
      <c r="O113" s="4">
        <f t="shared" si="1049"/>
        <v>4.002496663849358E-2</v>
      </c>
      <c r="P113" s="4">
        <f t="shared" si="1049"/>
        <v>2.0095380931042111E-2</v>
      </c>
      <c r="Q113" s="4">
        <f t="shared" si="1049"/>
        <v>2.0095380931042111E-2</v>
      </c>
      <c r="R113" s="4">
        <f t="shared" si="1049"/>
        <v>2.0095380931042111E-2</v>
      </c>
      <c r="S113" s="4">
        <f t="shared" si="1049"/>
        <v>4.002496663849358E-2</v>
      </c>
      <c r="T113" s="4">
        <f t="shared" si="1049"/>
        <v>4.002496663849358E-2</v>
      </c>
      <c r="U113" s="4">
        <f t="shared" si="1049"/>
        <v>4.002496663849358E-2</v>
      </c>
      <c r="V113" s="4">
        <f t="shared" si="1049"/>
        <v>4.002496663849358E-2</v>
      </c>
      <c r="W113" s="4">
        <f t="shared" si="1049"/>
        <v>2.0095380931042111E-2</v>
      </c>
      <c r="X113" s="4">
        <f t="shared" si="1049"/>
        <v>3.3387549913580318E-2</v>
      </c>
      <c r="Y113" s="4">
        <f t="shared" si="1049"/>
        <v>4.7186983923625629E-2</v>
      </c>
      <c r="Z113" s="4">
        <f t="shared" si="1049"/>
        <v>4.2175132496493958E-3</v>
      </c>
      <c r="AA113" s="4">
        <f t="shared" si="1049"/>
        <v>2.2458281361705329E-2</v>
      </c>
      <c r="AB113" s="4">
        <f t="shared" si="1049"/>
        <v>2.2458281361705329E-2</v>
      </c>
      <c r="AC113" s="4">
        <f t="shared" si="1049"/>
        <v>2.2458281361705329E-2</v>
      </c>
      <c r="AD113" s="4">
        <f t="shared" si="1049"/>
        <v>4.7186983923625629E-2</v>
      </c>
      <c r="AE113" s="4">
        <f t="shared" si="1049"/>
        <v>4.7186983923625629E-2</v>
      </c>
      <c r="AF113" s="4">
        <f t="shared" si="1049"/>
        <v>4.7186983923625629E-2</v>
      </c>
      <c r="AG113" s="4">
        <f t="shared" si="1049"/>
        <v>4.7186983923625629E-2</v>
      </c>
      <c r="AH113" s="4">
        <f t="shared" si="1049"/>
        <v>2.2458281361705329E-2</v>
      </c>
      <c r="AI113" s="4">
        <f t="shared" si="1049"/>
        <v>3.9586848874886955E-2</v>
      </c>
      <c r="AJ113" s="4">
        <f t="shared" si="1049"/>
        <v>3.7281498702455659E-2</v>
      </c>
      <c r="AK113" s="4">
        <f t="shared" ref="AK113:BP113" si="1050">+AK112/AK72</f>
        <v>3.5335529516492491E-3</v>
      </c>
      <c r="AL113" s="4">
        <f t="shared" si="1050"/>
        <v>1.9438170343260525E-2</v>
      </c>
      <c r="AM113" s="4">
        <f t="shared" si="1050"/>
        <v>1.9438170343260525E-2</v>
      </c>
      <c r="AN113" s="4">
        <f t="shared" si="1050"/>
        <v>1.9438170343260525E-2</v>
      </c>
      <c r="AO113" s="4">
        <f t="shared" si="1050"/>
        <v>3.7281498702455659E-2</v>
      </c>
      <c r="AP113" s="4">
        <f t="shared" si="1050"/>
        <v>3.7281498702455659E-2</v>
      </c>
      <c r="AQ113" s="4">
        <f t="shared" si="1050"/>
        <v>3.7281498702455659E-2</v>
      </c>
      <c r="AR113" s="4">
        <f t="shared" si="1050"/>
        <v>3.7281498702455659E-2</v>
      </c>
      <c r="AS113" s="4">
        <f t="shared" si="1050"/>
        <v>1.9438170343260525E-2</v>
      </c>
      <c r="AT113" s="4">
        <f t="shared" si="1050"/>
        <v>3.1033258405048756E-2</v>
      </c>
      <c r="AU113" s="4">
        <f t="shared" si="1050"/>
        <v>2.6421672861670641E-2</v>
      </c>
      <c r="AV113" s="4">
        <f t="shared" si="1050"/>
        <v>2.8463837518141188E-3</v>
      </c>
      <c r="AW113" s="4">
        <f t="shared" si="1050"/>
        <v>1.6346544916345185E-2</v>
      </c>
      <c r="AX113" s="4">
        <f t="shared" si="1050"/>
        <v>1.6346544916345185E-2</v>
      </c>
      <c r="AY113" s="4">
        <f t="shared" si="1050"/>
        <v>1.6346544916345185E-2</v>
      </c>
      <c r="AZ113" s="4">
        <f t="shared" si="1050"/>
        <v>2.6421672861670641E-2</v>
      </c>
      <c r="BA113" s="4">
        <f t="shared" si="1050"/>
        <v>2.6421672861670641E-2</v>
      </c>
      <c r="BB113" s="4">
        <f t="shared" si="1050"/>
        <v>2.6421672861670641E-2</v>
      </c>
      <c r="BC113" s="4">
        <f t="shared" si="1050"/>
        <v>2.6421672861670641E-2</v>
      </c>
      <c r="BD113" s="4">
        <f t="shared" si="1050"/>
        <v>1.6346544916345185E-2</v>
      </c>
      <c r="BE113" s="4">
        <f t="shared" si="1050"/>
        <v>2.1817030294855533E-2</v>
      </c>
      <c r="BF113" s="4">
        <f t="shared" si="1050"/>
        <v>7.1827809692419253E-2</v>
      </c>
      <c r="BG113" s="4">
        <f t="shared" si="1050"/>
        <v>4.0928003356104387E-2</v>
      </c>
      <c r="BH113" s="4">
        <f t="shared" si="1050"/>
        <v>4.0928003356104387E-2</v>
      </c>
      <c r="BI113" s="4">
        <f t="shared" si="1050"/>
        <v>4.0928003356104387E-2</v>
      </c>
      <c r="BJ113" s="4">
        <f t="shared" si="1050"/>
        <v>7.1827809692419253E-2</v>
      </c>
      <c r="BK113" s="4">
        <f t="shared" si="1050"/>
        <v>7.1827809692419253E-2</v>
      </c>
      <c r="BL113" s="4">
        <f t="shared" si="1050"/>
        <v>7.1827809692419253E-2</v>
      </c>
      <c r="BM113" s="4">
        <f t="shared" si="1050"/>
        <v>7.1827809692419253E-2</v>
      </c>
      <c r="BN113" s="4">
        <f t="shared" si="1050"/>
        <v>6.1591834241767431E-2</v>
      </c>
      <c r="BO113" s="4">
        <f t="shared" si="1050"/>
        <v>6.1417138186001016E-2</v>
      </c>
      <c r="BP113" s="4">
        <f t="shared" si="1050"/>
        <v>2.6402214541170331E-2</v>
      </c>
      <c r="BQ113" s="4">
        <f t="shared" ref="BQ113:CI113" si="1051">+BQ112/BQ72</f>
        <v>2.6402214541170331E-2</v>
      </c>
      <c r="BR113" s="4">
        <f t="shared" si="1051"/>
        <v>2.6402214541170331E-2</v>
      </c>
      <c r="BS113" s="4">
        <f t="shared" si="1051"/>
        <v>6.1417138186001016E-2</v>
      </c>
      <c r="BT113" s="4">
        <f t="shared" si="1051"/>
        <v>6.1417138186001016E-2</v>
      </c>
      <c r="BU113" s="4">
        <f t="shared" si="1051"/>
        <v>6.1417138186001016E-2</v>
      </c>
      <c r="BV113" s="4">
        <f t="shared" si="1051"/>
        <v>6.1417138186001016E-2</v>
      </c>
      <c r="BW113" s="4">
        <f t="shared" si="1051"/>
        <v>2.6402214541170331E-2</v>
      </c>
      <c r="BX113" s="4">
        <f t="shared" si="1051"/>
        <v>5.2155142906100585E-2</v>
      </c>
      <c r="BY113" s="4">
        <f t="shared" si="1051"/>
        <v>4.8652226923688688E-2</v>
      </c>
      <c r="BZ113" s="4">
        <f t="shared" si="1051"/>
        <v>2.3038188487480338E-2</v>
      </c>
      <c r="CA113" s="4">
        <f t="shared" si="1051"/>
        <v>2.3038188487480338E-2</v>
      </c>
      <c r="CB113" s="4">
        <f t="shared" si="1051"/>
        <v>2.3038188487480338E-2</v>
      </c>
      <c r="CC113" s="4">
        <f t="shared" si="1051"/>
        <v>4.8652226923688688E-2</v>
      </c>
      <c r="CD113" s="4">
        <f t="shared" si="1051"/>
        <v>4.8652226923688688E-2</v>
      </c>
      <c r="CE113" s="4">
        <f t="shared" si="1051"/>
        <v>4.8652226923688688E-2</v>
      </c>
      <c r="CF113" s="4">
        <f t="shared" si="1051"/>
        <v>4.8652226923688688E-2</v>
      </c>
      <c r="CG113" s="4">
        <f t="shared" si="1051"/>
        <v>2.3038188487480338E-2</v>
      </c>
      <c r="CH113" s="4">
        <f t="shared" si="1051"/>
        <v>4.3503238779469657E-3</v>
      </c>
      <c r="CI113" s="4">
        <f t="shared" si="1051"/>
        <v>4.0865032075425807E-2</v>
      </c>
    </row>
    <row r="114" spans="1:87" x14ac:dyDescent="0.25">
      <c r="A114" s="16" t="s">
        <v>208</v>
      </c>
      <c r="B114" s="2" t="s">
        <v>273</v>
      </c>
      <c r="E114" s="4">
        <f t="shared" ref="E114:AJ114" si="1052">+E113*E89*E106</f>
        <v>0.25099948853189769</v>
      </c>
      <c r="F114" s="4">
        <f t="shared" si="1052"/>
        <v>0.10723354642785268</v>
      </c>
      <c r="G114" s="4">
        <f t="shared" si="1052"/>
        <v>0.10723354642785268</v>
      </c>
      <c r="H114" s="4">
        <f t="shared" si="1052"/>
        <v>0.10723354642785268</v>
      </c>
      <c r="I114" s="4">
        <f t="shared" si="1052"/>
        <v>0.25099948853189769</v>
      </c>
      <c r="J114" s="4">
        <f t="shared" si="1052"/>
        <v>0.25099948853189769</v>
      </c>
      <c r="K114" s="4">
        <f t="shared" si="1052"/>
        <v>0.25099948853189769</v>
      </c>
      <c r="L114" s="4">
        <f t="shared" si="1052"/>
        <v>0.25099948853189769</v>
      </c>
      <c r="M114" s="4">
        <f t="shared" si="1052"/>
        <v>0.10723354642785268</v>
      </c>
      <c r="N114" s="4">
        <f t="shared" si="1052"/>
        <v>0.21474512171118945</v>
      </c>
      <c r="O114" s="4">
        <f t="shared" si="1052"/>
        <v>0.14457931064858237</v>
      </c>
      <c r="P114" s="4">
        <f t="shared" si="1052"/>
        <v>7.258910041005559E-2</v>
      </c>
      <c r="Q114" s="4">
        <f t="shared" si="1052"/>
        <v>7.258910041005559E-2</v>
      </c>
      <c r="R114" s="4">
        <f t="shared" si="1052"/>
        <v>7.258910041005559E-2</v>
      </c>
      <c r="S114" s="4">
        <f t="shared" si="1052"/>
        <v>0.14457931064858237</v>
      </c>
      <c r="T114" s="4">
        <f t="shared" si="1052"/>
        <v>0.14457931064858237</v>
      </c>
      <c r="U114" s="4">
        <f t="shared" si="1052"/>
        <v>0.14457931064858237</v>
      </c>
      <c r="V114" s="4">
        <f t="shared" si="1052"/>
        <v>0.14457931064858237</v>
      </c>
      <c r="W114" s="4">
        <f t="shared" si="1052"/>
        <v>7.258910041005559E-2</v>
      </c>
      <c r="X114" s="4">
        <f t="shared" si="1052"/>
        <v>0.12060344720208012</v>
      </c>
      <c r="Y114" s="4">
        <f t="shared" si="1052"/>
        <v>1.0337979610677892</v>
      </c>
      <c r="Z114" s="4">
        <f t="shared" si="1052"/>
        <v>9.2399560974714759E-2</v>
      </c>
      <c r="AA114" s="4">
        <f t="shared" si="1052"/>
        <v>0.49202817281977679</v>
      </c>
      <c r="AB114" s="4">
        <f t="shared" si="1052"/>
        <v>0.49202817281977679</v>
      </c>
      <c r="AC114" s="4">
        <f t="shared" si="1052"/>
        <v>0.49202817281977679</v>
      </c>
      <c r="AD114" s="4">
        <f t="shared" si="1052"/>
        <v>1.0337979610677892</v>
      </c>
      <c r="AE114" s="4">
        <f t="shared" si="1052"/>
        <v>1.0337979610677892</v>
      </c>
      <c r="AF114" s="4">
        <f t="shared" si="1052"/>
        <v>1.0337979610677892</v>
      </c>
      <c r="AG114" s="4">
        <f t="shared" si="1052"/>
        <v>1.0337979610677892</v>
      </c>
      <c r="AH114" s="4">
        <f t="shared" si="1052"/>
        <v>0.49202817281977679</v>
      </c>
      <c r="AI114" s="4">
        <f t="shared" si="1052"/>
        <v>0.86729009250083822</v>
      </c>
      <c r="AJ114" s="4">
        <f t="shared" si="1052"/>
        <v>0.81678323426077404</v>
      </c>
      <c r="AK114" s="4">
        <f t="shared" ref="AK114:BP114" si="1053">+AK113*AK89*AK106</f>
        <v>7.7414988901443313E-2</v>
      </c>
      <c r="AL114" s="4">
        <f t="shared" si="1053"/>
        <v>0.42586194744457578</v>
      </c>
      <c r="AM114" s="4">
        <f t="shared" si="1053"/>
        <v>0.42586194744457578</v>
      </c>
      <c r="AN114" s="4">
        <f t="shared" si="1053"/>
        <v>0.42586194744457578</v>
      </c>
      <c r="AO114" s="4">
        <f t="shared" si="1053"/>
        <v>0.81678323426077404</v>
      </c>
      <c r="AP114" s="4">
        <f t="shared" si="1053"/>
        <v>0.81678323426077404</v>
      </c>
      <c r="AQ114" s="4">
        <f t="shared" si="1053"/>
        <v>0.81678323426077404</v>
      </c>
      <c r="AR114" s="4">
        <f t="shared" si="1053"/>
        <v>0.81678323426077404</v>
      </c>
      <c r="AS114" s="4">
        <f t="shared" si="1053"/>
        <v>0.42586194744457578</v>
      </c>
      <c r="AT114" s="4">
        <f t="shared" si="1053"/>
        <v>0.67989340696908429</v>
      </c>
      <c r="AU114" s="4">
        <f t="shared" si="1053"/>
        <v>0.57886029708118958</v>
      </c>
      <c r="AV114" s="4">
        <f t="shared" si="1053"/>
        <v>6.236011447149567E-2</v>
      </c>
      <c r="AW114" s="4">
        <f t="shared" si="1053"/>
        <v>0.35812894573581056</v>
      </c>
      <c r="AX114" s="4">
        <f t="shared" si="1053"/>
        <v>0.35812894573581056</v>
      </c>
      <c r="AY114" s="4">
        <f t="shared" si="1053"/>
        <v>0.35812894573581056</v>
      </c>
      <c r="AZ114" s="4">
        <f t="shared" si="1053"/>
        <v>0.57886029708118958</v>
      </c>
      <c r="BA114" s="4">
        <f t="shared" si="1053"/>
        <v>0.57886029708118958</v>
      </c>
      <c r="BB114" s="4">
        <f t="shared" si="1053"/>
        <v>0.57886029708118958</v>
      </c>
      <c r="BC114" s="4">
        <f t="shared" si="1053"/>
        <v>0.57886029708118958</v>
      </c>
      <c r="BD114" s="4">
        <f t="shared" si="1053"/>
        <v>0.35812894573581056</v>
      </c>
      <c r="BE114" s="4">
        <f t="shared" si="1053"/>
        <v>0.47797929767838532</v>
      </c>
      <c r="BF114" s="4">
        <f t="shared" si="1053"/>
        <v>4.3870076968236189</v>
      </c>
      <c r="BG114" s="4">
        <f t="shared" si="1053"/>
        <v>2.4997485863445843</v>
      </c>
      <c r="BH114" s="4">
        <f t="shared" si="1053"/>
        <v>2.4997485863445843</v>
      </c>
      <c r="BI114" s="4">
        <f t="shared" si="1053"/>
        <v>2.4997485863445843</v>
      </c>
      <c r="BJ114" s="4">
        <f t="shared" si="1053"/>
        <v>4.3870076968236189</v>
      </c>
      <c r="BK114" s="4">
        <f t="shared" si="1053"/>
        <v>4.3870076968236189</v>
      </c>
      <c r="BL114" s="4">
        <f t="shared" si="1053"/>
        <v>4.3870076968236189</v>
      </c>
      <c r="BM114" s="4">
        <f t="shared" si="1053"/>
        <v>4.3870076968236189</v>
      </c>
      <c r="BN114" s="4">
        <f t="shared" si="1053"/>
        <v>3.761827793958691</v>
      </c>
      <c r="BO114" s="4">
        <f t="shared" si="1053"/>
        <v>3.7511579302313436</v>
      </c>
      <c r="BP114" s="4">
        <f t="shared" si="1053"/>
        <v>1.612560913402419</v>
      </c>
      <c r="BQ114" s="4">
        <f t="shared" ref="BQ114:CI114" si="1054">+BQ113*BQ89*BQ106</f>
        <v>1.612560913402419</v>
      </c>
      <c r="BR114" s="4">
        <f t="shared" si="1054"/>
        <v>1.612560913402419</v>
      </c>
      <c r="BS114" s="4">
        <f t="shared" si="1054"/>
        <v>3.7511579302313436</v>
      </c>
      <c r="BT114" s="4">
        <f t="shared" si="1054"/>
        <v>3.7511579302313436</v>
      </c>
      <c r="BU114" s="4">
        <f t="shared" si="1054"/>
        <v>3.7511579302313436</v>
      </c>
      <c r="BV114" s="4">
        <f t="shared" si="1054"/>
        <v>3.7511579302313436</v>
      </c>
      <c r="BW114" s="4">
        <f t="shared" si="1054"/>
        <v>1.612560913402419</v>
      </c>
      <c r="BX114" s="4">
        <f t="shared" si="1054"/>
        <v>3.1854655507078236</v>
      </c>
      <c r="BY114" s="4">
        <f t="shared" si="1054"/>
        <v>5.3690445487415364</v>
      </c>
      <c r="BZ114" s="4">
        <f t="shared" si="1054"/>
        <v>2.5423925713739606</v>
      </c>
      <c r="CA114" s="4">
        <f t="shared" si="1054"/>
        <v>2.5423925713739606</v>
      </c>
      <c r="CB114" s="4">
        <f t="shared" si="1054"/>
        <v>2.5423925713739606</v>
      </c>
      <c r="CC114" s="4">
        <f t="shared" si="1054"/>
        <v>5.3690445487415364</v>
      </c>
      <c r="CD114" s="4">
        <f t="shared" si="1054"/>
        <v>5.3690445487415364</v>
      </c>
      <c r="CE114" s="4">
        <f t="shared" si="1054"/>
        <v>5.3690445487415364</v>
      </c>
      <c r="CF114" s="4">
        <f t="shared" si="1054"/>
        <v>5.3690445487415364</v>
      </c>
      <c r="CG114" s="4">
        <f t="shared" si="1054"/>
        <v>2.5423925713739606</v>
      </c>
      <c r="CH114" s="4">
        <f t="shared" si="1054"/>
        <v>0.48008249938460207</v>
      </c>
      <c r="CI114" s="4">
        <f t="shared" si="1054"/>
        <v>4.5096841721726912</v>
      </c>
    </row>
    <row r="115" spans="1:87" x14ac:dyDescent="0.25">
      <c r="A115" s="16" t="s">
        <v>209</v>
      </c>
      <c r="B115" s="2" t="s">
        <v>206</v>
      </c>
      <c r="E115" s="4">
        <f t="shared" ref="E115:AJ115" si="1055">+E114*1000/E100</f>
        <v>2.4031588746547854</v>
      </c>
      <c r="F115" s="4">
        <f t="shared" si="1055"/>
        <v>1.0266923262118561</v>
      </c>
      <c r="G115" s="4">
        <f t="shared" si="1055"/>
        <v>1.0266923262118561</v>
      </c>
      <c r="H115" s="4">
        <f t="shared" si="1055"/>
        <v>1.0266923262118561</v>
      </c>
      <c r="I115" s="4">
        <f t="shared" si="1055"/>
        <v>2.4031588746547854</v>
      </c>
      <c r="J115" s="4">
        <f t="shared" si="1055"/>
        <v>2.4031588746547854</v>
      </c>
      <c r="K115" s="4">
        <f t="shared" si="1055"/>
        <v>2.4031588746547854</v>
      </c>
      <c r="L115" s="4">
        <f t="shared" si="1055"/>
        <v>2.4031588746547854</v>
      </c>
      <c r="M115" s="4">
        <f t="shared" si="1055"/>
        <v>1.0266923262118561</v>
      </c>
      <c r="N115" s="4">
        <f t="shared" si="1055"/>
        <v>2.0560466001247799</v>
      </c>
      <c r="O115" s="4">
        <f t="shared" si="1055"/>
        <v>1.3711263754840612</v>
      </c>
      <c r="P115" s="4">
        <f t="shared" si="1055"/>
        <v>0.68840299278231487</v>
      </c>
      <c r="Q115" s="4">
        <f t="shared" si="1055"/>
        <v>0.68840299278231487</v>
      </c>
      <c r="R115" s="4">
        <f t="shared" si="1055"/>
        <v>0.68840299278231487</v>
      </c>
      <c r="S115" s="4">
        <f t="shared" si="1055"/>
        <v>1.3711263754840612</v>
      </c>
      <c r="T115" s="4">
        <f t="shared" si="1055"/>
        <v>1.3711263754840612</v>
      </c>
      <c r="U115" s="4">
        <f t="shared" si="1055"/>
        <v>1.3711263754840612</v>
      </c>
      <c r="V115" s="4">
        <f t="shared" si="1055"/>
        <v>1.3711263754840612</v>
      </c>
      <c r="W115" s="4">
        <f t="shared" si="1055"/>
        <v>0.68840299278231487</v>
      </c>
      <c r="X115" s="4">
        <f t="shared" si="1055"/>
        <v>1.143749867745637</v>
      </c>
      <c r="Y115" s="4">
        <f t="shared" si="1055"/>
        <v>1.8092291971458265</v>
      </c>
      <c r="Z115" s="4">
        <f t="shared" si="1055"/>
        <v>0.16170662916208642</v>
      </c>
      <c r="AA115" s="4">
        <f t="shared" si="1055"/>
        <v>0.86108869393047704</v>
      </c>
      <c r="AB115" s="4">
        <f t="shared" si="1055"/>
        <v>0.86108869393047704</v>
      </c>
      <c r="AC115" s="4">
        <f t="shared" si="1055"/>
        <v>0.86108869393047704</v>
      </c>
      <c r="AD115" s="4">
        <f t="shared" si="1055"/>
        <v>1.8092291971458265</v>
      </c>
      <c r="AE115" s="4">
        <f t="shared" si="1055"/>
        <v>1.8092291971458265</v>
      </c>
      <c r="AF115" s="4">
        <f t="shared" si="1055"/>
        <v>1.8092291971458265</v>
      </c>
      <c r="AG115" s="4">
        <f t="shared" si="1055"/>
        <v>1.8092291971458265</v>
      </c>
      <c r="AH115" s="4">
        <f t="shared" si="1055"/>
        <v>0.86108869393047704</v>
      </c>
      <c r="AI115" s="4">
        <f t="shared" si="1055"/>
        <v>1.5178270966283409</v>
      </c>
      <c r="AJ115" s="4">
        <f t="shared" si="1055"/>
        <v>1.4294360511578641</v>
      </c>
      <c r="AK115" s="4">
        <f t="shared" ref="AK115:BP115" si="1056">+AK114*1000/AK100</f>
        <v>0.13548242837753779</v>
      </c>
      <c r="AL115" s="4">
        <f t="shared" si="1056"/>
        <v>0.74529250229347788</v>
      </c>
      <c r="AM115" s="4">
        <f t="shared" si="1056"/>
        <v>0.74529250229347788</v>
      </c>
      <c r="AN115" s="4">
        <f t="shared" si="1056"/>
        <v>0.74529250229347788</v>
      </c>
      <c r="AO115" s="4">
        <f t="shared" si="1056"/>
        <v>1.4294360511578641</v>
      </c>
      <c r="AP115" s="4">
        <f t="shared" si="1056"/>
        <v>1.4294360511578641</v>
      </c>
      <c r="AQ115" s="4">
        <f t="shared" si="1056"/>
        <v>1.4294360511578641</v>
      </c>
      <c r="AR115" s="4">
        <f t="shared" si="1056"/>
        <v>1.4294360511578641</v>
      </c>
      <c r="AS115" s="4">
        <f t="shared" si="1056"/>
        <v>0.74529250229347788</v>
      </c>
      <c r="AT115" s="4">
        <f t="shared" si="1056"/>
        <v>1.1898678940756364</v>
      </c>
      <c r="AU115" s="4">
        <f t="shared" si="1056"/>
        <v>1.0130518631184662</v>
      </c>
      <c r="AV115" s="4">
        <f t="shared" si="1056"/>
        <v>0.10913519284043913</v>
      </c>
      <c r="AW115" s="4">
        <f t="shared" si="1056"/>
        <v>0.62675432663751851</v>
      </c>
      <c r="AX115" s="4">
        <f t="shared" si="1056"/>
        <v>0.62675432663751851</v>
      </c>
      <c r="AY115" s="4">
        <f t="shared" si="1056"/>
        <v>0.62675432663751851</v>
      </c>
      <c r="AZ115" s="4">
        <f t="shared" si="1056"/>
        <v>1.0130518631184662</v>
      </c>
      <c r="BA115" s="4">
        <f t="shared" si="1056"/>
        <v>1.0130518631184662</v>
      </c>
      <c r="BB115" s="4">
        <f t="shared" si="1056"/>
        <v>1.0130518631184662</v>
      </c>
      <c r="BC115" s="4">
        <f t="shared" si="1056"/>
        <v>1.0130518631184662</v>
      </c>
      <c r="BD115" s="4">
        <f t="shared" si="1056"/>
        <v>0.62675432663751851</v>
      </c>
      <c r="BE115" s="4">
        <f t="shared" si="1056"/>
        <v>0.83650203768808296</v>
      </c>
      <c r="BF115" s="4">
        <f t="shared" si="1056"/>
        <v>2.4661345380358854</v>
      </c>
      <c r="BG115" s="4">
        <f t="shared" si="1056"/>
        <v>1.4052212239459432</v>
      </c>
      <c r="BH115" s="4">
        <f t="shared" si="1056"/>
        <v>1.4052212239459432</v>
      </c>
      <c r="BI115" s="4">
        <f t="shared" si="1056"/>
        <v>1.4052212239459432</v>
      </c>
      <c r="BJ115" s="4">
        <f t="shared" si="1056"/>
        <v>2.4661345380358854</v>
      </c>
      <c r="BK115" s="4">
        <f t="shared" si="1056"/>
        <v>2.4661345380358854</v>
      </c>
      <c r="BL115" s="4">
        <f t="shared" si="1056"/>
        <v>2.4661345380358854</v>
      </c>
      <c r="BM115" s="4">
        <f t="shared" si="1056"/>
        <v>2.4661345380358854</v>
      </c>
      <c r="BN115" s="4">
        <f t="shared" si="1056"/>
        <v>2.1146927678157348</v>
      </c>
      <c r="BO115" s="4">
        <f t="shared" si="1056"/>
        <v>2.1086947570364964</v>
      </c>
      <c r="BP115" s="4">
        <f t="shared" si="1056"/>
        <v>0.90649309006404688</v>
      </c>
      <c r="BQ115" s="4">
        <f t="shared" ref="BQ115:CI115" si="1057">+BQ114*1000/BQ100</f>
        <v>0.90649309006404688</v>
      </c>
      <c r="BR115" s="4">
        <f t="shared" si="1057"/>
        <v>0.90649309006404688</v>
      </c>
      <c r="BS115" s="4">
        <f t="shared" si="1057"/>
        <v>2.1086947570364964</v>
      </c>
      <c r="BT115" s="4">
        <f t="shared" si="1057"/>
        <v>2.1086947570364964</v>
      </c>
      <c r="BU115" s="4">
        <f t="shared" si="1057"/>
        <v>2.1086947570364964</v>
      </c>
      <c r="BV115" s="4">
        <f t="shared" si="1057"/>
        <v>2.1086947570364964</v>
      </c>
      <c r="BW115" s="4">
        <f t="shared" si="1057"/>
        <v>0.90649309006404688</v>
      </c>
      <c r="BX115" s="4">
        <f t="shared" si="1057"/>
        <v>1.7906936019309907</v>
      </c>
      <c r="BY115" s="4">
        <f t="shared" si="1057"/>
        <v>2.0261648876018588</v>
      </c>
      <c r="BZ115" s="4">
        <f t="shared" si="1057"/>
        <v>0.95944567266165603</v>
      </c>
      <c r="CA115" s="4">
        <f t="shared" si="1057"/>
        <v>0.95944567266165603</v>
      </c>
      <c r="CB115" s="4">
        <f t="shared" si="1057"/>
        <v>0.95944567266165603</v>
      </c>
      <c r="CC115" s="4">
        <f t="shared" si="1057"/>
        <v>2.0261648876018588</v>
      </c>
      <c r="CD115" s="4">
        <f t="shared" si="1057"/>
        <v>2.0261648876018588</v>
      </c>
      <c r="CE115" s="4">
        <f t="shared" si="1057"/>
        <v>2.0261648876018588</v>
      </c>
      <c r="CF115" s="4">
        <f t="shared" si="1057"/>
        <v>2.0261648876018588</v>
      </c>
      <c r="CG115" s="4">
        <f t="shared" si="1057"/>
        <v>0.95944567266165603</v>
      </c>
      <c r="CH115" s="4">
        <f t="shared" si="1057"/>
        <v>0.18117307363993121</v>
      </c>
      <c r="CI115" s="4">
        <f t="shared" si="1057"/>
        <v>1.7018602920647941</v>
      </c>
    </row>
    <row r="116" spans="1:87" x14ac:dyDescent="0.25">
      <c r="A116" s="24" t="s">
        <v>60</v>
      </c>
    </row>
    <row r="117" spans="1:87" x14ac:dyDescent="0.25">
      <c r="A117" s="16" t="s">
        <v>216</v>
      </c>
      <c r="B117" s="2" t="s">
        <v>215</v>
      </c>
      <c r="E117" s="4">
        <f t="shared" ref="E117:AJ117" si="1058">+(1-E108)^(E7+E14)</f>
        <v>0.51613213557467563</v>
      </c>
      <c r="F117" s="4">
        <f t="shared" si="1058"/>
        <v>0.77126749107548032</v>
      </c>
      <c r="G117" s="4">
        <f t="shared" si="1058"/>
        <v>0.77126749107548032</v>
      </c>
      <c r="H117" s="4">
        <f t="shared" si="1058"/>
        <v>0.77126749107548032</v>
      </c>
      <c r="I117" s="4">
        <f t="shared" si="1058"/>
        <v>0.51613213557467563</v>
      </c>
      <c r="J117" s="4">
        <f t="shared" si="1058"/>
        <v>0.51613213557467563</v>
      </c>
      <c r="K117" s="4">
        <f t="shared" si="1058"/>
        <v>0.51613213557467563</v>
      </c>
      <c r="L117" s="4">
        <f t="shared" si="1058"/>
        <v>0.51613213557467563</v>
      </c>
      <c r="M117" s="4">
        <f t="shared" si="1058"/>
        <v>0.77126749107548032</v>
      </c>
      <c r="N117" s="4">
        <f t="shared" si="1058"/>
        <v>0.58478202831320825</v>
      </c>
      <c r="O117" s="4">
        <f t="shared" si="1058"/>
        <v>0.70499153801276249</v>
      </c>
      <c r="P117" s="4">
        <f t="shared" si="1058"/>
        <v>0.83274952862566876</v>
      </c>
      <c r="Q117" s="4">
        <f t="shared" si="1058"/>
        <v>0.83274952862566876</v>
      </c>
      <c r="R117" s="4">
        <f t="shared" si="1058"/>
        <v>0.83274952862566876</v>
      </c>
      <c r="S117" s="4">
        <f t="shared" si="1058"/>
        <v>0.70499153801276249</v>
      </c>
      <c r="T117" s="4">
        <f t="shared" si="1058"/>
        <v>0.70499153801276249</v>
      </c>
      <c r="U117" s="4">
        <f t="shared" si="1058"/>
        <v>0.70499153801276249</v>
      </c>
      <c r="V117" s="4">
        <f t="shared" si="1058"/>
        <v>0.70499153801276249</v>
      </c>
      <c r="W117" s="4">
        <f t="shared" si="1058"/>
        <v>0.83274952862566876</v>
      </c>
      <c r="X117" s="4">
        <f t="shared" si="1058"/>
        <v>0.7530920073976366</v>
      </c>
      <c r="Y117" s="4">
        <f t="shared" si="1058"/>
        <v>0.65907964849760503</v>
      </c>
      <c r="Z117" s="4">
        <f t="shared" si="1058"/>
        <v>0.93453410658776315</v>
      </c>
      <c r="AA117" s="4">
        <f t="shared" si="1058"/>
        <v>0.81760222875344735</v>
      </c>
      <c r="AB117" s="4">
        <f t="shared" si="1058"/>
        <v>0.81760222875344735</v>
      </c>
      <c r="AC117" s="4">
        <f t="shared" si="1058"/>
        <v>0.81760222875344735</v>
      </c>
      <c r="AD117" s="4">
        <f t="shared" si="1058"/>
        <v>0.65907964849760503</v>
      </c>
      <c r="AE117" s="4">
        <f t="shared" si="1058"/>
        <v>0.65907964849760503</v>
      </c>
      <c r="AF117" s="4">
        <f t="shared" si="1058"/>
        <v>0.65907964849760503</v>
      </c>
      <c r="AG117" s="4">
        <f t="shared" si="1058"/>
        <v>0.65907964849760503</v>
      </c>
      <c r="AH117" s="4">
        <f t="shared" si="1058"/>
        <v>0.81760222875344735</v>
      </c>
      <c r="AI117" s="4">
        <f t="shared" si="1058"/>
        <v>0.71305646663188971</v>
      </c>
      <c r="AJ117" s="4">
        <f t="shared" si="1058"/>
        <v>0.7225784540663206</v>
      </c>
      <c r="AK117" s="4">
        <f t="shared" ref="AK117:BP117" si="1059">+(1-AK108)^(AK7+AK14)</f>
        <v>0.9389186128496686</v>
      </c>
      <c r="AL117" s="4">
        <f t="shared" si="1059"/>
        <v>0.83696255670046249</v>
      </c>
      <c r="AM117" s="4">
        <f t="shared" si="1059"/>
        <v>0.83696255670046249</v>
      </c>
      <c r="AN117" s="4">
        <f t="shared" si="1059"/>
        <v>0.83696255670046249</v>
      </c>
      <c r="AO117" s="4">
        <f t="shared" si="1059"/>
        <v>0.7225784540663206</v>
      </c>
      <c r="AP117" s="4">
        <f t="shared" si="1059"/>
        <v>0.7225784540663206</v>
      </c>
      <c r="AQ117" s="4">
        <f t="shared" si="1059"/>
        <v>0.7225784540663206</v>
      </c>
      <c r="AR117" s="4">
        <f t="shared" si="1059"/>
        <v>0.7225784540663206</v>
      </c>
      <c r="AS117" s="4">
        <f t="shared" si="1059"/>
        <v>0.83696255670046249</v>
      </c>
      <c r="AT117" s="4">
        <f t="shared" si="1059"/>
        <v>0.76829619971882801</v>
      </c>
      <c r="AU117" s="4">
        <f t="shared" si="1059"/>
        <v>0.79219503055672214</v>
      </c>
      <c r="AV117" s="4">
        <f t="shared" si="1059"/>
        <v>0.94332368967719094</v>
      </c>
      <c r="AW117" s="4">
        <f t="shared" si="1059"/>
        <v>0.85678132554334885</v>
      </c>
      <c r="AX117" s="4">
        <f t="shared" si="1059"/>
        <v>0.85678132554334885</v>
      </c>
      <c r="AY117" s="4">
        <f t="shared" si="1059"/>
        <v>0.85678132554334885</v>
      </c>
      <c r="AZ117" s="4">
        <f t="shared" si="1059"/>
        <v>0.79219503055672214</v>
      </c>
      <c r="BA117" s="4">
        <f t="shared" si="1059"/>
        <v>0.79219503055672214</v>
      </c>
      <c r="BB117" s="4">
        <f t="shared" si="1059"/>
        <v>0.79219503055672214</v>
      </c>
      <c r="BC117" s="4">
        <f t="shared" si="1059"/>
        <v>0.79219503055672214</v>
      </c>
      <c r="BD117" s="4">
        <f t="shared" si="1059"/>
        <v>0.85678132554334885</v>
      </c>
      <c r="BE117" s="4">
        <f t="shared" si="1059"/>
        <v>0.82781529671915965</v>
      </c>
      <c r="BF117" s="4">
        <f t="shared" si="1059"/>
        <v>0.50112039969662447</v>
      </c>
      <c r="BG117" s="4">
        <f t="shared" si="1059"/>
        <v>0.69920264916252939</v>
      </c>
      <c r="BH117" s="4">
        <f t="shared" si="1059"/>
        <v>0.69920264916252939</v>
      </c>
      <c r="BI117" s="4">
        <f t="shared" si="1059"/>
        <v>0.69920264916252939</v>
      </c>
      <c r="BJ117" s="4">
        <f t="shared" si="1059"/>
        <v>0.50112039969662447</v>
      </c>
      <c r="BK117" s="4">
        <f t="shared" si="1059"/>
        <v>0.50112039969662447</v>
      </c>
      <c r="BL117" s="4">
        <f t="shared" si="1059"/>
        <v>0.50112039969662447</v>
      </c>
      <c r="BM117" s="4">
        <f t="shared" si="1059"/>
        <v>0.50112039969662447</v>
      </c>
      <c r="BN117" s="4">
        <f t="shared" si="1059"/>
        <v>0.57094660966191313</v>
      </c>
      <c r="BO117" s="4">
        <f t="shared" si="1059"/>
        <v>0.5678576862671999</v>
      </c>
      <c r="BP117" s="4">
        <f t="shared" si="1059"/>
        <v>0.79231976751635158</v>
      </c>
      <c r="BQ117" s="4">
        <f t="shared" ref="BQ117:CI117" si="1060">+(1-BQ108)^(BQ7+BQ14)</f>
        <v>0.79231976751635158</v>
      </c>
      <c r="BR117" s="4">
        <f t="shared" si="1060"/>
        <v>0.79231976751635158</v>
      </c>
      <c r="BS117" s="4">
        <f t="shared" si="1060"/>
        <v>0.5678576862671999</v>
      </c>
      <c r="BT117" s="4">
        <f t="shared" si="1060"/>
        <v>0.5678576862671999</v>
      </c>
      <c r="BU117" s="4">
        <f t="shared" si="1060"/>
        <v>0.5678576862671999</v>
      </c>
      <c r="BV117" s="4">
        <f t="shared" si="1060"/>
        <v>0.5678576862671999</v>
      </c>
      <c r="BW117" s="4">
        <f t="shared" si="1060"/>
        <v>0.79231976751635158</v>
      </c>
      <c r="BX117" s="4">
        <f t="shared" si="1060"/>
        <v>0.63188947481827129</v>
      </c>
      <c r="BY117" s="4">
        <f t="shared" si="1060"/>
        <v>0.64968675372319484</v>
      </c>
      <c r="BZ117" s="4">
        <f t="shared" si="1060"/>
        <v>0.81388475212253975</v>
      </c>
      <c r="CA117" s="4">
        <f t="shared" si="1060"/>
        <v>0.81388475212253975</v>
      </c>
      <c r="CB117" s="4">
        <f t="shared" si="1060"/>
        <v>0.81388475212253975</v>
      </c>
      <c r="CC117" s="4">
        <f t="shared" si="1060"/>
        <v>0.64968675372319484</v>
      </c>
      <c r="CD117" s="4">
        <f t="shared" si="1060"/>
        <v>0.64968675372319484</v>
      </c>
      <c r="CE117" s="4">
        <f t="shared" si="1060"/>
        <v>0.64968675372319484</v>
      </c>
      <c r="CF117" s="4">
        <f t="shared" si="1060"/>
        <v>0.64968675372319484</v>
      </c>
      <c r="CG117" s="4">
        <f t="shared" si="1060"/>
        <v>0.81388475212253975</v>
      </c>
      <c r="CH117" s="4">
        <f t="shared" si="1060"/>
        <v>0.93368272817717268</v>
      </c>
      <c r="CI117" s="4">
        <f t="shared" si="1060"/>
        <v>0.70480186301450243</v>
      </c>
    </row>
    <row r="118" spans="1:87" x14ac:dyDescent="0.25">
      <c r="A118" s="16" t="s">
        <v>214</v>
      </c>
      <c r="B118" s="2" t="s">
        <v>213</v>
      </c>
      <c r="E118" s="4">
        <f t="shared" ref="E118:L118" si="1061">1-E117</f>
        <v>0.48386786442532437</v>
      </c>
      <c r="F118" s="4">
        <f t="shared" si="1061"/>
        <v>0.22873250892451968</v>
      </c>
      <c r="G118" s="4">
        <f t="shared" si="1061"/>
        <v>0.22873250892451968</v>
      </c>
      <c r="H118" s="4">
        <f t="shared" si="1061"/>
        <v>0.22873250892451968</v>
      </c>
      <c r="I118" s="4">
        <f t="shared" si="1061"/>
        <v>0.48386786442532437</v>
      </c>
      <c r="J118" s="4">
        <f t="shared" si="1061"/>
        <v>0.48386786442532437</v>
      </c>
      <c r="K118" s="4">
        <f t="shared" si="1061"/>
        <v>0.48386786442532437</v>
      </c>
      <c r="L118" s="4">
        <f t="shared" si="1061"/>
        <v>0.48386786442532437</v>
      </c>
      <c r="M118" s="4">
        <f t="shared" ref="M118:N118" si="1062">1-M117</f>
        <v>0.22873250892451968</v>
      </c>
      <c r="N118" s="4">
        <f t="shared" si="1062"/>
        <v>0.41521797168679175</v>
      </c>
      <c r="O118" s="4">
        <f t="shared" ref="O118:AD118" si="1063">1-O117</f>
        <v>0.29500846198723751</v>
      </c>
      <c r="P118" s="4">
        <f t="shared" ref="P118:R118" si="1064">1-P117</f>
        <v>0.16725047137433124</v>
      </c>
      <c r="Q118" s="4">
        <f t="shared" si="1064"/>
        <v>0.16725047137433124</v>
      </c>
      <c r="R118" s="4">
        <f t="shared" si="1064"/>
        <v>0.16725047137433124</v>
      </c>
      <c r="S118" s="4">
        <f t="shared" si="1063"/>
        <v>0.29500846198723751</v>
      </c>
      <c r="T118" s="4">
        <f t="shared" ref="T118:U118" si="1065">1-T117</f>
        <v>0.29500846198723751</v>
      </c>
      <c r="U118" s="4">
        <f t="shared" si="1065"/>
        <v>0.29500846198723751</v>
      </c>
      <c r="V118" s="4">
        <f t="shared" ref="V118" si="1066">1-V117</f>
        <v>0.29500846198723751</v>
      </c>
      <c r="W118" s="4">
        <f t="shared" ref="W118:X118" si="1067">1-W117</f>
        <v>0.16725047137433124</v>
      </c>
      <c r="X118" s="4">
        <f t="shared" si="1067"/>
        <v>0.2469079926023634</v>
      </c>
      <c r="Y118" s="4">
        <f>1-Y117</f>
        <v>0.34092035150239497</v>
      </c>
      <c r="Z118" s="4">
        <f t="shared" ref="Z118" si="1068">1-Z117</f>
        <v>6.5465893412236853E-2</v>
      </c>
      <c r="AA118" s="4">
        <f t="shared" ref="AA118:AC118" si="1069">1-AA117</f>
        <v>0.18239777124655265</v>
      </c>
      <c r="AB118" s="4">
        <f t="shared" si="1069"/>
        <v>0.18239777124655265</v>
      </c>
      <c r="AC118" s="4">
        <f t="shared" si="1069"/>
        <v>0.18239777124655265</v>
      </c>
      <c r="AD118" s="4">
        <f t="shared" si="1063"/>
        <v>0.34092035150239497</v>
      </c>
      <c r="AE118" s="4">
        <f t="shared" ref="AE118:AF118" si="1070">1-AE117</f>
        <v>0.34092035150239497</v>
      </c>
      <c r="AF118" s="4">
        <f t="shared" si="1070"/>
        <v>0.34092035150239497</v>
      </c>
      <c r="AG118" s="4">
        <f t="shared" ref="AG118" si="1071">1-AG117</f>
        <v>0.34092035150239497</v>
      </c>
      <c r="AH118" s="4">
        <f t="shared" ref="AH118:AI118" si="1072">1-AH117</f>
        <v>0.18239777124655265</v>
      </c>
      <c r="AI118" s="4">
        <f t="shared" si="1072"/>
        <v>0.28694353336811029</v>
      </c>
      <c r="AJ118" s="4">
        <f t="shared" ref="AJ118:AS118" si="1073">1-AJ117</f>
        <v>0.2774215459336794</v>
      </c>
      <c r="AK118" s="4">
        <f t="shared" ref="AK118" si="1074">1-AK117</f>
        <v>6.1081387150331401E-2</v>
      </c>
      <c r="AL118" s="4">
        <f t="shared" ref="AL118:AN118" si="1075">1-AL117</f>
        <v>0.16303744329953751</v>
      </c>
      <c r="AM118" s="4">
        <f t="shared" si="1075"/>
        <v>0.16303744329953751</v>
      </c>
      <c r="AN118" s="4">
        <f t="shared" si="1075"/>
        <v>0.16303744329953751</v>
      </c>
      <c r="AO118" s="4">
        <f t="shared" si="1073"/>
        <v>0.2774215459336794</v>
      </c>
      <c r="AP118" s="4">
        <f t="shared" ref="AP118:AQ118" si="1076">1-AP117</f>
        <v>0.2774215459336794</v>
      </c>
      <c r="AQ118" s="4">
        <f t="shared" si="1076"/>
        <v>0.2774215459336794</v>
      </c>
      <c r="AR118" s="4">
        <f t="shared" ref="AR118" si="1077">1-AR117</f>
        <v>0.2774215459336794</v>
      </c>
      <c r="AS118" s="4">
        <f t="shared" si="1073"/>
        <v>0.16303744329953751</v>
      </c>
      <c r="AT118" s="4">
        <f t="shared" ref="AT118" si="1078">1-AT117</f>
        <v>0.23170380028117199</v>
      </c>
      <c r="AU118" s="4">
        <f t="shared" ref="AU118:BD118" si="1079">1-AU117</f>
        <v>0.20780496944327786</v>
      </c>
      <c r="AV118" s="4">
        <f t="shared" ref="AV118" si="1080">1-AV117</f>
        <v>5.6676310322809065E-2</v>
      </c>
      <c r="AW118" s="4">
        <f t="shared" ref="AW118:AY118" si="1081">1-AW117</f>
        <v>0.14321867445665115</v>
      </c>
      <c r="AX118" s="4">
        <f t="shared" si="1081"/>
        <v>0.14321867445665115</v>
      </c>
      <c r="AY118" s="4">
        <f t="shared" si="1081"/>
        <v>0.14321867445665115</v>
      </c>
      <c r="AZ118" s="4">
        <f t="shared" si="1079"/>
        <v>0.20780496944327786</v>
      </c>
      <c r="BA118" s="4">
        <f t="shared" ref="BA118:BB118" si="1082">1-BA117</f>
        <v>0.20780496944327786</v>
      </c>
      <c r="BB118" s="4">
        <f t="shared" si="1082"/>
        <v>0.20780496944327786</v>
      </c>
      <c r="BC118" s="4">
        <f t="shared" ref="BC118" si="1083">1-BC117</f>
        <v>0.20780496944327786</v>
      </c>
      <c r="BD118" s="4">
        <f t="shared" si="1079"/>
        <v>0.14321867445665115</v>
      </c>
      <c r="BE118" s="4">
        <f t="shared" ref="BE118" si="1084">1-BE117</f>
        <v>0.17218470328084035</v>
      </c>
      <c r="BF118" s="4">
        <f t="shared" ref="BF118:BS118" si="1085">1-BF117</f>
        <v>0.49887960030337553</v>
      </c>
      <c r="BG118" s="4">
        <f t="shared" ref="BG118:BI118" si="1086">1-BG117</f>
        <v>0.30079735083747061</v>
      </c>
      <c r="BH118" s="4">
        <f t="shared" si="1086"/>
        <v>0.30079735083747061</v>
      </c>
      <c r="BI118" s="4">
        <f t="shared" si="1086"/>
        <v>0.30079735083747061</v>
      </c>
      <c r="BJ118" s="4">
        <f t="shared" si="1085"/>
        <v>0.49887960030337553</v>
      </c>
      <c r="BK118" s="4">
        <f t="shared" ref="BK118:BL118" si="1087">1-BK117</f>
        <v>0.49887960030337553</v>
      </c>
      <c r="BL118" s="4">
        <f t="shared" si="1087"/>
        <v>0.49887960030337553</v>
      </c>
      <c r="BM118" s="4">
        <f t="shared" ref="BM118" si="1088">1-BM117</f>
        <v>0.49887960030337553</v>
      </c>
      <c r="BN118" s="4">
        <f t="shared" ref="BN118" si="1089">1-BN117</f>
        <v>0.42905339033808687</v>
      </c>
      <c r="BO118" s="4">
        <f t="shared" si="1085"/>
        <v>0.4321423137328001</v>
      </c>
      <c r="BP118" s="4">
        <f t="shared" ref="BP118:BR118" si="1090">1-BP117</f>
        <v>0.20768023248364842</v>
      </c>
      <c r="BQ118" s="4">
        <f t="shared" si="1090"/>
        <v>0.20768023248364842</v>
      </c>
      <c r="BR118" s="4">
        <f t="shared" si="1090"/>
        <v>0.20768023248364842</v>
      </c>
      <c r="BS118" s="4">
        <f t="shared" si="1085"/>
        <v>0.4321423137328001</v>
      </c>
      <c r="BT118" s="4">
        <f t="shared" ref="BT118:BU118" si="1091">1-BT117</f>
        <v>0.4321423137328001</v>
      </c>
      <c r="BU118" s="4">
        <f t="shared" si="1091"/>
        <v>0.4321423137328001</v>
      </c>
      <c r="BV118" s="4">
        <f t="shared" ref="BV118" si="1092">1-BV117</f>
        <v>0.4321423137328001</v>
      </c>
      <c r="BW118" s="4">
        <f t="shared" ref="BW118" si="1093">1-BW117</f>
        <v>0.20768023248364842</v>
      </c>
      <c r="BX118" s="4">
        <f t="shared" ref="BX118" si="1094">1-BX117</f>
        <v>0.36811052518172871</v>
      </c>
      <c r="BY118" s="4">
        <f t="shared" ref="BY118:CH118" si="1095">1-BY117</f>
        <v>0.35031324627680516</v>
      </c>
      <c r="BZ118" s="4">
        <f t="shared" ref="BZ118:CB118" si="1096">1-BZ117</f>
        <v>0.18611524787746025</v>
      </c>
      <c r="CA118" s="4">
        <f t="shared" si="1096"/>
        <v>0.18611524787746025</v>
      </c>
      <c r="CB118" s="4">
        <f t="shared" si="1096"/>
        <v>0.18611524787746025</v>
      </c>
      <c r="CC118" s="4">
        <f t="shared" si="1095"/>
        <v>0.35031324627680516</v>
      </c>
      <c r="CD118" s="4">
        <f t="shared" ref="CD118:CE118" si="1097">1-CD117</f>
        <v>0.35031324627680516</v>
      </c>
      <c r="CE118" s="4">
        <f t="shared" si="1097"/>
        <v>0.35031324627680516</v>
      </c>
      <c r="CF118" s="4">
        <f t="shared" ref="CF118" si="1098">1-CF117</f>
        <v>0.35031324627680516</v>
      </c>
      <c r="CG118" s="4">
        <f t="shared" ref="CG118" si="1099">1-CG117</f>
        <v>0.18611524787746025</v>
      </c>
      <c r="CH118" s="4">
        <f t="shared" si="1095"/>
        <v>6.6317271822827317E-2</v>
      </c>
      <c r="CI118" s="4">
        <f t="shared" ref="CI118" si="1100">1-CI117</f>
        <v>0.29519813698549757</v>
      </c>
    </row>
    <row r="119" spans="1:87" x14ac:dyDescent="0.25">
      <c r="A119" s="16" t="s">
        <v>212</v>
      </c>
      <c r="B119" s="2" t="s">
        <v>204</v>
      </c>
      <c r="E119" s="4">
        <f t="shared" ref="E119:AJ119" si="1101">+E118/E72</f>
        <v>7.258017966379865E-2</v>
      </c>
      <c r="F119" s="4">
        <f t="shared" si="1101"/>
        <v>3.430987633867795E-2</v>
      </c>
      <c r="G119" s="4">
        <f t="shared" si="1101"/>
        <v>3.430987633867795E-2</v>
      </c>
      <c r="H119" s="4">
        <f t="shared" si="1101"/>
        <v>3.430987633867795E-2</v>
      </c>
      <c r="I119" s="4">
        <f t="shared" si="1101"/>
        <v>7.258017966379865E-2</v>
      </c>
      <c r="J119" s="4">
        <f t="shared" si="1101"/>
        <v>7.258017966379865E-2</v>
      </c>
      <c r="K119" s="4">
        <f t="shared" si="1101"/>
        <v>7.258017966379865E-2</v>
      </c>
      <c r="L119" s="4">
        <f t="shared" si="1101"/>
        <v>7.258017966379865E-2</v>
      </c>
      <c r="M119" s="4">
        <f t="shared" si="1101"/>
        <v>3.430987633867795E-2</v>
      </c>
      <c r="N119" s="4">
        <f t="shared" si="1101"/>
        <v>6.2282695753018757E-2</v>
      </c>
      <c r="O119" s="4">
        <f t="shared" si="1101"/>
        <v>4.4251269298085628E-2</v>
      </c>
      <c r="P119" s="4">
        <f t="shared" si="1101"/>
        <v>2.5087570706149684E-2</v>
      </c>
      <c r="Q119" s="4">
        <f t="shared" si="1101"/>
        <v>2.5087570706149684E-2</v>
      </c>
      <c r="R119" s="4">
        <f t="shared" si="1101"/>
        <v>2.5087570706149684E-2</v>
      </c>
      <c r="S119" s="4">
        <f t="shared" si="1101"/>
        <v>4.4251269298085628E-2</v>
      </c>
      <c r="T119" s="4">
        <f t="shared" si="1101"/>
        <v>4.4251269298085628E-2</v>
      </c>
      <c r="U119" s="4">
        <f t="shared" si="1101"/>
        <v>4.4251269298085628E-2</v>
      </c>
      <c r="V119" s="4">
        <f t="shared" si="1101"/>
        <v>4.4251269298085628E-2</v>
      </c>
      <c r="W119" s="4">
        <f t="shared" si="1101"/>
        <v>2.5087570706149684E-2</v>
      </c>
      <c r="X119" s="4">
        <f t="shared" si="1101"/>
        <v>3.7036198890354512E-2</v>
      </c>
      <c r="Y119" s="4">
        <f t="shared" si="1101"/>
        <v>5.1138052725359241E-2</v>
      </c>
      <c r="Z119" s="4">
        <f t="shared" si="1101"/>
        <v>9.8198840118355283E-3</v>
      </c>
      <c r="AA119" s="4">
        <f t="shared" si="1101"/>
        <v>2.7359665686982896E-2</v>
      </c>
      <c r="AB119" s="4">
        <f t="shared" si="1101"/>
        <v>2.7359665686982896E-2</v>
      </c>
      <c r="AC119" s="4">
        <f t="shared" si="1101"/>
        <v>2.7359665686982896E-2</v>
      </c>
      <c r="AD119" s="4">
        <f t="shared" si="1101"/>
        <v>5.1138052725359241E-2</v>
      </c>
      <c r="AE119" s="4">
        <f t="shared" si="1101"/>
        <v>5.1138052725359241E-2</v>
      </c>
      <c r="AF119" s="4">
        <f t="shared" si="1101"/>
        <v>5.1138052725359241E-2</v>
      </c>
      <c r="AG119" s="4">
        <f t="shared" si="1101"/>
        <v>5.1138052725359241E-2</v>
      </c>
      <c r="AH119" s="4">
        <f t="shared" si="1101"/>
        <v>2.7359665686982896E-2</v>
      </c>
      <c r="AI119" s="4">
        <f t="shared" si="1101"/>
        <v>4.3041530005216544E-2</v>
      </c>
      <c r="AJ119" s="4">
        <f t="shared" si="1101"/>
        <v>4.1613231890051908E-2</v>
      </c>
      <c r="AK119" s="4">
        <f t="shared" ref="AK119:BP119" si="1102">+AK118/AK72</f>
        <v>9.1622080725497091E-3</v>
      </c>
      <c r="AL119" s="4">
        <f t="shared" si="1102"/>
        <v>2.4455616494930624E-2</v>
      </c>
      <c r="AM119" s="4">
        <f t="shared" si="1102"/>
        <v>2.4455616494930624E-2</v>
      </c>
      <c r="AN119" s="4">
        <f t="shared" si="1102"/>
        <v>2.4455616494930624E-2</v>
      </c>
      <c r="AO119" s="4">
        <f t="shared" si="1102"/>
        <v>4.1613231890051908E-2</v>
      </c>
      <c r="AP119" s="4">
        <f t="shared" si="1102"/>
        <v>4.1613231890051908E-2</v>
      </c>
      <c r="AQ119" s="4">
        <f t="shared" si="1102"/>
        <v>4.1613231890051908E-2</v>
      </c>
      <c r="AR119" s="4">
        <f t="shared" si="1102"/>
        <v>4.1613231890051908E-2</v>
      </c>
      <c r="AS119" s="4">
        <f t="shared" si="1102"/>
        <v>2.4455616494930624E-2</v>
      </c>
      <c r="AT119" s="4">
        <f t="shared" si="1102"/>
        <v>3.4755570042175797E-2</v>
      </c>
      <c r="AU119" s="4">
        <f t="shared" si="1102"/>
        <v>3.1170745416491678E-2</v>
      </c>
      <c r="AV119" s="4">
        <f t="shared" si="1102"/>
        <v>8.5014465484213597E-3</v>
      </c>
      <c r="AW119" s="4">
        <f t="shared" si="1102"/>
        <v>2.1482801168497673E-2</v>
      </c>
      <c r="AX119" s="4">
        <f t="shared" si="1102"/>
        <v>2.1482801168497673E-2</v>
      </c>
      <c r="AY119" s="4">
        <f t="shared" si="1102"/>
        <v>2.1482801168497673E-2</v>
      </c>
      <c r="AZ119" s="4">
        <f t="shared" si="1102"/>
        <v>3.1170745416491678E-2</v>
      </c>
      <c r="BA119" s="4">
        <f t="shared" si="1102"/>
        <v>3.1170745416491678E-2</v>
      </c>
      <c r="BB119" s="4">
        <f t="shared" si="1102"/>
        <v>3.1170745416491678E-2</v>
      </c>
      <c r="BC119" s="4">
        <f t="shared" si="1102"/>
        <v>3.1170745416491678E-2</v>
      </c>
      <c r="BD119" s="4">
        <f t="shared" si="1102"/>
        <v>2.1482801168497673E-2</v>
      </c>
      <c r="BE119" s="4">
        <f t="shared" si="1102"/>
        <v>2.5827705492126051E-2</v>
      </c>
      <c r="BF119" s="4">
        <f t="shared" si="1102"/>
        <v>7.4831940045506321E-2</v>
      </c>
      <c r="BG119" s="4">
        <f t="shared" si="1102"/>
        <v>4.5119602625620592E-2</v>
      </c>
      <c r="BH119" s="4">
        <f t="shared" si="1102"/>
        <v>4.5119602625620592E-2</v>
      </c>
      <c r="BI119" s="4">
        <f t="shared" si="1102"/>
        <v>4.5119602625620592E-2</v>
      </c>
      <c r="BJ119" s="4">
        <f t="shared" si="1102"/>
        <v>7.4831940045506321E-2</v>
      </c>
      <c r="BK119" s="4">
        <f t="shared" si="1102"/>
        <v>7.4831940045506321E-2</v>
      </c>
      <c r="BL119" s="4">
        <f t="shared" si="1102"/>
        <v>7.4831940045506321E-2</v>
      </c>
      <c r="BM119" s="4">
        <f t="shared" si="1102"/>
        <v>7.4831940045506321E-2</v>
      </c>
      <c r="BN119" s="4">
        <f t="shared" si="1102"/>
        <v>6.4358008550713025E-2</v>
      </c>
      <c r="BO119" s="4">
        <f t="shared" si="1102"/>
        <v>6.4821347059920015E-2</v>
      </c>
      <c r="BP119" s="4">
        <f t="shared" si="1102"/>
        <v>3.1152034872547262E-2</v>
      </c>
      <c r="BQ119" s="4">
        <f t="shared" ref="BQ119:CI119" si="1103">+BQ118/BQ72</f>
        <v>3.1152034872547262E-2</v>
      </c>
      <c r="BR119" s="4">
        <f t="shared" si="1103"/>
        <v>3.1152034872547262E-2</v>
      </c>
      <c r="BS119" s="4">
        <f t="shared" si="1103"/>
        <v>6.4821347059920015E-2</v>
      </c>
      <c r="BT119" s="4">
        <f t="shared" si="1103"/>
        <v>6.4821347059920015E-2</v>
      </c>
      <c r="BU119" s="4">
        <f t="shared" si="1103"/>
        <v>6.4821347059920015E-2</v>
      </c>
      <c r="BV119" s="4">
        <f t="shared" si="1103"/>
        <v>6.4821347059920015E-2</v>
      </c>
      <c r="BW119" s="4">
        <f t="shared" si="1103"/>
        <v>3.1152034872547262E-2</v>
      </c>
      <c r="BX119" s="4">
        <f t="shared" si="1103"/>
        <v>5.5216578777259301E-2</v>
      </c>
      <c r="BY119" s="4">
        <f t="shared" si="1103"/>
        <v>5.2546986941520768E-2</v>
      </c>
      <c r="BZ119" s="4">
        <f t="shared" si="1103"/>
        <v>2.7917287181619038E-2</v>
      </c>
      <c r="CA119" s="4">
        <f t="shared" si="1103"/>
        <v>2.7917287181619038E-2</v>
      </c>
      <c r="CB119" s="4">
        <f t="shared" si="1103"/>
        <v>2.7917287181619038E-2</v>
      </c>
      <c r="CC119" s="4">
        <f t="shared" si="1103"/>
        <v>5.2546986941520768E-2</v>
      </c>
      <c r="CD119" s="4">
        <f t="shared" si="1103"/>
        <v>5.2546986941520768E-2</v>
      </c>
      <c r="CE119" s="4">
        <f t="shared" si="1103"/>
        <v>5.2546986941520768E-2</v>
      </c>
      <c r="CF119" s="4">
        <f t="shared" si="1103"/>
        <v>5.2546986941520768E-2</v>
      </c>
      <c r="CG119" s="4">
        <f t="shared" si="1103"/>
        <v>2.7917287181619038E-2</v>
      </c>
      <c r="CH119" s="4">
        <f t="shared" si="1103"/>
        <v>9.9475907734240965E-3</v>
      </c>
      <c r="CI119" s="4">
        <f t="shared" si="1103"/>
        <v>4.4279720547824634E-2</v>
      </c>
    </row>
    <row r="120" spans="1:87" x14ac:dyDescent="0.25">
      <c r="A120" s="16" t="s">
        <v>211</v>
      </c>
      <c r="B120" s="2" t="s">
        <v>273</v>
      </c>
      <c r="E120" s="4">
        <f t="shared" ref="E120:AJ120" si="1104">+E89*E106*E119</f>
        <v>0.26217616712390129</v>
      </c>
      <c r="F120" s="4">
        <f t="shared" si="1104"/>
        <v>0.12393510066572948</v>
      </c>
      <c r="G120" s="4">
        <f t="shared" si="1104"/>
        <v>0.12393510066572948</v>
      </c>
      <c r="H120" s="4">
        <f t="shared" si="1104"/>
        <v>0.12393510066572948</v>
      </c>
      <c r="I120" s="4">
        <f t="shared" si="1104"/>
        <v>0.26217616712390129</v>
      </c>
      <c r="J120" s="4">
        <f t="shared" si="1104"/>
        <v>0.26217616712390129</v>
      </c>
      <c r="K120" s="4">
        <f t="shared" si="1104"/>
        <v>0.26217616712390129</v>
      </c>
      <c r="L120" s="4">
        <f t="shared" si="1104"/>
        <v>0.26217616712390129</v>
      </c>
      <c r="M120" s="4">
        <f t="shared" si="1104"/>
        <v>0.12393510066572948</v>
      </c>
      <c r="N120" s="4">
        <f t="shared" si="1104"/>
        <v>0.2249793060076303</v>
      </c>
      <c r="O120" s="4">
        <f t="shared" si="1104"/>
        <v>0.15984568002834926</v>
      </c>
      <c r="P120" s="4">
        <f t="shared" si="1104"/>
        <v>9.0622028777766025E-2</v>
      </c>
      <c r="Q120" s="4">
        <f t="shared" si="1104"/>
        <v>9.0622028777766025E-2</v>
      </c>
      <c r="R120" s="4">
        <f t="shared" si="1104"/>
        <v>9.0622028777766025E-2</v>
      </c>
      <c r="S120" s="4">
        <f t="shared" si="1104"/>
        <v>0.15984568002834926</v>
      </c>
      <c r="T120" s="4">
        <f t="shared" si="1104"/>
        <v>0.15984568002834926</v>
      </c>
      <c r="U120" s="4">
        <f t="shared" si="1104"/>
        <v>0.15984568002834926</v>
      </c>
      <c r="V120" s="4">
        <f t="shared" si="1104"/>
        <v>0.15984568002834926</v>
      </c>
      <c r="W120" s="4">
        <f t="shared" si="1104"/>
        <v>9.0622028777766025E-2</v>
      </c>
      <c r="X120" s="4">
        <f t="shared" si="1104"/>
        <v>0.13378319969569827</v>
      </c>
      <c r="Y120" s="4">
        <f t="shared" si="1104"/>
        <v>1.120360112992606</v>
      </c>
      <c r="Z120" s="4">
        <f t="shared" si="1104"/>
        <v>0.21513932922241613</v>
      </c>
      <c r="AA120" s="4">
        <f t="shared" si="1104"/>
        <v>0.59941035113578911</v>
      </c>
      <c r="AB120" s="4">
        <f t="shared" si="1104"/>
        <v>0.59941035113578911</v>
      </c>
      <c r="AC120" s="4">
        <f t="shared" si="1104"/>
        <v>0.59941035113578911</v>
      </c>
      <c r="AD120" s="4">
        <f t="shared" si="1104"/>
        <v>1.120360112992606</v>
      </c>
      <c r="AE120" s="4">
        <f t="shared" si="1104"/>
        <v>1.120360112992606</v>
      </c>
      <c r="AF120" s="4">
        <f t="shared" si="1104"/>
        <v>1.120360112992606</v>
      </c>
      <c r="AG120" s="4">
        <f t="shared" si="1104"/>
        <v>1.120360112992606</v>
      </c>
      <c r="AH120" s="4">
        <f t="shared" si="1104"/>
        <v>0.59941035113578911</v>
      </c>
      <c r="AI120" s="4">
        <f t="shared" si="1104"/>
        <v>0.94297711488935632</v>
      </c>
      <c r="AJ120" s="4">
        <f t="shared" si="1104"/>
        <v>0.91168518740265647</v>
      </c>
      <c r="AK120" s="4">
        <f t="shared" ref="AK120:BP120" si="1105">+AK89*AK106*AK119</f>
        <v>0.20073060909363064</v>
      </c>
      <c r="AL120" s="4">
        <f t="shared" si="1105"/>
        <v>0.5357868710158602</v>
      </c>
      <c r="AM120" s="4">
        <f t="shared" si="1105"/>
        <v>0.5357868710158602</v>
      </c>
      <c r="AN120" s="4">
        <f t="shared" si="1105"/>
        <v>0.5357868710158602</v>
      </c>
      <c r="AO120" s="4">
        <f t="shared" si="1105"/>
        <v>0.91168518740265647</v>
      </c>
      <c r="AP120" s="4">
        <f t="shared" si="1105"/>
        <v>0.91168518740265647</v>
      </c>
      <c r="AQ120" s="4">
        <f t="shared" si="1105"/>
        <v>0.91168518740265647</v>
      </c>
      <c r="AR120" s="4">
        <f t="shared" si="1105"/>
        <v>0.91168518740265647</v>
      </c>
      <c r="AS120" s="4">
        <f t="shared" si="1105"/>
        <v>0.5357868710158602</v>
      </c>
      <c r="AT120" s="4">
        <f t="shared" si="1105"/>
        <v>0.76144382322686421</v>
      </c>
      <c r="AU120" s="4">
        <f t="shared" si="1105"/>
        <v>0.6829055467645212</v>
      </c>
      <c r="AV120" s="4">
        <f t="shared" si="1105"/>
        <v>0.18625428830352561</v>
      </c>
      <c r="AW120" s="4">
        <f t="shared" si="1105"/>
        <v>0.47065682523730984</v>
      </c>
      <c r="AX120" s="4">
        <f t="shared" si="1105"/>
        <v>0.47065682523730984</v>
      </c>
      <c r="AY120" s="4">
        <f t="shared" si="1105"/>
        <v>0.47065682523730984</v>
      </c>
      <c r="AZ120" s="4">
        <f t="shared" si="1105"/>
        <v>0.6829055467645212</v>
      </c>
      <c r="BA120" s="4">
        <f t="shared" si="1105"/>
        <v>0.6829055467645212</v>
      </c>
      <c r="BB120" s="4">
        <f t="shared" si="1105"/>
        <v>0.6829055467645212</v>
      </c>
      <c r="BC120" s="4">
        <f t="shared" si="1105"/>
        <v>0.6829055467645212</v>
      </c>
      <c r="BD120" s="4">
        <f t="shared" si="1105"/>
        <v>0.47065682523730984</v>
      </c>
      <c r="BE120" s="4">
        <f t="shared" si="1105"/>
        <v>0.56584733874992921</v>
      </c>
      <c r="BF120" s="4">
        <f t="shared" si="1105"/>
        <v>4.5704901535167863</v>
      </c>
      <c r="BG120" s="4">
        <f t="shared" si="1105"/>
        <v>2.7557577607313757</v>
      </c>
      <c r="BH120" s="4">
        <f t="shared" si="1105"/>
        <v>2.7557577607313757</v>
      </c>
      <c r="BI120" s="4">
        <f t="shared" si="1105"/>
        <v>2.7557577607313757</v>
      </c>
      <c r="BJ120" s="4">
        <f t="shared" si="1105"/>
        <v>4.5704901535167863</v>
      </c>
      <c r="BK120" s="4">
        <f t="shared" si="1105"/>
        <v>4.5704901535167863</v>
      </c>
      <c r="BL120" s="4">
        <f t="shared" si="1105"/>
        <v>4.5704901535167863</v>
      </c>
      <c r="BM120" s="4">
        <f t="shared" si="1105"/>
        <v>4.5704901535167863</v>
      </c>
      <c r="BN120" s="4">
        <f t="shared" si="1105"/>
        <v>3.9307766737319367</v>
      </c>
      <c r="BO120" s="4">
        <f t="shared" si="1105"/>
        <v>3.9590758744848222</v>
      </c>
      <c r="BP120" s="4">
        <f t="shared" si="1105"/>
        <v>1.9026644045364263</v>
      </c>
      <c r="BQ120" s="4">
        <f t="shared" ref="BQ120:CI120" si="1106">+BQ89*BQ106*BQ119</f>
        <v>1.9026644045364263</v>
      </c>
      <c r="BR120" s="4">
        <f t="shared" si="1106"/>
        <v>1.9026644045364263</v>
      </c>
      <c r="BS120" s="4">
        <f t="shared" si="1106"/>
        <v>3.9590758744848222</v>
      </c>
      <c r="BT120" s="4">
        <f t="shared" si="1106"/>
        <v>3.9590758744848222</v>
      </c>
      <c r="BU120" s="4">
        <f t="shared" si="1106"/>
        <v>3.9590758744848222</v>
      </c>
      <c r="BV120" s="4">
        <f t="shared" si="1106"/>
        <v>3.9590758744848222</v>
      </c>
      <c r="BW120" s="4">
        <f t="shared" si="1106"/>
        <v>1.9026644045364263</v>
      </c>
      <c r="BX120" s="4">
        <f t="shared" si="1106"/>
        <v>3.3724480410220541</v>
      </c>
      <c r="BY120" s="4">
        <f t="shared" si="1106"/>
        <v>5.7988530357239938</v>
      </c>
      <c r="BZ120" s="4">
        <f t="shared" si="1106"/>
        <v>3.0808283204225306</v>
      </c>
      <c r="CA120" s="4">
        <f t="shared" si="1106"/>
        <v>3.0808283204225306</v>
      </c>
      <c r="CB120" s="4">
        <f t="shared" si="1106"/>
        <v>3.0808283204225306</v>
      </c>
      <c r="CC120" s="4">
        <f t="shared" si="1106"/>
        <v>5.7988530357239938</v>
      </c>
      <c r="CD120" s="4">
        <f t="shared" si="1106"/>
        <v>5.7988530357239938</v>
      </c>
      <c r="CE120" s="4">
        <f t="shared" si="1106"/>
        <v>5.7988530357239938</v>
      </c>
      <c r="CF120" s="4">
        <f t="shared" si="1106"/>
        <v>5.7988530357239938</v>
      </c>
      <c r="CG120" s="4">
        <f t="shared" si="1106"/>
        <v>3.0808283204225306</v>
      </c>
      <c r="CH120" s="4">
        <f t="shared" si="1106"/>
        <v>1.0977721142947203</v>
      </c>
      <c r="CI120" s="4">
        <f t="shared" si="1106"/>
        <v>4.8865140870117356</v>
      </c>
    </row>
    <row r="121" spans="1:87" x14ac:dyDescent="0.25">
      <c r="A121" s="16" t="s">
        <v>210</v>
      </c>
      <c r="B121" s="2" t="s">
        <v>206</v>
      </c>
      <c r="E121" s="4">
        <f t="shared" ref="E121:AJ121" si="1107">+E120*1000/E100</f>
        <v>2.5101683928997764</v>
      </c>
      <c r="F121" s="4">
        <f t="shared" si="1107"/>
        <v>1.1865989798948624</v>
      </c>
      <c r="G121" s="4">
        <f t="shared" si="1107"/>
        <v>1.1865989798948624</v>
      </c>
      <c r="H121" s="4">
        <f t="shared" si="1107"/>
        <v>1.1865989798948624</v>
      </c>
      <c r="I121" s="4">
        <f t="shared" si="1107"/>
        <v>2.5101683928997764</v>
      </c>
      <c r="J121" s="4">
        <f t="shared" si="1107"/>
        <v>2.5101683928997764</v>
      </c>
      <c r="K121" s="4">
        <f t="shared" si="1107"/>
        <v>2.5101683928997764</v>
      </c>
      <c r="L121" s="4">
        <f t="shared" si="1107"/>
        <v>2.5101683928997764</v>
      </c>
      <c r="M121" s="4">
        <f t="shared" si="1107"/>
        <v>1.1865989798948624</v>
      </c>
      <c r="N121" s="4">
        <f t="shared" si="1107"/>
        <v>2.154032340895399</v>
      </c>
      <c r="O121" s="4">
        <f t="shared" si="1107"/>
        <v>1.5159058852256637</v>
      </c>
      <c r="P121" s="4">
        <f t="shared" si="1107"/>
        <v>0.85941932700928225</v>
      </c>
      <c r="Q121" s="4">
        <f t="shared" si="1107"/>
        <v>0.85941932700928225</v>
      </c>
      <c r="R121" s="4">
        <f t="shared" si="1107"/>
        <v>0.85941932700928225</v>
      </c>
      <c r="S121" s="4">
        <f t="shared" si="1107"/>
        <v>1.5159058852256637</v>
      </c>
      <c r="T121" s="4">
        <f t="shared" si="1107"/>
        <v>1.5159058852256637</v>
      </c>
      <c r="U121" s="4">
        <f t="shared" si="1107"/>
        <v>1.5159058852256637</v>
      </c>
      <c r="V121" s="4">
        <f t="shared" si="1107"/>
        <v>1.5159058852256637</v>
      </c>
      <c r="W121" s="4">
        <f t="shared" si="1107"/>
        <v>0.85941932700928225</v>
      </c>
      <c r="X121" s="4">
        <f t="shared" si="1107"/>
        <v>1.2687408238187068</v>
      </c>
      <c r="Y121" s="4">
        <f t="shared" si="1107"/>
        <v>1.9607198931309406</v>
      </c>
      <c r="Z121" s="4">
        <f t="shared" si="1107"/>
        <v>0.37651105007164959</v>
      </c>
      <c r="AA121" s="4">
        <f t="shared" si="1107"/>
        <v>1.0490161029396632</v>
      </c>
      <c r="AB121" s="4">
        <f t="shared" si="1107"/>
        <v>1.0490161029396632</v>
      </c>
      <c r="AC121" s="4">
        <f t="shared" si="1107"/>
        <v>1.0490161029396632</v>
      </c>
      <c r="AD121" s="4">
        <f t="shared" si="1107"/>
        <v>1.9607198931309406</v>
      </c>
      <c r="AE121" s="4">
        <f t="shared" si="1107"/>
        <v>1.9607198931309406</v>
      </c>
      <c r="AF121" s="4">
        <f t="shared" si="1107"/>
        <v>1.9607198931309406</v>
      </c>
      <c r="AG121" s="4">
        <f t="shared" si="1107"/>
        <v>1.9607198931309406</v>
      </c>
      <c r="AH121" s="4">
        <f t="shared" si="1107"/>
        <v>1.0490161029396632</v>
      </c>
      <c r="AI121" s="4">
        <f t="shared" si="1107"/>
        <v>1.6502854452682427</v>
      </c>
      <c r="AJ121" s="4">
        <f t="shared" si="1107"/>
        <v>1.5955220669525882</v>
      </c>
      <c r="AK121" s="4">
        <f t="shared" ref="AK121:BP121" si="1108">+AK120*1000/AK100</f>
        <v>0.35129463629233076</v>
      </c>
      <c r="AL121" s="4">
        <f t="shared" si="1108"/>
        <v>0.93766991907013009</v>
      </c>
      <c r="AM121" s="4">
        <f t="shared" si="1108"/>
        <v>0.93766991907013009</v>
      </c>
      <c r="AN121" s="4">
        <f t="shared" si="1108"/>
        <v>0.93766991907013009</v>
      </c>
      <c r="AO121" s="4">
        <f t="shared" si="1108"/>
        <v>1.5955220669525882</v>
      </c>
      <c r="AP121" s="4">
        <f t="shared" si="1108"/>
        <v>1.5955220669525882</v>
      </c>
      <c r="AQ121" s="4">
        <f t="shared" si="1108"/>
        <v>1.5955220669525882</v>
      </c>
      <c r="AR121" s="4">
        <f t="shared" si="1108"/>
        <v>1.5955220669525882</v>
      </c>
      <c r="AS121" s="4">
        <f t="shared" si="1108"/>
        <v>0.93766991907013009</v>
      </c>
      <c r="AT121" s="4">
        <f t="shared" si="1108"/>
        <v>1.332587651406727</v>
      </c>
      <c r="AU121" s="4">
        <f t="shared" si="1108"/>
        <v>1.1951393798678511</v>
      </c>
      <c r="AV121" s="4">
        <f t="shared" si="1108"/>
        <v>0.32595991594363222</v>
      </c>
      <c r="AW121" s="4">
        <f t="shared" si="1108"/>
        <v>0.82368712468321892</v>
      </c>
      <c r="AX121" s="4">
        <f t="shared" si="1108"/>
        <v>0.82368712468321892</v>
      </c>
      <c r="AY121" s="4">
        <f t="shared" si="1108"/>
        <v>0.82368712468321892</v>
      </c>
      <c r="AZ121" s="4">
        <f t="shared" si="1108"/>
        <v>1.1951393798678511</v>
      </c>
      <c r="BA121" s="4">
        <f t="shared" si="1108"/>
        <v>1.1951393798678511</v>
      </c>
      <c r="BB121" s="4">
        <f t="shared" si="1108"/>
        <v>1.1951393798678511</v>
      </c>
      <c r="BC121" s="4">
        <f t="shared" si="1108"/>
        <v>1.1951393798678511</v>
      </c>
      <c r="BD121" s="4">
        <f t="shared" si="1108"/>
        <v>0.82368712468321892</v>
      </c>
      <c r="BE121" s="4">
        <f t="shared" si="1108"/>
        <v>0.99027814422871241</v>
      </c>
      <c r="BF121" s="4">
        <f t="shared" si="1108"/>
        <v>2.5692782876815303</v>
      </c>
      <c r="BG121" s="4">
        <f t="shared" si="1108"/>
        <v>1.5491355069015997</v>
      </c>
      <c r="BH121" s="4">
        <f t="shared" si="1108"/>
        <v>1.5491355069015997</v>
      </c>
      <c r="BI121" s="4">
        <f t="shared" si="1108"/>
        <v>1.5491355069015997</v>
      </c>
      <c r="BJ121" s="4">
        <f t="shared" si="1108"/>
        <v>2.5692782876815303</v>
      </c>
      <c r="BK121" s="4">
        <f t="shared" si="1108"/>
        <v>2.5692782876815303</v>
      </c>
      <c r="BL121" s="4">
        <f t="shared" si="1108"/>
        <v>2.5692782876815303</v>
      </c>
      <c r="BM121" s="4">
        <f t="shared" si="1108"/>
        <v>2.5692782876815303</v>
      </c>
      <c r="BN121" s="4">
        <f t="shared" si="1108"/>
        <v>2.2096665395446848</v>
      </c>
      <c r="BO121" s="4">
        <f t="shared" si="1108"/>
        <v>2.2255747943731485</v>
      </c>
      <c r="BP121" s="4">
        <f t="shared" si="1108"/>
        <v>1.0695733234560165</v>
      </c>
      <c r="BQ121" s="4">
        <f t="shared" ref="BQ121:CI121" si="1109">+BQ120*1000/BQ100</f>
        <v>1.0695733234560165</v>
      </c>
      <c r="BR121" s="4">
        <f t="shared" si="1109"/>
        <v>1.0695733234560165</v>
      </c>
      <c r="BS121" s="4">
        <f t="shared" si="1109"/>
        <v>2.2255747943731485</v>
      </c>
      <c r="BT121" s="4">
        <f t="shared" si="1109"/>
        <v>2.2255747943731485</v>
      </c>
      <c r="BU121" s="4">
        <f t="shared" si="1109"/>
        <v>2.2255747943731485</v>
      </c>
      <c r="BV121" s="4">
        <f t="shared" si="1109"/>
        <v>2.2255747943731485</v>
      </c>
      <c r="BW121" s="4">
        <f t="shared" si="1109"/>
        <v>1.0695733234560165</v>
      </c>
      <c r="BX121" s="4">
        <f t="shared" si="1109"/>
        <v>1.895804878053382</v>
      </c>
      <c r="BY121" s="4">
        <f t="shared" si="1109"/>
        <v>2.1883656026101295</v>
      </c>
      <c r="BZ121" s="4">
        <f t="shared" si="1109"/>
        <v>1.1626400397502159</v>
      </c>
      <c r="CA121" s="4">
        <f t="shared" si="1109"/>
        <v>1.1626400397502159</v>
      </c>
      <c r="CB121" s="4">
        <f t="shared" si="1109"/>
        <v>1.1626400397502159</v>
      </c>
      <c r="CC121" s="4">
        <f t="shared" si="1109"/>
        <v>2.1883656026101295</v>
      </c>
      <c r="CD121" s="4">
        <f t="shared" si="1109"/>
        <v>2.1883656026101295</v>
      </c>
      <c r="CE121" s="4">
        <f t="shared" si="1109"/>
        <v>2.1883656026101295</v>
      </c>
      <c r="CF121" s="4">
        <f t="shared" si="1109"/>
        <v>2.1883656026101295</v>
      </c>
      <c r="CG121" s="4">
        <f t="shared" si="1109"/>
        <v>1.1626400397502159</v>
      </c>
      <c r="CH121" s="4">
        <f t="shared" si="1109"/>
        <v>0.41427618869241234</v>
      </c>
      <c r="CI121" s="4">
        <f t="shared" si="1109"/>
        <v>1.8440680042775441</v>
      </c>
    </row>
    <row r="122" spans="1:87" x14ac:dyDescent="0.25">
      <c r="A122" s="24" t="s">
        <v>61</v>
      </c>
    </row>
    <row r="123" spans="1:87" x14ac:dyDescent="0.25">
      <c r="A123" s="16" t="s">
        <v>223</v>
      </c>
      <c r="B123" s="2" t="s">
        <v>274</v>
      </c>
      <c r="E123" s="4">
        <f t="shared" ref="E123:AJ123" si="1110">E111*E109</f>
        <v>1.9388982128176515</v>
      </c>
      <c r="F123" s="4">
        <f t="shared" si="1110"/>
        <v>2.8973378268446184</v>
      </c>
      <c r="G123" s="4">
        <f t="shared" si="1110"/>
        <v>2.8973378268446184</v>
      </c>
      <c r="H123" s="4">
        <f t="shared" si="1110"/>
        <v>2.8973378268446184</v>
      </c>
      <c r="I123" s="4">
        <f t="shared" si="1110"/>
        <v>1.9388982128176515</v>
      </c>
      <c r="J123" s="4">
        <f t="shared" si="1110"/>
        <v>1.9388982128176515</v>
      </c>
      <c r="K123" s="4">
        <f t="shared" si="1110"/>
        <v>1.9388982128176515</v>
      </c>
      <c r="L123" s="4">
        <f t="shared" si="1110"/>
        <v>1.9388982128176515</v>
      </c>
      <c r="M123" s="4">
        <f t="shared" si="1110"/>
        <v>2.8973378268446184</v>
      </c>
      <c r="N123" s="4">
        <f t="shared" si="1110"/>
        <v>2.1805939916223736</v>
      </c>
      <c r="O123" s="4">
        <f t="shared" si="1110"/>
        <v>2.6483660653730872</v>
      </c>
      <c r="P123" s="4">
        <f t="shared" si="1110"/>
        <v>3.1283008002965991</v>
      </c>
      <c r="Q123" s="4">
        <f t="shared" si="1110"/>
        <v>3.1283008002965991</v>
      </c>
      <c r="R123" s="4">
        <f t="shared" si="1110"/>
        <v>3.1283008002965991</v>
      </c>
      <c r="S123" s="4">
        <f t="shared" si="1110"/>
        <v>2.6483660653730872</v>
      </c>
      <c r="T123" s="4">
        <f t="shared" si="1110"/>
        <v>2.6483660653730872</v>
      </c>
      <c r="U123" s="4">
        <f t="shared" si="1110"/>
        <v>2.6483660653730872</v>
      </c>
      <c r="V123" s="4">
        <f t="shared" si="1110"/>
        <v>2.6483660653730872</v>
      </c>
      <c r="W123" s="4">
        <f t="shared" si="1110"/>
        <v>3.1283008002965991</v>
      </c>
      <c r="X123" s="4">
        <f t="shared" si="1110"/>
        <v>2.8082051550164353</v>
      </c>
      <c r="Y123" s="4">
        <f t="shared" si="1110"/>
        <v>15.01655436211218</v>
      </c>
      <c r="Z123" s="4">
        <f t="shared" si="1110"/>
        <v>21.292543696066009</v>
      </c>
      <c r="AA123" s="4">
        <f t="shared" si="1110"/>
        <v>18.628352950432262</v>
      </c>
      <c r="AB123" s="4">
        <f t="shared" si="1110"/>
        <v>18.628352950432262</v>
      </c>
      <c r="AC123" s="4">
        <f t="shared" si="1110"/>
        <v>18.628352950432262</v>
      </c>
      <c r="AD123" s="4">
        <f t="shared" si="1110"/>
        <v>15.01655436211218</v>
      </c>
      <c r="AE123" s="4">
        <f t="shared" si="1110"/>
        <v>15.01655436211218</v>
      </c>
      <c r="AF123" s="4">
        <f t="shared" si="1110"/>
        <v>15.01655436211218</v>
      </c>
      <c r="AG123" s="4">
        <f t="shared" si="1110"/>
        <v>15.01655436211218</v>
      </c>
      <c r="AH123" s="4">
        <f t="shared" si="1110"/>
        <v>18.628352950432262</v>
      </c>
      <c r="AI123" s="4">
        <f t="shared" si="1110"/>
        <v>16.126606819225184</v>
      </c>
      <c r="AJ123" s="4">
        <f t="shared" si="1110"/>
        <v>16.46331920749228</v>
      </c>
      <c r="AK123" s="4">
        <f t="shared" ref="AK123:BP123" si="1111">AK111*AK109</f>
        <v>21.392440843221152</v>
      </c>
      <c r="AL123" s="4">
        <f t="shared" si="1111"/>
        <v>19.06946111960027</v>
      </c>
      <c r="AM123" s="4">
        <f t="shared" si="1111"/>
        <v>19.06946111960027</v>
      </c>
      <c r="AN123" s="4">
        <f t="shared" si="1111"/>
        <v>19.06946111960027</v>
      </c>
      <c r="AO123" s="4">
        <f t="shared" si="1111"/>
        <v>16.46331920749228</v>
      </c>
      <c r="AP123" s="4">
        <f t="shared" si="1111"/>
        <v>16.46331920749228</v>
      </c>
      <c r="AQ123" s="4">
        <f t="shared" si="1111"/>
        <v>16.46331920749228</v>
      </c>
      <c r="AR123" s="4">
        <f t="shared" si="1111"/>
        <v>16.46331920749228</v>
      </c>
      <c r="AS123" s="4">
        <f t="shared" si="1111"/>
        <v>19.06946111960027</v>
      </c>
      <c r="AT123" s="4">
        <f t="shared" si="1111"/>
        <v>17.375918056103547</v>
      </c>
      <c r="AU123" s="4">
        <f t="shared" si="1111"/>
        <v>18.049472122022845</v>
      </c>
      <c r="AV123" s="4">
        <f t="shared" si="1111"/>
        <v>21.492806672754138</v>
      </c>
      <c r="AW123" s="4">
        <f t="shared" si="1111"/>
        <v>19.521014464325372</v>
      </c>
      <c r="AX123" s="4">
        <f t="shared" si="1111"/>
        <v>19.521014464325372</v>
      </c>
      <c r="AY123" s="4">
        <f t="shared" si="1111"/>
        <v>19.521014464325372</v>
      </c>
      <c r="AZ123" s="4">
        <f t="shared" si="1111"/>
        <v>18.049472122022845</v>
      </c>
      <c r="BA123" s="4">
        <f t="shared" si="1111"/>
        <v>18.049472122022845</v>
      </c>
      <c r="BB123" s="4">
        <f t="shared" si="1111"/>
        <v>18.049472122022845</v>
      </c>
      <c r="BC123" s="4">
        <f t="shared" si="1111"/>
        <v>18.049472122022845</v>
      </c>
      <c r="BD123" s="4">
        <f t="shared" si="1111"/>
        <v>19.521014464325372</v>
      </c>
      <c r="BE123" s="4">
        <f t="shared" si="1111"/>
        <v>18.72201211804154</v>
      </c>
      <c r="BF123" s="4">
        <f t="shared" si="1111"/>
        <v>31.830011432940548</v>
      </c>
      <c r="BG123" s="4">
        <f t="shared" si="1111"/>
        <v>44.411738836134113</v>
      </c>
      <c r="BH123" s="4">
        <f t="shared" si="1111"/>
        <v>44.411738836134113</v>
      </c>
      <c r="BI123" s="4">
        <f t="shared" si="1111"/>
        <v>44.411738836134113</v>
      </c>
      <c r="BJ123" s="4">
        <f t="shared" si="1111"/>
        <v>31.830011432940548</v>
      </c>
      <c r="BK123" s="4">
        <f t="shared" si="1111"/>
        <v>31.830011432940548</v>
      </c>
      <c r="BL123" s="4">
        <f t="shared" si="1111"/>
        <v>31.830011432940548</v>
      </c>
      <c r="BM123" s="4">
        <f t="shared" si="1111"/>
        <v>31.830011432940548</v>
      </c>
      <c r="BN123" s="4">
        <f t="shared" si="1111"/>
        <v>35.997877452040065</v>
      </c>
      <c r="BO123" s="4">
        <f t="shared" si="1111"/>
        <v>36.069009876889048</v>
      </c>
      <c r="BP123" s="4">
        <f t="shared" si="1111"/>
        <v>50.326323322415213</v>
      </c>
      <c r="BQ123" s="4">
        <f t="shared" ref="BQ123:CI123" si="1112">BQ111*BQ109</f>
        <v>50.326323322415213</v>
      </c>
      <c r="BR123" s="4">
        <f t="shared" si="1112"/>
        <v>50.326323322415213</v>
      </c>
      <c r="BS123" s="4">
        <f t="shared" si="1112"/>
        <v>36.069009876889048</v>
      </c>
      <c r="BT123" s="4">
        <f t="shared" si="1112"/>
        <v>36.069009876889048</v>
      </c>
      <c r="BU123" s="4">
        <f t="shared" si="1112"/>
        <v>36.069009876889048</v>
      </c>
      <c r="BV123" s="4">
        <f t="shared" si="1112"/>
        <v>36.069009876889048</v>
      </c>
      <c r="BW123" s="4">
        <f t="shared" si="1112"/>
        <v>50.326323322415213</v>
      </c>
      <c r="BX123" s="4">
        <f t="shared" si="1112"/>
        <v>39.840292407045851</v>
      </c>
      <c r="BY123" s="4">
        <f t="shared" si="1112"/>
        <v>74.561946145644598</v>
      </c>
      <c r="BZ123" s="4">
        <f t="shared" si="1112"/>
        <v>93.406292661428438</v>
      </c>
      <c r="CA123" s="4">
        <f t="shared" si="1112"/>
        <v>93.406292661428438</v>
      </c>
      <c r="CB123" s="4">
        <f t="shared" si="1112"/>
        <v>93.406292661428438</v>
      </c>
      <c r="CC123" s="4">
        <f t="shared" si="1112"/>
        <v>74.561946145644598</v>
      </c>
      <c r="CD123" s="4">
        <f t="shared" si="1112"/>
        <v>74.561946145644598</v>
      </c>
      <c r="CE123" s="4">
        <f t="shared" si="1112"/>
        <v>74.561946145644598</v>
      </c>
      <c r="CF123" s="4">
        <f t="shared" si="1112"/>
        <v>74.561946145644598</v>
      </c>
      <c r="CG123" s="4">
        <f t="shared" si="1112"/>
        <v>93.406292661428438</v>
      </c>
      <c r="CH123" s="4">
        <f t="shared" si="1112"/>
        <v>107.15502647469083</v>
      </c>
      <c r="CI123" s="4">
        <f t="shared" si="1112"/>
        <v>80.291015322770235</v>
      </c>
    </row>
    <row r="124" spans="1:87" x14ac:dyDescent="0.25">
      <c r="A124" s="16" t="s">
        <v>224</v>
      </c>
      <c r="B124" s="2" t="s">
        <v>275</v>
      </c>
      <c r="E124" s="4">
        <f t="shared" ref="E124:AJ124" si="1113">+E110</f>
        <v>1.5480977727272731</v>
      </c>
      <c r="F124" s="4">
        <f t="shared" si="1113"/>
        <v>1.5480977727272731</v>
      </c>
      <c r="G124" s="4">
        <f t="shared" si="1113"/>
        <v>1.5480977727272731</v>
      </c>
      <c r="H124" s="4">
        <f t="shared" si="1113"/>
        <v>1.5480977727272731</v>
      </c>
      <c r="I124" s="4">
        <f t="shared" si="1113"/>
        <v>1.5480977727272731</v>
      </c>
      <c r="J124" s="4">
        <f t="shared" si="1113"/>
        <v>1.5480977727272731</v>
      </c>
      <c r="K124" s="4">
        <f t="shared" si="1113"/>
        <v>1.5480977727272731</v>
      </c>
      <c r="L124" s="4">
        <f t="shared" si="1113"/>
        <v>1.5480977727272731</v>
      </c>
      <c r="M124" s="4">
        <f t="shared" si="1113"/>
        <v>1.5480977727272731</v>
      </c>
      <c r="N124" s="4">
        <f t="shared" si="1113"/>
        <v>1.5480977727272731</v>
      </c>
      <c r="O124" s="4">
        <f t="shared" si="1113"/>
        <v>1.5480977727272731</v>
      </c>
      <c r="P124" s="4">
        <f t="shared" si="1113"/>
        <v>1.5480977727272731</v>
      </c>
      <c r="Q124" s="4">
        <f t="shared" si="1113"/>
        <v>1.5480977727272731</v>
      </c>
      <c r="R124" s="4">
        <f t="shared" si="1113"/>
        <v>1.5480977727272731</v>
      </c>
      <c r="S124" s="4">
        <f t="shared" si="1113"/>
        <v>1.5480977727272731</v>
      </c>
      <c r="T124" s="4">
        <f t="shared" si="1113"/>
        <v>1.5480977727272731</v>
      </c>
      <c r="U124" s="4">
        <f t="shared" si="1113"/>
        <v>1.5480977727272731</v>
      </c>
      <c r="V124" s="4">
        <f t="shared" si="1113"/>
        <v>1.5480977727272731</v>
      </c>
      <c r="W124" s="4">
        <f t="shared" si="1113"/>
        <v>1.5480977727272731</v>
      </c>
      <c r="X124" s="4">
        <f t="shared" si="1113"/>
        <v>1.5480977727272731</v>
      </c>
      <c r="Y124" s="4">
        <f t="shared" si="1113"/>
        <v>9.3893746153846198</v>
      </c>
      <c r="Z124" s="4">
        <f t="shared" si="1113"/>
        <v>9.3893746153846198</v>
      </c>
      <c r="AA124" s="4">
        <f t="shared" si="1113"/>
        <v>9.3893746153846198</v>
      </c>
      <c r="AB124" s="4">
        <f t="shared" si="1113"/>
        <v>9.3893746153846198</v>
      </c>
      <c r="AC124" s="4">
        <f t="shared" si="1113"/>
        <v>9.3893746153846198</v>
      </c>
      <c r="AD124" s="4">
        <f t="shared" si="1113"/>
        <v>9.3893746153846198</v>
      </c>
      <c r="AE124" s="4">
        <f t="shared" si="1113"/>
        <v>9.3893746153846198</v>
      </c>
      <c r="AF124" s="4">
        <f t="shared" si="1113"/>
        <v>9.3893746153846198</v>
      </c>
      <c r="AG124" s="4">
        <f t="shared" si="1113"/>
        <v>9.3893746153846198</v>
      </c>
      <c r="AH124" s="4">
        <f t="shared" si="1113"/>
        <v>9.3893746153846198</v>
      </c>
      <c r="AI124" s="4">
        <f t="shared" si="1113"/>
        <v>9.3893746153846198</v>
      </c>
      <c r="AJ124" s="4">
        <f t="shared" si="1113"/>
        <v>9.3893746153846198</v>
      </c>
      <c r="AK124" s="4">
        <f t="shared" ref="AK124:BP124" si="1114">+AK110</f>
        <v>9.3893746153846198</v>
      </c>
      <c r="AL124" s="4">
        <f t="shared" si="1114"/>
        <v>9.3893746153846198</v>
      </c>
      <c r="AM124" s="4">
        <f t="shared" si="1114"/>
        <v>9.3893746153846198</v>
      </c>
      <c r="AN124" s="4">
        <f t="shared" si="1114"/>
        <v>9.3893746153846198</v>
      </c>
      <c r="AO124" s="4">
        <f t="shared" si="1114"/>
        <v>9.3893746153846198</v>
      </c>
      <c r="AP124" s="4">
        <f t="shared" si="1114"/>
        <v>9.3893746153846198</v>
      </c>
      <c r="AQ124" s="4">
        <f t="shared" si="1114"/>
        <v>9.3893746153846198</v>
      </c>
      <c r="AR124" s="4">
        <f t="shared" si="1114"/>
        <v>9.3893746153846198</v>
      </c>
      <c r="AS124" s="4">
        <f t="shared" si="1114"/>
        <v>9.3893746153846198</v>
      </c>
      <c r="AT124" s="4">
        <f t="shared" si="1114"/>
        <v>9.3893746153846198</v>
      </c>
      <c r="AU124" s="4">
        <f t="shared" si="1114"/>
        <v>9.3893746153846198</v>
      </c>
      <c r="AV124" s="4">
        <f t="shared" si="1114"/>
        <v>9.3893746153846198</v>
      </c>
      <c r="AW124" s="4">
        <f t="shared" si="1114"/>
        <v>9.3893746153846198</v>
      </c>
      <c r="AX124" s="4">
        <f t="shared" si="1114"/>
        <v>9.3893746153846198</v>
      </c>
      <c r="AY124" s="4">
        <f t="shared" si="1114"/>
        <v>9.3893746153846198</v>
      </c>
      <c r="AZ124" s="4">
        <f t="shared" si="1114"/>
        <v>9.3893746153846198</v>
      </c>
      <c r="BA124" s="4">
        <f t="shared" si="1114"/>
        <v>9.3893746153846198</v>
      </c>
      <c r="BB124" s="4">
        <f t="shared" si="1114"/>
        <v>9.3893746153846198</v>
      </c>
      <c r="BC124" s="4">
        <f t="shared" si="1114"/>
        <v>9.3893746153846198</v>
      </c>
      <c r="BD124" s="4">
        <f t="shared" si="1114"/>
        <v>9.3893746153846198</v>
      </c>
      <c r="BE124" s="4">
        <f t="shared" si="1114"/>
        <v>9.3893746153846198</v>
      </c>
      <c r="BF124" s="4">
        <f t="shared" si="1114"/>
        <v>26.175741176470581</v>
      </c>
      <c r="BG124" s="4">
        <f t="shared" si="1114"/>
        <v>26.175741176470581</v>
      </c>
      <c r="BH124" s="4">
        <f t="shared" si="1114"/>
        <v>26.175741176470581</v>
      </c>
      <c r="BI124" s="4">
        <f t="shared" si="1114"/>
        <v>26.175741176470581</v>
      </c>
      <c r="BJ124" s="4">
        <f t="shared" si="1114"/>
        <v>26.175741176470581</v>
      </c>
      <c r="BK124" s="4">
        <f t="shared" si="1114"/>
        <v>26.175741176470581</v>
      </c>
      <c r="BL124" s="4">
        <f t="shared" si="1114"/>
        <v>26.175741176470581</v>
      </c>
      <c r="BM124" s="4">
        <f t="shared" si="1114"/>
        <v>26.175741176470581</v>
      </c>
      <c r="BN124" s="4">
        <f t="shared" si="1114"/>
        <v>26.175741176470581</v>
      </c>
      <c r="BO124" s="4">
        <f t="shared" si="1114"/>
        <v>26.175741176470581</v>
      </c>
      <c r="BP124" s="4">
        <f t="shared" si="1114"/>
        <v>26.175741176470581</v>
      </c>
      <c r="BQ124" s="4">
        <f t="shared" ref="BQ124:CI124" si="1115">+BQ110</f>
        <v>26.175741176470581</v>
      </c>
      <c r="BR124" s="4">
        <f t="shared" si="1115"/>
        <v>26.175741176470581</v>
      </c>
      <c r="BS124" s="4">
        <f t="shared" si="1115"/>
        <v>26.175741176470581</v>
      </c>
      <c r="BT124" s="4">
        <f t="shared" si="1115"/>
        <v>26.175741176470581</v>
      </c>
      <c r="BU124" s="4">
        <f t="shared" si="1115"/>
        <v>26.175741176470581</v>
      </c>
      <c r="BV124" s="4">
        <f t="shared" si="1115"/>
        <v>26.175741176470581</v>
      </c>
      <c r="BW124" s="4">
        <f t="shared" si="1115"/>
        <v>26.175741176470581</v>
      </c>
      <c r="BX124" s="4">
        <f t="shared" si="1115"/>
        <v>26.175741176470581</v>
      </c>
      <c r="BY124" s="4">
        <f t="shared" si="1115"/>
        <v>47.295247058823513</v>
      </c>
      <c r="BZ124" s="4">
        <f t="shared" si="1115"/>
        <v>47.295247058823513</v>
      </c>
      <c r="CA124" s="4">
        <f t="shared" si="1115"/>
        <v>47.295247058823513</v>
      </c>
      <c r="CB124" s="4">
        <f t="shared" si="1115"/>
        <v>47.295247058823513</v>
      </c>
      <c r="CC124" s="4">
        <f t="shared" si="1115"/>
        <v>47.295247058823513</v>
      </c>
      <c r="CD124" s="4">
        <f t="shared" si="1115"/>
        <v>47.295247058823513</v>
      </c>
      <c r="CE124" s="4">
        <f t="shared" si="1115"/>
        <v>47.295247058823513</v>
      </c>
      <c r="CF124" s="4">
        <f t="shared" si="1115"/>
        <v>47.295247058823513</v>
      </c>
      <c r="CG124" s="4">
        <f t="shared" si="1115"/>
        <v>47.295247058823513</v>
      </c>
      <c r="CH124" s="4">
        <f t="shared" si="1115"/>
        <v>47.295247058823513</v>
      </c>
      <c r="CI124" s="4">
        <f t="shared" si="1115"/>
        <v>47.295247058823513</v>
      </c>
    </row>
    <row r="125" spans="1:87" x14ac:dyDescent="0.25">
      <c r="A125" s="16" t="s">
        <v>223</v>
      </c>
      <c r="B125" s="2" t="s">
        <v>220</v>
      </c>
      <c r="E125" s="4">
        <f t="shared" ref="E125:AJ125" si="1116">+E123*1000/E100</f>
        <v>18.563704947920254</v>
      </c>
      <c r="F125" s="4">
        <f t="shared" si="1116"/>
        <v>27.740148604206453</v>
      </c>
      <c r="G125" s="4">
        <f t="shared" si="1116"/>
        <v>27.740148604206453</v>
      </c>
      <c r="H125" s="4">
        <f t="shared" si="1116"/>
        <v>27.740148604206453</v>
      </c>
      <c r="I125" s="4">
        <f t="shared" si="1116"/>
        <v>18.563704947920254</v>
      </c>
      <c r="J125" s="4">
        <f t="shared" si="1116"/>
        <v>18.563704947920254</v>
      </c>
      <c r="K125" s="4">
        <f t="shared" si="1116"/>
        <v>18.563704947920254</v>
      </c>
      <c r="L125" s="4">
        <f t="shared" si="1116"/>
        <v>18.563704947920254</v>
      </c>
      <c r="M125" s="4">
        <f t="shared" si="1116"/>
        <v>27.740148604206453</v>
      </c>
      <c r="N125" s="4">
        <f t="shared" si="1116"/>
        <v>20.877786778120292</v>
      </c>
      <c r="O125" s="4">
        <f t="shared" si="1116"/>
        <v>25.115934969396609</v>
      </c>
      <c r="P125" s="4">
        <f t="shared" si="1116"/>
        <v>29.667424187408251</v>
      </c>
      <c r="Q125" s="4">
        <f t="shared" si="1116"/>
        <v>29.667424187408251</v>
      </c>
      <c r="R125" s="4">
        <f t="shared" si="1116"/>
        <v>29.667424187408251</v>
      </c>
      <c r="S125" s="4">
        <f t="shared" si="1116"/>
        <v>25.115934969396609</v>
      </c>
      <c r="T125" s="4">
        <f t="shared" si="1116"/>
        <v>25.115934969396609</v>
      </c>
      <c r="U125" s="4">
        <f t="shared" si="1116"/>
        <v>25.115934969396609</v>
      </c>
      <c r="V125" s="4">
        <f t="shared" si="1116"/>
        <v>25.115934969396609</v>
      </c>
      <c r="W125" s="4">
        <f t="shared" si="1116"/>
        <v>29.667424187408251</v>
      </c>
      <c r="X125" s="4">
        <f t="shared" si="1116"/>
        <v>26.631778354319433</v>
      </c>
      <c r="Y125" s="4">
        <f t="shared" si="1116"/>
        <v>26.280172350503761</v>
      </c>
      <c r="Z125" s="4">
        <f t="shared" si="1116"/>
        <v>37.263656137062029</v>
      </c>
      <c r="AA125" s="4">
        <f t="shared" si="1116"/>
        <v>32.60110903860609</v>
      </c>
      <c r="AB125" s="4">
        <f t="shared" si="1116"/>
        <v>32.60110903860609</v>
      </c>
      <c r="AC125" s="4">
        <f t="shared" si="1116"/>
        <v>32.60110903860609</v>
      </c>
      <c r="AD125" s="4">
        <f t="shared" si="1116"/>
        <v>26.280172350503761</v>
      </c>
      <c r="AE125" s="4">
        <f t="shared" si="1116"/>
        <v>26.280172350503761</v>
      </c>
      <c r="AF125" s="4">
        <f t="shared" si="1116"/>
        <v>26.280172350503761</v>
      </c>
      <c r="AG125" s="4">
        <f t="shared" si="1116"/>
        <v>26.280172350503761</v>
      </c>
      <c r="AH125" s="4">
        <f t="shared" si="1116"/>
        <v>32.60110903860609</v>
      </c>
      <c r="AI125" s="4">
        <f t="shared" si="1116"/>
        <v>28.222853020620327</v>
      </c>
      <c r="AJ125" s="4">
        <f t="shared" si="1116"/>
        <v>28.812126657090179</v>
      </c>
      <c r="AK125" s="4">
        <f t="shared" ref="AK125:BP125" si="1117">+AK123*1000/AK100</f>
        <v>37.438484142292353</v>
      </c>
      <c r="AL125" s="4">
        <f t="shared" si="1117"/>
        <v>33.373083649519423</v>
      </c>
      <c r="AM125" s="4">
        <f t="shared" si="1117"/>
        <v>33.373083649519423</v>
      </c>
      <c r="AN125" s="4">
        <f t="shared" si="1117"/>
        <v>33.373083649519423</v>
      </c>
      <c r="AO125" s="4">
        <f t="shared" si="1117"/>
        <v>28.812126657090179</v>
      </c>
      <c r="AP125" s="4">
        <f t="shared" si="1117"/>
        <v>28.812126657090179</v>
      </c>
      <c r="AQ125" s="4">
        <f t="shared" si="1117"/>
        <v>28.812126657090179</v>
      </c>
      <c r="AR125" s="4">
        <f t="shared" si="1117"/>
        <v>28.812126657090179</v>
      </c>
      <c r="AS125" s="4">
        <f t="shared" si="1117"/>
        <v>33.373083649519423</v>
      </c>
      <c r="AT125" s="4">
        <f t="shared" si="1117"/>
        <v>30.409247704305031</v>
      </c>
      <c r="AU125" s="4">
        <f t="shared" si="1117"/>
        <v>31.588021244019501</v>
      </c>
      <c r="AV125" s="4">
        <f t="shared" si="1117"/>
        <v>37.614132379206346</v>
      </c>
      <c r="AW125" s="4">
        <f t="shared" si="1117"/>
        <v>34.163338153892489</v>
      </c>
      <c r="AX125" s="4">
        <f t="shared" si="1117"/>
        <v>34.163338153892489</v>
      </c>
      <c r="AY125" s="4">
        <f t="shared" si="1117"/>
        <v>34.163338153892489</v>
      </c>
      <c r="AZ125" s="4">
        <f t="shared" si="1117"/>
        <v>31.588021244019501</v>
      </c>
      <c r="BA125" s="4">
        <f t="shared" si="1117"/>
        <v>31.588021244019501</v>
      </c>
      <c r="BB125" s="4">
        <f t="shared" si="1117"/>
        <v>31.588021244019501</v>
      </c>
      <c r="BC125" s="4">
        <f t="shared" si="1117"/>
        <v>31.588021244019501</v>
      </c>
      <c r="BD125" s="4">
        <f t="shared" si="1117"/>
        <v>34.163338153892489</v>
      </c>
      <c r="BE125" s="4">
        <f t="shared" si="1117"/>
        <v>32.765020080222058</v>
      </c>
      <c r="BF125" s="4">
        <f t="shared" si="1117"/>
        <v>17.893082475712781</v>
      </c>
      <c r="BG125" s="4">
        <f t="shared" si="1117"/>
        <v>24.965837902979064</v>
      </c>
      <c r="BH125" s="4">
        <f t="shared" si="1117"/>
        <v>24.965837902979064</v>
      </c>
      <c r="BI125" s="4">
        <f t="shared" si="1117"/>
        <v>24.965837902979064</v>
      </c>
      <c r="BJ125" s="4">
        <f t="shared" si="1117"/>
        <v>17.893082475712781</v>
      </c>
      <c r="BK125" s="4">
        <f t="shared" si="1117"/>
        <v>17.893082475712781</v>
      </c>
      <c r="BL125" s="4">
        <f t="shared" si="1117"/>
        <v>17.893082475712781</v>
      </c>
      <c r="BM125" s="4">
        <f t="shared" si="1117"/>
        <v>17.893082475712781</v>
      </c>
      <c r="BN125" s="4">
        <f t="shared" si="1117"/>
        <v>20.236027610513784</v>
      </c>
      <c r="BO125" s="4">
        <f t="shared" si="1117"/>
        <v>20.276014349042036</v>
      </c>
      <c r="BP125" s="4">
        <f t="shared" si="1117"/>
        <v>28.290692128858371</v>
      </c>
      <c r="BQ125" s="4">
        <f t="shared" ref="BQ125:CI125" si="1118">+BQ123*1000/BQ100</f>
        <v>28.290692128858371</v>
      </c>
      <c r="BR125" s="4">
        <f t="shared" si="1118"/>
        <v>28.290692128858371</v>
      </c>
      <c r="BS125" s="4">
        <f t="shared" si="1118"/>
        <v>20.276014349042036</v>
      </c>
      <c r="BT125" s="4">
        <f t="shared" si="1118"/>
        <v>20.276014349042036</v>
      </c>
      <c r="BU125" s="4">
        <f t="shared" si="1118"/>
        <v>20.276014349042036</v>
      </c>
      <c r="BV125" s="4">
        <f t="shared" si="1118"/>
        <v>20.276014349042036</v>
      </c>
      <c r="BW125" s="4">
        <f t="shared" si="1118"/>
        <v>28.290692128858371</v>
      </c>
      <c r="BX125" s="4">
        <f t="shared" si="1118"/>
        <v>22.396022049745415</v>
      </c>
      <c r="BY125" s="4">
        <f t="shared" si="1118"/>
        <v>28.13811579696738</v>
      </c>
      <c r="BZ125" s="4">
        <f t="shared" si="1118"/>
        <v>35.249577229902066</v>
      </c>
      <c r="CA125" s="4">
        <f t="shared" si="1118"/>
        <v>35.249577229902066</v>
      </c>
      <c r="CB125" s="4">
        <f t="shared" si="1118"/>
        <v>35.249577229902066</v>
      </c>
      <c r="CC125" s="4">
        <f t="shared" si="1118"/>
        <v>28.13811579696738</v>
      </c>
      <c r="CD125" s="4">
        <f t="shared" si="1118"/>
        <v>28.13811579696738</v>
      </c>
      <c r="CE125" s="4">
        <f t="shared" si="1118"/>
        <v>28.13811579696738</v>
      </c>
      <c r="CF125" s="4">
        <f t="shared" si="1118"/>
        <v>28.13811579696738</v>
      </c>
      <c r="CG125" s="4">
        <f t="shared" si="1118"/>
        <v>35.249577229902066</v>
      </c>
      <c r="CH125" s="4">
        <f t="shared" si="1118"/>
        <v>40.438061223380224</v>
      </c>
      <c r="CI125" s="4">
        <f t="shared" si="1118"/>
        <v>30.300146433881146</v>
      </c>
    </row>
    <row r="126" spans="1:87" x14ac:dyDescent="0.25">
      <c r="A126" s="16" t="s">
        <v>224</v>
      </c>
      <c r="B126" s="2" t="s">
        <v>221</v>
      </c>
      <c r="E126" s="4">
        <f t="shared" ref="E126:AJ126" si="1119">+E124*1000/E100</f>
        <v>14.822041762408073</v>
      </c>
      <c r="F126" s="4">
        <f t="shared" si="1119"/>
        <v>14.822041762408073</v>
      </c>
      <c r="G126" s="4">
        <f t="shared" si="1119"/>
        <v>14.822041762408073</v>
      </c>
      <c r="H126" s="4">
        <f t="shared" si="1119"/>
        <v>14.822041762408073</v>
      </c>
      <c r="I126" s="4">
        <f t="shared" si="1119"/>
        <v>14.822041762408073</v>
      </c>
      <c r="J126" s="4">
        <f t="shared" si="1119"/>
        <v>14.822041762408073</v>
      </c>
      <c r="K126" s="4">
        <f t="shared" si="1119"/>
        <v>14.822041762408073</v>
      </c>
      <c r="L126" s="4">
        <f t="shared" si="1119"/>
        <v>14.822041762408073</v>
      </c>
      <c r="M126" s="4">
        <f t="shared" si="1119"/>
        <v>14.822041762408073</v>
      </c>
      <c r="N126" s="4">
        <f t="shared" si="1119"/>
        <v>14.822041762408073</v>
      </c>
      <c r="O126" s="4">
        <f t="shared" si="1119"/>
        <v>14.68147605969587</v>
      </c>
      <c r="P126" s="4">
        <f t="shared" si="1119"/>
        <v>14.68147605969587</v>
      </c>
      <c r="Q126" s="4">
        <f t="shared" si="1119"/>
        <v>14.68147605969587</v>
      </c>
      <c r="R126" s="4">
        <f t="shared" si="1119"/>
        <v>14.68147605969587</v>
      </c>
      <c r="S126" s="4">
        <f t="shared" si="1119"/>
        <v>14.68147605969587</v>
      </c>
      <c r="T126" s="4">
        <f t="shared" si="1119"/>
        <v>14.68147605969587</v>
      </c>
      <c r="U126" s="4">
        <f t="shared" si="1119"/>
        <v>14.68147605969587</v>
      </c>
      <c r="V126" s="4">
        <f t="shared" si="1119"/>
        <v>14.68147605969587</v>
      </c>
      <c r="W126" s="4">
        <f t="shared" si="1119"/>
        <v>14.68147605969587</v>
      </c>
      <c r="X126" s="4">
        <f t="shared" si="1119"/>
        <v>14.68147605969587</v>
      </c>
      <c r="Y126" s="4">
        <f t="shared" si="1119"/>
        <v>16.432157284918265</v>
      </c>
      <c r="Z126" s="4">
        <f t="shared" si="1119"/>
        <v>16.432157284918265</v>
      </c>
      <c r="AA126" s="4">
        <f t="shared" si="1119"/>
        <v>16.432157284918265</v>
      </c>
      <c r="AB126" s="4">
        <f t="shared" si="1119"/>
        <v>16.432157284918265</v>
      </c>
      <c r="AC126" s="4">
        <f t="shared" si="1119"/>
        <v>16.432157284918265</v>
      </c>
      <c r="AD126" s="4">
        <f t="shared" si="1119"/>
        <v>16.432157284918265</v>
      </c>
      <c r="AE126" s="4">
        <f t="shared" si="1119"/>
        <v>16.432157284918265</v>
      </c>
      <c r="AF126" s="4">
        <f t="shared" si="1119"/>
        <v>16.432157284918265</v>
      </c>
      <c r="AG126" s="4">
        <f t="shared" si="1119"/>
        <v>16.432157284918265</v>
      </c>
      <c r="AH126" s="4">
        <f t="shared" si="1119"/>
        <v>16.432157284918265</v>
      </c>
      <c r="AI126" s="4">
        <f t="shared" si="1119"/>
        <v>16.432157284918265</v>
      </c>
      <c r="AJ126" s="4">
        <f t="shared" si="1119"/>
        <v>16.432157284918265</v>
      </c>
      <c r="AK126" s="4">
        <f t="shared" ref="AK126:BP126" si="1120">+AK124*1000/AK100</f>
        <v>16.432157284918265</v>
      </c>
      <c r="AL126" s="4">
        <f t="shared" si="1120"/>
        <v>16.432157284918265</v>
      </c>
      <c r="AM126" s="4">
        <f t="shared" si="1120"/>
        <v>16.432157284918265</v>
      </c>
      <c r="AN126" s="4">
        <f t="shared" si="1120"/>
        <v>16.432157284918265</v>
      </c>
      <c r="AO126" s="4">
        <f t="shared" si="1120"/>
        <v>16.432157284918265</v>
      </c>
      <c r="AP126" s="4">
        <f t="shared" si="1120"/>
        <v>16.432157284918265</v>
      </c>
      <c r="AQ126" s="4">
        <f t="shared" si="1120"/>
        <v>16.432157284918265</v>
      </c>
      <c r="AR126" s="4">
        <f t="shared" si="1120"/>
        <v>16.432157284918265</v>
      </c>
      <c r="AS126" s="4">
        <f t="shared" si="1120"/>
        <v>16.432157284918265</v>
      </c>
      <c r="AT126" s="4">
        <f t="shared" si="1120"/>
        <v>16.432157284918265</v>
      </c>
      <c r="AU126" s="4">
        <f t="shared" si="1120"/>
        <v>16.432157284918265</v>
      </c>
      <c r="AV126" s="4">
        <f t="shared" si="1120"/>
        <v>16.432157284918265</v>
      </c>
      <c r="AW126" s="4">
        <f t="shared" si="1120"/>
        <v>16.432157284918265</v>
      </c>
      <c r="AX126" s="4">
        <f t="shared" si="1120"/>
        <v>16.432157284918265</v>
      </c>
      <c r="AY126" s="4">
        <f t="shared" si="1120"/>
        <v>16.432157284918265</v>
      </c>
      <c r="AZ126" s="4">
        <f t="shared" si="1120"/>
        <v>16.432157284918265</v>
      </c>
      <c r="BA126" s="4">
        <f t="shared" si="1120"/>
        <v>16.432157284918265</v>
      </c>
      <c r="BB126" s="4">
        <f t="shared" si="1120"/>
        <v>16.432157284918265</v>
      </c>
      <c r="BC126" s="4">
        <f t="shared" si="1120"/>
        <v>16.432157284918265</v>
      </c>
      <c r="BD126" s="4">
        <f t="shared" si="1120"/>
        <v>16.432157284918265</v>
      </c>
      <c r="BE126" s="4">
        <f t="shared" si="1120"/>
        <v>16.432157284918265</v>
      </c>
      <c r="BF126" s="4">
        <f t="shared" si="1120"/>
        <v>14.714562598265152</v>
      </c>
      <c r="BG126" s="4">
        <f t="shared" si="1120"/>
        <v>14.714562598265152</v>
      </c>
      <c r="BH126" s="4">
        <f t="shared" si="1120"/>
        <v>14.714562598265152</v>
      </c>
      <c r="BI126" s="4">
        <f t="shared" si="1120"/>
        <v>14.714562598265152</v>
      </c>
      <c r="BJ126" s="4">
        <f t="shared" si="1120"/>
        <v>14.714562598265152</v>
      </c>
      <c r="BK126" s="4">
        <f t="shared" si="1120"/>
        <v>14.714562598265152</v>
      </c>
      <c r="BL126" s="4">
        <f t="shared" si="1120"/>
        <v>14.714562598265152</v>
      </c>
      <c r="BM126" s="4">
        <f t="shared" si="1120"/>
        <v>14.714562598265152</v>
      </c>
      <c r="BN126" s="4">
        <f t="shared" si="1120"/>
        <v>14.714562598265152</v>
      </c>
      <c r="BO126" s="4">
        <f t="shared" si="1120"/>
        <v>14.714562598265152</v>
      </c>
      <c r="BP126" s="4">
        <f t="shared" si="1120"/>
        <v>14.714562598265152</v>
      </c>
      <c r="BQ126" s="4">
        <f t="shared" ref="BQ126:CI126" si="1121">+BQ124*1000/BQ100</f>
        <v>14.714562598265152</v>
      </c>
      <c r="BR126" s="4">
        <f t="shared" si="1121"/>
        <v>14.714562598265152</v>
      </c>
      <c r="BS126" s="4">
        <f t="shared" si="1121"/>
        <v>14.714562598265152</v>
      </c>
      <c r="BT126" s="4">
        <f t="shared" si="1121"/>
        <v>14.714562598265152</v>
      </c>
      <c r="BU126" s="4">
        <f t="shared" si="1121"/>
        <v>14.714562598265152</v>
      </c>
      <c r="BV126" s="4">
        <f t="shared" si="1121"/>
        <v>14.714562598265152</v>
      </c>
      <c r="BW126" s="4">
        <f t="shared" si="1121"/>
        <v>14.714562598265152</v>
      </c>
      <c r="BX126" s="4">
        <f t="shared" si="1121"/>
        <v>14.714562598265152</v>
      </c>
      <c r="BY126" s="4">
        <f t="shared" si="1121"/>
        <v>17.848235020419907</v>
      </c>
      <c r="BZ126" s="4">
        <f t="shared" si="1121"/>
        <v>17.848235020419907</v>
      </c>
      <c r="CA126" s="4">
        <f t="shared" si="1121"/>
        <v>17.848235020419907</v>
      </c>
      <c r="CB126" s="4">
        <f t="shared" si="1121"/>
        <v>17.848235020419907</v>
      </c>
      <c r="CC126" s="4">
        <f t="shared" si="1121"/>
        <v>17.848235020419907</v>
      </c>
      <c r="CD126" s="4">
        <f t="shared" si="1121"/>
        <v>17.848235020419907</v>
      </c>
      <c r="CE126" s="4">
        <f t="shared" si="1121"/>
        <v>17.848235020419907</v>
      </c>
      <c r="CF126" s="4">
        <f t="shared" si="1121"/>
        <v>17.848235020419907</v>
      </c>
      <c r="CG126" s="4">
        <f t="shared" si="1121"/>
        <v>17.848235020419907</v>
      </c>
      <c r="CH126" s="4">
        <f t="shared" si="1121"/>
        <v>17.848235020419907</v>
      </c>
      <c r="CI126" s="4">
        <f t="shared" si="1121"/>
        <v>17.848235020419907</v>
      </c>
    </row>
    <row r="127" spans="1:87" x14ac:dyDescent="0.25">
      <c r="A127" s="16" t="s">
        <v>225</v>
      </c>
      <c r="B127" s="2" t="s">
        <v>222</v>
      </c>
      <c r="E127" s="4">
        <f t="shared" ref="E127:L127" si="1122">+E125+E126</f>
        <v>33.385746710328327</v>
      </c>
      <c r="F127" s="4">
        <f t="shared" si="1122"/>
        <v>42.56219036661453</v>
      </c>
      <c r="G127" s="4">
        <f t="shared" si="1122"/>
        <v>42.56219036661453</v>
      </c>
      <c r="H127" s="4">
        <f t="shared" si="1122"/>
        <v>42.56219036661453</v>
      </c>
      <c r="I127" s="4">
        <f t="shared" si="1122"/>
        <v>33.385746710328327</v>
      </c>
      <c r="J127" s="4">
        <f t="shared" si="1122"/>
        <v>33.385746710328327</v>
      </c>
      <c r="K127" s="4">
        <f t="shared" si="1122"/>
        <v>33.385746710328327</v>
      </c>
      <c r="L127" s="4">
        <f t="shared" si="1122"/>
        <v>33.385746710328327</v>
      </c>
      <c r="M127" s="4">
        <f t="shared" ref="M127:N127" si="1123">+M125+M126</f>
        <v>42.56219036661453</v>
      </c>
      <c r="N127" s="4">
        <f t="shared" si="1123"/>
        <v>35.699828540528365</v>
      </c>
      <c r="O127" s="4">
        <f t="shared" ref="O127:W127" si="1124">+O125+O126</f>
        <v>39.79741102909248</v>
      </c>
      <c r="P127" s="4">
        <f t="shared" ref="P127:R127" si="1125">+P125+P126</f>
        <v>44.348900247104119</v>
      </c>
      <c r="Q127" s="4">
        <f t="shared" si="1125"/>
        <v>44.348900247104119</v>
      </c>
      <c r="R127" s="4">
        <f t="shared" si="1125"/>
        <v>44.348900247104119</v>
      </c>
      <c r="S127" s="4">
        <f t="shared" si="1124"/>
        <v>39.79741102909248</v>
      </c>
      <c r="T127" s="4">
        <f t="shared" ref="T127:U127" si="1126">+T125+T126</f>
        <v>39.79741102909248</v>
      </c>
      <c r="U127" s="4">
        <f t="shared" si="1126"/>
        <v>39.79741102909248</v>
      </c>
      <c r="V127" s="4">
        <f t="shared" ref="V127" si="1127">+V125+V126</f>
        <v>39.79741102909248</v>
      </c>
      <c r="W127" s="4">
        <f t="shared" si="1124"/>
        <v>44.348900247104119</v>
      </c>
      <c r="X127" s="4">
        <f t="shared" ref="X127" si="1128">+X125+X126</f>
        <v>41.313254414015304</v>
      </c>
      <c r="Y127" s="4">
        <f>+Y125+Y126</f>
        <v>42.712329635422023</v>
      </c>
      <c r="Z127" s="4">
        <f t="shared" ref="Z127" si="1129">+Z125+Z126</f>
        <v>53.69581342198029</v>
      </c>
      <c r="AA127" s="4">
        <f t="shared" ref="AA127:AC127" si="1130">+AA125+AA126</f>
        <v>49.033266323524359</v>
      </c>
      <c r="AB127" s="4">
        <f t="shared" si="1130"/>
        <v>49.033266323524359</v>
      </c>
      <c r="AC127" s="4">
        <f t="shared" si="1130"/>
        <v>49.033266323524359</v>
      </c>
      <c r="AD127" s="4">
        <f t="shared" ref="AD127:AH127" si="1131">+AD125+AD126</f>
        <v>42.712329635422023</v>
      </c>
      <c r="AE127" s="4">
        <f t="shared" ref="AE127:AF127" si="1132">+AE125+AE126</f>
        <v>42.712329635422023</v>
      </c>
      <c r="AF127" s="4">
        <f t="shared" si="1132"/>
        <v>42.712329635422023</v>
      </c>
      <c r="AG127" s="4">
        <f t="shared" ref="AG127" si="1133">+AG125+AG126</f>
        <v>42.712329635422023</v>
      </c>
      <c r="AH127" s="4">
        <f t="shared" si="1131"/>
        <v>49.033266323524359</v>
      </c>
      <c r="AI127" s="4">
        <f t="shared" ref="AI127" si="1134">+AI125+AI126</f>
        <v>44.655010305538596</v>
      </c>
      <c r="AJ127" s="4">
        <f t="shared" ref="AJ127:AS127" si="1135">+AJ125+AJ126</f>
        <v>45.244283942008444</v>
      </c>
      <c r="AK127" s="4">
        <f t="shared" ref="AK127" si="1136">+AK125+AK126</f>
        <v>53.870641427210614</v>
      </c>
      <c r="AL127" s="4">
        <f t="shared" ref="AL127:AN127" si="1137">+AL125+AL126</f>
        <v>49.805240934437691</v>
      </c>
      <c r="AM127" s="4">
        <f t="shared" si="1137"/>
        <v>49.805240934437691</v>
      </c>
      <c r="AN127" s="4">
        <f t="shared" si="1137"/>
        <v>49.805240934437691</v>
      </c>
      <c r="AO127" s="4">
        <f t="shared" si="1135"/>
        <v>45.244283942008444</v>
      </c>
      <c r="AP127" s="4">
        <f t="shared" ref="AP127:AQ127" si="1138">+AP125+AP126</f>
        <v>45.244283942008444</v>
      </c>
      <c r="AQ127" s="4">
        <f t="shared" si="1138"/>
        <v>45.244283942008444</v>
      </c>
      <c r="AR127" s="4">
        <f t="shared" ref="AR127" si="1139">+AR125+AR126</f>
        <v>45.244283942008444</v>
      </c>
      <c r="AS127" s="4">
        <f t="shared" si="1135"/>
        <v>49.805240934437691</v>
      </c>
      <c r="AT127" s="4">
        <f t="shared" ref="AT127" si="1140">+AT125+AT126</f>
        <v>46.841404989223292</v>
      </c>
      <c r="AU127" s="4">
        <f t="shared" ref="AU127:BD127" si="1141">+AU125+AU126</f>
        <v>48.020178528937763</v>
      </c>
      <c r="AV127" s="4">
        <f t="shared" ref="AV127" si="1142">+AV125+AV126</f>
        <v>54.046289664124615</v>
      </c>
      <c r="AW127" s="4">
        <f t="shared" ref="AW127:AY127" si="1143">+AW125+AW126</f>
        <v>50.595495438810758</v>
      </c>
      <c r="AX127" s="4">
        <f t="shared" si="1143"/>
        <v>50.595495438810758</v>
      </c>
      <c r="AY127" s="4">
        <f t="shared" si="1143"/>
        <v>50.595495438810758</v>
      </c>
      <c r="AZ127" s="4">
        <f t="shared" si="1141"/>
        <v>48.020178528937763</v>
      </c>
      <c r="BA127" s="4">
        <f t="shared" ref="BA127:BB127" si="1144">+BA125+BA126</f>
        <v>48.020178528937763</v>
      </c>
      <c r="BB127" s="4">
        <f t="shared" si="1144"/>
        <v>48.020178528937763</v>
      </c>
      <c r="BC127" s="4">
        <f t="shared" ref="BC127" si="1145">+BC125+BC126</f>
        <v>48.020178528937763</v>
      </c>
      <c r="BD127" s="4">
        <f t="shared" si="1141"/>
        <v>50.595495438810758</v>
      </c>
      <c r="BE127" s="4">
        <f t="shared" ref="BE127" si="1146">+BE125+BE126</f>
        <v>49.19717736514032</v>
      </c>
      <c r="BF127" s="4">
        <f t="shared" ref="BF127:BS127" si="1147">+BF125+BF126</f>
        <v>32.607645073977935</v>
      </c>
      <c r="BG127" s="4">
        <f t="shared" ref="BG127:BI127" si="1148">+BG125+BG126</f>
        <v>39.680400501244215</v>
      </c>
      <c r="BH127" s="4">
        <f t="shared" si="1148"/>
        <v>39.680400501244215</v>
      </c>
      <c r="BI127" s="4">
        <f t="shared" si="1148"/>
        <v>39.680400501244215</v>
      </c>
      <c r="BJ127" s="4">
        <f t="shared" si="1147"/>
        <v>32.607645073977935</v>
      </c>
      <c r="BK127" s="4">
        <f t="shared" ref="BK127:BL127" si="1149">+BK125+BK126</f>
        <v>32.607645073977935</v>
      </c>
      <c r="BL127" s="4">
        <f t="shared" si="1149"/>
        <v>32.607645073977935</v>
      </c>
      <c r="BM127" s="4">
        <f t="shared" ref="BM127" si="1150">+BM125+BM126</f>
        <v>32.607645073977935</v>
      </c>
      <c r="BN127" s="4">
        <f t="shared" ref="BN127" si="1151">+BN125+BN126</f>
        <v>34.950590208778934</v>
      </c>
      <c r="BO127" s="4">
        <f t="shared" si="1147"/>
        <v>34.99057694730719</v>
      </c>
      <c r="BP127" s="4">
        <f t="shared" ref="BP127:BR127" si="1152">+BP125+BP126</f>
        <v>43.005254727123521</v>
      </c>
      <c r="BQ127" s="4">
        <f t="shared" si="1152"/>
        <v>43.005254727123521</v>
      </c>
      <c r="BR127" s="4">
        <f t="shared" si="1152"/>
        <v>43.005254727123521</v>
      </c>
      <c r="BS127" s="4">
        <f t="shared" si="1147"/>
        <v>34.99057694730719</v>
      </c>
      <c r="BT127" s="4">
        <f t="shared" ref="BT127:BU127" si="1153">+BT125+BT126</f>
        <v>34.99057694730719</v>
      </c>
      <c r="BU127" s="4">
        <f t="shared" si="1153"/>
        <v>34.99057694730719</v>
      </c>
      <c r="BV127" s="4">
        <f t="shared" ref="BV127" si="1154">+BV125+BV126</f>
        <v>34.99057694730719</v>
      </c>
      <c r="BW127" s="4">
        <f t="shared" ref="BW127" si="1155">+BW125+BW126</f>
        <v>43.005254727123521</v>
      </c>
      <c r="BX127" s="4">
        <f t="shared" ref="BX127" si="1156">+BX125+BX126</f>
        <v>37.110584648010565</v>
      </c>
      <c r="BY127" s="4">
        <f t="shared" ref="BY127:CH127" si="1157">+BY125+BY126</f>
        <v>45.98635081738729</v>
      </c>
      <c r="BZ127" s="4">
        <f t="shared" ref="BZ127:CB127" si="1158">+BZ125+BZ126</f>
        <v>53.097812250321972</v>
      </c>
      <c r="CA127" s="4">
        <f t="shared" si="1158"/>
        <v>53.097812250321972</v>
      </c>
      <c r="CB127" s="4">
        <f t="shared" si="1158"/>
        <v>53.097812250321972</v>
      </c>
      <c r="CC127" s="4">
        <f t="shared" si="1157"/>
        <v>45.98635081738729</v>
      </c>
      <c r="CD127" s="4">
        <f t="shared" ref="CD127:CE127" si="1159">+CD125+CD126</f>
        <v>45.98635081738729</v>
      </c>
      <c r="CE127" s="4">
        <f t="shared" si="1159"/>
        <v>45.98635081738729</v>
      </c>
      <c r="CF127" s="4">
        <f t="shared" ref="CF127" si="1160">+CF125+CF126</f>
        <v>45.98635081738729</v>
      </c>
      <c r="CG127" s="4">
        <f t="shared" ref="CG127" si="1161">+CG125+CG126</f>
        <v>53.097812250321972</v>
      </c>
      <c r="CH127" s="4">
        <f t="shared" si="1157"/>
        <v>58.28629624380013</v>
      </c>
      <c r="CI127" s="4">
        <f t="shared" ref="CI127" si="1162">+CI125+CI126</f>
        <v>48.148381454301052</v>
      </c>
    </row>
    <row r="128" spans="1:87" x14ac:dyDescent="0.25">
      <c r="A128" s="16" t="s">
        <v>214</v>
      </c>
      <c r="B128" s="2" t="s">
        <v>213</v>
      </c>
      <c r="D128" s="2" t="s">
        <v>62</v>
      </c>
      <c r="E128" s="4">
        <f t="shared" ref="E128:CI128" si="1163">VS_svin_tot_omsat_lager</f>
        <v>0.66286302531667807</v>
      </c>
      <c r="F128" s="4">
        <f t="shared" si="1163"/>
        <v>0.66286302531667807</v>
      </c>
      <c r="G128" s="4">
        <f t="shared" si="1163"/>
        <v>0.66286302531667807</v>
      </c>
      <c r="H128" s="4">
        <f t="shared" si="1163"/>
        <v>0.66286302531667807</v>
      </c>
      <c r="I128" s="4">
        <f t="shared" si="1163"/>
        <v>0.66286302531667807</v>
      </c>
      <c r="J128" s="4">
        <f t="shared" si="1163"/>
        <v>0.66286302531667807</v>
      </c>
      <c r="K128" s="4">
        <f t="shared" si="1163"/>
        <v>0.66286302531667807</v>
      </c>
      <c r="L128" s="4">
        <f t="shared" si="1163"/>
        <v>0.66286302531667807</v>
      </c>
      <c r="M128" s="4">
        <f t="shared" si="1163"/>
        <v>0.66286302531667807</v>
      </c>
      <c r="N128" s="4">
        <f t="shared" si="1163"/>
        <v>0.66286302531667807</v>
      </c>
      <c r="O128" s="4">
        <f t="shared" si="1163"/>
        <v>0.66286302531667807</v>
      </c>
      <c r="P128" s="4">
        <f t="shared" si="1163"/>
        <v>0.66286302531667807</v>
      </c>
      <c r="Q128" s="4">
        <f t="shared" si="1163"/>
        <v>0.66286302531667807</v>
      </c>
      <c r="R128" s="4">
        <f t="shared" si="1163"/>
        <v>0.66286302531667807</v>
      </c>
      <c r="S128" s="4">
        <f t="shared" si="1163"/>
        <v>0.66286302531667807</v>
      </c>
      <c r="T128" s="4">
        <f t="shared" si="1163"/>
        <v>0.66286302531667807</v>
      </c>
      <c r="U128" s="4">
        <f t="shared" si="1163"/>
        <v>0.66286302531667807</v>
      </c>
      <c r="V128" s="4">
        <f t="shared" si="1163"/>
        <v>0.66286302531667807</v>
      </c>
      <c r="W128" s="4">
        <f t="shared" si="1163"/>
        <v>0.66286302531667807</v>
      </c>
      <c r="X128" s="4">
        <f t="shared" si="1163"/>
        <v>0.66286302531667807</v>
      </c>
      <c r="Y128" s="4">
        <f t="shared" si="1163"/>
        <v>0.66286302531667807</v>
      </c>
      <c r="Z128" s="4">
        <f t="shared" si="1163"/>
        <v>0.66286302531667807</v>
      </c>
      <c r="AA128" s="4">
        <f t="shared" si="1163"/>
        <v>0.66286302531667807</v>
      </c>
      <c r="AB128" s="4">
        <f t="shared" si="1163"/>
        <v>0.66286302531667807</v>
      </c>
      <c r="AC128" s="4">
        <f t="shared" si="1163"/>
        <v>0.66286302531667807</v>
      </c>
      <c r="AD128" s="4">
        <f t="shared" si="1163"/>
        <v>0.66286302531667807</v>
      </c>
      <c r="AE128" s="4">
        <f t="shared" si="1163"/>
        <v>0.66286302531667807</v>
      </c>
      <c r="AF128" s="4">
        <f t="shared" si="1163"/>
        <v>0.66286302531667807</v>
      </c>
      <c r="AG128" s="4">
        <f t="shared" si="1163"/>
        <v>0.66286302531667807</v>
      </c>
      <c r="AH128" s="4">
        <f t="shared" si="1163"/>
        <v>0.66286302531667807</v>
      </c>
      <c r="AI128" s="4">
        <f t="shared" si="1163"/>
        <v>0.66286302531667807</v>
      </c>
      <c r="AJ128" s="4">
        <f t="shared" si="1163"/>
        <v>0.66286302531667807</v>
      </c>
      <c r="AK128" s="4">
        <f t="shared" si="1163"/>
        <v>0.66286302531667807</v>
      </c>
      <c r="AL128" s="4">
        <f t="shared" si="1163"/>
        <v>0.66286302531667807</v>
      </c>
      <c r="AM128" s="4">
        <f t="shared" si="1163"/>
        <v>0.66286302531667807</v>
      </c>
      <c r="AN128" s="4">
        <f t="shared" si="1163"/>
        <v>0.66286302531667807</v>
      </c>
      <c r="AO128" s="4">
        <f t="shared" si="1163"/>
        <v>0.66286302531667807</v>
      </c>
      <c r="AP128" s="4">
        <f t="shared" si="1163"/>
        <v>0.66286302531667807</v>
      </c>
      <c r="AQ128" s="4">
        <f t="shared" si="1163"/>
        <v>0.66286302531667807</v>
      </c>
      <c r="AR128" s="4">
        <f t="shared" si="1163"/>
        <v>0.66286302531667807</v>
      </c>
      <c r="AS128" s="4">
        <f t="shared" si="1163"/>
        <v>0.66286302531667807</v>
      </c>
      <c r="AT128" s="4">
        <f t="shared" si="1163"/>
        <v>0.66286302531667807</v>
      </c>
      <c r="AU128" s="4">
        <f t="shared" si="1163"/>
        <v>0.66286302531667807</v>
      </c>
      <c r="AV128" s="4">
        <f t="shared" si="1163"/>
        <v>0.66286302531667807</v>
      </c>
      <c r="AW128" s="4">
        <f t="shared" si="1163"/>
        <v>0.66286302531667807</v>
      </c>
      <c r="AX128" s="4">
        <f t="shared" si="1163"/>
        <v>0.66286302531667807</v>
      </c>
      <c r="AY128" s="4">
        <f t="shared" si="1163"/>
        <v>0.66286302531667807</v>
      </c>
      <c r="AZ128" s="4">
        <f t="shared" si="1163"/>
        <v>0.66286302531667807</v>
      </c>
      <c r="BA128" s="4">
        <f t="shared" si="1163"/>
        <v>0.66286302531667807</v>
      </c>
      <c r="BB128" s="4">
        <f t="shared" si="1163"/>
        <v>0.66286302531667807</v>
      </c>
      <c r="BC128" s="4">
        <f t="shared" si="1163"/>
        <v>0.66286302531667807</v>
      </c>
      <c r="BD128" s="4">
        <f t="shared" si="1163"/>
        <v>0.66286302531667807</v>
      </c>
      <c r="BE128" s="4">
        <f t="shared" si="1163"/>
        <v>0.66286302531667807</v>
      </c>
      <c r="BF128" s="4">
        <f t="shared" si="1163"/>
        <v>0.66286302531667807</v>
      </c>
      <c r="BG128" s="4">
        <f t="shared" si="1163"/>
        <v>0.66286302531667807</v>
      </c>
      <c r="BH128" s="4">
        <f t="shared" si="1163"/>
        <v>0.66286302531667807</v>
      </c>
      <c r="BI128" s="4">
        <f t="shared" si="1163"/>
        <v>0.66286302531667807</v>
      </c>
      <c r="BJ128" s="4">
        <f t="shared" si="1163"/>
        <v>0.66286302531667807</v>
      </c>
      <c r="BK128" s="4">
        <f t="shared" si="1163"/>
        <v>0.66286302531667807</v>
      </c>
      <c r="BL128" s="4">
        <f t="shared" si="1163"/>
        <v>0.66286302531667807</v>
      </c>
      <c r="BM128" s="4">
        <f t="shared" si="1163"/>
        <v>0.66286302531667807</v>
      </c>
      <c r="BN128" s="4">
        <f t="shared" si="1163"/>
        <v>0.66286302531667807</v>
      </c>
      <c r="BO128" s="4">
        <f t="shared" si="1163"/>
        <v>0.66286302531667807</v>
      </c>
      <c r="BP128" s="4">
        <f t="shared" si="1163"/>
        <v>0.66286302531667807</v>
      </c>
      <c r="BQ128" s="4">
        <f t="shared" si="1163"/>
        <v>0.66286302531667807</v>
      </c>
      <c r="BR128" s="4">
        <f t="shared" si="1163"/>
        <v>0.66286302531667807</v>
      </c>
      <c r="BS128" s="4">
        <f t="shared" si="1163"/>
        <v>0.66286302531667807</v>
      </c>
      <c r="BT128" s="4">
        <f t="shared" si="1163"/>
        <v>0.66286302531667807</v>
      </c>
      <c r="BU128" s="4">
        <f t="shared" si="1163"/>
        <v>0.66286302531667807</v>
      </c>
      <c r="BV128" s="4">
        <f t="shared" si="1163"/>
        <v>0.66286302531667807</v>
      </c>
      <c r="BW128" s="4">
        <f t="shared" si="1163"/>
        <v>0.66286302531667807</v>
      </c>
      <c r="BX128" s="4">
        <f t="shared" si="1163"/>
        <v>0.66286302531667807</v>
      </c>
      <c r="BY128" s="4">
        <f t="shared" si="1163"/>
        <v>0.66286302531667807</v>
      </c>
      <c r="BZ128" s="4">
        <f t="shared" si="1163"/>
        <v>0.66286302531667807</v>
      </c>
      <c r="CA128" s="4">
        <f t="shared" si="1163"/>
        <v>0.66286302531667807</v>
      </c>
      <c r="CB128" s="4">
        <f t="shared" si="1163"/>
        <v>0.66286302531667807</v>
      </c>
      <c r="CC128" s="4">
        <f t="shared" si="1163"/>
        <v>0.66286302531667807</v>
      </c>
      <c r="CD128" s="4">
        <f t="shared" si="1163"/>
        <v>0.66286302531667807</v>
      </c>
      <c r="CE128" s="4">
        <f t="shared" si="1163"/>
        <v>0.66286302531667807</v>
      </c>
      <c r="CF128" s="4">
        <f t="shared" si="1163"/>
        <v>0.66286302531667807</v>
      </c>
      <c r="CG128" s="4">
        <f t="shared" si="1163"/>
        <v>0.66286302531667807</v>
      </c>
      <c r="CH128" s="4">
        <f t="shared" si="1163"/>
        <v>0.66286302531667807</v>
      </c>
      <c r="CI128" s="4">
        <f t="shared" si="1163"/>
        <v>0.66286302531667807</v>
      </c>
    </row>
    <row r="129" spans="1:87" x14ac:dyDescent="0.25">
      <c r="A129" s="16" t="s">
        <v>214</v>
      </c>
      <c r="B129" s="2" t="s">
        <v>220</v>
      </c>
      <c r="E129" s="4">
        <f t="shared" ref="E129:L129" si="1164">+E128*E125</f>
        <v>12.305193622864605</v>
      </c>
      <c r="F129" s="4">
        <f t="shared" si="1164"/>
        <v>18.387918826518515</v>
      </c>
      <c r="G129" s="4">
        <f t="shared" si="1164"/>
        <v>18.387918826518515</v>
      </c>
      <c r="H129" s="4">
        <f t="shared" si="1164"/>
        <v>18.387918826518515</v>
      </c>
      <c r="I129" s="4">
        <f t="shared" si="1164"/>
        <v>12.305193622864605</v>
      </c>
      <c r="J129" s="4">
        <f t="shared" si="1164"/>
        <v>12.305193622864605</v>
      </c>
      <c r="K129" s="4">
        <f t="shared" si="1164"/>
        <v>12.305193622864605</v>
      </c>
      <c r="L129" s="4">
        <f t="shared" si="1164"/>
        <v>12.305193622864605</v>
      </c>
      <c r="M129" s="4">
        <f t="shared" ref="M129:N129" si="1165">+M128*M125</f>
        <v>18.387918826518515</v>
      </c>
      <c r="N129" s="4">
        <f t="shared" si="1165"/>
        <v>13.839112905661358</v>
      </c>
      <c r="O129" s="4">
        <f t="shared" ref="O129:W129" si="1166">+O128*O125</f>
        <v>16.648424637471184</v>
      </c>
      <c r="P129" s="4">
        <f t="shared" ref="P129:R129" si="1167">+P128*P125</f>
        <v>19.665438550218624</v>
      </c>
      <c r="Q129" s="4">
        <f t="shared" si="1167"/>
        <v>19.665438550218624</v>
      </c>
      <c r="R129" s="4">
        <f t="shared" si="1167"/>
        <v>19.665438550218624</v>
      </c>
      <c r="S129" s="4">
        <f t="shared" si="1166"/>
        <v>16.648424637471184</v>
      </c>
      <c r="T129" s="4">
        <f t="shared" ref="T129:U129" si="1168">+T128*T125</f>
        <v>16.648424637471184</v>
      </c>
      <c r="U129" s="4">
        <f t="shared" si="1168"/>
        <v>16.648424637471184</v>
      </c>
      <c r="V129" s="4">
        <f t="shared" ref="V129" si="1169">+V128*V125</f>
        <v>16.648424637471184</v>
      </c>
      <c r="W129" s="4">
        <f t="shared" si="1166"/>
        <v>19.665438550218624</v>
      </c>
      <c r="X129" s="4">
        <f t="shared" ref="X129" si="1170">+X128*X125</f>
        <v>17.6532211695074</v>
      </c>
      <c r="Y129" s="4">
        <f>+Y128*Y125</f>
        <v>17.420154550098637</v>
      </c>
      <c r="Z129" s="4">
        <f t="shared" ref="Z129" si="1171">+Z128*Z125</f>
        <v>24.700699841373332</v>
      </c>
      <c r="AA129" s="4">
        <f t="shared" ref="AA129:AC129" si="1172">+AA128*AA125</f>
        <v>21.610069766009332</v>
      </c>
      <c r="AB129" s="4">
        <f t="shared" si="1172"/>
        <v>21.610069766009332</v>
      </c>
      <c r="AC129" s="4">
        <f t="shared" si="1172"/>
        <v>21.610069766009332</v>
      </c>
      <c r="AD129" s="4">
        <f t="shared" ref="AD129:AH129" si="1173">+AD128*AD125</f>
        <v>17.420154550098637</v>
      </c>
      <c r="AE129" s="4">
        <f t="shared" ref="AE129:AF129" si="1174">+AE128*AE125</f>
        <v>17.420154550098637</v>
      </c>
      <c r="AF129" s="4">
        <f t="shared" si="1174"/>
        <v>17.420154550098637</v>
      </c>
      <c r="AG129" s="4">
        <f t="shared" ref="AG129" si="1175">+AG128*AG125</f>
        <v>17.420154550098637</v>
      </c>
      <c r="AH129" s="4">
        <f t="shared" si="1173"/>
        <v>21.610069766009332</v>
      </c>
      <c r="AI129" s="4">
        <f t="shared" ref="AI129" si="1176">+AI128*AI125</f>
        <v>18.707885736316335</v>
      </c>
      <c r="AJ129" s="4">
        <f t="shared" ref="AJ129:AS129" si="1177">+AJ128*AJ125</f>
        <v>19.098493441726102</v>
      </c>
      <c r="AK129" s="4">
        <f t="shared" ref="AK129" si="1178">+AK128*AK125</f>
        <v>24.816586861830388</v>
      </c>
      <c r="AL129" s="4">
        <f t="shared" ref="AL129:AN129" si="1179">+AL128*AL125</f>
        <v>22.121783192067006</v>
      </c>
      <c r="AM129" s="4">
        <f t="shared" si="1179"/>
        <v>22.121783192067006</v>
      </c>
      <c r="AN129" s="4">
        <f t="shared" si="1179"/>
        <v>22.121783192067006</v>
      </c>
      <c r="AO129" s="4">
        <f t="shared" si="1177"/>
        <v>19.098493441726102</v>
      </c>
      <c r="AP129" s="4">
        <f t="shared" ref="AP129:AQ129" si="1180">+AP128*AP125</f>
        <v>19.098493441726102</v>
      </c>
      <c r="AQ129" s="4">
        <f t="shared" si="1180"/>
        <v>19.098493441726102</v>
      </c>
      <c r="AR129" s="4">
        <f t="shared" ref="AR129" si="1181">+AR128*AR125</f>
        <v>19.098493441726102</v>
      </c>
      <c r="AS129" s="4">
        <f t="shared" si="1177"/>
        <v>22.121783192067006</v>
      </c>
      <c r="AT129" s="4">
        <f t="shared" ref="AT129" si="1182">+AT128*AT125</f>
        <v>20.157165930879881</v>
      </c>
      <c r="AU129" s="4">
        <f t="shared" ref="AU129:BD129" si="1183">+AU128*AU125</f>
        <v>20.938531325578264</v>
      </c>
      <c r="AV129" s="4">
        <f t="shared" ref="AV129" si="1184">+AV128*AV125</f>
        <v>24.933017583542735</v>
      </c>
      <c r="AW129" s="4">
        <f t="shared" ref="AW129:AY129" si="1185">+AW128*AW125</f>
        <v>22.64561368360587</v>
      </c>
      <c r="AX129" s="4">
        <f t="shared" si="1185"/>
        <v>22.64561368360587</v>
      </c>
      <c r="AY129" s="4">
        <f t="shared" si="1185"/>
        <v>22.64561368360587</v>
      </c>
      <c r="AZ129" s="4">
        <f t="shared" si="1183"/>
        <v>20.938531325578264</v>
      </c>
      <c r="BA129" s="4">
        <f t="shared" ref="BA129:BB129" si="1186">+BA128*BA125</f>
        <v>20.938531325578264</v>
      </c>
      <c r="BB129" s="4">
        <f t="shared" si="1186"/>
        <v>20.938531325578264</v>
      </c>
      <c r="BC129" s="4">
        <f t="shared" ref="BC129" si="1187">+BC128*BC125</f>
        <v>20.938531325578264</v>
      </c>
      <c r="BD129" s="4">
        <f t="shared" si="1183"/>
        <v>22.64561368360587</v>
      </c>
      <c r="BE129" s="4">
        <f t="shared" ref="BE129" si="1188">+BE128*BE125</f>
        <v>21.7187203349377</v>
      </c>
      <c r="BF129" s="4">
        <f t="shared" ref="BF129:BS129" si="1189">+BF128*BF125</f>
        <v>11.86066278209181</v>
      </c>
      <c r="BG129" s="4">
        <f t="shared" ref="BG129:BI129" si="1190">+BG128*BG125</f>
        <v>16.548930841934492</v>
      </c>
      <c r="BH129" s="4">
        <f t="shared" si="1190"/>
        <v>16.548930841934492</v>
      </c>
      <c r="BI129" s="4">
        <f t="shared" si="1190"/>
        <v>16.548930841934492</v>
      </c>
      <c r="BJ129" s="4">
        <f t="shared" si="1189"/>
        <v>11.86066278209181</v>
      </c>
      <c r="BK129" s="4">
        <f t="shared" ref="BK129:BL129" si="1191">+BK128*BK125</f>
        <v>11.86066278209181</v>
      </c>
      <c r="BL129" s="4">
        <f t="shared" si="1191"/>
        <v>11.86066278209181</v>
      </c>
      <c r="BM129" s="4">
        <f t="shared" ref="BM129" si="1192">+BM128*BM125</f>
        <v>11.86066278209181</v>
      </c>
      <c r="BN129" s="4">
        <f t="shared" ref="BN129" si="1193">+BN128*BN125</f>
        <v>13.413714482296994</v>
      </c>
      <c r="BO129" s="4">
        <f t="shared" si="1189"/>
        <v>13.440220212770379</v>
      </c>
      <c r="BP129" s="4">
        <f t="shared" ref="BP129:BR129" si="1194">+BP128*BP125</f>
        <v>18.752853772837792</v>
      </c>
      <c r="BQ129" s="4">
        <f t="shared" si="1194"/>
        <v>18.752853772837792</v>
      </c>
      <c r="BR129" s="4">
        <f t="shared" si="1194"/>
        <v>18.752853772837792</v>
      </c>
      <c r="BS129" s="4">
        <f t="shared" si="1189"/>
        <v>13.440220212770379</v>
      </c>
      <c r="BT129" s="4">
        <f t="shared" ref="BT129:BU129" si="1195">+BT128*BT125</f>
        <v>13.440220212770379</v>
      </c>
      <c r="BU129" s="4">
        <f t="shared" si="1195"/>
        <v>13.440220212770379</v>
      </c>
      <c r="BV129" s="4">
        <f t="shared" ref="BV129" si="1196">+BV128*BV125</f>
        <v>13.440220212770379</v>
      </c>
      <c r="BW129" s="4">
        <f t="shared" ref="BW129" si="1197">+BW128*BW125</f>
        <v>18.752853772837792</v>
      </c>
      <c r="BX129" s="4">
        <f t="shared" ref="BX129" si="1198">+BX128*BX125</f>
        <v>14.845494930953276</v>
      </c>
      <c r="BY129" s="4">
        <f t="shared" ref="BY129:CH129" si="1199">+BY128*BY125</f>
        <v>18.651716563888808</v>
      </c>
      <c r="BZ129" s="4">
        <f t="shared" ref="BZ129:CB129" si="1200">+BZ128*BZ125</f>
        <v>23.365641403746771</v>
      </c>
      <c r="CA129" s="4">
        <f t="shared" si="1200"/>
        <v>23.365641403746771</v>
      </c>
      <c r="CB129" s="4">
        <f t="shared" si="1200"/>
        <v>23.365641403746771</v>
      </c>
      <c r="CC129" s="4">
        <f t="shared" si="1199"/>
        <v>18.651716563888808</v>
      </c>
      <c r="CD129" s="4">
        <f t="shared" ref="CD129:CE129" si="1201">+CD128*CD125</f>
        <v>18.651716563888808</v>
      </c>
      <c r="CE129" s="4">
        <f t="shared" si="1201"/>
        <v>18.651716563888808</v>
      </c>
      <c r="CF129" s="4">
        <f t="shared" ref="CF129" si="1202">+CF128*CF125</f>
        <v>18.651716563888808</v>
      </c>
      <c r="CG129" s="4">
        <f t="shared" ref="CG129" si="1203">+CG128*CG125</f>
        <v>23.365641403746771</v>
      </c>
      <c r="CH129" s="4">
        <f t="shared" si="1199"/>
        <v>26.804895600470864</v>
      </c>
      <c r="CI129" s="4">
        <f t="shared" ref="CI129" si="1204">+CI128*CI125</f>
        <v>20.084846732700811</v>
      </c>
    </row>
    <row r="130" spans="1:87" x14ac:dyDescent="0.25">
      <c r="A130" s="16" t="s">
        <v>226</v>
      </c>
      <c r="B130" s="2" t="s">
        <v>221</v>
      </c>
      <c r="E130" s="4">
        <f t="shared" ref="E130:L130" si="1205">+E126*E128</f>
        <v>9.8249834439999617</v>
      </c>
      <c r="F130" s="4">
        <f t="shared" si="1205"/>
        <v>9.8249834439999617</v>
      </c>
      <c r="G130" s="4">
        <f t="shared" si="1205"/>
        <v>9.8249834439999617</v>
      </c>
      <c r="H130" s="4">
        <f t="shared" si="1205"/>
        <v>9.8249834439999617</v>
      </c>
      <c r="I130" s="4">
        <f t="shared" si="1205"/>
        <v>9.8249834439999617</v>
      </c>
      <c r="J130" s="4">
        <f t="shared" si="1205"/>
        <v>9.8249834439999617</v>
      </c>
      <c r="K130" s="4">
        <f t="shared" si="1205"/>
        <v>9.8249834439999617</v>
      </c>
      <c r="L130" s="4">
        <f t="shared" si="1205"/>
        <v>9.8249834439999617</v>
      </c>
      <c r="M130" s="4">
        <f t="shared" ref="M130:N130" si="1206">+M126*M128</f>
        <v>9.8249834439999617</v>
      </c>
      <c r="N130" s="4">
        <f t="shared" si="1206"/>
        <v>9.8249834439999617</v>
      </c>
      <c r="O130" s="4">
        <f t="shared" ref="O130:AD130" si="1207">+O126*O128</f>
        <v>9.7318076370443869</v>
      </c>
      <c r="P130" s="4">
        <f t="shared" ref="P130:R130" si="1208">+P126*P128</f>
        <v>9.7318076370443869</v>
      </c>
      <c r="Q130" s="4">
        <f t="shared" si="1208"/>
        <v>9.7318076370443869</v>
      </c>
      <c r="R130" s="4">
        <f t="shared" si="1208"/>
        <v>9.7318076370443869</v>
      </c>
      <c r="S130" s="4">
        <f t="shared" si="1207"/>
        <v>9.7318076370443869</v>
      </c>
      <c r="T130" s="4">
        <f t="shared" ref="T130:U130" si="1209">+T126*T128</f>
        <v>9.7318076370443869</v>
      </c>
      <c r="U130" s="4">
        <f t="shared" si="1209"/>
        <v>9.7318076370443869</v>
      </c>
      <c r="V130" s="4">
        <f t="shared" ref="V130" si="1210">+V126*V128</f>
        <v>9.7318076370443869</v>
      </c>
      <c r="W130" s="4">
        <f t="shared" ref="W130:X130" si="1211">+W126*W128</f>
        <v>9.7318076370443869</v>
      </c>
      <c r="X130" s="4">
        <f t="shared" si="1211"/>
        <v>9.7318076370443869</v>
      </c>
      <c r="Y130" s="4">
        <f>+Y126*Y128</f>
        <v>10.892269490360412</v>
      </c>
      <c r="Z130" s="4">
        <f t="shared" ref="Z130" si="1212">+Z126*Z128</f>
        <v>10.892269490360412</v>
      </c>
      <c r="AA130" s="4">
        <f t="shared" ref="AA130:AC130" si="1213">+AA126*AA128</f>
        <v>10.892269490360412</v>
      </c>
      <c r="AB130" s="4">
        <f t="shared" si="1213"/>
        <v>10.892269490360412</v>
      </c>
      <c r="AC130" s="4">
        <f t="shared" si="1213"/>
        <v>10.892269490360412</v>
      </c>
      <c r="AD130" s="4">
        <f t="shared" si="1207"/>
        <v>10.892269490360412</v>
      </c>
      <c r="AE130" s="4">
        <f t="shared" ref="AE130:AF130" si="1214">+AE126*AE128</f>
        <v>10.892269490360412</v>
      </c>
      <c r="AF130" s="4">
        <f t="shared" si="1214"/>
        <v>10.892269490360412</v>
      </c>
      <c r="AG130" s="4">
        <f t="shared" ref="AG130" si="1215">+AG126*AG128</f>
        <v>10.892269490360412</v>
      </c>
      <c r="AH130" s="4">
        <f t="shared" ref="AH130:AI130" si="1216">+AH126*AH128</f>
        <v>10.892269490360412</v>
      </c>
      <c r="AI130" s="4">
        <f t="shared" si="1216"/>
        <v>10.892269490360412</v>
      </c>
      <c r="AJ130" s="4">
        <f t="shared" ref="AJ130:AS130" si="1217">+AJ126*AJ128</f>
        <v>10.892269490360412</v>
      </c>
      <c r="AK130" s="4">
        <f t="shared" ref="AK130" si="1218">+AK126*AK128</f>
        <v>10.892269490360412</v>
      </c>
      <c r="AL130" s="4">
        <f t="shared" ref="AL130:AN130" si="1219">+AL126*AL128</f>
        <v>10.892269490360412</v>
      </c>
      <c r="AM130" s="4">
        <f t="shared" si="1219"/>
        <v>10.892269490360412</v>
      </c>
      <c r="AN130" s="4">
        <f t="shared" si="1219"/>
        <v>10.892269490360412</v>
      </c>
      <c r="AO130" s="4">
        <f t="shared" si="1217"/>
        <v>10.892269490360412</v>
      </c>
      <c r="AP130" s="4">
        <f t="shared" ref="AP130:AQ130" si="1220">+AP126*AP128</f>
        <v>10.892269490360412</v>
      </c>
      <c r="AQ130" s="4">
        <f t="shared" si="1220"/>
        <v>10.892269490360412</v>
      </c>
      <c r="AR130" s="4">
        <f t="shared" ref="AR130" si="1221">+AR126*AR128</f>
        <v>10.892269490360412</v>
      </c>
      <c r="AS130" s="4">
        <f t="shared" si="1217"/>
        <v>10.892269490360412</v>
      </c>
      <c r="AT130" s="4">
        <f t="shared" ref="AT130" si="1222">+AT126*AT128</f>
        <v>10.892269490360412</v>
      </c>
      <c r="AU130" s="4">
        <f t="shared" ref="AU130:BD130" si="1223">+AU126*AU128</f>
        <v>10.892269490360412</v>
      </c>
      <c r="AV130" s="4">
        <f t="shared" ref="AV130" si="1224">+AV126*AV128</f>
        <v>10.892269490360412</v>
      </c>
      <c r="AW130" s="4">
        <f t="shared" ref="AW130:AY130" si="1225">+AW126*AW128</f>
        <v>10.892269490360412</v>
      </c>
      <c r="AX130" s="4">
        <f t="shared" si="1225"/>
        <v>10.892269490360412</v>
      </c>
      <c r="AY130" s="4">
        <f t="shared" si="1225"/>
        <v>10.892269490360412</v>
      </c>
      <c r="AZ130" s="4">
        <f t="shared" si="1223"/>
        <v>10.892269490360412</v>
      </c>
      <c r="BA130" s="4">
        <f t="shared" ref="BA130:BB130" si="1226">+BA126*BA128</f>
        <v>10.892269490360412</v>
      </c>
      <c r="BB130" s="4">
        <f t="shared" si="1226"/>
        <v>10.892269490360412</v>
      </c>
      <c r="BC130" s="4">
        <f t="shared" ref="BC130" si="1227">+BC126*BC128</f>
        <v>10.892269490360412</v>
      </c>
      <c r="BD130" s="4">
        <f t="shared" si="1223"/>
        <v>10.892269490360412</v>
      </c>
      <c r="BE130" s="4">
        <f t="shared" ref="BE130" si="1228">+BE126*BE128</f>
        <v>10.892269490360412</v>
      </c>
      <c r="BF130" s="4">
        <f t="shared" ref="BF130:BS130" si="1229">+BF126*BF128</f>
        <v>9.7537394800976784</v>
      </c>
      <c r="BG130" s="4">
        <f t="shared" ref="BG130:BI130" si="1230">+BG126*BG128</f>
        <v>9.7537394800976784</v>
      </c>
      <c r="BH130" s="4">
        <f t="shared" si="1230"/>
        <v>9.7537394800976784</v>
      </c>
      <c r="BI130" s="4">
        <f t="shared" si="1230"/>
        <v>9.7537394800976784</v>
      </c>
      <c r="BJ130" s="4">
        <f t="shared" si="1229"/>
        <v>9.7537394800976784</v>
      </c>
      <c r="BK130" s="4">
        <f t="shared" ref="BK130:BL130" si="1231">+BK126*BK128</f>
        <v>9.7537394800976784</v>
      </c>
      <c r="BL130" s="4">
        <f t="shared" si="1231"/>
        <v>9.7537394800976784</v>
      </c>
      <c r="BM130" s="4">
        <f t="shared" ref="BM130" si="1232">+BM126*BM128</f>
        <v>9.7537394800976784</v>
      </c>
      <c r="BN130" s="4">
        <f t="shared" ref="BN130" si="1233">+BN126*BN128</f>
        <v>9.7537394800976784</v>
      </c>
      <c r="BO130" s="4">
        <f t="shared" si="1229"/>
        <v>9.7537394800976784</v>
      </c>
      <c r="BP130" s="4">
        <f t="shared" ref="BP130:BR130" si="1234">+BP126*BP128</f>
        <v>9.7537394800976784</v>
      </c>
      <c r="BQ130" s="4">
        <f t="shared" si="1234"/>
        <v>9.7537394800976784</v>
      </c>
      <c r="BR130" s="4">
        <f t="shared" si="1234"/>
        <v>9.7537394800976784</v>
      </c>
      <c r="BS130" s="4">
        <f t="shared" si="1229"/>
        <v>9.7537394800976784</v>
      </c>
      <c r="BT130" s="4">
        <f t="shared" ref="BT130:BU130" si="1235">+BT126*BT128</f>
        <v>9.7537394800976784</v>
      </c>
      <c r="BU130" s="4">
        <f t="shared" si="1235"/>
        <v>9.7537394800976784</v>
      </c>
      <c r="BV130" s="4">
        <f t="shared" ref="BV130" si="1236">+BV126*BV128</f>
        <v>9.7537394800976784</v>
      </c>
      <c r="BW130" s="4">
        <f t="shared" ref="BW130" si="1237">+BW126*BW128</f>
        <v>9.7537394800976784</v>
      </c>
      <c r="BX130" s="4">
        <f t="shared" ref="BX130" si="1238">+BX126*BX128</f>
        <v>9.7537394800976784</v>
      </c>
      <c r="BY130" s="4">
        <f t="shared" ref="BY130:CH130" si="1239">+BY126*BY128</f>
        <v>11.83093506219862</v>
      </c>
      <c r="BZ130" s="4">
        <f t="shared" ref="BZ130:CB130" si="1240">+BZ126*BZ128</f>
        <v>11.83093506219862</v>
      </c>
      <c r="CA130" s="4">
        <f t="shared" si="1240"/>
        <v>11.83093506219862</v>
      </c>
      <c r="CB130" s="4">
        <f t="shared" si="1240"/>
        <v>11.83093506219862</v>
      </c>
      <c r="CC130" s="4">
        <f t="shared" si="1239"/>
        <v>11.83093506219862</v>
      </c>
      <c r="CD130" s="4">
        <f t="shared" ref="CD130:CE130" si="1241">+CD126*CD128</f>
        <v>11.83093506219862</v>
      </c>
      <c r="CE130" s="4">
        <f t="shared" si="1241"/>
        <v>11.83093506219862</v>
      </c>
      <c r="CF130" s="4">
        <f t="shared" ref="CF130" si="1242">+CF126*CF128</f>
        <v>11.83093506219862</v>
      </c>
      <c r="CG130" s="4">
        <f t="shared" ref="CG130" si="1243">+CG126*CG128</f>
        <v>11.83093506219862</v>
      </c>
      <c r="CH130" s="4">
        <f t="shared" si="1239"/>
        <v>11.83093506219862</v>
      </c>
      <c r="CI130" s="4">
        <f t="shared" ref="CI130" si="1244">+CI126*CI128</f>
        <v>11.83093506219862</v>
      </c>
    </row>
    <row r="131" spans="1:87" x14ac:dyDescent="0.25">
      <c r="A131" s="16" t="s">
        <v>227</v>
      </c>
      <c r="B131" s="2" t="s">
        <v>206</v>
      </c>
      <c r="E131" s="4">
        <f t="shared" ref="E131:AJ131" si="1245">+E129/E72</f>
        <v>1.8457790434296908</v>
      </c>
      <c r="F131" s="4">
        <f t="shared" si="1245"/>
        <v>2.7581878239777771</v>
      </c>
      <c r="G131" s="4">
        <f t="shared" si="1245"/>
        <v>2.7581878239777771</v>
      </c>
      <c r="H131" s="4">
        <f t="shared" si="1245"/>
        <v>2.7581878239777771</v>
      </c>
      <c r="I131" s="4">
        <f t="shared" si="1245"/>
        <v>1.8457790434296908</v>
      </c>
      <c r="J131" s="4">
        <f t="shared" si="1245"/>
        <v>1.8457790434296908</v>
      </c>
      <c r="K131" s="4">
        <f t="shared" si="1245"/>
        <v>1.8457790434296908</v>
      </c>
      <c r="L131" s="4">
        <f t="shared" si="1245"/>
        <v>1.8457790434296908</v>
      </c>
      <c r="M131" s="4">
        <f t="shared" si="1245"/>
        <v>2.7581878239777771</v>
      </c>
      <c r="N131" s="4">
        <f t="shared" si="1245"/>
        <v>2.0758669358492035</v>
      </c>
      <c r="O131" s="4">
        <f t="shared" si="1245"/>
        <v>2.4972636956206773</v>
      </c>
      <c r="P131" s="4">
        <f t="shared" si="1245"/>
        <v>2.9498157825327938</v>
      </c>
      <c r="Q131" s="4">
        <f t="shared" si="1245"/>
        <v>2.9498157825327938</v>
      </c>
      <c r="R131" s="4">
        <f t="shared" si="1245"/>
        <v>2.9498157825327938</v>
      </c>
      <c r="S131" s="4">
        <f t="shared" si="1245"/>
        <v>2.4972636956206773</v>
      </c>
      <c r="T131" s="4">
        <f t="shared" si="1245"/>
        <v>2.4972636956206773</v>
      </c>
      <c r="U131" s="4">
        <f t="shared" si="1245"/>
        <v>2.4972636956206773</v>
      </c>
      <c r="V131" s="4">
        <f t="shared" si="1245"/>
        <v>2.4972636956206773</v>
      </c>
      <c r="W131" s="4">
        <f t="shared" si="1245"/>
        <v>2.9498157825327938</v>
      </c>
      <c r="X131" s="4">
        <f t="shared" si="1245"/>
        <v>2.6479831754261101</v>
      </c>
      <c r="Y131" s="4">
        <f t="shared" si="1245"/>
        <v>2.6130231825147954</v>
      </c>
      <c r="Z131" s="4">
        <f t="shared" si="1245"/>
        <v>3.7051049762059995</v>
      </c>
      <c r="AA131" s="4">
        <f t="shared" si="1245"/>
        <v>3.2415104649013995</v>
      </c>
      <c r="AB131" s="4">
        <f t="shared" si="1245"/>
        <v>3.2415104649013995</v>
      </c>
      <c r="AC131" s="4">
        <f t="shared" si="1245"/>
        <v>3.2415104649013995</v>
      </c>
      <c r="AD131" s="4">
        <f t="shared" si="1245"/>
        <v>2.6130231825147954</v>
      </c>
      <c r="AE131" s="4">
        <f t="shared" si="1245"/>
        <v>2.6130231825147954</v>
      </c>
      <c r="AF131" s="4">
        <f t="shared" si="1245"/>
        <v>2.6130231825147954</v>
      </c>
      <c r="AG131" s="4">
        <f t="shared" si="1245"/>
        <v>2.6130231825147954</v>
      </c>
      <c r="AH131" s="4">
        <f t="shared" si="1245"/>
        <v>3.2415104649013995</v>
      </c>
      <c r="AI131" s="4">
        <f t="shared" si="1245"/>
        <v>2.8061828604474504</v>
      </c>
      <c r="AJ131" s="4">
        <f t="shared" si="1245"/>
        <v>2.8647740162589153</v>
      </c>
      <c r="AK131" s="4">
        <f t="shared" ref="AK131:BP131" si="1246">+AK129/AK72</f>
        <v>3.7224880292745581</v>
      </c>
      <c r="AL131" s="4">
        <f t="shared" si="1246"/>
        <v>3.3182674788100508</v>
      </c>
      <c r="AM131" s="4">
        <f t="shared" si="1246"/>
        <v>3.3182674788100508</v>
      </c>
      <c r="AN131" s="4">
        <f t="shared" si="1246"/>
        <v>3.3182674788100508</v>
      </c>
      <c r="AO131" s="4">
        <f t="shared" si="1246"/>
        <v>2.8647740162589153</v>
      </c>
      <c r="AP131" s="4">
        <f t="shared" si="1246"/>
        <v>2.8647740162589153</v>
      </c>
      <c r="AQ131" s="4">
        <f t="shared" si="1246"/>
        <v>2.8647740162589153</v>
      </c>
      <c r="AR131" s="4">
        <f t="shared" si="1246"/>
        <v>2.8647740162589153</v>
      </c>
      <c r="AS131" s="4">
        <f t="shared" si="1246"/>
        <v>3.3182674788100508</v>
      </c>
      <c r="AT131" s="4">
        <f t="shared" si="1246"/>
        <v>3.0235748896319818</v>
      </c>
      <c r="AU131" s="4">
        <f t="shared" si="1246"/>
        <v>3.1407796988367394</v>
      </c>
      <c r="AV131" s="4">
        <f t="shared" si="1246"/>
        <v>3.7399526375314101</v>
      </c>
      <c r="AW131" s="4">
        <f t="shared" si="1246"/>
        <v>3.3968420525408805</v>
      </c>
      <c r="AX131" s="4">
        <f t="shared" si="1246"/>
        <v>3.3968420525408805</v>
      </c>
      <c r="AY131" s="4">
        <f t="shared" si="1246"/>
        <v>3.3968420525408805</v>
      </c>
      <c r="AZ131" s="4">
        <f t="shared" si="1246"/>
        <v>3.1407796988367394</v>
      </c>
      <c r="BA131" s="4">
        <f t="shared" si="1246"/>
        <v>3.1407796988367394</v>
      </c>
      <c r="BB131" s="4">
        <f t="shared" si="1246"/>
        <v>3.1407796988367394</v>
      </c>
      <c r="BC131" s="4">
        <f t="shared" si="1246"/>
        <v>3.1407796988367394</v>
      </c>
      <c r="BD131" s="4">
        <f t="shared" si="1246"/>
        <v>3.3968420525408805</v>
      </c>
      <c r="BE131" s="4">
        <f t="shared" si="1246"/>
        <v>3.257808050240655</v>
      </c>
      <c r="BF131" s="4">
        <f t="shared" si="1246"/>
        <v>1.7790994173137713</v>
      </c>
      <c r="BG131" s="4">
        <f t="shared" si="1246"/>
        <v>2.4823396262901736</v>
      </c>
      <c r="BH131" s="4">
        <f t="shared" si="1246"/>
        <v>2.4823396262901736</v>
      </c>
      <c r="BI131" s="4">
        <f t="shared" si="1246"/>
        <v>2.4823396262901736</v>
      </c>
      <c r="BJ131" s="4">
        <f t="shared" si="1246"/>
        <v>1.7790994173137713</v>
      </c>
      <c r="BK131" s="4">
        <f t="shared" si="1246"/>
        <v>1.7790994173137713</v>
      </c>
      <c r="BL131" s="4">
        <f t="shared" si="1246"/>
        <v>1.7790994173137713</v>
      </c>
      <c r="BM131" s="4">
        <f t="shared" si="1246"/>
        <v>1.7790994173137713</v>
      </c>
      <c r="BN131" s="4">
        <f t="shared" si="1246"/>
        <v>2.0120571723445488</v>
      </c>
      <c r="BO131" s="4">
        <f t="shared" si="1246"/>
        <v>2.0160330319155566</v>
      </c>
      <c r="BP131" s="4">
        <f t="shared" si="1246"/>
        <v>2.8129280659256688</v>
      </c>
      <c r="BQ131" s="4">
        <f t="shared" ref="BQ131:CI131" si="1247">+BQ129/BQ72</f>
        <v>2.8129280659256688</v>
      </c>
      <c r="BR131" s="4">
        <f t="shared" si="1247"/>
        <v>2.8129280659256688</v>
      </c>
      <c r="BS131" s="4">
        <f t="shared" si="1247"/>
        <v>2.0160330319155566</v>
      </c>
      <c r="BT131" s="4">
        <f t="shared" si="1247"/>
        <v>2.0160330319155566</v>
      </c>
      <c r="BU131" s="4">
        <f t="shared" si="1247"/>
        <v>2.0160330319155566</v>
      </c>
      <c r="BV131" s="4">
        <f t="shared" si="1247"/>
        <v>2.0160330319155566</v>
      </c>
      <c r="BW131" s="4">
        <f t="shared" si="1247"/>
        <v>2.8129280659256688</v>
      </c>
      <c r="BX131" s="4">
        <f t="shared" si="1247"/>
        <v>2.2268242396429914</v>
      </c>
      <c r="BY131" s="4">
        <f t="shared" si="1247"/>
        <v>2.7977574845833213</v>
      </c>
      <c r="BZ131" s="4">
        <f t="shared" si="1247"/>
        <v>3.5048462105620155</v>
      </c>
      <c r="CA131" s="4">
        <f t="shared" si="1247"/>
        <v>3.5048462105620155</v>
      </c>
      <c r="CB131" s="4">
        <f t="shared" si="1247"/>
        <v>3.5048462105620155</v>
      </c>
      <c r="CC131" s="4">
        <f t="shared" si="1247"/>
        <v>2.7977574845833213</v>
      </c>
      <c r="CD131" s="4">
        <f t="shared" si="1247"/>
        <v>2.7977574845833213</v>
      </c>
      <c r="CE131" s="4">
        <f t="shared" si="1247"/>
        <v>2.7977574845833213</v>
      </c>
      <c r="CF131" s="4">
        <f t="shared" si="1247"/>
        <v>2.7977574845833213</v>
      </c>
      <c r="CG131" s="4">
        <f t="shared" si="1247"/>
        <v>3.5048462105620155</v>
      </c>
      <c r="CH131" s="4">
        <f t="shared" si="1247"/>
        <v>4.0207343400706295</v>
      </c>
      <c r="CI131" s="4">
        <f t="shared" si="1247"/>
        <v>3.0127270099051215</v>
      </c>
    </row>
    <row r="132" spans="1:87" x14ac:dyDescent="0.25">
      <c r="A132" s="16" t="s">
        <v>205</v>
      </c>
      <c r="B132" s="2" t="s">
        <v>206</v>
      </c>
      <c r="D132" s="2" t="s">
        <v>335</v>
      </c>
      <c r="E132" s="4">
        <f t="shared" ref="E132:AJ132" si="1248">+SUM(E131)</f>
        <v>1.8457790434296908</v>
      </c>
      <c r="F132" s="4">
        <f t="shared" si="1248"/>
        <v>2.7581878239777771</v>
      </c>
      <c r="G132" s="4">
        <f t="shared" si="1248"/>
        <v>2.7581878239777771</v>
      </c>
      <c r="H132" s="4">
        <f t="shared" si="1248"/>
        <v>2.7581878239777771</v>
      </c>
      <c r="I132" s="4">
        <f t="shared" si="1248"/>
        <v>1.8457790434296908</v>
      </c>
      <c r="J132" s="4">
        <f t="shared" si="1248"/>
        <v>1.8457790434296908</v>
      </c>
      <c r="K132" s="4">
        <f t="shared" si="1248"/>
        <v>1.8457790434296908</v>
      </c>
      <c r="L132" s="4">
        <f t="shared" si="1248"/>
        <v>1.8457790434296908</v>
      </c>
      <c r="M132" s="4">
        <f t="shared" si="1248"/>
        <v>2.7581878239777771</v>
      </c>
      <c r="N132" s="4">
        <f t="shared" si="1248"/>
        <v>2.0758669358492035</v>
      </c>
      <c r="O132" s="4">
        <f t="shared" si="1248"/>
        <v>2.4972636956206773</v>
      </c>
      <c r="P132" s="4">
        <f t="shared" si="1248"/>
        <v>2.9498157825327938</v>
      </c>
      <c r="Q132" s="4">
        <f t="shared" si="1248"/>
        <v>2.9498157825327938</v>
      </c>
      <c r="R132" s="4">
        <f t="shared" si="1248"/>
        <v>2.9498157825327938</v>
      </c>
      <c r="S132" s="4">
        <f t="shared" si="1248"/>
        <v>2.4972636956206773</v>
      </c>
      <c r="T132" s="4">
        <f t="shared" si="1248"/>
        <v>2.4972636956206773</v>
      </c>
      <c r="U132" s="4">
        <f t="shared" si="1248"/>
        <v>2.4972636956206773</v>
      </c>
      <c r="V132" s="4">
        <f t="shared" si="1248"/>
        <v>2.4972636956206773</v>
      </c>
      <c r="W132" s="4">
        <f t="shared" si="1248"/>
        <v>2.9498157825327938</v>
      </c>
      <c r="X132" s="4">
        <f t="shared" si="1248"/>
        <v>2.6479831754261101</v>
      </c>
      <c r="Y132" s="4">
        <f t="shared" si="1248"/>
        <v>2.6130231825147954</v>
      </c>
      <c r="Z132" s="4">
        <f t="shared" si="1248"/>
        <v>3.7051049762059995</v>
      </c>
      <c r="AA132" s="4">
        <f t="shared" si="1248"/>
        <v>3.2415104649013995</v>
      </c>
      <c r="AB132" s="4">
        <f t="shared" si="1248"/>
        <v>3.2415104649013995</v>
      </c>
      <c r="AC132" s="4">
        <f t="shared" si="1248"/>
        <v>3.2415104649013995</v>
      </c>
      <c r="AD132" s="4">
        <f t="shared" si="1248"/>
        <v>2.6130231825147954</v>
      </c>
      <c r="AE132" s="4">
        <f t="shared" si="1248"/>
        <v>2.6130231825147954</v>
      </c>
      <c r="AF132" s="4">
        <f t="shared" si="1248"/>
        <v>2.6130231825147954</v>
      </c>
      <c r="AG132" s="4">
        <f t="shared" si="1248"/>
        <v>2.6130231825147954</v>
      </c>
      <c r="AH132" s="4">
        <f t="shared" si="1248"/>
        <v>3.2415104649013995</v>
      </c>
      <c r="AI132" s="4">
        <f t="shared" si="1248"/>
        <v>2.8061828604474504</v>
      </c>
      <c r="AJ132" s="4">
        <f t="shared" si="1248"/>
        <v>2.8647740162589153</v>
      </c>
      <c r="AK132" s="4">
        <f t="shared" ref="AK132:BP132" si="1249">+SUM(AK131)</f>
        <v>3.7224880292745581</v>
      </c>
      <c r="AL132" s="4">
        <f t="shared" si="1249"/>
        <v>3.3182674788100508</v>
      </c>
      <c r="AM132" s="4">
        <f t="shared" si="1249"/>
        <v>3.3182674788100508</v>
      </c>
      <c r="AN132" s="4">
        <f t="shared" si="1249"/>
        <v>3.3182674788100508</v>
      </c>
      <c r="AO132" s="4">
        <f t="shared" si="1249"/>
        <v>2.8647740162589153</v>
      </c>
      <c r="AP132" s="4">
        <f t="shared" si="1249"/>
        <v>2.8647740162589153</v>
      </c>
      <c r="AQ132" s="4">
        <f t="shared" si="1249"/>
        <v>2.8647740162589153</v>
      </c>
      <c r="AR132" s="4">
        <f t="shared" si="1249"/>
        <v>2.8647740162589153</v>
      </c>
      <c r="AS132" s="4">
        <f t="shared" si="1249"/>
        <v>3.3182674788100508</v>
      </c>
      <c r="AT132" s="4">
        <f t="shared" si="1249"/>
        <v>3.0235748896319818</v>
      </c>
      <c r="AU132" s="4">
        <f t="shared" si="1249"/>
        <v>3.1407796988367394</v>
      </c>
      <c r="AV132" s="4">
        <f t="shared" si="1249"/>
        <v>3.7399526375314101</v>
      </c>
      <c r="AW132" s="4">
        <f t="shared" si="1249"/>
        <v>3.3968420525408805</v>
      </c>
      <c r="AX132" s="4">
        <f t="shared" si="1249"/>
        <v>3.3968420525408805</v>
      </c>
      <c r="AY132" s="4">
        <f t="shared" si="1249"/>
        <v>3.3968420525408805</v>
      </c>
      <c r="AZ132" s="4">
        <f t="shared" si="1249"/>
        <v>3.1407796988367394</v>
      </c>
      <c r="BA132" s="4">
        <f t="shared" si="1249"/>
        <v>3.1407796988367394</v>
      </c>
      <c r="BB132" s="4">
        <f t="shared" si="1249"/>
        <v>3.1407796988367394</v>
      </c>
      <c r="BC132" s="4">
        <f t="shared" si="1249"/>
        <v>3.1407796988367394</v>
      </c>
      <c r="BD132" s="4">
        <f t="shared" si="1249"/>
        <v>3.3968420525408805</v>
      </c>
      <c r="BE132" s="4">
        <f t="shared" si="1249"/>
        <v>3.257808050240655</v>
      </c>
      <c r="BF132" s="4">
        <f t="shared" si="1249"/>
        <v>1.7790994173137713</v>
      </c>
      <c r="BG132" s="4">
        <f t="shared" si="1249"/>
        <v>2.4823396262901736</v>
      </c>
      <c r="BH132" s="4">
        <f t="shared" si="1249"/>
        <v>2.4823396262901736</v>
      </c>
      <c r="BI132" s="4">
        <f t="shared" si="1249"/>
        <v>2.4823396262901736</v>
      </c>
      <c r="BJ132" s="4">
        <f t="shared" si="1249"/>
        <v>1.7790994173137713</v>
      </c>
      <c r="BK132" s="4">
        <f t="shared" si="1249"/>
        <v>1.7790994173137713</v>
      </c>
      <c r="BL132" s="4">
        <f t="shared" si="1249"/>
        <v>1.7790994173137713</v>
      </c>
      <c r="BM132" s="4">
        <f t="shared" si="1249"/>
        <v>1.7790994173137713</v>
      </c>
      <c r="BN132" s="4">
        <f t="shared" si="1249"/>
        <v>2.0120571723445488</v>
      </c>
      <c r="BO132" s="4">
        <f t="shared" si="1249"/>
        <v>2.0160330319155566</v>
      </c>
      <c r="BP132" s="4">
        <f t="shared" si="1249"/>
        <v>2.8129280659256688</v>
      </c>
      <c r="BQ132" s="4">
        <f t="shared" ref="BQ132:CI132" si="1250">+SUM(BQ131)</f>
        <v>2.8129280659256688</v>
      </c>
      <c r="BR132" s="4">
        <f t="shared" si="1250"/>
        <v>2.8129280659256688</v>
      </c>
      <c r="BS132" s="4">
        <f t="shared" si="1250"/>
        <v>2.0160330319155566</v>
      </c>
      <c r="BT132" s="4">
        <f t="shared" si="1250"/>
        <v>2.0160330319155566</v>
      </c>
      <c r="BU132" s="4">
        <f t="shared" si="1250"/>
        <v>2.0160330319155566</v>
      </c>
      <c r="BV132" s="4">
        <f t="shared" si="1250"/>
        <v>2.0160330319155566</v>
      </c>
      <c r="BW132" s="4">
        <f t="shared" si="1250"/>
        <v>2.8129280659256688</v>
      </c>
      <c r="BX132" s="4">
        <f t="shared" si="1250"/>
        <v>2.2268242396429914</v>
      </c>
      <c r="BY132" s="4">
        <f t="shared" si="1250"/>
        <v>2.7977574845833213</v>
      </c>
      <c r="BZ132" s="4">
        <f t="shared" si="1250"/>
        <v>3.5048462105620155</v>
      </c>
      <c r="CA132" s="4">
        <f t="shared" si="1250"/>
        <v>3.5048462105620155</v>
      </c>
      <c r="CB132" s="4">
        <f t="shared" si="1250"/>
        <v>3.5048462105620155</v>
      </c>
      <c r="CC132" s="4">
        <f t="shared" si="1250"/>
        <v>2.7977574845833213</v>
      </c>
      <c r="CD132" s="4">
        <f t="shared" si="1250"/>
        <v>2.7977574845833213</v>
      </c>
      <c r="CE132" s="4">
        <f t="shared" si="1250"/>
        <v>2.7977574845833213</v>
      </c>
      <c r="CF132" s="4">
        <f t="shared" si="1250"/>
        <v>2.7977574845833213</v>
      </c>
      <c r="CG132" s="4">
        <f t="shared" si="1250"/>
        <v>3.5048462105620155</v>
      </c>
      <c r="CH132" s="4">
        <f t="shared" si="1250"/>
        <v>4.0207343400706295</v>
      </c>
      <c r="CI132" s="4">
        <f t="shared" si="1250"/>
        <v>3.0127270099051215</v>
      </c>
    </row>
    <row r="133" spans="1:87" x14ac:dyDescent="0.25">
      <c r="A133" s="24" t="s">
        <v>63</v>
      </c>
    </row>
    <row r="134" spans="1:87" x14ac:dyDescent="0.25">
      <c r="A134" s="16" t="s">
        <v>223</v>
      </c>
      <c r="B134" s="2" t="s">
        <v>274</v>
      </c>
      <c r="E134" s="4">
        <f t="shared" ref="E134:AJ134" si="1251">+E109*E111</f>
        <v>1.9388982128176515</v>
      </c>
      <c r="F134" s="4">
        <f t="shared" si="1251"/>
        <v>2.8973378268446184</v>
      </c>
      <c r="G134" s="4">
        <f t="shared" si="1251"/>
        <v>2.8973378268446184</v>
      </c>
      <c r="H134" s="4">
        <f t="shared" si="1251"/>
        <v>2.8973378268446184</v>
      </c>
      <c r="I134" s="4">
        <f t="shared" si="1251"/>
        <v>1.9388982128176515</v>
      </c>
      <c r="J134" s="4">
        <f t="shared" si="1251"/>
        <v>1.9388982128176515</v>
      </c>
      <c r="K134" s="4">
        <f t="shared" si="1251"/>
        <v>1.9388982128176515</v>
      </c>
      <c r="L134" s="4">
        <f t="shared" si="1251"/>
        <v>1.9388982128176515</v>
      </c>
      <c r="M134" s="4">
        <f t="shared" si="1251"/>
        <v>2.8973378268446184</v>
      </c>
      <c r="N134" s="4">
        <f t="shared" si="1251"/>
        <v>2.1805939916223736</v>
      </c>
      <c r="O134" s="4">
        <f t="shared" si="1251"/>
        <v>2.6483660653730872</v>
      </c>
      <c r="P134" s="4">
        <f t="shared" si="1251"/>
        <v>3.1283008002965991</v>
      </c>
      <c r="Q134" s="4">
        <f t="shared" si="1251"/>
        <v>3.1283008002965991</v>
      </c>
      <c r="R134" s="4">
        <f t="shared" si="1251"/>
        <v>3.1283008002965991</v>
      </c>
      <c r="S134" s="4">
        <f t="shared" si="1251"/>
        <v>2.6483660653730872</v>
      </c>
      <c r="T134" s="4">
        <f t="shared" si="1251"/>
        <v>2.6483660653730872</v>
      </c>
      <c r="U134" s="4">
        <f t="shared" si="1251"/>
        <v>2.6483660653730872</v>
      </c>
      <c r="V134" s="4">
        <f t="shared" si="1251"/>
        <v>2.6483660653730872</v>
      </c>
      <c r="W134" s="4">
        <f t="shared" si="1251"/>
        <v>3.1283008002965991</v>
      </c>
      <c r="X134" s="4">
        <f t="shared" si="1251"/>
        <v>2.8082051550164353</v>
      </c>
      <c r="Y134" s="4">
        <f t="shared" si="1251"/>
        <v>15.01655436211218</v>
      </c>
      <c r="Z134" s="4">
        <f t="shared" si="1251"/>
        <v>21.292543696066009</v>
      </c>
      <c r="AA134" s="4">
        <f t="shared" si="1251"/>
        <v>18.628352950432262</v>
      </c>
      <c r="AB134" s="4">
        <f t="shared" si="1251"/>
        <v>18.628352950432262</v>
      </c>
      <c r="AC134" s="4">
        <f t="shared" si="1251"/>
        <v>18.628352950432262</v>
      </c>
      <c r="AD134" s="4">
        <f t="shared" si="1251"/>
        <v>15.01655436211218</v>
      </c>
      <c r="AE134" s="4">
        <f t="shared" si="1251"/>
        <v>15.01655436211218</v>
      </c>
      <c r="AF134" s="4">
        <f t="shared" si="1251"/>
        <v>15.01655436211218</v>
      </c>
      <c r="AG134" s="4">
        <f t="shared" si="1251"/>
        <v>15.01655436211218</v>
      </c>
      <c r="AH134" s="4">
        <f t="shared" si="1251"/>
        <v>18.628352950432262</v>
      </c>
      <c r="AI134" s="4">
        <f t="shared" si="1251"/>
        <v>16.126606819225184</v>
      </c>
      <c r="AJ134" s="4">
        <f t="shared" si="1251"/>
        <v>16.46331920749228</v>
      </c>
      <c r="AK134" s="4">
        <f t="shared" ref="AK134:BP134" si="1252">+AK109*AK111</f>
        <v>21.392440843221152</v>
      </c>
      <c r="AL134" s="4">
        <f t="shared" si="1252"/>
        <v>19.06946111960027</v>
      </c>
      <c r="AM134" s="4">
        <f t="shared" si="1252"/>
        <v>19.06946111960027</v>
      </c>
      <c r="AN134" s="4">
        <f t="shared" si="1252"/>
        <v>19.06946111960027</v>
      </c>
      <c r="AO134" s="4">
        <f t="shared" si="1252"/>
        <v>16.46331920749228</v>
      </c>
      <c r="AP134" s="4">
        <f t="shared" si="1252"/>
        <v>16.46331920749228</v>
      </c>
      <c r="AQ134" s="4">
        <f t="shared" si="1252"/>
        <v>16.46331920749228</v>
      </c>
      <c r="AR134" s="4">
        <f t="shared" si="1252"/>
        <v>16.46331920749228</v>
      </c>
      <c r="AS134" s="4">
        <f t="shared" si="1252"/>
        <v>19.06946111960027</v>
      </c>
      <c r="AT134" s="4">
        <f t="shared" si="1252"/>
        <v>17.375918056103547</v>
      </c>
      <c r="AU134" s="4">
        <f t="shared" si="1252"/>
        <v>18.049472122022845</v>
      </c>
      <c r="AV134" s="4">
        <f t="shared" si="1252"/>
        <v>21.492806672754138</v>
      </c>
      <c r="AW134" s="4">
        <f t="shared" si="1252"/>
        <v>19.521014464325372</v>
      </c>
      <c r="AX134" s="4">
        <f t="shared" si="1252"/>
        <v>19.521014464325372</v>
      </c>
      <c r="AY134" s="4">
        <f t="shared" si="1252"/>
        <v>19.521014464325372</v>
      </c>
      <c r="AZ134" s="4">
        <f t="shared" si="1252"/>
        <v>18.049472122022845</v>
      </c>
      <c r="BA134" s="4">
        <f t="shared" si="1252"/>
        <v>18.049472122022845</v>
      </c>
      <c r="BB134" s="4">
        <f t="shared" si="1252"/>
        <v>18.049472122022845</v>
      </c>
      <c r="BC134" s="4">
        <f t="shared" si="1252"/>
        <v>18.049472122022845</v>
      </c>
      <c r="BD134" s="4">
        <f t="shared" si="1252"/>
        <v>19.521014464325372</v>
      </c>
      <c r="BE134" s="4">
        <f t="shared" si="1252"/>
        <v>18.72201211804154</v>
      </c>
      <c r="BF134" s="4">
        <f t="shared" si="1252"/>
        <v>31.830011432940548</v>
      </c>
      <c r="BG134" s="4">
        <f t="shared" si="1252"/>
        <v>44.411738836134113</v>
      </c>
      <c r="BH134" s="4">
        <f t="shared" si="1252"/>
        <v>44.411738836134113</v>
      </c>
      <c r="BI134" s="4">
        <f t="shared" si="1252"/>
        <v>44.411738836134113</v>
      </c>
      <c r="BJ134" s="4">
        <f t="shared" si="1252"/>
        <v>31.830011432940548</v>
      </c>
      <c r="BK134" s="4">
        <f t="shared" si="1252"/>
        <v>31.830011432940548</v>
      </c>
      <c r="BL134" s="4">
        <f t="shared" si="1252"/>
        <v>31.830011432940548</v>
      </c>
      <c r="BM134" s="4">
        <f t="shared" si="1252"/>
        <v>31.830011432940548</v>
      </c>
      <c r="BN134" s="4">
        <f t="shared" si="1252"/>
        <v>35.997877452040065</v>
      </c>
      <c r="BO134" s="4">
        <f t="shared" si="1252"/>
        <v>36.069009876889048</v>
      </c>
      <c r="BP134" s="4">
        <f t="shared" si="1252"/>
        <v>50.326323322415213</v>
      </c>
      <c r="BQ134" s="4">
        <f t="shared" ref="BQ134:CI134" si="1253">+BQ109*BQ111</f>
        <v>50.326323322415213</v>
      </c>
      <c r="BR134" s="4">
        <f t="shared" si="1253"/>
        <v>50.326323322415213</v>
      </c>
      <c r="BS134" s="4">
        <f t="shared" si="1253"/>
        <v>36.069009876889048</v>
      </c>
      <c r="BT134" s="4">
        <f t="shared" si="1253"/>
        <v>36.069009876889048</v>
      </c>
      <c r="BU134" s="4">
        <f t="shared" si="1253"/>
        <v>36.069009876889048</v>
      </c>
      <c r="BV134" s="4">
        <f t="shared" si="1253"/>
        <v>36.069009876889048</v>
      </c>
      <c r="BW134" s="4">
        <f t="shared" si="1253"/>
        <v>50.326323322415213</v>
      </c>
      <c r="BX134" s="4">
        <f t="shared" si="1253"/>
        <v>39.840292407045851</v>
      </c>
      <c r="BY134" s="4">
        <f t="shared" si="1253"/>
        <v>74.561946145644598</v>
      </c>
      <c r="BZ134" s="4">
        <f t="shared" si="1253"/>
        <v>93.406292661428438</v>
      </c>
      <c r="CA134" s="4">
        <f t="shared" si="1253"/>
        <v>93.406292661428438</v>
      </c>
      <c r="CB134" s="4">
        <f t="shared" si="1253"/>
        <v>93.406292661428438</v>
      </c>
      <c r="CC134" s="4">
        <f t="shared" si="1253"/>
        <v>74.561946145644598</v>
      </c>
      <c r="CD134" s="4">
        <f t="shared" si="1253"/>
        <v>74.561946145644598</v>
      </c>
      <c r="CE134" s="4">
        <f t="shared" si="1253"/>
        <v>74.561946145644598</v>
      </c>
      <c r="CF134" s="4">
        <f t="shared" si="1253"/>
        <v>74.561946145644598</v>
      </c>
      <c r="CG134" s="4">
        <f t="shared" si="1253"/>
        <v>93.406292661428438</v>
      </c>
      <c r="CH134" s="4">
        <f t="shared" si="1253"/>
        <v>107.15502647469083</v>
      </c>
      <c r="CI134" s="4">
        <f t="shared" si="1253"/>
        <v>80.291015322770235</v>
      </c>
    </row>
    <row r="135" spans="1:87" x14ac:dyDescent="0.25">
      <c r="A135" s="16" t="s">
        <v>224</v>
      </c>
      <c r="B135" s="2" t="s">
        <v>275</v>
      </c>
      <c r="E135" s="4">
        <f t="shared" ref="E135:AJ135" si="1254">+E110</f>
        <v>1.5480977727272731</v>
      </c>
      <c r="F135" s="4">
        <f t="shared" si="1254"/>
        <v>1.5480977727272731</v>
      </c>
      <c r="G135" s="4">
        <f t="shared" si="1254"/>
        <v>1.5480977727272731</v>
      </c>
      <c r="H135" s="4">
        <f t="shared" si="1254"/>
        <v>1.5480977727272731</v>
      </c>
      <c r="I135" s="4">
        <f t="shared" si="1254"/>
        <v>1.5480977727272731</v>
      </c>
      <c r="J135" s="4">
        <f t="shared" si="1254"/>
        <v>1.5480977727272731</v>
      </c>
      <c r="K135" s="4">
        <f t="shared" si="1254"/>
        <v>1.5480977727272731</v>
      </c>
      <c r="L135" s="4">
        <f t="shared" si="1254"/>
        <v>1.5480977727272731</v>
      </c>
      <c r="M135" s="4">
        <f t="shared" si="1254"/>
        <v>1.5480977727272731</v>
      </c>
      <c r="N135" s="4">
        <f t="shared" si="1254"/>
        <v>1.5480977727272731</v>
      </c>
      <c r="O135" s="4">
        <f t="shared" si="1254"/>
        <v>1.5480977727272731</v>
      </c>
      <c r="P135" s="4">
        <f t="shared" si="1254"/>
        <v>1.5480977727272731</v>
      </c>
      <c r="Q135" s="4">
        <f t="shared" si="1254"/>
        <v>1.5480977727272731</v>
      </c>
      <c r="R135" s="4">
        <f t="shared" si="1254"/>
        <v>1.5480977727272731</v>
      </c>
      <c r="S135" s="4">
        <f t="shared" si="1254"/>
        <v>1.5480977727272731</v>
      </c>
      <c r="T135" s="4">
        <f t="shared" si="1254"/>
        <v>1.5480977727272731</v>
      </c>
      <c r="U135" s="4">
        <f t="shared" si="1254"/>
        <v>1.5480977727272731</v>
      </c>
      <c r="V135" s="4">
        <f t="shared" si="1254"/>
        <v>1.5480977727272731</v>
      </c>
      <c r="W135" s="4">
        <f t="shared" si="1254"/>
        <v>1.5480977727272731</v>
      </c>
      <c r="X135" s="4">
        <f t="shared" si="1254"/>
        <v>1.5480977727272731</v>
      </c>
      <c r="Y135" s="4">
        <f t="shared" si="1254"/>
        <v>9.3893746153846198</v>
      </c>
      <c r="Z135" s="4">
        <f t="shared" si="1254"/>
        <v>9.3893746153846198</v>
      </c>
      <c r="AA135" s="4">
        <f t="shared" si="1254"/>
        <v>9.3893746153846198</v>
      </c>
      <c r="AB135" s="4">
        <f t="shared" si="1254"/>
        <v>9.3893746153846198</v>
      </c>
      <c r="AC135" s="4">
        <f t="shared" si="1254"/>
        <v>9.3893746153846198</v>
      </c>
      <c r="AD135" s="4">
        <f t="shared" si="1254"/>
        <v>9.3893746153846198</v>
      </c>
      <c r="AE135" s="4">
        <f t="shared" si="1254"/>
        <v>9.3893746153846198</v>
      </c>
      <c r="AF135" s="4">
        <f t="shared" si="1254"/>
        <v>9.3893746153846198</v>
      </c>
      <c r="AG135" s="4">
        <f t="shared" si="1254"/>
        <v>9.3893746153846198</v>
      </c>
      <c r="AH135" s="4">
        <f t="shared" si="1254"/>
        <v>9.3893746153846198</v>
      </c>
      <c r="AI135" s="4">
        <f t="shared" si="1254"/>
        <v>9.3893746153846198</v>
      </c>
      <c r="AJ135" s="4">
        <f t="shared" si="1254"/>
        <v>9.3893746153846198</v>
      </c>
      <c r="AK135" s="4">
        <f t="shared" ref="AK135:BP135" si="1255">+AK110</f>
        <v>9.3893746153846198</v>
      </c>
      <c r="AL135" s="4">
        <f t="shared" si="1255"/>
        <v>9.3893746153846198</v>
      </c>
      <c r="AM135" s="4">
        <f t="shared" si="1255"/>
        <v>9.3893746153846198</v>
      </c>
      <c r="AN135" s="4">
        <f t="shared" si="1255"/>
        <v>9.3893746153846198</v>
      </c>
      <c r="AO135" s="4">
        <f t="shared" si="1255"/>
        <v>9.3893746153846198</v>
      </c>
      <c r="AP135" s="4">
        <f t="shared" si="1255"/>
        <v>9.3893746153846198</v>
      </c>
      <c r="AQ135" s="4">
        <f t="shared" si="1255"/>
        <v>9.3893746153846198</v>
      </c>
      <c r="AR135" s="4">
        <f t="shared" si="1255"/>
        <v>9.3893746153846198</v>
      </c>
      <c r="AS135" s="4">
        <f t="shared" si="1255"/>
        <v>9.3893746153846198</v>
      </c>
      <c r="AT135" s="4">
        <f t="shared" si="1255"/>
        <v>9.3893746153846198</v>
      </c>
      <c r="AU135" s="4">
        <f t="shared" si="1255"/>
        <v>9.3893746153846198</v>
      </c>
      <c r="AV135" s="4">
        <f t="shared" si="1255"/>
        <v>9.3893746153846198</v>
      </c>
      <c r="AW135" s="4">
        <f t="shared" si="1255"/>
        <v>9.3893746153846198</v>
      </c>
      <c r="AX135" s="4">
        <f t="shared" si="1255"/>
        <v>9.3893746153846198</v>
      </c>
      <c r="AY135" s="4">
        <f t="shared" si="1255"/>
        <v>9.3893746153846198</v>
      </c>
      <c r="AZ135" s="4">
        <f t="shared" si="1255"/>
        <v>9.3893746153846198</v>
      </c>
      <c r="BA135" s="4">
        <f t="shared" si="1255"/>
        <v>9.3893746153846198</v>
      </c>
      <c r="BB135" s="4">
        <f t="shared" si="1255"/>
        <v>9.3893746153846198</v>
      </c>
      <c r="BC135" s="4">
        <f t="shared" si="1255"/>
        <v>9.3893746153846198</v>
      </c>
      <c r="BD135" s="4">
        <f t="shared" si="1255"/>
        <v>9.3893746153846198</v>
      </c>
      <c r="BE135" s="4">
        <f t="shared" si="1255"/>
        <v>9.3893746153846198</v>
      </c>
      <c r="BF135" s="4">
        <f t="shared" si="1255"/>
        <v>26.175741176470581</v>
      </c>
      <c r="BG135" s="4">
        <f t="shared" si="1255"/>
        <v>26.175741176470581</v>
      </c>
      <c r="BH135" s="4">
        <f t="shared" si="1255"/>
        <v>26.175741176470581</v>
      </c>
      <c r="BI135" s="4">
        <f t="shared" si="1255"/>
        <v>26.175741176470581</v>
      </c>
      <c r="BJ135" s="4">
        <f t="shared" si="1255"/>
        <v>26.175741176470581</v>
      </c>
      <c r="BK135" s="4">
        <f t="shared" si="1255"/>
        <v>26.175741176470581</v>
      </c>
      <c r="BL135" s="4">
        <f t="shared" si="1255"/>
        <v>26.175741176470581</v>
      </c>
      <c r="BM135" s="4">
        <f t="shared" si="1255"/>
        <v>26.175741176470581</v>
      </c>
      <c r="BN135" s="4">
        <f t="shared" si="1255"/>
        <v>26.175741176470581</v>
      </c>
      <c r="BO135" s="4">
        <f t="shared" si="1255"/>
        <v>26.175741176470581</v>
      </c>
      <c r="BP135" s="4">
        <f t="shared" si="1255"/>
        <v>26.175741176470581</v>
      </c>
      <c r="BQ135" s="4">
        <f t="shared" ref="BQ135:CI135" si="1256">+BQ110</f>
        <v>26.175741176470581</v>
      </c>
      <c r="BR135" s="4">
        <f t="shared" si="1256"/>
        <v>26.175741176470581</v>
      </c>
      <c r="BS135" s="4">
        <f t="shared" si="1256"/>
        <v>26.175741176470581</v>
      </c>
      <c r="BT135" s="4">
        <f t="shared" si="1256"/>
        <v>26.175741176470581</v>
      </c>
      <c r="BU135" s="4">
        <f t="shared" si="1256"/>
        <v>26.175741176470581</v>
      </c>
      <c r="BV135" s="4">
        <f t="shared" si="1256"/>
        <v>26.175741176470581</v>
      </c>
      <c r="BW135" s="4">
        <f t="shared" si="1256"/>
        <v>26.175741176470581</v>
      </c>
      <c r="BX135" s="4">
        <f t="shared" si="1256"/>
        <v>26.175741176470581</v>
      </c>
      <c r="BY135" s="4">
        <f t="shared" si="1256"/>
        <v>47.295247058823513</v>
      </c>
      <c r="BZ135" s="4">
        <f t="shared" si="1256"/>
        <v>47.295247058823513</v>
      </c>
      <c r="CA135" s="4">
        <f t="shared" si="1256"/>
        <v>47.295247058823513</v>
      </c>
      <c r="CB135" s="4">
        <f t="shared" si="1256"/>
        <v>47.295247058823513</v>
      </c>
      <c r="CC135" s="4">
        <f t="shared" si="1256"/>
        <v>47.295247058823513</v>
      </c>
      <c r="CD135" s="4">
        <f t="shared" si="1256"/>
        <v>47.295247058823513</v>
      </c>
      <c r="CE135" s="4">
        <f t="shared" si="1256"/>
        <v>47.295247058823513</v>
      </c>
      <c r="CF135" s="4">
        <f t="shared" si="1256"/>
        <v>47.295247058823513</v>
      </c>
      <c r="CG135" s="4">
        <f t="shared" si="1256"/>
        <v>47.295247058823513</v>
      </c>
      <c r="CH135" s="4">
        <f t="shared" si="1256"/>
        <v>47.295247058823513</v>
      </c>
      <c r="CI135" s="4">
        <f t="shared" si="1256"/>
        <v>47.295247058823513</v>
      </c>
    </row>
    <row r="136" spans="1:87" x14ac:dyDescent="0.25">
      <c r="A136" s="16" t="s">
        <v>223</v>
      </c>
      <c r="B136" s="2" t="s">
        <v>220</v>
      </c>
      <c r="E136" s="4">
        <f t="shared" ref="E136:AJ136" si="1257">+E134*1000/E100</f>
        <v>18.563704947920254</v>
      </c>
      <c r="F136" s="4">
        <f t="shared" si="1257"/>
        <v>27.740148604206453</v>
      </c>
      <c r="G136" s="4">
        <f t="shared" si="1257"/>
        <v>27.740148604206453</v>
      </c>
      <c r="H136" s="4">
        <f t="shared" si="1257"/>
        <v>27.740148604206453</v>
      </c>
      <c r="I136" s="4">
        <f t="shared" si="1257"/>
        <v>18.563704947920254</v>
      </c>
      <c r="J136" s="4">
        <f t="shared" si="1257"/>
        <v>18.563704947920254</v>
      </c>
      <c r="K136" s="4">
        <f t="shared" si="1257"/>
        <v>18.563704947920254</v>
      </c>
      <c r="L136" s="4">
        <f t="shared" si="1257"/>
        <v>18.563704947920254</v>
      </c>
      <c r="M136" s="4">
        <f t="shared" si="1257"/>
        <v>27.740148604206453</v>
      </c>
      <c r="N136" s="4">
        <f t="shared" si="1257"/>
        <v>20.877786778120292</v>
      </c>
      <c r="O136" s="4">
        <f t="shared" si="1257"/>
        <v>25.115934969396609</v>
      </c>
      <c r="P136" s="4">
        <f t="shared" si="1257"/>
        <v>29.667424187408251</v>
      </c>
      <c r="Q136" s="4">
        <f t="shared" si="1257"/>
        <v>29.667424187408251</v>
      </c>
      <c r="R136" s="4">
        <f t="shared" si="1257"/>
        <v>29.667424187408251</v>
      </c>
      <c r="S136" s="4">
        <f t="shared" si="1257"/>
        <v>25.115934969396609</v>
      </c>
      <c r="T136" s="4">
        <f t="shared" si="1257"/>
        <v>25.115934969396609</v>
      </c>
      <c r="U136" s="4">
        <f t="shared" si="1257"/>
        <v>25.115934969396609</v>
      </c>
      <c r="V136" s="4">
        <f t="shared" si="1257"/>
        <v>25.115934969396609</v>
      </c>
      <c r="W136" s="4">
        <f t="shared" si="1257"/>
        <v>29.667424187408251</v>
      </c>
      <c r="X136" s="4">
        <f t="shared" si="1257"/>
        <v>26.631778354319433</v>
      </c>
      <c r="Y136" s="4">
        <f t="shared" si="1257"/>
        <v>26.280172350503761</v>
      </c>
      <c r="Z136" s="4">
        <f t="shared" si="1257"/>
        <v>37.263656137062029</v>
      </c>
      <c r="AA136" s="4">
        <f t="shared" si="1257"/>
        <v>32.60110903860609</v>
      </c>
      <c r="AB136" s="4">
        <f t="shared" si="1257"/>
        <v>32.60110903860609</v>
      </c>
      <c r="AC136" s="4">
        <f t="shared" si="1257"/>
        <v>32.60110903860609</v>
      </c>
      <c r="AD136" s="4">
        <f t="shared" si="1257"/>
        <v>26.280172350503761</v>
      </c>
      <c r="AE136" s="4">
        <f t="shared" si="1257"/>
        <v>26.280172350503761</v>
      </c>
      <c r="AF136" s="4">
        <f t="shared" si="1257"/>
        <v>26.280172350503761</v>
      </c>
      <c r="AG136" s="4">
        <f t="shared" si="1257"/>
        <v>26.280172350503761</v>
      </c>
      <c r="AH136" s="4">
        <f t="shared" si="1257"/>
        <v>32.60110903860609</v>
      </c>
      <c r="AI136" s="4">
        <f t="shared" si="1257"/>
        <v>28.222853020620327</v>
      </c>
      <c r="AJ136" s="4">
        <f t="shared" si="1257"/>
        <v>28.812126657090179</v>
      </c>
      <c r="AK136" s="4">
        <f t="shared" ref="AK136:BP136" si="1258">+AK134*1000/AK100</f>
        <v>37.438484142292353</v>
      </c>
      <c r="AL136" s="4">
        <f t="shared" si="1258"/>
        <v>33.373083649519423</v>
      </c>
      <c r="AM136" s="4">
        <f t="shared" si="1258"/>
        <v>33.373083649519423</v>
      </c>
      <c r="AN136" s="4">
        <f t="shared" si="1258"/>
        <v>33.373083649519423</v>
      </c>
      <c r="AO136" s="4">
        <f t="shared" si="1258"/>
        <v>28.812126657090179</v>
      </c>
      <c r="AP136" s="4">
        <f t="shared" si="1258"/>
        <v>28.812126657090179</v>
      </c>
      <c r="AQ136" s="4">
        <f t="shared" si="1258"/>
        <v>28.812126657090179</v>
      </c>
      <c r="AR136" s="4">
        <f t="shared" si="1258"/>
        <v>28.812126657090179</v>
      </c>
      <c r="AS136" s="4">
        <f t="shared" si="1258"/>
        <v>33.373083649519423</v>
      </c>
      <c r="AT136" s="4">
        <f t="shared" si="1258"/>
        <v>30.409247704305031</v>
      </c>
      <c r="AU136" s="4">
        <f t="shared" si="1258"/>
        <v>31.588021244019501</v>
      </c>
      <c r="AV136" s="4">
        <f t="shared" si="1258"/>
        <v>37.614132379206346</v>
      </c>
      <c r="AW136" s="4">
        <f t="shared" si="1258"/>
        <v>34.163338153892489</v>
      </c>
      <c r="AX136" s="4">
        <f t="shared" si="1258"/>
        <v>34.163338153892489</v>
      </c>
      <c r="AY136" s="4">
        <f t="shared" si="1258"/>
        <v>34.163338153892489</v>
      </c>
      <c r="AZ136" s="4">
        <f t="shared" si="1258"/>
        <v>31.588021244019501</v>
      </c>
      <c r="BA136" s="4">
        <f t="shared" si="1258"/>
        <v>31.588021244019501</v>
      </c>
      <c r="BB136" s="4">
        <f t="shared" si="1258"/>
        <v>31.588021244019501</v>
      </c>
      <c r="BC136" s="4">
        <f t="shared" si="1258"/>
        <v>31.588021244019501</v>
      </c>
      <c r="BD136" s="4">
        <f t="shared" si="1258"/>
        <v>34.163338153892489</v>
      </c>
      <c r="BE136" s="4">
        <f t="shared" si="1258"/>
        <v>32.765020080222058</v>
      </c>
      <c r="BF136" s="4">
        <f t="shared" si="1258"/>
        <v>17.893082475712781</v>
      </c>
      <c r="BG136" s="4">
        <f t="shared" si="1258"/>
        <v>24.965837902979064</v>
      </c>
      <c r="BH136" s="4">
        <f t="shared" si="1258"/>
        <v>24.965837902979064</v>
      </c>
      <c r="BI136" s="4">
        <f t="shared" si="1258"/>
        <v>24.965837902979064</v>
      </c>
      <c r="BJ136" s="4">
        <f t="shared" si="1258"/>
        <v>17.893082475712781</v>
      </c>
      <c r="BK136" s="4">
        <f t="shared" si="1258"/>
        <v>17.893082475712781</v>
      </c>
      <c r="BL136" s="4">
        <f t="shared" si="1258"/>
        <v>17.893082475712781</v>
      </c>
      <c r="BM136" s="4">
        <f t="shared" si="1258"/>
        <v>17.893082475712781</v>
      </c>
      <c r="BN136" s="4">
        <f t="shared" si="1258"/>
        <v>20.236027610513784</v>
      </c>
      <c r="BO136" s="4">
        <f t="shared" si="1258"/>
        <v>20.276014349042036</v>
      </c>
      <c r="BP136" s="4">
        <f t="shared" si="1258"/>
        <v>28.290692128858371</v>
      </c>
      <c r="BQ136" s="4">
        <f t="shared" ref="BQ136:CI136" si="1259">+BQ134*1000/BQ100</f>
        <v>28.290692128858371</v>
      </c>
      <c r="BR136" s="4">
        <f t="shared" si="1259"/>
        <v>28.290692128858371</v>
      </c>
      <c r="BS136" s="4">
        <f t="shared" si="1259"/>
        <v>20.276014349042036</v>
      </c>
      <c r="BT136" s="4">
        <f t="shared" si="1259"/>
        <v>20.276014349042036</v>
      </c>
      <c r="BU136" s="4">
        <f t="shared" si="1259"/>
        <v>20.276014349042036</v>
      </c>
      <c r="BV136" s="4">
        <f t="shared" si="1259"/>
        <v>20.276014349042036</v>
      </c>
      <c r="BW136" s="4">
        <f t="shared" si="1259"/>
        <v>28.290692128858371</v>
      </c>
      <c r="BX136" s="4">
        <f t="shared" si="1259"/>
        <v>22.396022049745415</v>
      </c>
      <c r="BY136" s="4">
        <f t="shared" si="1259"/>
        <v>28.13811579696738</v>
      </c>
      <c r="BZ136" s="4">
        <f t="shared" si="1259"/>
        <v>35.249577229902066</v>
      </c>
      <c r="CA136" s="4">
        <f t="shared" si="1259"/>
        <v>35.249577229902066</v>
      </c>
      <c r="CB136" s="4">
        <f t="shared" si="1259"/>
        <v>35.249577229902066</v>
      </c>
      <c r="CC136" s="4">
        <f t="shared" si="1259"/>
        <v>28.13811579696738</v>
      </c>
      <c r="CD136" s="4">
        <f t="shared" si="1259"/>
        <v>28.13811579696738</v>
      </c>
      <c r="CE136" s="4">
        <f t="shared" si="1259"/>
        <v>28.13811579696738</v>
      </c>
      <c r="CF136" s="4">
        <f t="shared" si="1259"/>
        <v>28.13811579696738</v>
      </c>
      <c r="CG136" s="4">
        <f t="shared" si="1259"/>
        <v>35.249577229902066</v>
      </c>
      <c r="CH136" s="4">
        <f t="shared" si="1259"/>
        <v>40.438061223380224</v>
      </c>
      <c r="CI136" s="4">
        <f t="shared" si="1259"/>
        <v>30.300146433881146</v>
      </c>
    </row>
    <row r="137" spans="1:87" x14ac:dyDescent="0.25">
      <c r="A137" s="16" t="s">
        <v>224</v>
      </c>
      <c r="B137" s="2" t="s">
        <v>221</v>
      </c>
      <c r="E137" s="4">
        <f t="shared" ref="E137:AJ137" si="1260">+E135*1000/E100</f>
        <v>14.822041762408073</v>
      </c>
      <c r="F137" s="4">
        <f t="shared" si="1260"/>
        <v>14.822041762408073</v>
      </c>
      <c r="G137" s="4">
        <f t="shared" si="1260"/>
        <v>14.822041762408073</v>
      </c>
      <c r="H137" s="4">
        <f t="shared" si="1260"/>
        <v>14.822041762408073</v>
      </c>
      <c r="I137" s="4">
        <f t="shared" si="1260"/>
        <v>14.822041762408073</v>
      </c>
      <c r="J137" s="4">
        <f t="shared" si="1260"/>
        <v>14.822041762408073</v>
      </c>
      <c r="K137" s="4">
        <f t="shared" si="1260"/>
        <v>14.822041762408073</v>
      </c>
      <c r="L137" s="4">
        <f t="shared" si="1260"/>
        <v>14.822041762408073</v>
      </c>
      <c r="M137" s="4">
        <f t="shared" si="1260"/>
        <v>14.822041762408073</v>
      </c>
      <c r="N137" s="4">
        <f t="shared" si="1260"/>
        <v>14.822041762408073</v>
      </c>
      <c r="O137" s="4">
        <f t="shared" si="1260"/>
        <v>14.68147605969587</v>
      </c>
      <c r="P137" s="4">
        <f t="shared" si="1260"/>
        <v>14.68147605969587</v>
      </c>
      <c r="Q137" s="4">
        <f t="shared" si="1260"/>
        <v>14.68147605969587</v>
      </c>
      <c r="R137" s="4">
        <f t="shared" si="1260"/>
        <v>14.68147605969587</v>
      </c>
      <c r="S137" s="4">
        <f t="shared" si="1260"/>
        <v>14.68147605969587</v>
      </c>
      <c r="T137" s="4">
        <f t="shared" si="1260"/>
        <v>14.68147605969587</v>
      </c>
      <c r="U137" s="4">
        <f t="shared" si="1260"/>
        <v>14.68147605969587</v>
      </c>
      <c r="V137" s="4">
        <f t="shared" si="1260"/>
        <v>14.68147605969587</v>
      </c>
      <c r="W137" s="4">
        <f t="shared" si="1260"/>
        <v>14.68147605969587</v>
      </c>
      <c r="X137" s="4">
        <f t="shared" si="1260"/>
        <v>14.68147605969587</v>
      </c>
      <c r="Y137" s="4">
        <f t="shared" si="1260"/>
        <v>16.432157284918265</v>
      </c>
      <c r="Z137" s="4">
        <f t="shared" si="1260"/>
        <v>16.432157284918265</v>
      </c>
      <c r="AA137" s="4">
        <f t="shared" si="1260"/>
        <v>16.432157284918265</v>
      </c>
      <c r="AB137" s="4">
        <f t="shared" si="1260"/>
        <v>16.432157284918265</v>
      </c>
      <c r="AC137" s="4">
        <f t="shared" si="1260"/>
        <v>16.432157284918265</v>
      </c>
      <c r="AD137" s="4">
        <f t="shared" si="1260"/>
        <v>16.432157284918265</v>
      </c>
      <c r="AE137" s="4">
        <f t="shared" si="1260"/>
        <v>16.432157284918265</v>
      </c>
      <c r="AF137" s="4">
        <f t="shared" si="1260"/>
        <v>16.432157284918265</v>
      </c>
      <c r="AG137" s="4">
        <f t="shared" si="1260"/>
        <v>16.432157284918265</v>
      </c>
      <c r="AH137" s="4">
        <f t="shared" si="1260"/>
        <v>16.432157284918265</v>
      </c>
      <c r="AI137" s="4">
        <f t="shared" si="1260"/>
        <v>16.432157284918265</v>
      </c>
      <c r="AJ137" s="4">
        <f t="shared" si="1260"/>
        <v>16.432157284918265</v>
      </c>
      <c r="AK137" s="4">
        <f t="shared" ref="AK137:BP137" si="1261">+AK135*1000/AK100</f>
        <v>16.432157284918265</v>
      </c>
      <c r="AL137" s="4">
        <f t="shared" si="1261"/>
        <v>16.432157284918265</v>
      </c>
      <c r="AM137" s="4">
        <f t="shared" si="1261"/>
        <v>16.432157284918265</v>
      </c>
      <c r="AN137" s="4">
        <f t="shared" si="1261"/>
        <v>16.432157284918265</v>
      </c>
      <c r="AO137" s="4">
        <f t="shared" si="1261"/>
        <v>16.432157284918265</v>
      </c>
      <c r="AP137" s="4">
        <f t="shared" si="1261"/>
        <v>16.432157284918265</v>
      </c>
      <c r="AQ137" s="4">
        <f t="shared" si="1261"/>
        <v>16.432157284918265</v>
      </c>
      <c r="AR137" s="4">
        <f t="shared" si="1261"/>
        <v>16.432157284918265</v>
      </c>
      <c r="AS137" s="4">
        <f t="shared" si="1261"/>
        <v>16.432157284918265</v>
      </c>
      <c r="AT137" s="4">
        <f t="shared" si="1261"/>
        <v>16.432157284918265</v>
      </c>
      <c r="AU137" s="4">
        <f t="shared" si="1261"/>
        <v>16.432157284918265</v>
      </c>
      <c r="AV137" s="4">
        <f t="shared" si="1261"/>
        <v>16.432157284918265</v>
      </c>
      <c r="AW137" s="4">
        <f t="shared" si="1261"/>
        <v>16.432157284918265</v>
      </c>
      <c r="AX137" s="4">
        <f t="shared" si="1261"/>
        <v>16.432157284918265</v>
      </c>
      <c r="AY137" s="4">
        <f t="shared" si="1261"/>
        <v>16.432157284918265</v>
      </c>
      <c r="AZ137" s="4">
        <f t="shared" si="1261"/>
        <v>16.432157284918265</v>
      </c>
      <c r="BA137" s="4">
        <f t="shared" si="1261"/>
        <v>16.432157284918265</v>
      </c>
      <c r="BB137" s="4">
        <f t="shared" si="1261"/>
        <v>16.432157284918265</v>
      </c>
      <c r="BC137" s="4">
        <f t="shared" si="1261"/>
        <v>16.432157284918265</v>
      </c>
      <c r="BD137" s="4">
        <f t="shared" si="1261"/>
        <v>16.432157284918265</v>
      </c>
      <c r="BE137" s="4">
        <f t="shared" si="1261"/>
        <v>16.432157284918265</v>
      </c>
      <c r="BF137" s="4">
        <f t="shared" si="1261"/>
        <v>14.714562598265152</v>
      </c>
      <c r="BG137" s="4">
        <f t="shared" si="1261"/>
        <v>14.714562598265152</v>
      </c>
      <c r="BH137" s="4">
        <f t="shared" si="1261"/>
        <v>14.714562598265152</v>
      </c>
      <c r="BI137" s="4">
        <f t="shared" si="1261"/>
        <v>14.714562598265152</v>
      </c>
      <c r="BJ137" s="4">
        <f t="shared" si="1261"/>
        <v>14.714562598265152</v>
      </c>
      <c r="BK137" s="4">
        <f t="shared" si="1261"/>
        <v>14.714562598265152</v>
      </c>
      <c r="BL137" s="4">
        <f t="shared" si="1261"/>
        <v>14.714562598265152</v>
      </c>
      <c r="BM137" s="4">
        <f t="shared" si="1261"/>
        <v>14.714562598265152</v>
      </c>
      <c r="BN137" s="4">
        <f t="shared" si="1261"/>
        <v>14.714562598265152</v>
      </c>
      <c r="BO137" s="4">
        <f t="shared" si="1261"/>
        <v>14.714562598265152</v>
      </c>
      <c r="BP137" s="4">
        <f t="shared" si="1261"/>
        <v>14.714562598265152</v>
      </c>
      <c r="BQ137" s="4">
        <f t="shared" ref="BQ137:CI137" si="1262">+BQ135*1000/BQ100</f>
        <v>14.714562598265152</v>
      </c>
      <c r="BR137" s="4">
        <f t="shared" si="1262"/>
        <v>14.714562598265152</v>
      </c>
      <c r="BS137" s="4">
        <f t="shared" si="1262"/>
        <v>14.714562598265152</v>
      </c>
      <c r="BT137" s="4">
        <f t="shared" si="1262"/>
        <v>14.714562598265152</v>
      </c>
      <c r="BU137" s="4">
        <f t="shared" si="1262"/>
        <v>14.714562598265152</v>
      </c>
      <c r="BV137" s="4">
        <f t="shared" si="1262"/>
        <v>14.714562598265152</v>
      </c>
      <c r="BW137" s="4">
        <f t="shared" si="1262"/>
        <v>14.714562598265152</v>
      </c>
      <c r="BX137" s="4">
        <f t="shared" si="1262"/>
        <v>14.714562598265152</v>
      </c>
      <c r="BY137" s="4">
        <f t="shared" si="1262"/>
        <v>17.848235020419907</v>
      </c>
      <c r="BZ137" s="4">
        <f t="shared" si="1262"/>
        <v>17.848235020419907</v>
      </c>
      <c r="CA137" s="4">
        <f t="shared" si="1262"/>
        <v>17.848235020419907</v>
      </c>
      <c r="CB137" s="4">
        <f t="shared" si="1262"/>
        <v>17.848235020419907</v>
      </c>
      <c r="CC137" s="4">
        <f t="shared" si="1262"/>
        <v>17.848235020419907</v>
      </c>
      <c r="CD137" s="4">
        <f t="shared" si="1262"/>
        <v>17.848235020419907</v>
      </c>
      <c r="CE137" s="4">
        <f t="shared" si="1262"/>
        <v>17.848235020419907</v>
      </c>
      <c r="CF137" s="4">
        <f t="shared" si="1262"/>
        <v>17.848235020419907</v>
      </c>
      <c r="CG137" s="4">
        <f t="shared" si="1262"/>
        <v>17.848235020419907</v>
      </c>
      <c r="CH137" s="4">
        <f t="shared" si="1262"/>
        <v>17.848235020419907</v>
      </c>
      <c r="CI137" s="4">
        <f t="shared" si="1262"/>
        <v>17.848235020419907</v>
      </c>
    </row>
    <row r="138" spans="1:87" x14ac:dyDescent="0.25">
      <c r="A138" s="16" t="s">
        <v>228</v>
      </c>
      <c r="B138" s="2" t="s">
        <v>221</v>
      </c>
      <c r="E138" s="4">
        <f t="shared" ref="E138:AJ138" si="1263">+E102</f>
        <v>0</v>
      </c>
      <c r="F138" s="4">
        <f t="shared" si="1263"/>
        <v>0</v>
      </c>
      <c r="G138" s="4">
        <f t="shared" si="1263"/>
        <v>0</v>
      </c>
      <c r="H138" s="4">
        <f t="shared" si="1263"/>
        <v>0</v>
      </c>
      <c r="I138" s="4">
        <f t="shared" si="1263"/>
        <v>0</v>
      </c>
      <c r="J138" s="4">
        <f t="shared" si="1263"/>
        <v>0</v>
      </c>
      <c r="K138" s="4">
        <f t="shared" si="1263"/>
        <v>0</v>
      </c>
      <c r="L138" s="4">
        <f t="shared" si="1263"/>
        <v>0</v>
      </c>
      <c r="M138" s="4">
        <f t="shared" si="1263"/>
        <v>0</v>
      </c>
      <c r="N138" s="4">
        <f t="shared" si="1263"/>
        <v>0</v>
      </c>
      <c r="O138" s="4">
        <f t="shared" si="1263"/>
        <v>8.0610248723224185</v>
      </c>
      <c r="P138" s="4">
        <f t="shared" si="1263"/>
        <v>8.0610248723224185</v>
      </c>
      <c r="Q138" s="4">
        <f t="shared" si="1263"/>
        <v>8.0610248723224185</v>
      </c>
      <c r="R138" s="4">
        <f t="shared" si="1263"/>
        <v>8.0610248723224185</v>
      </c>
      <c r="S138" s="4">
        <f t="shared" si="1263"/>
        <v>8.0610248723224185</v>
      </c>
      <c r="T138" s="4">
        <f t="shared" si="1263"/>
        <v>8.0610248723224185</v>
      </c>
      <c r="U138" s="4">
        <f t="shared" si="1263"/>
        <v>8.0610248723224185</v>
      </c>
      <c r="V138" s="4">
        <f t="shared" si="1263"/>
        <v>8.0610248723224185</v>
      </c>
      <c r="W138" s="4">
        <f t="shared" si="1263"/>
        <v>8.0610248723224185</v>
      </c>
      <c r="X138" s="4">
        <f t="shared" si="1263"/>
        <v>8.0610248723224185</v>
      </c>
      <c r="Y138" s="4">
        <f t="shared" si="1263"/>
        <v>4.4627041515506853</v>
      </c>
      <c r="Z138" s="4">
        <f t="shared" si="1263"/>
        <v>4.4627041515506853</v>
      </c>
      <c r="AA138" s="4">
        <f t="shared" si="1263"/>
        <v>4.4627041515506853</v>
      </c>
      <c r="AB138" s="4">
        <f t="shared" si="1263"/>
        <v>4.4627041515506853</v>
      </c>
      <c r="AC138" s="4">
        <f t="shared" si="1263"/>
        <v>4.4627041515506853</v>
      </c>
      <c r="AD138" s="4">
        <f t="shared" si="1263"/>
        <v>4.4627041515506853</v>
      </c>
      <c r="AE138" s="4">
        <f t="shared" si="1263"/>
        <v>4.4627041515506853</v>
      </c>
      <c r="AF138" s="4">
        <f t="shared" si="1263"/>
        <v>4.4627041515506853</v>
      </c>
      <c r="AG138" s="4">
        <f t="shared" si="1263"/>
        <v>4.4627041515506853</v>
      </c>
      <c r="AH138" s="4">
        <f t="shared" si="1263"/>
        <v>4.4627041515506853</v>
      </c>
      <c r="AI138" s="4">
        <f t="shared" si="1263"/>
        <v>4.4627041515506853</v>
      </c>
      <c r="AJ138" s="4">
        <f t="shared" si="1263"/>
        <v>4.4627041515506853</v>
      </c>
      <c r="AK138" s="4">
        <f t="shared" ref="AK138:BP138" si="1264">+AK102</f>
        <v>4.4627041515506853</v>
      </c>
      <c r="AL138" s="4">
        <f t="shared" si="1264"/>
        <v>4.4627041515506853</v>
      </c>
      <c r="AM138" s="4">
        <f t="shared" si="1264"/>
        <v>4.4627041515506853</v>
      </c>
      <c r="AN138" s="4">
        <f t="shared" si="1264"/>
        <v>4.4627041515506853</v>
      </c>
      <c r="AO138" s="4">
        <f t="shared" si="1264"/>
        <v>4.4627041515506853</v>
      </c>
      <c r="AP138" s="4">
        <f t="shared" si="1264"/>
        <v>4.4627041515506853</v>
      </c>
      <c r="AQ138" s="4">
        <f t="shared" si="1264"/>
        <v>4.4627041515506853</v>
      </c>
      <c r="AR138" s="4">
        <f t="shared" si="1264"/>
        <v>4.4627041515506853</v>
      </c>
      <c r="AS138" s="4">
        <f t="shared" si="1264"/>
        <v>4.4627041515506853</v>
      </c>
      <c r="AT138" s="4">
        <f t="shared" si="1264"/>
        <v>4.4627041515506853</v>
      </c>
      <c r="AU138" s="4">
        <f t="shared" si="1264"/>
        <v>4.4627041515506853</v>
      </c>
      <c r="AV138" s="4">
        <f t="shared" si="1264"/>
        <v>4.4627041515506853</v>
      </c>
      <c r="AW138" s="4">
        <f t="shared" si="1264"/>
        <v>4.4627041515506853</v>
      </c>
      <c r="AX138" s="4">
        <f t="shared" si="1264"/>
        <v>4.4627041515506853</v>
      </c>
      <c r="AY138" s="4">
        <f t="shared" si="1264"/>
        <v>4.4627041515506853</v>
      </c>
      <c r="AZ138" s="4">
        <f t="shared" si="1264"/>
        <v>4.4627041515506853</v>
      </c>
      <c r="BA138" s="4">
        <f t="shared" si="1264"/>
        <v>4.4627041515506853</v>
      </c>
      <c r="BB138" s="4">
        <f t="shared" si="1264"/>
        <v>4.4627041515506853</v>
      </c>
      <c r="BC138" s="4">
        <f t="shared" si="1264"/>
        <v>4.4627041515506853</v>
      </c>
      <c r="BD138" s="4">
        <f t="shared" si="1264"/>
        <v>4.4627041515506853</v>
      </c>
      <c r="BE138" s="4">
        <f t="shared" si="1264"/>
        <v>4.4627041515506853</v>
      </c>
      <c r="BF138" s="4">
        <f t="shared" si="1264"/>
        <v>0</v>
      </c>
      <c r="BG138" s="4">
        <f t="shared" si="1264"/>
        <v>0</v>
      </c>
      <c r="BH138" s="4">
        <f t="shared" si="1264"/>
        <v>0</v>
      </c>
      <c r="BI138" s="4">
        <f t="shared" si="1264"/>
        <v>0</v>
      </c>
      <c r="BJ138" s="4">
        <f t="shared" si="1264"/>
        <v>0</v>
      </c>
      <c r="BK138" s="4">
        <f t="shared" si="1264"/>
        <v>0</v>
      </c>
      <c r="BL138" s="4">
        <f t="shared" si="1264"/>
        <v>0</v>
      </c>
      <c r="BM138" s="4">
        <f t="shared" si="1264"/>
        <v>0</v>
      </c>
      <c r="BN138" s="4">
        <f t="shared" si="1264"/>
        <v>0</v>
      </c>
      <c r="BO138" s="4">
        <f t="shared" si="1264"/>
        <v>0</v>
      </c>
      <c r="BP138" s="4">
        <f t="shared" si="1264"/>
        <v>0</v>
      </c>
      <c r="BQ138" s="4">
        <f t="shared" ref="BQ138:CI138" si="1265">+BQ102</f>
        <v>0</v>
      </c>
      <c r="BR138" s="4">
        <f t="shared" si="1265"/>
        <v>0</v>
      </c>
      <c r="BS138" s="4">
        <f t="shared" si="1265"/>
        <v>0</v>
      </c>
      <c r="BT138" s="4">
        <f t="shared" si="1265"/>
        <v>0</v>
      </c>
      <c r="BU138" s="4">
        <f t="shared" si="1265"/>
        <v>0</v>
      </c>
      <c r="BV138" s="4">
        <f t="shared" si="1265"/>
        <v>0</v>
      </c>
      <c r="BW138" s="4">
        <f t="shared" si="1265"/>
        <v>0</v>
      </c>
      <c r="BX138" s="4">
        <f t="shared" si="1265"/>
        <v>0</v>
      </c>
      <c r="BY138" s="4">
        <f t="shared" si="1265"/>
        <v>16.038609279795043</v>
      </c>
      <c r="BZ138" s="4">
        <f t="shared" si="1265"/>
        <v>16.038609279795043</v>
      </c>
      <c r="CA138" s="4">
        <f t="shared" si="1265"/>
        <v>16.038609279795043</v>
      </c>
      <c r="CB138" s="4">
        <f t="shared" si="1265"/>
        <v>16.038609279795043</v>
      </c>
      <c r="CC138" s="4">
        <f t="shared" si="1265"/>
        <v>16.038609279795043</v>
      </c>
      <c r="CD138" s="4">
        <f t="shared" si="1265"/>
        <v>16.038609279795043</v>
      </c>
      <c r="CE138" s="4">
        <f t="shared" si="1265"/>
        <v>16.038609279795043</v>
      </c>
      <c r="CF138" s="4">
        <f t="shared" si="1265"/>
        <v>16.038609279795043</v>
      </c>
      <c r="CG138" s="4">
        <f t="shared" si="1265"/>
        <v>16.038609279795043</v>
      </c>
      <c r="CH138" s="4">
        <f t="shared" si="1265"/>
        <v>16.038609279795043</v>
      </c>
      <c r="CI138" s="4">
        <f t="shared" si="1265"/>
        <v>16.038609279795043</v>
      </c>
    </row>
    <row r="139" spans="1:87" x14ac:dyDescent="0.25">
      <c r="A139" s="16" t="s">
        <v>229</v>
      </c>
      <c r="B139" s="2" t="s">
        <v>222</v>
      </c>
      <c r="E139" s="4">
        <f t="shared" ref="E139:L139" si="1266">+E136+E137+E138</f>
        <v>33.385746710328327</v>
      </c>
      <c r="F139" s="4">
        <f t="shared" si="1266"/>
        <v>42.56219036661453</v>
      </c>
      <c r="G139" s="4">
        <f t="shared" si="1266"/>
        <v>42.56219036661453</v>
      </c>
      <c r="H139" s="4">
        <f t="shared" si="1266"/>
        <v>42.56219036661453</v>
      </c>
      <c r="I139" s="4">
        <f t="shared" si="1266"/>
        <v>33.385746710328327</v>
      </c>
      <c r="J139" s="4">
        <f t="shared" si="1266"/>
        <v>33.385746710328327</v>
      </c>
      <c r="K139" s="4">
        <f t="shared" si="1266"/>
        <v>33.385746710328327</v>
      </c>
      <c r="L139" s="4">
        <f t="shared" si="1266"/>
        <v>33.385746710328327</v>
      </c>
      <c r="M139" s="4">
        <f t="shared" ref="M139:N139" si="1267">+M136+M137</f>
        <v>42.56219036661453</v>
      </c>
      <c r="N139" s="4">
        <f t="shared" si="1267"/>
        <v>35.699828540528365</v>
      </c>
      <c r="O139" s="4">
        <f t="shared" ref="O139:W139" si="1268">+O136+O137</f>
        <v>39.79741102909248</v>
      </c>
      <c r="P139" s="4">
        <f t="shared" ref="P139:R139" si="1269">+P136+P137</f>
        <v>44.348900247104119</v>
      </c>
      <c r="Q139" s="4">
        <f t="shared" si="1269"/>
        <v>44.348900247104119</v>
      </c>
      <c r="R139" s="4">
        <f t="shared" si="1269"/>
        <v>44.348900247104119</v>
      </c>
      <c r="S139" s="4">
        <f t="shared" si="1268"/>
        <v>39.79741102909248</v>
      </c>
      <c r="T139" s="4">
        <f t="shared" ref="T139:U139" si="1270">+T136+T137</f>
        <v>39.79741102909248</v>
      </c>
      <c r="U139" s="4">
        <f t="shared" si="1270"/>
        <v>39.79741102909248</v>
      </c>
      <c r="V139" s="4">
        <f t="shared" ref="V139" si="1271">+V136+V137</f>
        <v>39.79741102909248</v>
      </c>
      <c r="W139" s="4">
        <f t="shared" si="1268"/>
        <v>44.348900247104119</v>
      </c>
      <c r="X139" s="4">
        <f t="shared" ref="X139" si="1272">+X136+X137</f>
        <v>41.313254414015304</v>
      </c>
      <c r="Y139" s="4">
        <f t="shared" ref="Y139:AI139" si="1273">+Y136+Y137</f>
        <v>42.712329635422023</v>
      </c>
      <c r="Z139" s="4">
        <f t="shared" ref="Z139" si="1274">+Z136+Z137</f>
        <v>53.69581342198029</v>
      </c>
      <c r="AA139" s="4">
        <f t="shared" si="1273"/>
        <v>49.033266323524359</v>
      </c>
      <c r="AB139" s="4">
        <f t="shared" si="1273"/>
        <v>49.033266323524359</v>
      </c>
      <c r="AC139" s="4">
        <f t="shared" si="1273"/>
        <v>49.033266323524359</v>
      </c>
      <c r="AD139" s="4">
        <f t="shared" si="1273"/>
        <v>42.712329635422023</v>
      </c>
      <c r="AE139" s="4">
        <f t="shared" si="1273"/>
        <v>42.712329635422023</v>
      </c>
      <c r="AF139" s="4">
        <f t="shared" si="1273"/>
        <v>42.712329635422023</v>
      </c>
      <c r="AG139" s="4">
        <f t="shared" si="1273"/>
        <v>42.712329635422023</v>
      </c>
      <c r="AH139" s="4">
        <f t="shared" si="1273"/>
        <v>49.033266323524359</v>
      </c>
      <c r="AI139" s="4">
        <f t="shared" si="1273"/>
        <v>44.655010305538596</v>
      </c>
      <c r="AJ139" s="4">
        <f t="shared" ref="AJ139:AS139" si="1275">+AJ136+AJ137</f>
        <v>45.244283942008444</v>
      </c>
      <c r="AK139" s="4">
        <f t="shared" ref="AK139" si="1276">+AK136+AK137</f>
        <v>53.870641427210614</v>
      </c>
      <c r="AL139" s="4">
        <f t="shared" ref="AL139:AN139" si="1277">+AL136+AL137</f>
        <v>49.805240934437691</v>
      </c>
      <c r="AM139" s="4">
        <f t="shared" si="1277"/>
        <v>49.805240934437691</v>
      </c>
      <c r="AN139" s="4">
        <f t="shared" si="1277"/>
        <v>49.805240934437691</v>
      </c>
      <c r="AO139" s="4">
        <f t="shared" si="1275"/>
        <v>45.244283942008444</v>
      </c>
      <c r="AP139" s="4">
        <f t="shared" ref="AP139:AQ139" si="1278">+AP136+AP137</f>
        <v>45.244283942008444</v>
      </c>
      <c r="AQ139" s="4">
        <f t="shared" si="1278"/>
        <v>45.244283942008444</v>
      </c>
      <c r="AR139" s="4">
        <f t="shared" ref="AR139" si="1279">+AR136+AR137</f>
        <v>45.244283942008444</v>
      </c>
      <c r="AS139" s="4">
        <f t="shared" si="1275"/>
        <v>49.805240934437691</v>
      </c>
      <c r="AT139" s="4">
        <f t="shared" ref="AT139" si="1280">+AT136+AT137</f>
        <v>46.841404989223292</v>
      </c>
      <c r="AU139" s="4">
        <f t="shared" ref="AU139:BE139" si="1281">+AU136+AU137</f>
        <v>48.020178528937763</v>
      </c>
      <c r="AV139" s="4">
        <f t="shared" ref="AV139" si="1282">+AV136+AV137</f>
        <v>54.046289664124615</v>
      </c>
      <c r="AW139" s="4">
        <f t="shared" si="1281"/>
        <v>50.595495438810758</v>
      </c>
      <c r="AX139" s="4">
        <f t="shared" si="1281"/>
        <v>50.595495438810758</v>
      </c>
      <c r="AY139" s="4">
        <f t="shared" si="1281"/>
        <v>50.595495438810758</v>
      </c>
      <c r="AZ139" s="4">
        <f t="shared" si="1281"/>
        <v>48.020178528937763</v>
      </c>
      <c r="BA139" s="4">
        <f t="shared" si="1281"/>
        <v>48.020178528937763</v>
      </c>
      <c r="BB139" s="4">
        <f t="shared" si="1281"/>
        <v>48.020178528937763</v>
      </c>
      <c r="BC139" s="4">
        <f t="shared" si="1281"/>
        <v>48.020178528937763</v>
      </c>
      <c r="BD139" s="4">
        <f t="shared" si="1281"/>
        <v>50.595495438810758</v>
      </c>
      <c r="BE139" s="4">
        <f t="shared" si="1281"/>
        <v>49.19717736514032</v>
      </c>
      <c r="BF139" s="4">
        <f t="shared" ref="BF139:BS139" si="1283">+BF136+BF137</f>
        <v>32.607645073977935</v>
      </c>
      <c r="BG139" s="4">
        <f t="shared" ref="BG139:BI139" si="1284">+BG136+BG137</f>
        <v>39.680400501244215</v>
      </c>
      <c r="BH139" s="4">
        <f t="shared" si="1284"/>
        <v>39.680400501244215</v>
      </c>
      <c r="BI139" s="4">
        <f t="shared" si="1284"/>
        <v>39.680400501244215</v>
      </c>
      <c r="BJ139" s="4">
        <f t="shared" si="1283"/>
        <v>32.607645073977935</v>
      </c>
      <c r="BK139" s="4">
        <f t="shared" ref="BK139:BL139" si="1285">+BK136+BK137</f>
        <v>32.607645073977935</v>
      </c>
      <c r="BL139" s="4">
        <f t="shared" si="1285"/>
        <v>32.607645073977935</v>
      </c>
      <c r="BM139" s="4">
        <f t="shared" ref="BM139" si="1286">+BM136+BM137</f>
        <v>32.607645073977935</v>
      </c>
      <c r="BN139" s="4">
        <f t="shared" ref="BN139" si="1287">+BN136+BN137</f>
        <v>34.950590208778934</v>
      </c>
      <c r="BO139" s="4">
        <f t="shared" si="1283"/>
        <v>34.99057694730719</v>
      </c>
      <c r="BP139" s="4">
        <f t="shared" ref="BP139:BR139" si="1288">+BP136+BP137</f>
        <v>43.005254727123521</v>
      </c>
      <c r="BQ139" s="4">
        <f t="shared" si="1288"/>
        <v>43.005254727123521</v>
      </c>
      <c r="BR139" s="4">
        <f t="shared" si="1288"/>
        <v>43.005254727123521</v>
      </c>
      <c r="BS139" s="4">
        <f t="shared" si="1283"/>
        <v>34.99057694730719</v>
      </c>
      <c r="BT139" s="4">
        <f t="shared" ref="BT139:BU139" si="1289">+BT136+BT137</f>
        <v>34.99057694730719</v>
      </c>
      <c r="BU139" s="4">
        <f t="shared" si="1289"/>
        <v>34.99057694730719</v>
      </c>
      <c r="BV139" s="4">
        <f t="shared" ref="BV139" si="1290">+BV136+BV137</f>
        <v>34.99057694730719</v>
      </c>
      <c r="BW139" s="4">
        <f t="shared" ref="BW139" si="1291">+BW136+BW137</f>
        <v>43.005254727123521</v>
      </c>
      <c r="BX139" s="4">
        <f t="shared" ref="BX139" si="1292">+BX136+BX137</f>
        <v>37.110584648010565</v>
      </c>
      <c r="BY139" s="4">
        <f t="shared" ref="BY139:CH139" si="1293">+BY136+BY137</f>
        <v>45.98635081738729</v>
      </c>
      <c r="BZ139" s="4">
        <f t="shared" ref="BZ139:CB139" si="1294">+BZ136+BZ137</f>
        <v>53.097812250321972</v>
      </c>
      <c r="CA139" s="4">
        <f t="shared" si="1294"/>
        <v>53.097812250321972</v>
      </c>
      <c r="CB139" s="4">
        <f t="shared" si="1294"/>
        <v>53.097812250321972</v>
      </c>
      <c r="CC139" s="4">
        <f t="shared" si="1293"/>
        <v>45.98635081738729</v>
      </c>
      <c r="CD139" s="4">
        <f t="shared" ref="CD139:CE139" si="1295">+CD136+CD137</f>
        <v>45.98635081738729</v>
      </c>
      <c r="CE139" s="4">
        <f t="shared" si="1295"/>
        <v>45.98635081738729</v>
      </c>
      <c r="CF139" s="4">
        <f t="shared" ref="CF139" si="1296">+CF136+CF137</f>
        <v>45.98635081738729</v>
      </c>
      <c r="CG139" s="4">
        <f t="shared" ref="CG139" si="1297">+CG136+CG137</f>
        <v>53.097812250321972</v>
      </c>
      <c r="CH139" s="4">
        <f t="shared" si="1293"/>
        <v>58.28629624380013</v>
      </c>
      <c r="CI139" s="4">
        <f t="shared" ref="CI139" si="1298">+CI136+CI137</f>
        <v>48.148381454301052</v>
      </c>
    </row>
    <row r="140" spans="1:87" x14ac:dyDescent="0.25">
      <c r="A140" s="16" t="s">
        <v>230</v>
      </c>
      <c r="B140" s="2" t="s">
        <v>222</v>
      </c>
      <c r="E140" s="4">
        <f t="shared" ref="E140:L140" si="1299">+E139+E138</f>
        <v>33.385746710328327</v>
      </c>
      <c r="F140" s="4">
        <f t="shared" si="1299"/>
        <v>42.56219036661453</v>
      </c>
      <c r="G140" s="4">
        <f t="shared" si="1299"/>
        <v>42.56219036661453</v>
      </c>
      <c r="H140" s="4">
        <f t="shared" si="1299"/>
        <v>42.56219036661453</v>
      </c>
      <c r="I140" s="4">
        <f t="shared" si="1299"/>
        <v>33.385746710328327</v>
      </c>
      <c r="J140" s="4">
        <f t="shared" si="1299"/>
        <v>33.385746710328327</v>
      </c>
      <c r="K140" s="4">
        <f t="shared" si="1299"/>
        <v>33.385746710328327</v>
      </c>
      <c r="L140" s="4">
        <f t="shared" si="1299"/>
        <v>33.385746710328327</v>
      </c>
      <c r="M140" s="4">
        <f t="shared" ref="M140:CC140" si="1300">+M139+M138</f>
        <v>42.56219036661453</v>
      </c>
      <c r="N140" s="4">
        <f t="shared" ref="N140" si="1301">+N139+N138</f>
        <v>35.699828540528365</v>
      </c>
      <c r="O140" s="4">
        <f t="shared" si="1300"/>
        <v>47.8584359014149</v>
      </c>
      <c r="P140" s="4">
        <f t="shared" ref="P140:R140" si="1302">+P139+P138</f>
        <v>52.409925119426539</v>
      </c>
      <c r="Q140" s="4">
        <f t="shared" si="1302"/>
        <v>52.409925119426539</v>
      </c>
      <c r="R140" s="4">
        <f t="shared" si="1302"/>
        <v>52.409925119426539</v>
      </c>
      <c r="S140" s="4">
        <f t="shared" si="1300"/>
        <v>47.8584359014149</v>
      </c>
      <c r="T140" s="4">
        <f t="shared" ref="T140:U140" si="1303">+T139+T138</f>
        <v>47.8584359014149</v>
      </c>
      <c r="U140" s="4">
        <f t="shared" si="1303"/>
        <v>47.8584359014149</v>
      </c>
      <c r="V140" s="4">
        <f t="shared" ref="V140" si="1304">+V139+V138</f>
        <v>47.8584359014149</v>
      </c>
      <c r="W140" s="4">
        <f t="shared" ref="W140:X140" si="1305">+W139+W138</f>
        <v>52.409925119426539</v>
      </c>
      <c r="X140" s="4">
        <f t="shared" si="1305"/>
        <v>49.374279286337725</v>
      </c>
      <c r="Y140" s="4">
        <f t="shared" si="1300"/>
        <v>47.175033786972705</v>
      </c>
      <c r="Z140" s="4">
        <f t="shared" ref="Z140" si="1306">+Z139+Z138</f>
        <v>58.158517573530972</v>
      </c>
      <c r="AA140" s="4">
        <f t="shared" ref="AA140:AC140" si="1307">+AA139+AA138</f>
        <v>53.49597047507504</v>
      </c>
      <c r="AB140" s="4">
        <f t="shared" si="1307"/>
        <v>53.49597047507504</v>
      </c>
      <c r="AC140" s="4">
        <f t="shared" si="1307"/>
        <v>53.49597047507504</v>
      </c>
      <c r="AD140" s="4">
        <f t="shared" si="1300"/>
        <v>47.175033786972705</v>
      </c>
      <c r="AE140" s="4">
        <f t="shared" ref="AE140:AF140" si="1308">+AE139+AE138</f>
        <v>47.175033786972705</v>
      </c>
      <c r="AF140" s="4">
        <f t="shared" si="1308"/>
        <v>47.175033786972705</v>
      </c>
      <c r="AG140" s="4">
        <f t="shared" ref="AG140" si="1309">+AG139+AG138</f>
        <v>47.175033786972705</v>
      </c>
      <c r="AH140" s="4">
        <f t="shared" ref="AH140:AI140" si="1310">+AH139+AH138</f>
        <v>53.49597047507504</v>
      </c>
      <c r="AI140" s="4">
        <f t="shared" si="1310"/>
        <v>49.117714457089278</v>
      </c>
      <c r="AJ140" s="4">
        <f t="shared" si="1300"/>
        <v>49.706988093559133</v>
      </c>
      <c r="AK140" s="4">
        <f t="shared" ref="AK140" si="1311">+AK139+AK138</f>
        <v>58.333345578761296</v>
      </c>
      <c r="AL140" s="4">
        <f t="shared" ref="AL140:AN140" si="1312">+AL139+AL138</f>
        <v>54.267945085988373</v>
      </c>
      <c r="AM140" s="4">
        <f t="shared" si="1312"/>
        <v>54.267945085988373</v>
      </c>
      <c r="AN140" s="4">
        <f t="shared" si="1312"/>
        <v>54.267945085988373</v>
      </c>
      <c r="AO140" s="4">
        <f t="shared" si="1300"/>
        <v>49.706988093559133</v>
      </c>
      <c r="AP140" s="4">
        <f t="shared" ref="AP140:AQ140" si="1313">+AP139+AP138</f>
        <v>49.706988093559133</v>
      </c>
      <c r="AQ140" s="4">
        <f t="shared" si="1313"/>
        <v>49.706988093559133</v>
      </c>
      <c r="AR140" s="4">
        <f t="shared" ref="AR140" si="1314">+AR139+AR138</f>
        <v>49.706988093559133</v>
      </c>
      <c r="AS140" s="4">
        <f t="shared" ref="AS140:AT140" si="1315">+AS139+AS138</f>
        <v>54.267945085988373</v>
      </c>
      <c r="AT140" s="4">
        <f t="shared" si="1315"/>
        <v>51.304109140773974</v>
      </c>
      <c r="AU140" s="4">
        <f t="shared" si="1300"/>
        <v>52.482882680488444</v>
      </c>
      <c r="AV140" s="4">
        <f t="shared" ref="AV140" si="1316">+AV139+AV138</f>
        <v>58.508993815675296</v>
      </c>
      <c r="AW140" s="4">
        <f t="shared" ref="AW140:AY140" si="1317">+AW139+AW138</f>
        <v>55.05819959036144</v>
      </c>
      <c r="AX140" s="4">
        <f t="shared" si="1317"/>
        <v>55.05819959036144</v>
      </c>
      <c r="AY140" s="4">
        <f t="shared" si="1317"/>
        <v>55.05819959036144</v>
      </c>
      <c r="AZ140" s="4">
        <f t="shared" si="1300"/>
        <v>52.482882680488444</v>
      </c>
      <c r="BA140" s="4">
        <f t="shared" ref="BA140:BB140" si="1318">+BA139+BA138</f>
        <v>52.482882680488444</v>
      </c>
      <c r="BB140" s="4">
        <f t="shared" si="1318"/>
        <v>52.482882680488444</v>
      </c>
      <c r="BC140" s="4">
        <f t="shared" ref="BC140" si="1319">+BC139+BC138</f>
        <v>52.482882680488444</v>
      </c>
      <c r="BD140" s="4">
        <f t="shared" ref="BD140:BE140" si="1320">+BD139+BD138</f>
        <v>55.05819959036144</v>
      </c>
      <c r="BE140" s="4">
        <f t="shared" si="1320"/>
        <v>53.659881516691001</v>
      </c>
      <c r="BF140" s="4">
        <f t="shared" si="1300"/>
        <v>32.607645073977935</v>
      </c>
      <c r="BG140" s="4">
        <f t="shared" ref="BG140:BI140" si="1321">+BG139+BG138</f>
        <v>39.680400501244215</v>
      </c>
      <c r="BH140" s="4">
        <f t="shared" si="1321"/>
        <v>39.680400501244215</v>
      </c>
      <c r="BI140" s="4">
        <f t="shared" si="1321"/>
        <v>39.680400501244215</v>
      </c>
      <c r="BJ140" s="4">
        <f t="shared" si="1300"/>
        <v>32.607645073977935</v>
      </c>
      <c r="BK140" s="4">
        <f t="shared" ref="BK140:BL140" si="1322">+BK139+BK138</f>
        <v>32.607645073977935</v>
      </c>
      <c r="BL140" s="4">
        <f t="shared" si="1322"/>
        <v>32.607645073977935</v>
      </c>
      <c r="BM140" s="4">
        <f t="shared" ref="BM140" si="1323">+BM139+BM138</f>
        <v>32.607645073977935</v>
      </c>
      <c r="BN140" s="4">
        <f t="shared" ref="BN140" si="1324">+BN139+BN138</f>
        <v>34.950590208778934</v>
      </c>
      <c r="BO140" s="4">
        <f t="shared" si="1300"/>
        <v>34.99057694730719</v>
      </c>
      <c r="BP140" s="4">
        <f t="shared" ref="BP140:BR140" si="1325">+BP139+BP138</f>
        <v>43.005254727123521</v>
      </c>
      <c r="BQ140" s="4">
        <f t="shared" si="1325"/>
        <v>43.005254727123521</v>
      </c>
      <c r="BR140" s="4">
        <f t="shared" si="1325"/>
        <v>43.005254727123521</v>
      </c>
      <c r="BS140" s="4">
        <f t="shared" si="1300"/>
        <v>34.99057694730719</v>
      </c>
      <c r="BT140" s="4">
        <f t="shared" ref="BT140:BU140" si="1326">+BT139+BT138</f>
        <v>34.99057694730719</v>
      </c>
      <c r="BU140" s="4">
        <f t="shared" si="1326"/>
        <v>34.99057694730719</v>
      </c>
      <c r="BV140" s="4">
        <f t="shared" ref="BV140" si="1327">+BV139+BV138</f>
        <v>34.99057694730719</v>
      </c>
      <c r="BW140" s="4">
        <f t="shared" ref="BW140" si="1328">+BW139+BW138</f>
        <v>43.005254727123521</v>
      </c>
      <c r="BX140" s="4">
        <f t="shared" ref="BX140" si="1329">+BX139+BX138</f>
        <v>37.110584648010565</v>
      </c>
      <c r="BY140" s="4">
        <f t="shared" si="1300"/>
        <v>62.02496009718233</v>
      </c>
      <c r="BZ140" s="4">
        <f t="shared" ref="BZ140:CB140" si="1330">+BZ139+BZ138</f>
        <v>69.136421530117019</v>
      </c>
      <c r="CA140" s="4">
        <f t="shared" si="1330"/>
        <v>69.136421530117019</v>
      </c>
      <c r="CB140" s="4">
        <f t="shared" si="1330"/>
        <v>69.136421530117019</v>
      </c>
      <c r="CC140" s="4">
        <f t="shared" si="1300"/>
        <v>62.02496009718233</v>
      </c>
      <c r="CD140" s="4">
        <f t="shared" ref="CD140:CE140" si="1331">+CD139+CD138</f>
        <v>62.02496009718233</v>
      </c>
      <c r="CE140" s="4">
        <f t="shared" si="1331"/>
        <v>62.02496009718233</v>
      </c>
      <c r="CF140" s="4">
        <f t="shared" ref="CF140" si="1332">+CF139+CF138</f>
        <v>62.02496009718233</v>
      </c>
      <c r="CG140" s="4">
        <f t="shared" ref="CG140" si="1333">+CG139+CG138</f>
        <v>69.136421530117019</v>
      </c>
      <c r="CH140" s="4">
        <f t="shared" ref="CH140:CI140" si="1334">+CH139+CH138</f>
        <v>74.324905523595177</v>
      </c>
      <c r="CI140" s="4">
        <f t="shared" si="1334"/>
        <v>64.186990734096099</v>
      </c>
    </row>
    <row r="141" spans="1:87" x14ac:dyDescent="0.25">
      <c r="A141" s="16" t="s">
        <v>234</v>
      </c>
      <c r="B141" s="2" t="s">
        <v>231</v>
      </c>
      <c r="C141" s="42"/>
      <c r="D141" s="42" t="s">
        <v>321</v>
      </c>
      <c r="E141" s="3">
        <v>0.65</v>
      </c>
      <c r="F141" s="3">
        <v>0.65</v>
      </c>
      <c r="G141" s="3">
        <v>0.65</v>
      </c>
      <c r="H141" s="3">
        <v>0.65</v>
      </c>
      <c r="I141" s="3">
        <v>0.65</v>
      </c>
      <c r="J141" s="3">
        <v>0.65</v>
      </c>
      <c r="K141" s="3">
        <v>0.65</v>
      </c>
      <c r="L141" s="3">
        <v>0.65</v>
      </c>
      <c r="M141" s="3">
        <v>0.65</v>
      </c>
      <c r="N141" s="3">
        <v>0.65</v>
      </c>
      <c r="O141" s="3">
        <v>0.65</v>
      </c>
      <c r="P141" s="3">
        <v>0.65</v>
      </c>
      <c r="Q141" s="3">
        <v>0.65</v>
      </c>
      <c r="R141" s="3">
        <v>0.65</v>
      </c>
      <c r="S141" s="3">
        <v>0.65</v>
      </c>
      <c r="T141" s="3">
        <v>0.65</v>
      </c>
      <c r="U141" s="3">
        <v>0.65</v>
      </c>
      <c r="V141" s="3">
        <v>0.65</v>
      </c>
      <c r="W141" s="3">
        <v>0.65</v>
      </c>
      <c r="X141" s="3">
        <v>0.65</v>
      </c>
      <c r="Y141" s="3">
        <v>0.65</v>
      </c>
      <c r="Z141" s="3">
        <v>0.65</v>
      </c>
      <c r="AA141" s="3">
        <v>0.65</v>
      </c>
      <c r="AB141" s="3">
        <v>0.65</v>
      </c>
      <c r="AC141" s="3">
        <v>0.65</v>
      </c>
      <c r="AD141" s="3">
        <v>0.65</v>
      </c>
      <c r="AE141" s="3">
        <v>0.65</v>
      </c>
      <c r="AF141" s="3">
        <v>0.65</v>
      </c>
      <c r="AG141" s="3">
        <v>0.65</v>
      </c>
      <c r="AH141" s="3">
        <v>0.65</v>
      </c>
      <c r="AI141" s="3">
        <v>0.65</v>
      </c>
      <c r="AJ141" s="3">
        <v>0.65</v>
      </c>
      <c r="AK141" s="3">
        <v>0.65</v>
      </c>
      <c r="AL141" s="3">
        <v>0.65</v>
      </c>
      <c r="AM141" s="3">
        <v>0.65</v>
      </c>
      <c r="AN141" s="3">
        <v>0.65</v>
      </c>
      <c r="AO141" s="3">
        <v>0.65</v>
      </c>
      <c r="AP141" s="3">
        <v>0.65</v>
      </c>
      <c r="AQ141" s="3">
        <v>0.65</v>
      </c>
      <c r="AR141" s="3">
        <v>0.65</v>
      </c>
      <c r="AS141" s="3">
        <v>0.65</v>
      </c>
      <c r="AT141" s="3">
        <v>0.65</v>
      </c>
      <c r="AU141" s="3">
        <v>0.65</v>
      </c>
      <c r="AV141" s="3">
        <v>0.65</v>
      </c>
      <c r="AW141" s="3">
        <v>0.65</v>
      </c>
      <c r="AX141" s="3">
        <v>0.65</v>
      </c>
      <c r="AY141" s="3">
        <v>0.65</v>
      </c>
      <c r="AZ141" s="3">
        <v>0.65</v>
      </c>
      <c r="BA141" s="3">
        <v>0.65</v>
      </c>
      <c r="BB141" s="3">
        <v>0.65</v>
      </c>
      <c r="BC141" s="3">
        <v>0.65</v>
      </c>
      <c r="BD141" s="3">
        <v>0.65</v>
      </c>
      <c r="BE141" s="3">
        <v>0.65</v>
      </c>
      <c r="BF141" s="3">
        <v>0.65</v>
      </c>
      <c r="BG141" s="3">
        <v>0.65</v>
      </c>
      <c r="BH141" s="3">
        <v>0.65</v>
      </c>
      <c r="BI141" s="3">
        <v>0.65</v>
      </c>
      <c r="BJ141" s="3">
        <v>0.65</v>
      </c>
      <c r="BK141" s="3">
        <v>0.65</v>
      </c>
      <c r="BL141" s="3">
        <v>0.65</v>
      </c>
      <c r="BM141" s="3">
        <v>0.65</v>
      </c>
      <c r="BN141" s="3">
        <v>0.65</v>
      </c>
      <c r="BO141" s="3">
        <v>0.65</v>
      </c>
      <c r="BP141" s="3">
        <v>0.65</v>
      </c>
      <c r="BQ141" s="3">
        <v>0.65</v>
      </c>
      <c r="BR141" s="3">
        <v>0.65</v>
      </c>
      <c r="BS141" s="3">
        <v>0.65</v>
      </c>
      <c r="BT141" s="3">
        <v>0.65</v>
      </c>
      <c r="BU141" s="3">
        <v>0.65</v>
      </c>
      <c r="BV141" s="3">
        <v>0.65</v>
      </c>
      <c r="BW141" s="3">
        <v>0.65</v>
      </c>
      <c r="BX141" s="3">
        <v>0.65</v>
      </c>
      <c r="BY141" s="3">
        <v>0.65</v>
      </c>
      <c r="BZ141" s="3">
        <v>0.65</v>
      </c>
      <c r="CA141" s="3">
        <v>0.65</v>
      </c>
      <c r="CB141" s="3">
        <v>0.65</v>
      </c>
      <c r="CC141" s="3">
        <v>0.65</v>
      </c>
      <c r="CD141" s="3">
        <v>0.65</v>
      </c>
      <c r="CE141" s="3">
        <v>0.65</v>
      </c>
      <c r="CF141" s="3">
        <v>0.65</v>
      </c>
      <c r="CG141" s="3">
        <v>0.65</v>
      </c>
      <c r="CH141" s="3">
        <v>0.65</v>
      </c>
      <c r="CI141" s="3">
        <v>0.65</v>
      </c>
    </row>
    <row r="142" spans="1:87" x14ac:dyDescent="0.25">
      <c r="A142" s="16" t="s">
        <v>233</v>
      </c>
      <c r="B142" s="2" t="s">
        <v>232</v>
      </c>
      <c r="C142" s="42" t="s">
        <v>72</v>
      </c>
      <c r="E142" s="3">
        <v>350</v>
      </c>
      <c r="F142" s="3">
        <v>350</v>
      </c>
      <c r="G142" s="3">
        <v>350</v>
      </c>
      <c r="H142" s="3">
        <v>350</v>
      </c>
      <c r="I142" s="3">
        <v>350</v>
      </c>
      <c r="J142" s="3">
        <v>350</v>
      </c>
      <c r="K142" s="3">
        <v>350</v>
      </c>
      <c r="L142" s="3">
        <v>350</v>
      </c>
      <c r="M142" s="3">
        <v>350</v>
      </c>
      <c r="N142" s="3">
        <v>350</v>
      </c>
      <c r="O142" s="3">
        <v>350</v>
      </c>
      <c r="P142" s="3">
        <v>350</v>
      </c>
      <c r="Q142" s="3">
        <v>350</v>
      </c>
      <c r="R142" s="3">
        <v>350</v>
      </c>
      <c r="S142" s="3">
        <v>350</v>
      </c>
      <c r="T142" s="3">
        <v>350</v>
      </c>
      <c r="U142" s="3">
        <v>350</v>
      </c>
      <c r="V142" s="3">
        <v>350</v>
      </c>
      <c r="W142" s="3">
        <v>350</v>
      </c>
      <c r="X142" s="3">
        <v>350</v>
      </c>
      <c r="Y142" s="3">
        <v>350</v>
      </c>
      <c r="Z142" s="3">
        <v>350</v>
      </c>
      <c r="AA142" s="3">
        <v>350</v>
      </c>
      <c r="AB142" s="3">
        <v>350</v>
      </c>
      <c r="AC142" s="3">
        <v>350</v>
      </c>
      <c r="AD142" s="3">
        <v>350</v>
      </c>
      <c r="AE142" s="3">
        <v>350</v>
      </c>
      <c r="AF142" s="3">
        <v>350</v>
      </c>
      <c r="AG142" s="3">
        <v>350</v>
      </c>
      <c r="AH142" s="3">
        <v>350</v>
      </c>
      <c r="AI142" s="3">
        <v>350</v>
      </c>
      <c r="AJ142" s="3">
        <v>350</v>
      </c>
      <c r="AK142" s="3">
        <v>350</v>
      </c>
      <c r="AL142" s="3">
        <v>350</v>
      </c>
      <c r="AM142" s="3">
        <v>350</v>
      </c>
      <c r="AN142" s="3">
        <v>350</v>
      </c>
      <c r="AO142" s="3">
        <v>350</v>
      </c>
      <c r="AP142" s="3">
        <v>350</v>
      </c>
      <c r="AQ142" s="3">
        <v>350</v>
      </c>
      <c r="AR142" s="3">
        <v>350</v>
      </c>
      <c r="AS142" s="3">
        <v>350</v>
      </c>
      <c r="AT142" s="3">
        <v>350</v>
      </c>
      <c r="AU142" s="3">
        <v>350</v>
      </c>
      <c r="AV142" s="3">
        <v>350</v>
      </c>
      <c r="AW142" s="3">
        <v>350</v>
      </c>
      <c r="AX142" s="3">
        <v>350</v>
      </c>
      <c r="AY142" s="3">
        <v>350</v>
      </c>
      <c r="AZ142" s="3">
        <v>350</v>
      </c>
      <c r="BA142" s="3">
        <v>350</v>
      </c>
      <c r="BB142" s="3">
        <v>350</v>
      </c>
      <c r="BC142" s="3">
        <v>350</v>
      </c>
      <c r="BD142" s="3">
        <v>350</v>
      </c>
      <c r="BE142" s="3">
        <v>350</v>
      </c>
      <c r="BF142" s="3">
        <v>350</v>
      </c>
      <c r="BG142" s="3">
        <v>350</v>
      </c>
      <c r="BH142" s="3">
        <v>350</v>
      </c>
      <c r="BI142" s="3">
        <v>350</v>
      </c>
      <c r="BJ142" s="3">
        <v>350</v>
      </c>
      <c r="BK142" s="3">
        <v>350</v>
      </c>
      <c r="BL142" s="3">
        <v>350</v>
      </c>
      <c r="BM142" s="3">
        <v>350</v>
      </c>
      <c r="BN142" s="3">
        <v>350</v>
      </c>
      <c r="BO142" s="3">
        <v>350</v>
      </c>
      <c r="BP142" s="3">
        <v>350</v>
      </c>
      <c r="BQ142" s="3">
        <v>350</v>
      </c>
      <c r="BR142" s="3">
        <v>350</v>
      </c>
      <c r="BS142" s="3">
        <v>350</v>
      </c>
      <c r="BT142" s="3">
        <v>350</v>
      </c>
      <c r="BU142" s="3">
        <v>350</v>
      </c>
      <c r="BV142" s="3">
        <v>350</v>
      </c>
      <c r="BW142" s="3">
        <v>350</v>
      </c>
      <c r="BX142" s="3">
        <v>350</v>
      </c>
      <c r="BY142" s="3">
        <v>350</v>
      </c>
      <c r="BZ142" s="3">
        <v>350</v>
      </c>
      <c r="CA142" s="3">
        <v>350</v>
      </c>
      <c r="CB142" s="3">
        <v>350</v>
      </c>
      <c r="CC142" s="3">
        <v>350</v>
      </c>
      <c r="CD142" s="3">
        <v>350</v>
      </c>
      <c r="CE142" s="3">
        <v>350</v>
      </c>
      <c r="CF142" s="3">
        <v>350</v>
      </c>
      <c r="CG142" s="3">
        <v>350</v>
      </c>
      <c r="CH142" s="3">
        <v>350</v>
      </c>
      <c r="CI142" s="3">
        <v>350</v>
      </c>
    </row>
    <row r="143" spans="1:87" x14ac:dyDescent="0.25">
      <c r="A143" s="16" t="s">
        <v>235</v>
      </c>
      <c r="B143" s="2" t="s">
        <v>322</v>
      </c>
      <c r="C143" s="2" t="s">
        <v>324</v>
      </c>
      <c r="D143" s="2" t="s">
        <v>323</v>
      </c>
      <c r="E143" s="5">
        <v>0.8</v>
      </c>
      <c r="F143" s="5">
        <v>0.8</v>
      </c>
      <c r="G143" s="5">
        <v>0.8</v>
      </c>
      <c r="H143" s="5">
        <v>0.8</v>
      </c>
      <c r="I143" s="5">
        <v>0.8</v>
      </c>
      <c r="J143" s="5">
        <v>0.8</v>
      </c>
      <c r="K143" s="5">
        <v>0.8</v>
      </c>
      <c r="L143" s="5">
        <v>0.8</v>
      </c>
      <c r="M143" s="5">
        <v>0.8</v>
      </c>
      <c r="N143" s="5">
        <v>0.8</v>
      </c>
      <c r="O143" s="5">
        <v>0.8</v>
      </c>
      <c r="P143" s="5">
        <v>0.8</v>
      </c>
      <c r="Q143" s="5">
        <v>0.8</v>
      </c>
      <c r="R143" s="5">
        <v>0.8</v>
      </c>
      <c r="S143" s="5">
        <v>0.8</v>
      </c>
      <c r="T143" s="5">
        <v>0.8</v>
      </c>
      <c r="U143" s="5">
        <v>0.8</v>
      </c>
      <c r="V143" s="5">
        <v>0.8</v>
      </c>
      <c r="W143" s="5">
        <v>0.8</v>
      </c>
      <c r="X143" s="5">
        <v>0.8</v>
      </c>
      <c r="Y143" s="5">
        <v>0.8</v>
      </c>
      <c r="Z143" s="5">
        <v>0.8</v>
      </c>
      <c r="AA143" s="5">
        <v>0.8</v>
      </c>
      <c r="AB143" s="5">
        <v>0.8</v>
      </c>
      <c r="AC143" s="5">
        <v>0.8</v>
      </c>
      <c r="AD143" s="5">
        <v>0.8</v>
      </c>
      <c r="AE143" s="5">
        <v>0.8</v>
      </c>
      <c r="AF143" s="5">
        <v>0.8</v>
      </c>
      <c r="AG143" s="5">
        <v>0.8</v>
      </c>
      <c r="AH143" s="5">
        <v>0.8</v>
      </c>
      <c r="AI143" s="5">
        <v>0.8</v>
      </c>
      <c r="AJ143" s="5">
        <v>0.8</v>
      </c>
      <c r="AK143" s="5">
        <v>0.8</v>
      </c>
      <c r="AL143" s="5">
        <v>0.8</v>
      </c>
      <c r="AM143" s="5">
        <v>0.8</v>
      </c>
      <c r="AN143" s="5">
        <v>0.8</v>
      </c>
      <c r="AO143" s="5">
        <v>0.8</v>
      </c>
      <c r="AP143" s="5">
        <v>0.8</v>
      </c>
      <c r="AQ143" s="5">
        <v>0.8</v>
      </c>
      <c r="AR143" s="5">
        <v>0.8</v>
      </c>
      <c r="AS143" s="5">
        <v>0.8</v>
      </c>
      <c r="AT143" s="5">
        <v>0.8</v>
      </c>
      <c r="AU143" s="5">
        <v>0.8</v>
      </c>
      <c r="AV143" s="5">
        <v>0.8</v>
      </c>
      <c r="AW143" s="5">
        <v>0.8</v>
      </c>
      <c r="AX143" s="5">
        <v>0.8</v>
      </c>
      <c r="AY143" s="5">
        <v>0.8</v>
      </c>
      <c r="AZ143" s="5">
        <v>0.8</v>
      </c>
      <c r="BA143" s="5">
        <v>0.8</v>
      </c>
      <c r="BB143" s="5">
        <v>0.8</v>
      </c>
      <c r="BC143" s="5">
        <v>0.8</v>
      </c>
      <c r="BD143" s="5">
        <v>0.8</v>
      </c>
      <c r="BE143" s="5">
        <v>0.8</v>
      </c>
      <c r="BF143" s="5">
        <v>0.8</v>
      </c>
      <c r="BG143" s="5">
        <v>0.8</v>
      </c>
      <c r="BH143" s="5">
        <v>0.8</v>
      </c>
      <c r="BI143" s="5">
        <v>0.8</v>
      </c>
      <c r="BJ143" s="5">
        <v>0.8</v>
      </c>
      <c r="BK143" s="5">
        <v>0.8</v>
      </c>
      <c r="BL143" s="5">
        <v>0.8</v>
      </c>
      <c r="BM143" s="5">
        <v>0.8</v>
      </c>
      <c r="BN143" s="5">
        <v>0.8</v>
      </c>
      <c r="BO143" s="5">
        <v>0.8</v>
      </c>
      <c r="BP143" s="5">
        <v>0.8</v>
      </c>
      <c r="BQ143" s="5">
        <v>0.8</v>
      </c>
      <c r="BR143" s="5">
        <v>0.8</v>
      </c>
      <c r="BS143" s="5">
        <v>0.8</v>
      </c>
      <c r="BT143" s="5">
        <v>0.8</v>
      </c>
      <c r="BU143" s="5">
        <v>0.8</v>
      </c>
      <c r="BV143" s="5">
        <v>0.8</v>
      </c>
      <c r="BW143" s="5">
        <v>0.8</v>
      </c>
      <c r="BX143" s="5">
        <v>0.8</v>
      </c>
      <c r="BY143" s="5">
        <v>0.8</v>
      </c>
      <c r="BZ143" s="5">
        <v>0.8</v>
      </c>
      <c r="CA143" s="5">
        <v>0.8</v>
      </c>
      <c r="CB143" s="5">
        <v>0.8</v>
      </c>
      <c r="CC143" s="5">
        <v>0.8</v>
      </c>
      <c r="CD143" s="5">
        <v>0.8</v>
      </c>
      <c r="CE143" s="5">
        <v>0.8</v>
      </c>
      <c r="CF143" s="5">
        <v>0.8</v>
      </c>
      <c r="CG143" s="5">
        <v>0.8</v>
      </c>
      <c r="CH143" s="5">
        <v>0.8</v>
      </c>
      <c r="CI143" s="5">
        <v>0.8</v>
      </c>
    </row>
    <row r="144" spans="1:87" x14ac:dyDescent="0.25">
      <c r="A144" s="16" t="s">
        <v>240</v>
      </c>
      <c r="B144" s="2" t="s">
        <v>232</v>
      </c>
      <c r="E144" s="4">
        <f>E142*E143</f>
        <v>280</v>
      </c>
      <c r="F144" s="4">
        <f t="shared" ref="F144:BQ144" si="1335">F142*F143</f>
        <v>280</v>
      </c>
      <c r="G144" s="4">
        <f t="shared" si="1335"/>
        <v>280</v>
      </c>
      <c r="H144" s="4">
        <f t="shared" si="1335"/>
        <v>280</v>
      </c>
      <c r="I144" s="4">
        <f t="shared" si="1335"/>
        <v>280</v>
      </c>
      <c r="J144" s="4">
        <f t="shared" si="1335"/>
        <v>280</v>
      </c>
      <c r="K144" s="4">
        <f t="shared" si="1335"/>
        <v>280</v>
      </c>
      <c r="L144" s="4">
        <f t="shared" si="1335"/>
        <v>280</v>
      </c>
      <c r="M144" s="4">
        <f t="shared" si="1335"/>
        <v>280</v>
      </c>
      <c r="N144" s="4">
        <f t="shared" si="1335"/>
        <v>280</v>
      </c>
      <c r="O144" s="4">
        <f t="shared" si="1335"/>
        <v>280</v>
      </c>
      <c r="P144" s="4">
        <f t="shared" si="1335"/>
        <v>280</v>
      </c>
      <c r="Q144" s="4">
        <f t="shared" si="1335"/>
        <v>280</v>
      </c>
      <c r="R144" s="4">
        <f t="shared" si="1335"/>
        <v>280</v>
      </c>
      <c r="S144" s="4">
        <f t="shared" si="1335"/>
        <v>280</v>
      </c>
      <c r="T144" s="4">
        <f t="shared" si="1335"/>
        <v>280</v>
      </c>
      <c r="U144" s="4">
        <f t="shared" si="1335"/>
        <v>280</v>
      </c>
      <c r="V144" s="4">
        <f t="shared" si="1335"/>
        <v>280</v>
      </c>
      <c r="W144" s="4">
        <f t="shared" si="1335"/>
        <v>280</v>
      </c>
      <c r="X144" s="4">
        <f t="shared" si="1335"/>
        <v>280</v>
      </c>
      <c r="Y144" s="4">
        <f t="shared" si="1335"/>
        <v>280</v>
      </c>
      <c r="Z144" s="4">
        <f t="shared" si="1335"/>
        <v>280</v>
      </c>
      <c r="AA144" s="4">
        <f t="shared" si="1335"/>
        <v>280</v>
      </c>
      <c r="AB144" s="4">
        <f t="shared" si="1335"/>
        <v>280</v>
      </c>
      <c r="AC144" s="4">
        <f t="shared" si="1335"/>
        <v>280</v>
      </c>
      <c r="AD144" s="4">
        <f t="shared" si="1335"/>
        <v>280</v>
      </c>
      <c r="AE144" s="4">
        <f t="shared" si="1335"/>
        <v>280</v>
      </c>
      <c r="AF144" s="4">
        <f t="shared" si="1335"/>
        <v>280</v>
      </c>
      <c r="AG144" s="4">
        <f t="shared" si="1335"/>
        <v>280</v>
      </c>
      <c r="AH144" s="4">
        <f t="shared" si="1335"/>
        <v>280</v>
      </c>
      <c r="AI144" s="4">
        <f t="shared" si="1335"/>
        <v>280</v>
      </c>
      <c r="AJ144" s="4">
        <f t="shared" si="1335"/>
        <v>280</v>
      </c>
      <c r="AK144" s="4">
        <f t="shared" si="1335"/>
        <v>280</v>
      </c>
      <c r="AL144" s="4">
        <f t="shared" si="1335"/>
        <v>280</v>
      </c>
      <c r="AM144" s="4">
        <f t="shared" si="1335"/>
        <v>280</v>
      </c>
      <c r="AN144" s="4">
        <f t="shared" si="1335"/>
        <v>280</v>
      </c>
      <c r="AO144" s="4">
        <f t="shared" si="1335"/>
        <v>280</v>
      </c>
      <c r="AP144" s="4">
        <f t="shared" si="1335"/>
        <v>280</v>
      </c>
      <c r="AQ144" s="4">
        <f t="shared" si="1335"/>
        <v>280</v>
      </c>
      <c r="AR144" s="4">
        <f t="shared" si="1335"/>
        <v>280</v>
      </c>
      <c r="AS144" s="4">
        <f t="shared" si="1335"/>
        <v>280</v>
      </c>
      <c r="AT144" s="4">
        <f t="shared" si="1335"/>
        <v>280</v>
      </c>
      <c r="AU144" s="4">
        <f t="shared" si="1335"/>
        <v>280</v>
      </c>
      <c r="AV144" s="4">
        <f t="shared" si="1335"/>
        <v>280</v>
      </c>
      <c r="AW144" s="4">
        <f t="shared" si="1335"/>
        <v>280</v>
      </c>
      <c r="AX144" s="4">
        <f t="shared" si="1335"/>
        <v>280</v>
      </c>
      <c r="AY144" s="4">
        <f t="shared" si="1335"/>
        <v>280</v>
      </c>
      <c r="AZ144" s="4">
        <f t="shared" si="1335"/>
        <v>280</v>
      </c>
      <c r="BA144" s="4">
        <f t="shared" si="1335"/>
        <v>280</v>
      </c>
      <c r="BB144" s="4">
        <f t="shared" si="1335"/>
        <v>280</v>
      </c>
      <c r="BC144" s="4">
        <f t="shared" si="1335"/>
        <v>280</v>
      </c>
      <c r="BD144" s="4">
        <f t="shared" si="1335"/>
        <v>280</v>
      </c>
      <c r="BE144" s="4">
        <f t="shared" si="1335"/>
        <v>280</v>
      </c>
      <c r="BF144" s="4">
        <f t="shared" si="1335"/>
        <v>280</v>
      </c>
      <c r="BG144" s="4">
        <f t="shared" si="1335"/>
        <v>280</v>
      </c>
      <c r="BH144" s="4">
        <f t="shared" si="1335"/>
        <v>280</v>
      </c>
      <c r="BI144" s="4">
        <f t="shared" si="1335"/>
        <v>280</v>
      </c>
      <c r="BJ144" s="4">
        <f t="shared" si="1335"/>
        <v>280</v>
      </c>
      <c r="BK144" s="4">
        <f t="shared" si="1335"/>
        <v>280</v>
      </c>
      <c r="BL144" s="4">
        <f t="shared" si="1335"/>
        <v>280</v>
      </c>
      <c r="BM144" s="4">
        <f t="shared" si="1335"/>
        <v>280</v>
      </c>
      <c r="BN144" s="4">
        <f t="shared" si="1335"/>
        <v>280</v>
      </c>
      <c r="BO144" s="4">
        <f t="shared" si="1335"/>
        <v>280</v>
      </c>
      <c r="BP144" s="4">
        <f t="shared" si="1335"/>
        <v>280</v>
      </c>
      <c r="BQ144" s="4">
        <f t="shared" si="1335"/>
        <v>280</v>
      </c>
      <c r="BR144" s="4">
        <f t="shared" ref="BR144:CI144" si="1336">BR142*BR143</f>
        <v>280</v>
      </c>
      <c r="BS144" s="4">
        <f t="shared" si="1336"/>
        <v>280</v>
      </c>
      <c r="BT144" s="4">
        <f t="shared" si="1336"/>
        <v>280</v>
      </c>
      <c r="BU144" s="4">
        <f t="shared" si="1336"/>
        <v>280</v>
      </c>
      <c r="BV144" s="4">
        <f t="shared" si="1336"/>
        <v>280</v>
      </c>
      <c r="BW144" s="4">
        <f t="shared" si="1336"/>
        <v>280</v>
      </c>
      <c r="BX144" s="4">
        <f t="shared" si="1336"/>
        <v>280</v>
      </c>
      <c r="BY144" s="4">
        <f t="shared" si="1336"/>
        <v>280</v>
      </c>
      <c r="BZ144" s="4">
        <f t="shared" si="1336"/>
        <v>280</v>
      </c>
      <c r="CA144" s="4">
        <f t="shared" si="1336"/>
        <v>280</v>
      </c>
      <c r="CB144" s="4">
        <f t="shared" si="1336"/>
        <v>280</v>
      </c>
      <c r="CC144" s="4">
        <f t="shared" si="1336"/>
        <v>280</v>
      </c>
      <c r="CD144" s="4">
        <f t="shared" si="1336"/>
        <v>280</v>
      </c>
      <c r="CE144" s="4">
        <f t="shared" si="1336"/>
        <v>280</v>
      </c>
      <c r="CF144" s="4">
        <f t="shared" si="1336"/>
        <v>280</v>
      </c>
      <c r="CG144" s="4">
        <f t="shared" si="1336"/>
        <v>280</v>
      </c>
      <c r="CH144" s="4">
        <f t="shared" si="1336"/>
        <v>280</v>
      </c>
      <c r="CI144" s="4">
        <f t="shared" si="1336"/>
        <v>280</v>
      </c>
    </row>
    <row r="145" spans="1:87" x14ac:dyDescent="0.25">
      <c r="A145" s="16" t="s">
        <v>241</v>
      </c>
      <c r="B145" s="2" t="s">
        <v>236</v>
      </c>
      <c r="D145" s="2" t="s">
        <v>71</v>
      </c>
      <c r="E145" s="3">
        <v>0.55000000000000004</v>
      </c>
      <c r="F145" s="3">
        <v>0.55000000000000004</v>
      </c>
      <c r="G145" s="3">
        <v>0.55000000000000004</v>
      </c>
      <c r="H145" s="3">
        <v>0.55000000000000004</v>
      </c>
      <c r="I145" s="3">
        <v>0.55000000000000004</v>
      </c>
      <c r="J145" s="3">
        <v>0.55000000000000004</v>
      </c>
      <c r="K145" s="3">
        <v>0.55000000000000004</v>
      </c>
      <c r="L145" s="3">
        <v>0.55000000000000004</v>
      </c>
      <c r="M145" s="3">
        <v>0.55000000000000004</v>
      </c>
      <c r="N145" s="3">
        <v>0.55000000000000004</v>
      </c>
      <c r="O145" s="3">
        <v>0.55000000000000004</v>
      </c>
      <c r="P145" s="3">
        <v>0.55000000000000004</v>
      </c>
      <c r="Q145" s="3">
        <v>0.55000000000000004</v>
      </c>
      <c r="R145" s="3">
        <v>0.55000000000000004</v>
      </c>
      <c r="S145" s="3">
        <v>0.55000000000000004</v>
      </c>
      <c r="T145" s="3">
        <v>0.55000000000000004</v>
      </c>
      <c r="U145" s="3">
        <v>0.55000000000000004</v>
      </c>
      <c r="V145" s="3">
        <v>0.55000000000000004</v>
      </c>
      <c r="W145" s="3">
        <v>0.55000000000000004</v>
      </c>
      <c r="X145" s="3">
        <v>0.55000000000000004</v>
      </c>
      <c r="Y145" s="3">
        <v>0.55000000000000004</v>
      </c>
      <c r="Z145" s="3">
        <v>0.55000000000000004</v>
      </c>
      <c r="AA145" s="3">
        <v>0.55000000000000004</v>
      </c>
      <c r="AB145" s="3">
        <v>0.55000000000000004</v>
      </c>
      <c r="AC145" s="3">
        <v>0.55000000000000004</v>
      </c>
      <c r="AD145" s="3">
        <v>0.55000000000000004</v>
      </c>
      <c r="AE145" s="3">
        <v>0.55000000000000004</v>
      </c>
      <c r="AF145" s="3">
        <v>0.55000000000000004</v>
      </c>
      <c r="AG145" s="3">
        <v>0.55000000000000004</v>
      </c>
      <c r="AH145" s="3">
        <v>0.55000000000000004</v>
      </c>
      <c r="AI145" s="3">
        <v>0.55000000000000004</v>
      </c>
      <c r="AJ145" s="3">
        <v>0.55000000000000004</v>
      </c>
      <c r="AK145" s="3">
        <v>0.55000000000000004</v>
      </c>
      <c r="AL145" s="3">
        <v>0.55000000000000004</v>
      </c>
      <c r="AM145" s="3">
        <v>0.55000000000000004</v>
      </c>
      <c r="AN145" s="3">
        <v>0.55000000000000004</v>
      </c>
      <c r="AO145" s="3">
        <v>0.55000000000000004</v>
      </c>
      <c r="AP145" s="3">
        <v>0.55000000000000004</v>
      </c>
      <c r="AQ145" s="3">
        <v>0.55000000000000004</v>
      </c>
      <c r="AR145" s="3">
        <v>0.55000000000000004</v>
      </c>
      <c r="AS145" s="3">
        <v>0.55000000000000004</v>
      </c>
      <c r="AT145" s="3">
        <v>0.55000000000000004</v>
      </c>
      <c r="AU145" s="3">
        <v>0.55000000000000004</v>
      </c>
      <c r="AV145" s="3">
        <v>0.55000000000000004</v>
      </c>
      <c r="AW145" s="3">
        <v>0.55000000000000004</v>
      </c>
      <c r="AX145" s="3">
        <v>0.55000000000000004</v>
      </c>
      <c r="AY145" s="3">
        <v>0.55000000000000004</v>
      </c>
      <c r="AZ145" s="3">
        <v>0.55000000000000004</v>
      </c>
      <c r="BA145" s="3">
        <v>0.55000000000000004</v>
      </c>
      <c r="BB145" s="3">
        <v>0.55000000000000004</v>
      </c>
      <c r="BC145" s="3">
        <v>0.55000000000000004</v>
      </c>
      <c r="BD145" s="3">
        <v>0.55000000000000004</v>
      </c>
      <c r="BE145" s="3">
        <v>0.55000000000000004</v>
      </c>
      <c r="BF145" s="3">
        <v>0.55000000000000004</v>
      </c>
      <c r="BG145" s="3">
        <v>0.55000000000000004</v>
      </c>
      <c r="BH145" s="3">
        <v>0.55000000000000004</v>
      </c>
      <c r="BI145" s="3">
        <v>0.55000000000000004</v>
      </c>
      <c r="BJ145" s="3">
        <v>0.55000000000000004</v>
      </c>
      <c r="BK145" s="3">
        <v>0.55000000000000004</v>
      </c>
      <c r="BL145" s="3">
        <v>0.55000000000000004</v>
      </c>
      <c r="BM145" s="3">
        <v>0.55000000000000004</v>
      </c>
      <c r="BN145" s="3">
        <v>0.55000000000000004</v>
      </c>
      <c r="BO145" s="3">
        <v>0.55000000000000004</v>
      </c>
      <c r="BP145" s="3">
        <v>0.55000000000000004</v>
      </c>
      <c r="BQ145" s="3">
        <v>0.55000000000000004</v>
      </c>
      <c r="BR145" s="3">
        <v>0.55000000000000004</v>
      </c>
      <c r="BS145" s="3">
        <v>0.55000000000000004</v>
      </c>
      <c r="BT145" s="3">
        <v>0.55000000000000004</v>
      </c>
      <c r="BU145" s="3">
        <v>0.55000000000000004</v>
      </c>
      <c r="BV145" s="3">
        <v>0.55000000000000004</v>
      </c>
      <c r="BW145" s="3">
        <v>0.55000000000000004</v>
      </c>
      <c r="BX145" s="3">
        <v>0.55000000000000004</v>
      </c>
      <c r="BY145" s="3">
        <v>0.55000000000000004</v>
      </c>
      <c r="BZ145" s="3">
        <v>0.55000000000000004</v>
      </c>
      <c r="CA145" s="3">
        <v>0.55000000000000004</v>
      </c>
      <c r="CB145" s="3">
        <v>0.55000000000000004</v>
      </c>
      <c r="CC145" s="3">
        <v>0.55000000000000004</v>
      </c>
      <c r="CD145" s="3">
        <v>0.55000000000000004</v>
      </c>
      <c r="CE145" s="3">
        <v>0.55000000000000004</v>
      </c>
      <c r="CF145" s="3">
        <v>0.55000000000000004</v>
      </c>
      <c r="CG145" s="3">
        <v>0.55000000000000004</v>
      </c>
      <c r="CH145" s="3">
        <v>0.55000000000000004</v>
      </c>
      <c r="CI145" s="3">
        <v>0.55000000000000004</v>
      </c>
    </row>
    <row r="146" spans="1:87" x14ac:dyDescent="0.25">
      <c r="A146" s="16" t="s">
        <v>237</v>
      </c>
      <c r="B146" s="2" t="s">
        <v>238</v>
      </c>
      <c r="D146" s="2" t="s">
        <v>320</v>
      </c>
      <c r="E146" s="3">
        <v>0.71699999999999997</v>
      </c>
      <c r="F146" s="3">
        <v>0.71699999999999997</v>
      </c>
      <c r="G146" s="3">
        <v>0.71699999999999997</v>
      </c>
      <c r="H146" s="3">
        <v>0.71699999999999997</v>
      </c>
      <c r="I146" s="3">
        <v>0.71699999999999997</v>
      </c>
      <c r="J146" s="3">
        <v>0.71699999999999997</v>
      </c>
      <c r="K146" s="3">
        <v>0.71699999999999997</v>
      </c>
      <c r="L146" s="3">
        <v>0.71699999999999997</v>
      </c>
      <c r="M146" s="3">
        <v>0.71699999999999997</v>
      </c>
      <c r="N146" s="3">
        <v>0.71699999999999997</v>
      </c>
      <c r="O146" s="3">
        <v>0.71699999999999997</v>
      </c>
      <c r="P146" s="3">
        <v>0.71699999999999997</v>
      </c>
      <c r="Q146" s="3">
        <v>0.71699999999999997</v>
      </c>
      <c r="R146" s="3">
        <v>0.71699999999999997</v>
      </c>
      <c r="S146" s="3">
        <v>0.71699999999999997</v>
      </c>
      <c r="T146" s="3">
        <v>0.71699999999999997</v>
      </c>
      <c r="U146" s="3">
        <v>0.71699999999999997</v>
      </c>
      <c r="V146" s="3">
        <v>0.71699999999999997</v>
      </c>
      <c r="W146" s="3">
        <v>0.71699999999999997</v>
      </c>
      <c r="X146" s="3">
        <v>0.71699999999999997</v>
      </c>
      <c r="Y146" s="3">
        <v>0.71699999999999997</v>
      </c>
      <c r="Z146" s="3">
        <v>0.71699999999999997</v>
      </c>
      <c r="AA146" s="3">
        <v>0.71699999999999997</v>
      </c>
      <c r="AB146" s="3">
        <v>0.71699999999999997</v>
      </c>
      <c r="AC146" s="3">
        <v>0.71699999999999997</v>
      </c>
      <c r="AD146" s="3">
        <v>0.71699999999999997</v>
      </c>
      <c r="AE146" s="3">
        <v>0.71699999999999997</v>
      </c>
      <c r="AF146" s="3">
        <v>0.71699999999999997</v>
      </c>
      <c r="AG146" s="3">
        <v>0.71699999999999997</v>
      </c>
      <c r="AH146" s="3">
        <v>0.71699999999999997</v>
      </c>
      <c r="AI146" s="3">
        <v>0.71699999999999997</v>
      </c>
      <c r="AJ146" s="3">
        <v>0.71699999999999997</v>
      </c>
      <c r="AK146" s="3">
        <v>0.71699999999999997</v>
      </c>
      <c r="AL146" s="3">
        <v>0.71699999999999997</v>
      </c>
      <c r="AM146" s="3">
        <v>0.71699999999999997</v>
      </c>
      <c r="AN146" s="3">
        <v>0.71699999999999997</v>
      </c>
      <c r="AO146" s="3">
        <v>0.71699999999999997</v>
      </c>
      <c r="AP146" s="3">
        <v>0.71699999999999997</v>
      </c>
      <c r="AQ146" s="3">
        <v>0.71699999999999997</v>
      </c>
      <c r="AR146" s="3">
        <v>0.71699999999999997</v>
      </c>
      <c r="AS146" s="3">
        <v>0.71699999999999997</v>
      </c>
      <c r="AT146" s="3">
        <v>0.71699999999999997</v>
      </c>
      <c r="AU146" s="3">
        <v>0.71699999999999997</v>
      </c>
      <c r="AV146" s="3">
        <v>0.71699999999999997</v>
      </c>
      <c r="AW146" s="3">
        <v>0.71699999999999997</v>
      </c>
      <c r="AX146" s="3">
        <v>0.71699999999999997</v>
      </c>
      <c r="AY146" s="3">
        <v>0.71699999999999997</v>
      </c>
      <c r="AZ146" s="3">
        <v>0.71699999999999997</v>
      </c>
      <c r="BA146" s="3">
        <v>0.71699999999999997</v>
      </c>
      <c r="BB146" s="3">
        <v>0.71699999999999997</v>
      </c>
      <c r="BC146" s="3">
        <v>0.71699999999999997</v>
      </c>
      <c r="BD146" s="3">
        <v>0.71699999999999997</v>
      </c>
      <c r="BE146" s="3">
        <v>0.71699999999999997</v>
      </c>
      <c r="BF146" s="3">
        <v>0.71699999999999997</v>
      </c>
      <c r="BG146" s="3">
        <v>0.71699999999999997</v>
      </c>
      <c r="BH146" s="3">
        <v>0.71699999999999997</v>
      </c>
      <c r="BI146" s="3">
        <v>0.71699999999999997</v>
      </c>
      <c r="BJ146" s="3">
        <v>0.71699999999999997</v>
      </c>
      <c r="BK146" s="3">
        <v>0.71699999999999997</v>
      </c>
      <c r="BL146" s="3">
        <v>0.71699999999999997</v>
      </c>
      <c r="BM146" s="3">
        <v>0.71699999999999997</v>
      </c>
      <c r="BN146" s="3">
        <v>0.71699999999999997</v>
      </c>
      <c r="BO146" s="3">
        <v>0.71699999999999997</v>
      </c>
      <c r="BP146" s="3">
        <v>0.71699999999999997</v>
      </c>
      <c r="BQ146" s="3">
        <v>0.71699999999999997</v>
      </c>
      <c r="BR146" s="3">
        <v>0.71699999999999997</v>
      </c>
      <c r="BS146" s="3">
        <v>0.71699999999999997</v>
      </c>
      <c r="BT146" s="3">
        <v>0.71699999999999997</v>
      </c>
      <c r="BU146" s="3">
        <v>0.71699999999999997</v>
      </c>
      <c r="BV146" s="3">
        <v>0.71699999999999997</v>
      </c>
      <c r="BW146" s="3">
        <v>0.71699999999999997</v>
      </c>
      <c r="BX146" s="3">
        <v>0.71699999999999997</v>
      </c>
      <c r="BY146" s="3">
        <v>0.71699999999999997</v>
      </c>
      <c r="BZ146" s="3">
        <v>0.71699999999999997</v>
      </c>
      <c r="CA146" s="3">
        <v>0.71699999999999997</v>
      </c>
      <c r="CB146" s="3">
        <v>0.71699999999999997</v>
      </c>
      <c r="CC146" s="3">
        <v>0.71699999999999997</v>
      </c>
      <c r="CD146" s="3">
        <v>0.71699999999999997</v>
      </c>
      <c r="CE146" s="3">
        <v>0.71699999999999997</v>
      </c>
      <c r="CF146" s="3">
        <v>0.71699999999999997</v>
      </c>
      <c r="CG146" s="3">
        <v>0.71699999999999997</v>
      </c>
      <c r="CH146" s="3">
        <v>0.71699999999999997</v>
      </c>
      <c r="CI146" s="3">
        <v>0.71699999999999997</v>
      </c>
    </row>
    <row r="147" spans="1:87" x14ac:dyDescent="0.25">
      <c r="A147" s="16" t="s">
        <v>240</v>
      </c>
      <c r="B147" s="2" t="s">
        <v>239</v>
      </c>
      <c r="E147" s="4">
        <f t="shared" ref="E147:AJ147" si="1337">+E144*E146/1000</f>
        <v>0.20075999999999999</v>
      </c>
      <c r="F147" s="4">
        <f t="shared" si="1337"/>
        <v>0.20075999999999999</v>
      </c>
      <c r="G147" s="4">
        <f t="shared" si="1337"/>
        <v>0.20075999999999999</v>
      </c>
      <c r="H147" s="4">
        <f t="shared" si="1337"/>
        <v>0.20075999999999999</v>
      </c>
      <c r="I147" s="4">
        <f t="shared" si="1337"/>
        <v>0.20075999999999999</v>
      </c>
      <c r="J147" s="4">
        <f t="shared" si="1337"/>
        <v>0.20075999999999999</v>
      </c>
      <c r="K147" s="4">
        <f t="shared" si="1337"/>
        <v>0.20075999999999999</v>
      </c>
      <c r="L147" s="4">
        <f t="shared" si="1337"/>
        <v>0.20075999999999999</v>
      </c>
      <c r="M147" s="4">
        <f t="shared" si="1337"/>
        <v>0.20075999999999999</v>
      </c>
      <c r="N147" s="4">
        <f t="shared" si="1337"/>
        <v>0.20075999999999999</v>
      </c>
      <c r="O147" s="4">
        <f t="shared" si="1337"/>
        <v>0.20075999999999999</v>
      </c>
      <c r="P147" s="4">
        <f t="shared" si="1337"/>
        <v>0.20075999999999999</v>
      </c>
      <c r="Q147" s="4">
        <f t="shared" si="1337"/>
        <v>0.20075999999999999</v>
      </c>
      <c r="R147" s="4">
        <f t="shared" si="1337"/>
        <v>0.20075999999999999</v>
      </c>
      <c r="S147" s="4">
        <f t="shared" si="1337"/>
        <v>0.20075999999999999</v>
      </c>
      <c r="T147" s="4">
        <f t="shared" si="1337"/>
        <v>0.20075999999999999</v>
      </c>
      <c r="U147" s="4">
        <f t="shared" si="1337"/>
        <v>0.20075999999999999</v>
      </c>
      <c r="V147" s="4">
        <f t="shared" si="1337"/>
        <v>0.20075999999999999</v>
      </c>
      <c r="W147" s="4">
        <f t="shared" si="1337"/>
        <v>0.20075999999999999</v>
      </c>
      <c r="X147" s="4">
        <f t="shared" si="1337"/>
        <v>0.20075999999999999</v>
      </c>
      <c r="Y147" s="4">
        <f t="shared" si="1337"/>
        <v>0.20075999999999999</v>
      </c>
      <c r="Z147" s="4">
        <f t="shared" si="1337"/>
        <v>0.20075999999999999</v>
      </c>
      <c r="AA147" s="4">
        <f t="shared" si="1337"/>
        <v>0.20075999999999999</v>
      </c>
      <c r="AB147" s="4">
        <f t="shared" si="1337"/>
        <v>0.20075999999999999</v>
      </c>
      <c r="AC147" s="4">
        <f t="shared" si="1337"/>
        <v>0.20075999999999999</v>
      </c>
      <c r="AD147" s="4">
        <f t="shared" si="1337"/>
        <v>0.20075999999999999</v>
      </c>
      <c r="AE147" s="4">
        <f t="shared" si="1337"/>
        <v>0.20075999999999999</v>
      </c>
      <c r="AF147" s="4">
        <f t="shared" si="1337"/>
        <v>0.20075999999999999</v>
      </c>
      <c r="AG147" s="4">
        <f t="shared" si="1337"/>
        <v>0.20075999999999999</v>
      </c>
      <c r="AH147" s="4">
        <f t="shared" si="1337"/>
        <v>0.20075999999999999</v>
      </c>
      <c r="AI147" s="4">
        <f t="shared" si="1337"/>
        <v>0.20075999999999999</v>
      </c>
      <c r="AJ147" s="4">
        <f t="shared" si="1337"/>
        <v>0.20075999999999999</v>
      </c>
      <c r="AK147" s="4">
        <f t="shared" ref="AK147:BP147" si="1338">+AK144*AK146/1000</f>
        <v>0.20075999999999999</v>
      </c>
      <c r="AL147" s="4">
        <f t="shared" si="1338"/>
        <v>0.20075999999999999</v>
      </c>
      <c r="AM147" s="4">
        <f t="shared" si="1338"/>
        <v>0.20075999999999999</v>
      </c>
      <c r="AN147" s="4">
        <f t="shared" si="1338"/>
        <v>0.20075999999999999</v>
      </c>
      <c r="AO147" s="4">
        <f t="shared" si="1338"/>
        <v>0.20075999999999999</v>
      </c>
      <c r="AP147" s="4">
        <f t="shared" si="1338"/>
        <v>0.20075999999999999</v>
      </c>
      <c r="AQ147" s="4">
        <f t="shared" si="1338"/>
        <v>0.20075999999999999</v>
      </c>
      <c r="AR147" s="4">
        <f t="shared" si="1338"/>
        <v>0.20075999999999999</v>
      </c>
      <c r="AS147" s="4">
        <f t="shared" si="1338"/>
        <v>0.20075999999999999</v>
      </c>
      <c r="AT147" s="4">
        <f t="shared" si="1338"/>
        <v>0.20075999999999999</v>
      </c>
      <c r="AU147" s="4">
        <f t="shared" si="1338"/>
        <v>0.20075999999999999</v>
      </c>
      <c r="AV147" s="4">
        <f t="shared" si="1338"/>
        <v>0.20075999999999999</v>
      </c>
      <c r="AW147" s="4">
        <f t="shared" si="1338"/>
        <v>0.20075999999999999</v>
      </c>
      <c r="AX147" s="4">
        <f t="shared" si="1338"/>
        <v>0.20075999999999999</v>
      </c>
      <c r="AY147" s="4">
        <f t="shared" si="1338"/>
        <v>0.20075999999999999</v>
      </c>
      <c r="AZ147" s="4">
        <f t="shared" si="1338"/>
        <v>0.20075999999999999</v>
      </c>
      <c r="BA147" s="4">
        <f t="shared" si="1338"/>
        <v>0.20075999999999999</v>
      </c>
      <c r="BB147" s="4">
        <f t="shared" si="1338"/>
        <v>0.20075999999999999</v>
      </c>
      <c r="BC147" s="4">
        <f t="shared" si="1338"/>
        <v>0.20075999999999999</v>
      </c>
      <c r="BD147" s="4">
        <f t="shared" si="1338"/>
        <v>0.20075999999999999</v>
      </c>
      <c r="BE147" s="4">
        <f t="shared" si="1338"/>
        <v>0.20075999999999999</v>
      </c>
      <c r="BF147" s="4">
        <f t="shared" si="1338"/>
        <v>0.20075999999999999</v>
      </c>
      <c r="BG147" s="4">
        <f t="shared" si="1338"/>
        <v>0.20075999999999999</v>
      </c>
      <c r="BH147" s="4">
        <f t="shared" si="1338"/>
        <v>0.20075999999999999</v>
      </c>
      <c r="BI147" s="4">
        <f t="shared" si="1338"/>
        <v>0.20075999999999999</v>
      </c>
      <c r="BJ147" s="4">
        <f t="shared" si="1338"/>
        <v>0.20075999999999999</v>
      </c>
      <c r="BK147" s="4">
        <f t="shared" si="1338"/>
        <v>0.20075999999999999</v>
      </c>
      <c r="BL147" s="4">
        <f t="shared" si="1338"/>
        <v>0.20075999999999999</v>
      </c>
      <c r="BM147" s="4">
        <f t="shared" si="1338"/>
        <v>0.20075999999999999</v>
      </c>
      <c r="BN147" s="4">
        <f t="shared" si="1338"/>
        <v>0.20075999999999999</v>
      </c>
      <c r="BO147" s="4">
        <f t="shared" si="1338"/>
        <v>0.20075999999999999</v>
      </c>
      <c r="BP147" s="4">
        <f t="shared" si="1338"/>
        <v>0.20075999999999999</v>
      </c>
      <c r="BQ147" s="4">
        <f t="shared" ref="BQ147:CI147" si="1339">+BQ144*BQ146/1000</f>
        <v>0.20075999999999999</v>
      </c>
      <c r="BR147" s="4">
        <f t="shared" si="1339"/>
        <v>0.20075999999999999</v>
      </c>
      <c r="BS147" s="4">
        <f t="shared" si="1339"/>
        <v>0.20075999999999999</v>
      </c>
      <c r="BT147" s="4">
        <f t="shared" si="1339"/>
        <v>0.20075999999999999</v>
      </c>
      <c r="BU147" s="4">
        <f t="shared" si="1339"/>
        <v>0.20075999999999999</v>
      </c>
      <c r="BV147" s="4">
        <f t="shared" si="1339"/>
        <v>0.20075999999999999</v>
      </c>
      <c r="BW147" s="4">
        <f t="shared" si="1339"/>
        <v>0.20075999999999999</v>
      </c>
      <c r="BX147" s="4">
        <f t="shared" si="1339"/>
        <v>0.20075999999999999</v>
      </c>
      <c r="BY147" s="4">
        <f t="shared" si="1339"/>
        <v>0.20075999999999999</v>
      </c>
      <c r="BZ147" s="4">
        <f t="shared" si="1339"/>
        <v>0.20075999999999999</v>
      </c>
      <c r="CA147" s="4">
        <f t="shared" si="1339"/>
        <v>0.20075999999999999</v>
      </c>
      <c r="CB147" s="4">
        <f t="shared" si="1339"/>
        <v>0.20075999999999999</v>
      </c>
      <c r="CC147" s="4">
        <f t="shared" si="1339"/>
        <v>0.20075999999999999</v>
      </c>
      <c r="CD147" s="4">
        <f t="shared" si="1339"/>
        <v>0.20075999999999999</v>
      </c>
      <c r="CE147" s="4">
        <f t="shared" si="1339"/>
        <v>0.20075999999999999</v>
      </c>
      <c r="CF147" s="4">
        <f t="shared" si="1339"/>
        <v>0.20075999999999999</v>
      </c>
      <c r="CG147" s="4">
        <f t="shared" si="1339"/>
        <v>0.20075999999999999</v>
      </c>
      <c r="CH147" s="4">
        <f t="shared" si="1339"/>
        <v>0.20075999999999999</v>
      </c>
      <c r="CI147" s="4">
        <f t="shared" si="1339"/>
        <v>0.20075999999999999</v>
      </c>
    </row>
    <row r="148" spans="1:87" x14ac:dyDescent="0.25">
      <c r="A148" s="16" t="s">
        <v>242</v>
      </c>
      <c r="B148" s="2" t="s">
        <v>206</v>
      </c>
      <c r="E148" s="26">
        <f t="shared" ref="E148:AJ148" si="1340">+E147*E139</f>
        <v>6.7025225095655143</v>
      </c>
      <c r="F148" s="26">
        <f t="shared" si="1340"/>
        <v>8.5447853380015335</v>
      </c>
      <c r="G148" s="26">
        <f t="shared" si="1340"/>
        <v>8.5447853380015335</v>
      </c>
      <c r="H148" s="26">
        <f t="shared" si="1340"/>
        <v>8.5447853380015335</v>
      </c>
      <c r="I148" s="26">
        <f t="shared" si="1340"/>
        <v>6.7025225095655143</v>
      </c>
      <c r="J148" s="26">
        <f t="shared" si="1340"/>
        <v>6.7025225095655143</v>
      </c>
      <c r="K148" s="26">
        <f t="shared" si="1340"/>
        <v>6.7025225095655143</v>
      </c>
      <c r="L148" s="26">
        <f t="shared" si="1340"/>
        <v>6.7025225095655143</v>
      </c>
      <c r="M148" s="4">
        <f t="shared" si="1340"/>
        <v>8.5447853380015335</v>
      </c>
      <c r="N148" s="4">
        <f t="shared" si="1340"/>
        <v>7.1670975777964747</v>
      </c>
      <c r="O148" s="4">
        <f t="shared" si="1340"/>
        <v>7.9897282382006063</v>
      </c>
      <c r="P148" s="4">
        <f t="shared" si="1340"/>
        <v>8.9034852136086222</v>
      </c>
      <c r="Q148" s="4">
        <f t="shared" si="1340"/>
        <v>8.9034852136086222</v>
      </c>
      <c r="R148" s="4">
        <f t="shared" si="1340"/>
        <v>8.9034852136086222</v>
      </c>
      <c r="S148" s="4">
        <f t="shared" si="1340"/>
        <v>7.9897282382006063</v>
      </c>
      <c r="T148" s="4">
        <f t="shared" si="1340"/>
        <v>7.9897282382006063</v>
      </c>
      <c r="U148" s="4">
        <f t="shared" si="1340"/>
        <v>7.9897282382006063</v>
      </c>
      <c r="V148" s="4">
        <f t="shared" si="1340"/>
        <v>7.9897282382006063</v>
      </c>
      <c r="W148" s="4">
        <f t="shared" si="1340"/>
        <v>8.9034852136086222</v>
      </c>
      <c r="X148" s="4">
        <f t="shared" si="1340"/>
        <v>8.2940489561577131</v>
      </c>
      <c r="Y148" s="4">
        <f t="shared" si="1340"/>
        <v>8.5749272976073243</v>
      </c>
      <c r="Z148" s="4">
        <f t="shared" si="1340"/>
        <v>10.779971502596762</v>
      </c>
      <c r="AA148" s="4">
        <f t="shared" si="1340"/>
        <v>9.84391854711075</v>
      </c>
      <c r="AB148" s="4">
        <f t="shared" si="1340"/>
        <v>9.84391854711075</v>
      </c>
      <c r="AC148" s="4">
        <f t="shared" si="1340"/>
        <v>9.84391854711075</v>
      </c>
      <c r="AD148" s="4">
        <f t="shared" si="1340"/>
        <v>8.5749272976073243</v>
      </c>
      <c r="AE148" s="4">
        <f t="shared" si="1340"/>
        <v>8.5749272976073243</v>
      </c>
      <c r="AF148" s="4">
        <f t="shared" si="1340"/>
        <v>8.5749272976073243</v>
      </c>
      <c r="AG148" s="4">
        <f t="shared" si="1340"/>
        <v>8.5749272976073243</v>
      </c>
      <c r="AH148" s="4">
        <f t="shared" si="1340"/>
        <v>9.84391854711075</v>
      </c>
      <c r="AI148" s="4">
        <f t="shared" si="1340"/>
        <v>8.9649398689399291</v>
      </c>
      <c r="AJ148" s="4">
        <f t="shared" si="1340"/>
        <v>9.0832424441976141</v>
      </c>
      <c r="AK148" s="4">
        <f t="shared" ref="AK148:BP148" si="1341">+AK147*AK139</f>
        <v>10.815069972926803</v>
      </c>
      <c r="AL148" s="4">
        <f t="shared" si="1341"/>
        <v>9.9989001699977109</v>
      </c>
      <c r="AM148" s="4">
        <f t="shared" si="1341"/>
        <v>9.9989001699977109</v>
      </c>
      <c r="AN148" s="4">
        <f t="shared" si="1341"/>
        <v>9.9989001699977109</v>
      </c>
      <c r="AO148" s="4">
        <f t="shared" si="1341"/>
        <v>9.0832424441976141</v>
      </c>
      <c r="AP148" s="4">
        <f t="shared" si="1341"/>
        <v>9.0832424441976141</v>
      </c>
      <c r="AQ148" s="4">
        <f t="shared" si="1341"/>
        <v>9.0832424441976141</v>
      </c>
      <c r="AR148" s="4">
        <f t="shared" si="1341"/>
        <v>9.0832424441976141</v>
      </c>
      <c r="AS148" s="4">
        <f t="shared" si="1341"/>
        <v>9.9989001699977109</v>
      </c>
      <c r="AT148" s="4">
        <f t="shared" si="1341"/>
        <v>9.4038804656364672</v>
      </c>
      <c r="AU148" s="4">
        <f t="shared" si="1341"/>
        <v>9.6405310414695453</v>
      </c>
      <c r="AV148" s="4">
        <f t="shared" si="1341"/>
        <v>10.850333112969658</v>
      </c>
      <c r="AW148" s="4">
        <f t="shared" si="1341"/>
        <v>10.157551664295648</v>
      </c>
      <c r="AX148" s="4">
        <f t="shared" si="1341"/>
        <v>10.157551664295648</v>
      </c>
      <c r="AY148" s="4">
        <f t="shared" si="1341"/>
        <v>10.157551664295648</v>
      </c>
      <c r="AZ148" s="4">
        <f t="shared" si="1341"/>
        <v>9.6405310414695453</v>
      </c>
      <c r="BA148" s="4">
        <f t="shared" si="1341"/>
        <v>9.6405310414695453</v>
      </c>
      <c r="BB148" s="4">
        <f t="shared" si="1341"/>
        <v>9.6405310414695453</v>
      </c>
      <c r="BC148" s="4">
        <f t="shared" si="1341"/>
        <v>9.6405310414695453</v>
      </c>
      <c r="BD148" s="4">
        <f t="shared" si="1341"/>
        <v>10.157551664295648</v>
      </c>
      <c r="BE148" s="4">
        <f t="shared" si="1341"/>
        <v>9.8768253278255695</v>
      </c>
      <c r="BF148" s="4">
        <f t="shared" si="1341"/>
        <v>6.5463108250518101</v>
      </c>
      <c r="BG148" s="4">
        <f t="shared" si="1341"/>
        <v>7.9662372046297882</v>
      </c>
      <c r="BH148" s="4">
        <f t="shared" si="1341"/>
        <v>7.9662372046297882</v>
      </c>
      <c r="BI148" s="4">
        <f t="shared" si="1341"/>
        <v>7.9662372046297882</v>
      </c>
      <c r="BJ148" s="4">
        <f t="shared" si="1341"/>
        <v>6.5463108250518101</v>
      </c>
      <c r="BK148" s="4">
        <f t="shared" si="1341"/>
        <v>6.5463108250518101</v>
      </c>
      <c r="BL148" s="4">
        <f t="shared" si="1341"/>
        <v>6.5463108250518101</v>
      </c>
      <c r="BM148" s="4">
        <f t="shared" si="1341"/>
        <v>6.5463108250518101</v>
      </c>
      <c r="BN148" s="4">
        <f t="shared" si="1341"/>
        <v>7.0166804903144584</v>
      </c>
      <c r="BO148" s="4">
        <f t="shared" si="1341"/>
        <v>7.0247082279413915</v>
      </c>
      <c r="BP148" s="4">
        <f t="shared" si="1341"/>
        <v>8.6337349390173177</v>
      </c>
      <c r="BQ148" s="4">
        <f t="shared" ref="BQ148:CI148" si="1342">+BQ147*BQ139</f>
        <v>8.6337349390173177</v>
      </c>
      <c r="BR148" s="4">
        <f t="shared" si="1342"/>
        <v>8.6337349390173177</v>
      </c>
      <c r="BS148" s="4">
        <f t="shared" si="1342"/>
        <v>7.0247082279413915</v>
      </c>
      <c r="BT148" s="4">
        <f t="shared" si="1342"/>
        <v>7.0247082279413915</v>
      </c>
      <c r="BU148" s="4">
        <f t="shared" si="1342"/>
        <v>7.0247082279413915</v>
      </c>
      <c r="BV148" s="4">
        <f t="shared" si="1342"/>
        <v>7.0247082279413915</v>
      </c>
      <c r="BW148" s="4">
        <f t="shared" si="1342"/>
        <v>8.6337349390173177</v>
      </c>
      <c r="BX148" s="4">
        <f t="shared" si="1342"/>
        <v>7.450320973934601</v>
      </c>
      <c r="BY148" s="4">
        <f t="shared" si="1342"/>
        <v>9.2322197900986716</v>
      </c>
      <c r="BZ148" s="4">
        <f t="shared" si="1342"/>
        <v>10.659916787374639</v>
      </c>
      <c r="CA148" s="4">
        <f t="shared" si="1342"/>
        <v>10.659916787374639</v>
      </c>
      <c r="CB148" s="4">
        <f t="shared" si="1342"/>
        <v>10.659916787374639</v>
      </c>
      <c r="CC148" s="4">
        <f t="shared" si="1342"/>
        <v>9.2322197900986716</v>
      </c>
      <c r="CD148" s="4">
        <f t="shared" si="1342"/>
        <v>9.2322197900986716</v>
      </c>
      <c r="CE148" s="4">
        <f t="shared" si="1342"/>
        <v>9.2322197900986716</v>
      </c>
      <c r="CF148" s="4">
        <f t="shared" si="1342"/>
        <v>9.2322197900986716</v>
      </c>
      <c r="CG148" s="4">
        <f t="shared" si="1342"/>
        <v>10.659916787374639</v>
      </c>
      <c r="CH148" s="4">
        <f t="shared" si="1342"/>
        <v>11.701556833905315</v>
      </c>
      <c r="CI148" s="4">
        <f t="shared" si="1342"/>
        <v>9.6662690607654795</v>
      </c>
    </row>
    <row r="149" spans="1:87" x14ac:dyDescent="0.25">
      <c r="A149" s="16" t="s">
        <v>243</v>
      </c>
      <c r="B149" s="2" t="s">
        <v>206</v>
      </c>
      <c r="D149" s="2" t="s">
        <v>64</v>
      </c>
      <c r="E149" s="26">
        <f t="shared" ref="E149:AJ149" si="1343">+E140*E147</f>
        <v>6.7025225095655143</v>
      </c>
      <c r="F149" s="26">
        <f t="shared" si="1343"/>
        <v>8.5447853380015335</v>
      </c>
      <c r="G149" s="26">
        <f t="shared" si="1343"/>
        <v>8.5447853380015335</v>
      </c>
      <c r="H149" s="26">
        <f t="shared" si="1343"/>
        <v>8.5447853380015335</v>
      </c>
      <c r="I149" s="26">
        <f t="shared" si="1343"/>
        <v>6.7025225095655143</v>
      </c>
      <c r="J149" s="26">
        <f t="shared" si="1343"/>
        <v>6.7025225095655143</v>
      </c>
      <c r="K149" s="26">
        <f t="shared" si="1343"/>
        <v>6.7025225095655143</v>
      </c>
      <c r="L149" s="26">
        <f t="shared" si="1343"/>
        <v>6.7025225095655143</v>
      </c>
      <c r="M149" s="26">
        <f t="shared" si="1343"/>
        <v>8.5447853380015335</v>
      </c>
      <c r="N149" s="26">
        <f t="shared" si="1343"/>
        <v>7.1670975777964747</v>
      </c>
      <c r="O149" s="26">
        <f t="shared" si="1343"/>
        <v>9.6080595915680558</v>
      </c>
      <c r="P149" s="26">
        <f t="shared" si="1343"/>
        <v>10.521816566976071</v>
      </c>
      <c r="Q149" s="26">
        <f t="shared" si="1343"/>
        <v>10.521816566976071</v>
      </c>
      <c r="R149" s="26">
        <f t="shared" si="1343"/>
        <v>10.521816566976071</v>
      </c>
      <c r="S149" s="26">
        <f t="shared" si="1343"/>
        <v>9.6080595915680558</v>
      </c>
      <c r="T149" s="26">
        <f t="shared" si="1343"/>
        <v>9.6080595915680558</v>
      </c>
      <c r="U149" s="26">
        <f t="shared" si="1343"/>
        <v>9.6080595915680558</v>
      </c>
      <c r="V149" s="26">
        <f t="shared" si="1343"/>
        <v>9.6080595915680558</v>
      </c>
      <c r="W149" s="26">
        <f t="shared" si="1343"/>
        <v>10.521816566976071</v>
      </c>
      <c r="X149" s="26">
        <f t="shared" si="1343"/>
        <v>9.9123803095251617</v>
      </c>
      <c r="Y149" s="26">
        <f t="shared" si="1343"/>
        <v>9.4708597830726404</v>
      </c>
      <c r="Z149" s="26">
        <f t="shared" si="1343"/>
        <v>11.675903988062078</v>
      </c>
      <c r="AA149" s="26">
        <f t="shared" si="1343"/>
        <v>10.739851032576064</v>
      </c>
      <c r="AB149" s="26">
        <f t="shared" si="1343"/>
        <v>10.739851032576064</v>
      </c>
      <c r="AC149" s="26">
        <f t="shared" si="1343"/>
        <v>10.739851032576064</v>
      </c>
      <c r="AD149" s="26">
        <f t="shared" si="1343"/>
        <v>9.4708597830726404</v>
      </c>
      <c r="AE149" s="26">
        <f t="shared" si="1343"/>
        <v>9.4708597830726404</v>
      </c>
      <c r="AF149" s="26">
        <f t="shared" si="1343"/>
        <v>9.4708597830726404</v>
      </c>
      <c r="AG149" s="26">
        <f t="shared" si="1343"/>
        <v>9.4708597830726404</v>
      </c>
      <c r="AH149" s="26">
        <f t="shared" si="1343"/>
        <v>10.739851032576064</v>
      </c>
      <c r="AI149" s="26">
        <f t="shared" si="1343"/>
        <v>9.8608723544052435</v>
      </c>
      <c r="AJ149" s="26">
        <f t="shared" si="1343"/>
        <v>9.979174929662932</v>
      </c>
      <c r="AK149" s="26">
        <f t="shared" ref="AK149:BP149" si="1344">+AK140*AK147</f>
        <v>11.711002458392118</v>
      </c>
      <c r="AL149" s="26">
        <f t="shared" si="1344"/>
        <v>10.894832655463025</v>
      </c>
      <c r="AM149" s="26">
        <f t="shared" si="1344"/>
        <v>10.894832655463025</v>
      </c>
      <c r="AN149" s="26">
        <f t="shared" si="1344"/>
        <v>10.894832655463025</v>
      </c>
      <c r="AO149" s="26">
        <f t="shared" si="1344"/>
        <v>9.979174929662932</v>
      </c>
      <c r="AP149" s="26">
        <f t="shared" si="1344"/>
        <v>9.979174929662932</v>
      </c>
      <c r="AQ149" s="26">
        <f t="shared" si="1344"/>
        <v>9.979174929662932</v>
      </c>
      <c r="AR149" s="26">
        <f t="shared" si="1344"/>
        <v>9.979174929662932</v>
      </c>
      <c r="AS149" s="26">
        <f t="shared" si="1344"/>
        <v>10.894832655463025</v>
      </c>
      <c r="AT149" s="26">
        <f t="shared" si="1344"/>
        <v>10.299812951101783</v>
      </c>
      <c r="AU149" s="26">
        <f t="shared" si="1344"/>
        <v>10.53646352693486</v>
      </c>
      <c r="AV149" s="26">
        <f t="shared" si="1344"/>
        <v>11.746265598434972</v>
      </c>
      <c r="AW149" s="26">
        <f t="shared" si="1344"/>
        <v>11.053484149760962</v>
      </c>
      <c r="AX149" s="26">
        <f t="shared" si="1344"/>
        <v>11.053484149760962</v>
      </c>
      <c r="AY149" s="26">
        <f t="shared" si="1344"/>
        <v>11.053484149760962</v>
      </c>
      <c r="AZ149" s="26">
        <f t="shared" si="1344"/>
        <v>10.53646352693486</v>
      </c>
      <c r="BA149" s="26">
        <f t="shared" si="1344"/>
        <v>10.53646352693486</v>
      </c>
      <c r="BB149" s="26">
        <f t="shared" si="1344"/>
        <v>10.53646352693486</v>
      </c>
      <c r="BC149" s="26">
        <f t="shared" si="1344"/>
        <v>10.53646352693486</v>
      </c>
      <c r="BD149" s="26">
        <f t="shared" si="1344"/>
        <v>11.053484149760962</v>
      </c>
      <c r="BE149" s="26">
        <f t="shared" si="1344"/>
        <v>10.772757813290886</v>
      </c>
      <c r="BF149" s="26">
        <f t="shared" si="1344"/>
        <v>6.5463108250518101</v>
      </c>
      <c r="BG149" s="26">
        <f t="shared" si="1344"/>
        <v>7.9662372046297882</v>
      </c>
      <c r="BH149" s="26">
        <f t="shared" si="1344"/>
        <v>7.9662372046297882</v>
      </c>
      <c r="BI149" s="26">
        <f t="shared" si="1344"/>
        <v>7.9662372046297882</v>
      </c>
      <c r="BJ149" s="26">
        <f t="shared" si="1344"/>
        <v>6.5463108250518101</v>
      </c>
      <c r="BK149" s="26">
        <f t="shared" si="1344"/>
        <v>6.5463108250518101</v>
      </c>
      <c r="BL149" s="26">
        <f t="shared" si="1344"/>
        <v>6.5463108250518101</v>
      </c>
      <c r="BM149" s="26">
        <f t="shared" si="1344"/>
        <v>6.5463108250518101</v>
      </c>
      <c r="BN149" s="26">
        <f t="shared" si="1344"/>
        <v>7.0166804903144584</v>
      </c>
      <c r="BO149" s="26">
        <f t="shared" si="1344"/>
        <v>7.0247082279413915</v>
      </c>
      <c r="BP149" s="26">
        <f t="shared" si="1344"/>
        <v>8.6337349390173177</v>
      </c>
      <c r="BQ149" s="26">
        <f t="shared" ref="BQ149:CI149" si="1345">+BQ140*BQ147</f>
        <v>8.6337349390173177</v>
      </c>
      <c r="BR149" s="26">
        <f t="shared" si="1345"/>
        <v>8.6337349390173177</v>
      </c>
      <c r="BS149" s="26">
        <f t="shared" si="1345"/>
        <v>7.0247082279413915</v>
      </c>
      <c r="BT149" s="26">
        <f t="shared" si="1345"/>
        <v>7.0247082279413915</v>
      </c>
      <c r="BU149" s="26">
        <f t="shared" si="1345"/>
        <v>7.0247082279413915</v>
      </c>
      <c r="BV149" s="26">
        <f t="shared" si="1345"/>
        <v>7.0247082279413915</v>
      </c>
      <c r="BW149" s="26">
        <f t="shared" si="1345"/>
        <v>8.6337349390173177</v>
      </c>
      <c r="BX149" s="26">
        <f t="shared" si="1345"/>
        <v>7.450320973934601</v>
      </c>
      <c r="BY149" s="26">
        <f t="shared" si="1345"/>
        <v>12.452130989110325</v>
      </c>
      <c r="BZ149" s="26">
        <f t="shared" si="1345"/>
        <v>13.879827986386292</v>
      </c>
      <c r="CA149" s="26">
        <f t="shared" si="1345"/>
        <v>13.879827986386292</v>
      </c>
      <c r="CB149" s="26">
        <f t="shared" si="1345"/>
        <v>13.879827986386292</v>
      </c>
      <c r="CC149" s="26">
        <f t="shared" si="1345"/>
        <v>12.452130989110325</v>
      </c>
      <c r="CD149" s="26">
        <f t="shared" si="1345"/>
        <v>12.452130989110325</v>
      </c>
      <c r="CE149" s="26">
        <f t="shared" si="1345"/>
        <v>12.452130989110325</v>
      </c>
      <c r="CF149" s="26">
        <f t="shared" si="1345"/>
        <v>12.452130989110325</v>
      </c>
      <c r="CG149" s="26">
        <f t="shared" si="1345"/>
        <v>13.879827986386292</v>
      </c>
      <c r="CH149" s="26">
        <f t="shared" si="1345"/>
        <v>14.921468032916968</v>
      </c>
      <c r="CI149" s="26">
        <f t="shared" si="1345"/>
        <v>12.886180259777133</v>
      </c>
    </row>
    <row r="150" spans="1:87" x14ac:dyDescent="0.25">
      <c r="A150" s="16" t="s">
        <v>244</v>
      </c>
      <c r="B150" s="2" t="s">
        <v>222</v>
      </c>
      <c r="E150" s="4">
        <f t="shared" ref="E150:AJ150" si="1346">+E139*(1-E141)</f>
        <v>11.685011348614914</v>
      </c>
      <c r="F150" s="4">
        <f t="shared" si="1346"/>
        <v>14.896766628315085</v>
      </c>
      <c r="G150" s="4">
        <f t="shared" si="1346"/>
        <v>14.896766628315085</v>
      </c>
      <c r="H150" s="4">
        <f t="shared" si="1346"/>
        <v>14.896766628315085</v>
      </c>
      <c r="I150" s="4">
        <f t="shared" si="1346"/>
        <v>11.685011348614914</v>
      </c>
      <c r="J150" s="4">
        <f t="shared" si="1346"/>
        <v>11.685011348614914</v>
      </c>
      <c r="K150" s="4">
        <f t="shared" si="1346"/>
        <v>11.685011348614914</v>
      </c>
      <c r="L150" s="4">
        <f t="shared" si="1346"/>
        <v>11.685011348614914</v>
      </c>
      <c r="M150" s="4">
        <f t="shared" si="1346"/>
        <v>14.896766628315085</v>
      </c>
      <c r="N150" s="4">
        <f t="shared" si="1346"/>
        <v>12.494939989184926</v>
      </c>
      <c r="O150" s="4">
        <f t="shared" si="1346"/>
        <v>13.929093860182368</v>
      </c>
      <c r="P150" s="4">
        <f t="shared" si="1346"/>
        <v>15.522115086486441</v>
      </c>
      <c r="Q150" s="4">
        <f t="shared" si="1346"/>
        <v>15.522115086486441</v>
      </c>
      <c r="R150" s="4">
        <f t="shared" si="1346"/>
        <v>15.522115086486441</v>
      </c>
      <c r="S150" s="4">
        <f t="shared" si="1346"/>
        <v>13.929093860182368</v>
      </c>
      <c r="T150" s="4">
        <f t="shared" si="1346"/>
        <v>13.929093860182368</v>
      </c>
      <c r="U150" s="4">
        <f t="shared" si="1346"/>
        <v>13.929093860182368</v>
      </c>
      <c r="V150" s="4">
        <f t="shared" si="1346"/>
        <v>13.929093860182368</v>
      </c>
      <c r="W150" s="4">
        <f t="shared" si="1346"/>
        <v>15.522115086486441</v>
      </c>
      <c r="X150" s="4">
        <f t="shared" si="1346"/>
        <v>14.459639044905355</v>
      </c>
      <c r="Y150" s="4">
        <f t="shared" si="1346"/>
        <v>14.949315372397708</v>
      </c>
      <c r="Z150" s="4">
        <f t="shared" si="1346"/>
        <v>18.793534697693101</v>
      </c>
      <c r="AA150" s="4">
        <f t="shared" si="1346"/>
        <v>17.161643213233525</v>
      </c>
      <c r="AB150" s="4">
        <f t="shared" si="1346"/>
        <v>17.161643213233525</v>
      </c>
      <c r="AC150" s="4">
        <f t="shared" si="1346"/>
        <v>17.161643213233525</v>
      </c>
      <c r="AD150" s="4">
        <f t="shared" si="1346"/>
        <v>14.949315372397708</v>
      </c>
      <c r="AE150" s="4">
        <f t="shared" si="1346"/>
        <v>14.949315372397708</v>
      </c>
      <c r="AF150" s="4">
        <f t="shared" si="1346"/>
        <v>14.949315372397708</v>
      </c>
      <c r="AG150" s="4">
        <f t="shared" si="1346"/>
        <v>14.949315372397708</v>
      </c>
      <c r="AH150" s="4">
        <f t="shared" si="1346"/>
        <v>17.161643213233525</v>
      </c>
      <c r="AI150" s="4">
        <f t="shared" si="1346"/>
        <v>15.629253606938507</v>
      </c>
      <c r="AJ150" s="4">
        <f t="shared" si="1346"/>
        <v>15.835499379702954</v>
      </c>
      <c r="AK150" s="4">
        <f t="shared" ref="AK150:BP150" si="1347">+AK139*(1-AK141)</f>
        <v>18.854724499523712</v>
      </c>
      <c r="AL150" s="4">
        <f t="shared" si="1347"/>
        <v>17.431834327053192</v>
      </c>
      <c r="AM150" s="4">
        <f t="shared" si="1347"/>
        <v>17.431834327053192</v>
      </c>
      <c r="AN150" s="4">
        <f t="shared" si="1347"/>
        <v>17.431834327053192</v>
      </c>
      <c r="AO150" s="4">
        <f t="shared" si="1347"/>
        <v>15.835499379702954</v>
      </c>
      <c r="AP150" s="4">
        <f t="shared" si="1347"/>
        <v>15.835499379702954</v>
      </c>
      <c r="AQ150" s="4">
        <f t="shared" si="1347"/>
        <v>15.835499379702954</v>
      </c>
      <c r="AR150" s="4">
        <f t="shared" si="1347"/>
        <v>15.835499379702954</v>
      </c>
      <c r="AS150" s="4">
        <f t="shared" si="1347"/>
        <v>17.431834327053192</v>
      </c>
      <c r="AT150" s="4">
        <f t="shared" si="1347"/>
        <v>16.394491746228152</v>
      </c>
      <c r="AU150" s="4">
        <f t="shared" si="1347"/>
        <v>16.807062485128217</v>
      </c>
      <c r="AV150" s="4">
        <f t="shared" si="1347"/>
        <v>18.916201382443614</v>
      </c>
      <c r="AW150" s="4">
        <f t="shared" si="1347"/>
        <v>17.708423403583765</v>
      </c>
      <c r="AX150" s="4">
        <f t="shared" si="1347"/>
        <v>17.708423403583765</v>
      </c>
      <c r="AY150" s="4">
        <f t="shared" si="1347"/>
        <v>17.708423403583765</v>
      </c>
      <c r="AZ150" s="4">
        <f t="shared" si="1347"/>
        <v>16.807062485128217</v>
      </c>
      <c r="BA150" s="4">
        <f t="shared" si="1347"/>
        <v>16.807062485128217</v>
      </c>
      <c r="BB150" s="4">
        <f t="shared" si="1347"/>
        <v>16.807062485128217</v>
      </c>
      <c r="BC150" s="4">
        <f t="shared" si="1347"/>
        <v>16.807062485128217</v>
      </c>
      <c r="BD150" s="4">
        <f t="shared" si="1347"/>
        <v>17.708423403583765</v>
      </c>
      <c r="BE150" s="4">
        <f t="shared" si="1347"/>
        <v>17.21901207779911</v>
      </c>
      <c r="BF150" s="4">
        <f t="shared" si="1347"/>
        <v>11.412675775892277</v>
      </c>
      <c r="BG150" s="4">
        <f t="shared" si="1347"/>
        <v>13.888140175435474</v>
      </c>
      <c r="BH150" s="4">
        <f t="shared" si="1347"/>
        <v>13.888140175435474</v>
      </c>
      <c r="BI150" s="4">
        <f t="shared" si="1347"/>
        <v>13.888140175435474</v>
      </c>
      <c r="BJ150" s="4">
        <f t="shared" si="1347"/>
        <v>11.412675775892277</v>
      </c>
      <c r="BK150" s="4">
        <f t="shared" si="1347"/>
        <v>11.412675775892277</v>
      </c>
      <c r="BL150" s="4">
        <f t="shared" si="1347"/>
        <v>11.412675775892277</v>
      </c>
      <c r="BM150" s="4">
        <f t="shared" si="1347"/>
        <v>11.412675775892277</v>
      </c>
      <c r="BN150" s="4">
        <f t="shared" si="1347"/>
        <v>12.232706573072626</v>
      </c>
      <c r="BO150" s="4">
        <f t="shared" si="1347"/>
        <v>12.246701931557515</v>
      </c>
      <c r="BP150" s="4">
        <f t="shared" si="1347"/>
        <v>15.051839154493232</v>
      </c>
      <c r="BQ150" s="4">
        <f t="shared" ref="BQ150:CI150" si="1348">+BQ139*(1-BQ141)</f>
        <v>15.051839154493232</v>
      </c>
      <c r="BR150" s="4">
        <f t="shared" si="1348"/>
        <v>15.051839154493232</v>
      </c>
      <c r="BS150" s="4">
        <f t="shared" si="1348"/>
        <v>12.246701931557515</v>
      </c>
      <c r="BT150" s="4">
        <f t="shared" si="1348"/>
        <v>12.246701931557515</v>
      </c>
      <c r="BU150" s="4">
        <f t="shared" si="1348"/>
        <v>12.246701931557515</v>
      </c>
      <c r="BV150" s="4">
        <f t="shared" si="1348"/>
        <v>12.246701931557515</v>
      </c>
      <c r="BW150" s="4">
        <f t="shared" si="1348"/>
        <v>15.051839154493232</v>
      </c>
      <c r="BX150" s="4">
        <f t="shared" si="1348"/>
        <v>12.988704626803697</v>
      </c>
      <c r="BY150" s="4">
        <f t="shared" si="1348"/>
        <v>16.09522278608555</v>
      </c>
      <c r="BZ150" s="4">
        <f t="shared" si="1348"/>
        <v>18.584234287612688</v>
      </c>
      <c r="CA150" s="4">
        <f t="shared" si="1348"/>
        <v>18.584234287612688</v>
      </c>
      <c r="CB150" s="4">
        <f t="shared" si="1348"/>
        <v>18.584234287612688</v>
      </c>
      <c r="CC150" s="4">
        <f t="shared" si="1348"/>
        <v>16.09522278608555</v>
      </c>
      <c r="CD150" s="4">
        <f t="shared" si="1348"/>
        <v>16.09522278608555</v>
      </c>
      <c r="CE150" s="4">
        <f t="shared" si="1348"/>
        <v>16.09522278608555</v>
      </c>
      <c r="CF150" s="4">
        <f t="shared" si="1348"/>
        <v>16.09522278608555</v>
      </c>
      <c r="CG150" s="4">
        <f t="shared" si="1348"/>
        <v>18.584234287612688</v>
      </c>
      <c r="CH150" s="4">
        <f t="shared" si="1348"/>
        <v>20.400203685330045</v>
      </c>
      <c r="CI150" s="4">
        <f t="shared" si="1348"/>
        <v>16.851933509005367</v>
      </c>
    </row>
    <row r="151" spans="1:87" x14ac:dyDescent="0.25">
      <c r="A151" s="16" t="s">
        <v>245</v>
      </c>
      <c r="B151" s="2" t="s">
        <v>231</v>
      </c>
      <c r="D151" s="2" t="s">
        <v>65</v>
      </c>
      <c r="E151" s="26">
        <f t="shared" ref="E151:X151" si="1349">+VS_tot_omsat_lager_afg</f>
        <v>0.13092377276210895</v>
      </c>
      <c r="F151" s="26">
        <f t="shared" si="1349"/>
        <v>0.13092377276210895</v>
      </c>
      <c r="G151" s="26">
        <f t="shared" si="1349"/>
        <v>0.13092377276210895</v>
      </c>
      <c r="H151" s="26">
        <f t="shared" si="1349"/>
        <v>0.13092377276210895</v>
      </c>
      <c r="I151" s="26">
        <f t="shared" si="1349"/>
        <v>0.13092377276210895</v>
      </c>
      <c r="J151" s="26">
        <f t="shared" si="1349"/>
        <v>0.13092377276210895</v>
      </c>
      <c r="K151" s="26">
        <f t="shared" si="1349"/>
        <v>0.13092377276210895</v>
      </c>
      <c r="L151" s="26">
        <f t="shared" si="1349"/>
        <v>0.13092377276210895</v>
      </c>
      <c r="M151" s="26">
        <f t="shared" si="1349"/>
        <v>0.13092377276210895</v>
      </c>
      <c r="N151" s="26">
        <f t="shared" si="1349"/>
        <v>0.13092377276210895</v>
      </c>
      <c r="O151" s="26">
        <f t="shared" si="1349"/>
        <v>0.13092377276210895</v>
      </c>
      <c r="P151" s="26">
        <f t="shared" si="1349"/>
        <v>0.13092377276210895</v>
      </c>
      <c r="Q151" s="26">
        <f t="shared" si="1349"/>
        <v>0.13092377276210895</v>
      </c>
      <c r="R151" s="26">
        <f t="shared" si="1349"/>
        <v>0.13092377276210895</v>
      </c>
      <c r="S151" s="26">
        <f t="shared" si="1349"/>
        <v>0.13092377276210895</v>
      </c>
      <c r="T151" s="26">
        <f t="shared" si="1349"/>
        <v>0.13092377276210895</v>
      </c>
      <c r="U151" s="26">
        <f t="shared" si="1349"/>
        <v>0.13092377276210895</v>
      </c>
      <c r="V151" s="26">
        <f t="shared" si="1349"/>
        <v>0.13092377276210895</v>
      </c>
      <c r="W151" s="26">
        <f t="shared" si="1349"/>
        <v>0.13092377276210895</v>
      </c>
      <c r="X151" s="26">
        <f t="shared" si="1349"/>
        <v>0.13092377276210895</v>
      </c>
      <c r="Y151" s="26">
        <f t="shared" ref="Y151:CI151" si="1350">+VS_tot_omsat_lager_afg</f>
        <v>0.13092377276210895</v>
      </c>
      <c r="Z151" s="26">
        <f t="shared" si="1350"/>
        <v>0.13092377276210895</v>
      </c>
      <c r="AA151" s="26">
        <f t="shared" si="1350"/>
        <v>0.13092377276210895</v>
      </c>
      <c r="AB151" s="26">
        <f t="shared" si="1350"/>
        <v>0.13092377276210895</v>
      </c>
      <c r="AC151" s="26">
        <f t="shared" si="1350"/>
        <v>0.13092377276210895</v>
      </c>
      <c r="AD151" s="26">
        <f t="shared" si="1350"/>
        <v>0.13092377276210895</v>
      </c>
      <c r="AE151" s="26">
        <f t="shared" si="1350"/>
        <v>0.13092377276210895</v>
      </c>
      <c r="AF151" s="26">
        <f t="shared" si="1350"/>
        <v>0.13092377276210895</v>
      </c>
      <c r="AG151" s="26">
        <f t="shared" si="1350"/>
        <v>0.13092377276210895</v>
      </c>
      <c r="AH151" s="26">
        <f t="shared" si="1350"/>
        <v>0.13092377276210895</v>
      </c>
      <c r="AI151" s="26">
        <f t="shared" si="1350"/>
        <v>0.13092377276210895</v>
      </c>
      <c r="AJ151" s="26">
        <f t="shared" si="1350"/>
        <v>0.13092377276210895</v>
      </c>
      <c r="AK151" s="26">
        <f t="shared" si="1350"/>
        <v>0.13092377276210895</v>
      </c>
      <c r="AL151" s="26">
        <f t="shared" si="1350"/>
        <v>0.13092377276210895</v>
      </c>
      <c r="AM151" s="26">
        <f t="shared" si="1350"/>
        <v>0.13092377276210895</v>
      </c>
      <c r="AN151" s="26">
        <f t="shared" si="1350"/>
        <v>0.13092377276210895</v>
      </c>
      <c r="AO151" s="26">
        <f t="shared" si="1350"/>
        <v>0.13092377276210895</v>
      </c>
      <c r="AP151" s="26">
        <f t="shared" si="1350"/>
        <v>0.13092377276210895</v>
      </c>
      <c r="AQ151" s="26">
        <f t="shared" si="1350"/>
        <v>0.13092377276210895</v>
      </c>
      <c r="AR151" s="26">
        <f t="shared" si="1350"/>
        <v>0.13092377276210895</v>
      </c>
      <c r="AS151" s="26">
        <f t="shared" si="1350"/>
        <v>0.13092377276210895</v>
      </c>
      <c r="AT151" s="26">
        <f t="shared" si="1350"/>
        <v>0.13092377276210895</v>
      </c>
      <c r="AU151" s="26">
        <f t="shared" si="1350"/>
        <v>0.13092377276210895</v>
      </c>
      <c r="AV151" s="26">
        <f t="shared" si="1350"/>
        <v>0.13092377276210895</v>
      </c>
      <c r="AW151" s="26">
        <f t="shared" si="1350"/>
        <v>0.13092377276210895</v>
      </c>
      <c r="AX151" s="26">
        <f t="shared" si="1350"/>
        <v>0.13092377276210895</v>
      </c>
      <c r="AY151" s="26">
        <f t="shared" si="1350"/>
        <v>0.13092377276210895</v>
      </c>
      <c r="AZ151" s="26">
        <f t="shared" si="1350"/>
        <v>0.13092377276210895</v>
      </c>
      <c r="BA151" s="26">
        <f t="shared" si="1350"/>
        <v>0.13092377276210895</v>
      </c>
      <c r="BB151" s="26">
        <f t="shared" si="1350"/>
        <v>0.13092377276210895</v>
      </c>
      <c r="BC151" s="26">
        <f t="shared" si="1350"/>
        <v>0.13092377276210895</v>
      </c>
      <c r="BD151" s="26">
        <f t="shared" si="1350"/>
        <v>0.13092377276210895</v>
      </c>
      <c r="BE151" s="26">
        <f t="shared" si="1350"/>
        <v>0.13092377276210895</v>
      </c>
      <c r="BF151" s="26">
        <f t="shared" si="1350"/>
        <v>0.13092377276210895</v>
      </c>
      <c r="BG151" s="26">
        <f t="shared" si="1350"/>
        <v>0.13092377276210895</v>
      </c>
      <c r="BH151" s="26">
        <f t="shared" si="1350"/>
        <v>0.13092377276210895</v>
      </c>
      <c r="BI151" s="26">
        <f t="shared" si="1350"/>
        <v>0.13092377276210895</v>
      </c>
      <c r="BJ151" s="26">
        <f t="shared" si="1350"/>
        <v>0.13092377276210895</v>
      </c>
      <c r="BK151" s="26">
        <f t="shared" si="1350"/>
        <v>0.13092377276210895</v>
      </c>
      <c r="BL151" s="26">
        <f t="shared" si="1350"/>
        <v>0.13092377276210895</v>
      </c>
      <c r="BM151" s="26">
        <f t="shared" si="1350"/>
        <v>0.13092377276210895</v>
      </c>
      <c r="BN151" s="26">
        <f t="shared" si="1350"/>
        <v>0.13092377276210895</v>
      </c>
      <c r="BO151" s="26">
        <f t="shared" si="1350"/>
        <v>0.13092377276210895</v>
      </c>
      <c r="BP151" s="26">
        <f t="shared" si="1350"/>
        <v>0.13092377276210895</v>
      </c>
      <c r="BQ151" s="26">
        <f t="shared" si="1350"/>
        <v>0.13092377276210895</v>
      </c>
      <c r="BR151" s="26">
        <f t="shared" si="1350"/>
        <v>0.13092377276210895</v>
      </c>
      <c r="BS151" s="26">
        <f t="shared" si="1350"/>
        <v>0.13092377276210895</v>
      </c>
      <c r="BT151" s="26">
        <f t="shared" si="1350"/>
        <v>0.13092377276210895</v>
      </c>
      <c r="BU151" s="26">
        <f t="shared" si="1350"/>
        <v>0.13092377276210895</v>
      </c>
      <c r="BV151" s="26">
        <f t="shared" si="1350"/>
        <v>0.13092377276210895</v>
      </c>
      <c r="BW151" s="26">
        <f t="shared" si="1350"/>
        <v>0.13092377276210895</v>
      </c>
      <c r="BX151" s="26">
        <f t="shared" si="1350"/>
        <v>0.13092377276210895</v>
      </c>
      <c r="BY151" s="26">
        <f t="shared" si="1350"/>
        <v>0.13092377276210895</v>
      </c>
      <c r="BZ151" s="26">
        <f t="shared" si="1350"/>
        <v>0.13092377276210895</v>
      </c>
      <c r="CA151" s="26">
        <f t="shared" si="1350"/>
        <v>0.13092377276210895</v>
      </c>
      <c r="CB151" s="26">
        <f t="shared" si="1350"/>
        <v>0.13092377276210895</v>
      </c>
      <c r="CC151" s="26">
        <f t="shared" si="1350"/>
        <v>0.13092377276210895</v>
      </c>
      <c r="CD151" s="26">
        <f t="shared" si="1350"/>
        <v>0.13092377276210895</v>
      </c>
      <c r="CE151" s="26">
        <f t="shared" si="1350"/>
        <v>0.13092377276210895</v>
      </c>
      <c r="CF151" s="26">
        <f t="shared" si="1350"/>
        <v>0.13092377276210895</v>
      </c>
      <c r="CG151" s="26">
        <f t="shared" si="1350"/>
        <v>0.13092377276210895</v>
      </c>
      <c r="CH151" s="26">
        <f t="shared" si="1350"/>
        <v>0.13092377276210895</v>
      </c>
      <c r="CI151" s="26">
        <f t="shared" si="1350"/>
        <v>0.13092377276210895</v>
      </c>
    </row>
    <row r="152" spans="1:87" x14ac:dyDescent="0.25">
      <c r="A152" s="16" t="s">
        <v>245</v>
      </c>
      <c r="B152" s="2" t="s">
        <v>222</v>
      </c>
      <c r="E152" s="4">
        <f t="shared" ref="E152:L152" si="1351">+E150*E151</f>
        <v>1.5298457705287234</v>
      </c>
      <c r="F152" s="4">
        <f t="shared" si="1351"/>
        <v>1.9503408889356921</v>
      </c>
      <c r="G152" s="4">
        <f t="shared" si="1351"/>
        <v>1.9503408889356921</v>
      </c>
      <c r="H152" s="4">
        <f t="shared" si="1351"/>
        <v>1.9503408889356921</v>
      </c>
      <c r="I152" s="4">
        <f t="shared" si="1351"/>
        <v>1.5298457705287234</v>
      </c>
      <c r="J152" s="4">
        <f t="shared" si="1351"/>
        <v>1.5298457705287234</v>
      </c>
      <c r="K152" s="4">
        <f t="shared" si="1351"/>
        <v>1.5298457705287234</v>
      </c>
      <c r="L152" s="4">
        <f t="shared" si="1351"/>
        <v>1.5298457705287234</v>
      </c>
      <c r="M152" s="4">
        <f t="shared" ref="M152:N152" si="1352">+M150*M151</f>
        <v>1.9503408889356921</v>
      </c>
      <c r="N152" s="4">
        <f t="shared" si="1352"/>
        <v>1.6358846838202354</v>
      </c>
      <c r="O152" s="4">
        <f t="shared" ref="O152:W152" si="1353">+O150*O151</f>
        <v>1.8236495193326034</v>
      </c>
      <c r="P152" s="4">
        <f t="shared" ref="P152:R152" si="1354">+P150*P151</f>
        <v>2.0322138683704538</v>
      </c>
      <c r="Q152" s="4">
        <f t="shared" si="1354"/>
        <v>2.0322138683704538</v>
      </c>
      <c r="R152" s="4">
        <f t="shared" si="1354"/>
        <v>2.0322138683704538</v>
      </c>
      <c r="S152" s="4">
        <f t="shared" si="1353"/>
        <v>1.8236495193326034</v>
      </c>
      <c r="T152" s="4">
        <f t="shared" ref="T152:U152" si="1355">+T150*T151</f>
        <v>1.8236495193326034</v>
      </c>
      <c r="U152" s="4">
        <f t="shared" si="1355"/>
        <v>1.8236495193326034</v>
      </c>
      <c r="V152" s="4">
        <f t="shared" ref="V152" si="1356">+V150*V151</f>
        <v>1.8236495193326034</v>
      </c>
      <c r="W152" s="4">
        <f t="shared" si="1353"/>
        <v>2.0322138683704538</v>
      </c>
      <c r="X152" s="4">
        <f t="shared" ref="X152" si="1357">+X150*X151</f>
        <v>1.8931104965373069</v>
      </c>
      <c r="Y152" s="4">
        <f t="shared" ref="Y152:AH152" si="1358">+Y150*Y151</f>
        <v>1.9572207687648997</v>
      </c>
      <c r="Z152" s="4">
        <f t="shared" ref="Z152" si="1359">+Z150*Z151</f>
        <v>2.4605204661575817</v>
      </c>
      <c r="AA152" s="4">
        <f t="shared" ref="AA152:AC152" si="1360">+AA150*AA151</f>
        <v>2.2468670762737752</v>
      </c>
      <c r="AB152" s="4">
        <f t="shared" si="1360"/>
        <v>2.2468670762737752</v>
      </c>
      <c r="AC152" s="4">
        <f t="shared" si="1360"/>
        <v>2.2468670762737752</v>
      </c>
      <c r="AD152" s="4">
        <f t="shared" si="1358"/>
        <v>1.9572207687648997</v>
      </c>
      <c r="AE152" s="4">
        <f t="shared" ref="AE152:AF152" si="1361">+AE150*AE151</f>
        <v>1.9572207687648997</v>
      </c>
      <c r="AF152" s="4">
        <f t="shared" si="1361"/>
        <v>1.9572207687648997</v>
      </c>
      <c r="AG152" s="4">
        <f t="shared" ref="AG152" si="1362">+AG150*AG151</f>
        <v>1.9572207687648997</v>
      </c>
      <c r="AH152" s="4">
        <f t="shared" si="1358"/>
        <v>2.2468670762737752</v>
      </c>
      <c r="AI152" s="4">
        <f t="shared" ref="AI152" si="1363">+AI150*AI151</f>
        <v>2.0462408476761889</v>
      </c>
      <c r="AJ152" s="4">
        <f t="shared" ref="AJ152:AS152" si="1364">+AJ150*AJ151</f>
        <v>2.0732433223627469</v>
      </c>
      <c r="AK152" s="4">
        <f t="shared" ref="AK152" si="1365">+AK150*AK151</f>
        <v>2.4685316658678111</v>
      </c>
      <c r="AL152" s="4">
        <f t="shared" ref="AL152:AN152" si="1366">+AL150*AL151</f>
        <v>2.2822415162618426</v>
      </c>
      <c r="AM152" s="4">
        <f t="shared" si="1366"/>
        <v>2.2822415162618426</v>
      </c>
      <c r="AN152" s="4">
        <f t="shared" si="1366"/>
        <v>2.2822415162618426</v>
      </c>
      <c r="AO152" s="4">
        <f t="shared" si="1364"/>
        <v>2.0732433223627469</v>
      </c>
      <c r="AP152" s="4">
        <f t="shared" ref="AP152:AQ152" si="1367">+AP150*AP151</f>
        <v>2.0732433223627469</v>
      </c>
      <c r="AQ152" s="4">
        <f t="shared" si="1367"/>
        <v>2.0732433223627469</v>
      </c>
      <c r="AR152" s="4">
        <f t="shared" ref="AR152" si="1368">+AR150*AR151</f>
        <v>2.0732433223627469</v>
      </c>
      <c r="AS152" s="4">
        <f t="shared" si="1364"/>
        <v>2.2822415162618426</v>
      </c>
      <c r="AT152" s="4">
        <f t="shared" ref="AT152" si="1369">+AT150*AT151</f>
        <v>2.1464287119334453</v>
      </c>
      <c r="AU152" s="4">
        <f t="shared" ref="AU152:BD152" si="1370">+AU150*AU151</f>
        <v>2.2004440296014929</v>
      </c>
      <c r="AV152" s="4">
        <f t="shared" ref="AV152" si="1371">+AV150*AV151</f>
        <v>2.4765804513173388</v>
      </c>
      <c r="AW152" s="4">
        <f t="shared" ref="AW152:AY152" si="1372">+AW150*AW151</f>
        <v>2.3184536016660129</v>
      </c>
      <c r="AX152" s="4">
        <f t="shared" si="1372"/>
        <v>2.3184536016660129</v>
      </c>
      <c r="AY152" s="4">
        <f t="shared" si="1372"/>
        <v>2.3184536016660129</v>
      </c>
      <c r="AZ152" s="4">
        <f t="shared" si="1370"/>
        <v>2.2004440296014929</v>
      </c>
      <c r="BA152" s="4">
        <f t="shared" ref="BA152:BB152" si="1373">+BA150*BA151</f>
        <v>2.2004440296014929</v>
      </c>
      <c r="BB152" s="4">
        <f t="shared" si="1373"/>
        <v>2.2004440296014929</v>
      </c>
      <c r="BC152" s="4">
        <f t="shared" ref="BC152" si="1374">+BC150*BC151</f>
        <v>2.2004440296014929</v>
      </c>
      <c r="BD152" s="4">
        <f t="shared" si="1370"/>
        <v>2.3184536016660129</v>
      </c>
      <c r="BE152" s="4">
        <f t="shared" ref="BE152" si="1375">+BE150*BE151</f>
        <v>2.2543780244617802</v>
      </c>
      <c r="BF152" s="4">
        <f t="shared" ref="BF152:BS152" si="1376">+BF150*BF151</f>
        <v>1.494190569890546</v>
      </c>
      <c r="BG152" s="4">
        <f t="shared" ref="BG152:BI152" si="1377">+BG150*BG151</f>
        <v>1.8182877084170299</v>
      </c>
      <c r="BH152" s="4">
        <f t="shared" si="1377"/>
        <v>1.8182877084170299</v>
      </c>
      <c r="BI152" s="4">
        <f t="shared" si="1377"/>
        <v>1.8182877084170299</v>
      </c>
      <c r="BJ152" s="4">
        <f t="shared" si="1376"/>
        <v>1.494190569890546</v>
      </c>
      <c r="BK152" s="4">
        <f t="shared" ref="BK152:BL152" si="1378">+BK150*BK151</f>
        <v>1.494190569890546</v>
      </c>
      <c r="BL152" s="4">
        <f t="shared" si="1378"/>
        <v>1.494190569890546</v>
      </c>
      <c r="BM152" s="4">
        <f t="shared" ref="BM152" si="1379">+BM150*BM151</f>
        <v>1.494190569890546</v>
      </c>
      <c r="BN152" s="4">
        <f t="shared" ref="BN152" si="1380">+BN150*BN151</f>
        <v>1.601552095638517</v>
      </c>
      <c r="BO152" s="4">
        <f t="shared" si="1376"/>
        <v>1.603384420772517</v>
      </c>
      <c r="BP152" s="4">
        <f t="shared" ref="BP152:BR152" si="1381">+BP150*BP151</f>
        <v>1.970643569114686</v>
      </c>
      <c r="BQ152" s="4">
        <f t="shared" si="1381"/>
        <v>1.970643569114686</v>
      </c>
      <c r="BR152" s="4">
        <f t="shared" si="1381"/>
        <v>1.970643569114686</v>
      </c>
      <c r="BS152" s="4">
        <f t="shared" si="1376"/>
        <v>1.603384420772517</v>
      </c>
      <c r="BT152" s="4">
        <f t="shared" ref="BT152:BU152" si="1382">+BT150*BT151</f>
        <v>1.603384420772517</v>
      </c>
      <c r="BU152" s="4">
        <f t="shared" si="1382"/>
        <v>1.603384420772517</v>
      </c>
      <c r="BV152" s="4">
        <f t="shared" ref="BV152" si="1383">+BV150*BV151</f>
        <v>1.603384420772517</v>
      </c>
      <c r="BW152" s="4">
        <f t="shared" ref="BW152" si="1384">+BW150*BW151</f>
        <v>1.970643569114686</v>
      </c>
      <c r="BX152" s="4">
        <f t="shared" ref="BX152" si="1385">+BX150*BX151</f>
        <v>1.7005302130338005</v>
      </c>
      <c r="BY152" s="4">
        <f t="shared" ref="BY152:CH152" si="1386">+BY150*BY151</f>
        <v>2.1072472906009829</v>
      </c>
      <c r="BZ152" s="4">
        <f t="shared" ref="BZ152:CB152" si="1387">+BZ150*BZ151</f>
        <v>2.4331180668291972</v>
      </c>
      <c r="CA152" s="4">
        <f t="shared" si="1387"/>
        <v>2.4331180668291972</v>
      </c>
      <c r="CB152" s="4">
        <f t="shared" si="1387"/>
        <v>2.4331180668291972</v>
      </c>
      <c r="CC152" s="4">
        <f t="shared" si="1386"/>
        <v>2.1072472906009829</v>
      </c>
      <c r="CD152" s="4">
        <f t="shared" ref="CD152:CE152" si="1388">+CD150*CD151</f>
        <v>2.1072472906009829</v>
      </c>
      <c r="CE152" s="4">
        <f t="shared" si="1388"/>
        <v>2.1072472906009829</v>
      </c>
      <c r="CF152" s="4">
        <f t="shared" ref="CF152" si="1389">+CF150*CF151</f>
        <v>2.1072472906009829</v>
      </c>
      <c r="CG152" s="4">
        <f t="shared" ref="CG152" si="1390">+CG150*CG151</f>
        <v>2.4331180668291972</v>
      </c>
      <c r="CH152" s="4">
        <f t="shared" si="1386"/>
        <v>2.6708716315988883</v>
      </c>
      <c r="CI152" s="4">
        <f t="shared" ref="CI152" si="1391">+CI150*CI151</f>
        <v>2.2063187133351878</v>
      </c>
    </row>
    <row r="153" spans="1:87" x14ac:dyDescent="0.25">
      <c r="A153" s="16" t="s">
        <v>205</v>
      </c>
      <c r="B153" s="2" t="s">
        <v>206</v>
      </c>
      <c r="E153" s="4">
        <f t="shared" ref="E153:AJ153" si="1392">+E152/E73</f>
        <v>9.1790746231723397E-2</v>
      </c>
      <c r="F153" s="4">
        <f t="shared" si="1392"/>
        <v>0.11702045333614151</v>
      </c>
      <c r="G153" s="4">
        <f t="shared" si="1392"/>
        <v>0.11702045333614151</v>
      </c>
      <c r="H153" s="4">
        <f t="shared" si="1392"/>
        <v>0.11702045333614151</v>
      </c>
      <c r="I153" s="4">
        <f t="shared" si="1392"/>
        <v>9.1790746231723397E-2</v>
      </c>
      <c r="J153" s="4">
        <f t="shared" si="1392"/>
        <v>9.1790746231723397E-2</v>
      </c>
      <c r="K153" s="4">
        <f t="shared" si="1392"/>
        <v>9.1790746231723397E-2</v>
      </c>
      <c r="L153" s="4">
        <f t="shared" si="1392"/>
        <v>9.1790746231723397E-2</v>
      </c>
      <c r="M153" s="4">
        <f t="shared" si="1392"/>
        <v>0.11702045333614151</v>
      </c>
      <c r="N153" s="4">
        <f t="shared" si="1392"/>
        <v>9.815308102921412E-2</v>
      </c>
      <c r="O153" s="4">
        <f t="shared" si="1392"/>
        <v>0.1094189711599562</v>
      </c>
      <c r="P153" s="4">
        <f t="shared" si="1392"/>
        <v>0.12193283210222722</v>
      </c>
      <c r="Q153" s="4">
        <f t="shared" si="1392"/>
        <v>0.12193283210222722</v>
      </c>
      <c r="R153" s="4">
        <f t="shared" si="1392"/>
        <v>0.12193283210222722</v>
      </c>
      <c r="S153" s="4">
        <f t="shared" si="1392"/>
        <v>0.1094189711599562</v>
      </c>
      <c r="T153" s="4">
        <f t="shared" si="1392"/>
        <v>0.1094189711599562</v>
      </c>
      <c r="U153" s="4">
        <f t="shared" si="1392"/>
        <v>0.1094189711599562</v>
      </c>
      <c r="V153" s="4">
        <f t="shared" si="1392"/>
        <v>0.1094189711599562</v>
      </c>
      <c r="W153" s="4">
        <f t="shared" si="1392"/>
        <v>0.12193283210222722</v>
      </c>
      <c r="X153" s="4">
        <f t="shared" si="1392"/>
        <v>0.11358662979223841</v>
      </c>
      <c r="Y153" s="4">
        <f t="shared" si="1392"/>
        <v>0.11743324612589397</v>
      </c>
      <c r="Z153" s="4">
        <f t="shared" si="1392"/>
        <v>0.14763122796945488</v>
      </c>
      <c r="AA153" s="4">
        <f t="shared" si="1392"/>
        <v>0.13481202457642649</v>
      </c>
      <c r="AB153" s="4">
        <f t="shared" si="1392"/>
        <v>0.13481202457642649</v>
      </c>
      <c r="AC153" s="4">
        <f t="shared" si="1392"/>
        <v>0.13481202457642649</v>
      </c>
      <c r="AD153" s="4">
        <f t="shared" si="1392"/>
        <v>0.11743324612589397</v>
      </c>
      <c r="AE153" s="4">
        <f t="shared" si="1392"/>
        <v>0.11743324612589397</v>
      </c>
      <c r="AF153" s="4">
        <f t="shared" si="1392"/>
        <v>0.11743324612589397</v>
      </c>
      <c r="AG153" s="4">
        <f t="shared" si="1392"/>
        <v>0.11743324612589397</v>
      </c>
      <c r="AH153" s="4">
        <f t="shared" si="1392"/>
        <v>0.13481202457642649</v>
      </c>
      <c r="AI153" s="4">
        <f t="shared" si="1392"/>
        <v>0.12277445086057132</v>
      </c>
      <c r="AJ153" s="4">
        <f t="shared" si="1392"/>
        <v>0.12439459934176481</v>
      </c>
      <c r="AK153" s="4">
        <f t="shared" ref="AK153:BP153" si="1393">+AK152/AK73</f>
        <v>0.14811189995206867</v>
      </c>
      <c r="AL153" s="4">
        <f t="shared" si="1393"/>
        <v>0.13693449097571053</v>
      </c>
      <c r="AM153" s="4">
        <f t="shared" si="1393"/>
        <v>0.13693449097571053</v>
      </c>
      <c r="AN153" s="4">
        <f t="shared" si="1393"/>
        <v>0.13693449097571053</v>
      </c>
      <c r="AO153" s="4">
        <f t="shared" si="1393"/>
        <v>0.12439459934176481</v>
      </c>
      <c r="AP153" s="4">
        <f t="shared" si="1393"/>
        <v>0.12439459934176481</v>
      </c>
      <c r="AQ153" s="4">
        <f t="shared" si="1393"/>
        <v>0.12439459934176481</v>
      </c>
      <c r="AR153" s="4">
        <f t="shared" si="1393"/>
        <v>0.12439459934176481</v>
      </c>
      <c r="AS153" s="4">
        <f t="shared" si="1393"/>
        <v>0.13693449097571053</v>
      </c>
      <c r="AT153" s="4">
        <f t="shared" si="1393"/>
        <v>0.12878572271600672</v>
      </c>
      <c r="AU153" s="4">
        <f t="shared" si="1393"/>
        <v>0.13202664177608955</v>
      </c>
      <c r="AV153" s="4">
        <f t="shared" si="1393"/>
        <v>0.14859482707904031</v>
      </c>
      <c r="AW153" s="4">
        <f t="shared" si="1393"/>
        <v>0.13910721609996077</v>
      </c>
      <c r="AX153" s="4">
        <f t="shared" si="1393"/>
        <v>0.13910721609996077</v>
      </c>
      <c r="AY153" s="4">
        <f t="shared" si="1393"/>
        <v>0.13910721609996077</v>
      </c>
      <c r="AZ153" s="4">
        <f t="shared" si="1393"/>
        <v>0.13202664177608955</v>
      </c>
      <c r="BA153" s="4">
        <f t="shared" si="1393"/>
        <v>0.13202664177608955</v>
      </c>
      <c r="BB153" s="4">
        <f t="shared" si="1393"/>
        <v>0.13202664177608955</v>
      </c>
      <c r="BC153" s="4">
        <f t="shared" si="1393"/>
        <v>0.13202664177608955</v>
      </c>
      <c r="BD153" s="4">
        <f t="shared" si="1393"/>
        <v>0.13910721609996077</v>
      </c>
      <c r="BE153" s="4">
        <f t="shared" si="1393"/>
        <v>0.13526268146770679</v>
      </c>
      <c r="BF153" s="4">
        <f t="shared" si="1393"/>
        <v>8.9651434193432758E-2</v>
      </c>
      <c r="BG153" s="4">
        <f t="shared" si="1393"/>
        <v>0.10909726250502179</v>
      </c>
      <c r="BH153" s="4">
        <f t="shared" si="1393"/>
        <v>0.10909726250502179</v>
      </c>
      <c r="BI153" s="4">
        <f t="shared" si="1393"/>
        <v>0.10909726250502179</v>
      </c>
      <c r="BJ153" s="4">
        <f t="shared" si="1393"/>
        <v>8.9651434193432758E-2</v>
      </c>
      <c r="BK153" s="4">
        <f t="shared" si="1393"/>
        <v>8.9651434193432758E-2</v>
      </c>
      <c r="BL153" s="4">
        <f t="shared" si="1393"/>
        <v>8.9651434193432758E-2</v>
      </c>
      <c r="BM153" s="4">
        <f t="shared" si="1393"/>
        <v>8.9651434193432758E-2</v>
      </c>
      <c r="BN153" s="4">
        <f t="shared" si="1393"/>
        <v>9.6093125738311011E-2</v>
      </c>
      <c r="BO153" s="4">
        <f t="shared" si="1393"/>
        <v>9.6203065246351013E-2</v>
      </c>
      <c r="BP153" s="4">
        <f t="shared" si="1393"/>
        <v>0.11823861414688115</v>
      </c>
      <c r="BQ153" s="4">
        <f t="shared" ref="BQ153:CI153" si="1394">+BQ152/BQ73</f>
        <v>0.11823861414688115</v>
      </c>
      <c r="BR153" s="4">
        <f t="shared" si="1394"/>
        <v>0.11823861414688115</v>
      </c>
      <c r="BS153" s="4">
        <f t="shared" si="1394"/>
        <v>9.6203065246351013E-2</v>
      </c>
      <c r="BT153" s="4">
        <f t="shared" si="1394"/>
        <v>9.6203065246351013E-2</v>
      </c>
      <c r="BU153" s="4">
        <f t="shared" si="1394"/>
        <v>9.6203065246351013E-2</v>
      </c>
      <c r="BV153" s="4">
        <f t="shared" si="1394"/>
        <v>9.6203065246351013E-2</v>
      </c>
      <c r="BW153" s="4">
        <f t="shared" si="1394"/>
        <v>0.11823861414688115</v>
      </c>
      <c r="BX153" s="4">
        <f t="shared" si="1394"/>
        <v>0.10203181278202803</v>
      </c>
      <c r="BY153" s="4">
        <f t="shared" si="1394"/>
        <v>0.12643483743605896</v>
      </c>
      <c r="BZ153" s="4">
        <f t="shared" si="1394"/>
        <v>0.14598708400975183</v>
      </c>
      <c r="CA153" s="4">
        <f t="shared" si="1394"/>
        <v>0.14598708400975183</v>
      </c>
      <c r="CB153" s="4">
        <f t="shared" si="1394"/>
        <v>0.14598708400975183</v>
      </c>
      <c r="CC153" s="4">
        <f t="shared" si="1394"/>
        <v>0.12643483743605896</v>
      </c>
      <c r="CD153" s="4">
        <f t="shared" si="1394"/>
        <v>0.12643483743605896</v>
      </c>
      <c r="CE153" s="4">
        <f t="shared" si="1394"/>
        <v>0.12643483743605896</v>
      </c>
      <c r="CF153" s="4">
        <f t="shared" si="1394"/>
        <v>0.12643483743605896</v>
      </c>
      <c r="CG153" s="4">
        <f t="shared" si="1394"/>
        <v>0.14598708400975183</v>
      </c>
      <c r="CH153" s="4">
        <f t="shared" si="1394"/>
        <v>0.16025229789593329</v>
      </c>
      <c r="CI153" s="4">
        <f t="shared" si="1394"/>
        <v>0.13237912280011127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147"/>
  <sheetViews>
    <sheetView zoomScaleNormal="100" workbookViewId="0">
      <pane xSplit="1" ySplit="6" topLeftCell="B44" activePane="bottomRight" state="frozen"/>
      <selection pane="topRight" activeCell="B1" sqref="B1"/>
      <selection pane="bottomLeft" activeCell="A4" sqref="A4"/>
      <selection pane="bottomRight" activeCell="E56" sqref="E56"/>
    </sheetView>
  </sheetViews>
  <sheetFormatPr defaultRowHeight="15" x14ac:dyDescent="0.25"/>
  <cols>
    <col min="1" max="1" width="42.42578125" customWidth="1"/>
    <col min="2" max="2" width="20.7109375" bestFit="1" customWidth="1"/>
    <col min="3" max="3" width="27.5703125" customWidth="1"/>
    <col min="4" max="4" width="7.28515625" customWidth="1"/>
    <col min="5" max="6" width="16.28515625" customWidth="1"/>
    <col min="7" max="8" width="16.7109375" bestFit="1" customWidth="1"/>
    <col min="9" max="9" width="16.5703125" bestFit="1" customWidth="1"/>
    <col min="10" max="12" width="16.28515625" customWidth="1"/>
    <col min="13" max="13" width="15.7109375" customWidth="1"/>
    <col min="14" max="14" width="16.28515625" customWidth="1"/>
    <col min="15" max="17" width="17" customWidth="1"/>
  </cols>
  <sheetData>
    <row r="1" spans="1:17" x14ac:dyDescent="0.25">
      <c r="A1" s="16" t="s">
        <v>0</v>
      </c>
      <c r="B1" t="s">
        <v>1</v>
      </c>
      <c r="C1" t="s">
        <v>2</v>
      </c>
      <c r="D1" t="s">
        <v>3</v>
      </c>
      <c r="E1" s="6" t="s">
        <v>66</v>
      </c>
      <c r="F1" s="6" t="s">
        <v>66</v>
      </c>
      <c r="G1" s="6" t="s">
        <v>66</v>
      </c>
      <c r="H1" s="6" t="s">
        <v>66</v>
      </c>
      <c r="I1" s="6" t="s">
        <v>66</v>
      </c>
      <c r="J1" s="6" t="s">
        <v>66</v>
      </c>
      <c r="K1" s="6" t="s">
        <v>66</v>
      </c>
      <c r="L1" s="6" t="s">
        <v>66</v>
      </c>
      <c r="M1" s="6" t="s">
        <v>66</v>
      </c>
      <c r="N1" s="6" t="s">
        <v>66</v>
      </c>
      <c r="O1" s="6" t="s">
        <v>66</v>
      </c>
      <c r="P1" s="6" t="s">
        <v>66</v>
      </c>
      <c r="Q1" s="6" t="s">
        <v>66</v>
      </c>
    </row>
    <row r="2" spans="1:17" ht="60" x14ac:dyDescent="0.25">
      <c r="A2" s="16" t="s">
        <v>7</v>
      </c>
      <c r="B2" s="2"/>
      <c r="C2" s="2"/>
      <c r="D2" s="2" t="s">
        <v>8</v>
      </c>
      <c r="E2" s="6" t="s">
        <v>67</v>
      </c>
      <c r="F2" s="6" t="s">
        <v>67</v>
      </c>
      <c r="G2" s="6" t="s">
        <v>67</v>
      </c>
      <c r="H2" s="6" t="s">
        <v>67</v>
      </c>
      <c r="I2" s="6" t="s">
        <v>67</v>
      </c>
      <c r="J2" s="6" t="s">
        <v>67</v>
      </c>
      <c r="K2" s="6" t="s">
        <v>67</v>
      </c>
      <c r="L2" s="6" t="s">
        <v>67</v>
      </c>
      <c r="M2" s="6" t="s">
        <v>67</v>
      </c>
      <c r="N2" s="6" t="s">
        <v>68</v>
      </c>
      <c r="O2" s="6" t="s">
        <v>68</v>
      </c>
      <c r="P2" s="6" t="s">
        <v>68</v>
      </c>
      <c r="Q2" s="6" t="s">
        <v>68</v>
      </c>
    </row>
    <row r="3" spans="1:17" ht="30" x14ac:dyDescent="0.25">
      <c r="A3" s="16" t="s">
        <v>17</v>
      </c>
      <c r="B3" s="2"/>
      <c r="C3" s="2"/>
      <c r="D3" s="2"/>
      <c r="E3" s="6" t="s">
        <v>18</v>
      </c>
      <c r="F3" s="6" t="s">
        <v>26</v>
      </c>
      <c r="G3" s="6" t="s">
        <v>19</v>
      </c>
      <c r="H3" s="6" t="s">
        <v>20</v>
      </c>
      <c r="I3" s="6" t="s">
        <v>21</v>
      </c>
      <c r="J3" s="6" t="s">
        <v>22</v>
      </c>
      <c r="K3" s="6" t="s">
        <v>23</v>
      </c>
      <c r="L3" s="6" t="s">
        <v>24</v>
      </c>
      <c r="M3" s="6" t="s">
        <v>25</v>
      </c>
      <c r="N3" s="6" t="s">
        <v>18</v>
      </c>
      <c r="O3" s="6" t="s">
        <v>22</v>
      </c>
      <c r="P3" s="6" t="s">
        <v>23</v>
      </c>
      <c r="Q3" s="6" t="s">
        <v>24</v>
      </c>
    </row>
    <row r="4" spans="1:17" x14ac:dyDescent="0.25">
      <c r="A4" s="16" t="s">
        <v>29</v>
      </c>
      <c r="B4" s="2"/>
      <c r="C4" s="2"/>
      <c r="D4" s="2"/>
      <c r="E4" s="6" t="s">
        <v>69</v>
      </c>
      <c r="F4" s="6" t="s">
        <v>69</v>
      </c>
      <c r="G4" s="6" t="s">
        <v>69</v>
      </c>
      <c r="H4" s="6" t="s">
        <v>69</v>
      </c>
      <c r="I4" s="6" t="s">
        <v>69</v>
      </c>
      <c r="J4" s="6" t="s">
        <v>69</v>
      </c>
      <c r="K4" s="6" t="s">
        <v>69</v>
      </c>
      <c r="L4" s="6" t="s">
        <v>69</v>
      </c>
      <c r="M4" s="6" t="s">
        <v>69</v>
      </c>
      <c r="N4" s="6" t="s">
        <v>70</v>
      </c>
      <c r="O4" s="6" t="s">
        <v>70</v>
      </c>
      <c r="P4" s="6" t="s">
        <v>70</v>
      </c>
      <c r="Q4" s="6" t="s">
        <v>70</v>
      </c>
    </row>
    <row r="5" spans="1:17" x14ac:dyDescent="0.25">
      <c r="A5" s="16" t="s">
        <v>32</v>
      </c>
      <c r="B5" s="2"/>
      <c r="C5" s="2"/>
      <c r="D5" s="2"/>
      <c r="E5" s="28">
        <v>1</v>
      </c>
      <c r="F5" s="28">
        <v>1</v>
      </c>
      <c r="G5" s="28">
        <v>1</v>
      </c>
      <c r="H5" s="28">
        <v>1</v>
      </c>
      <c r="I5" s="28">
        <v>1</v>
      </c>
      <c r="J5" s="28">
        <v>1</v>
      </c>
      <c r="K5" s="28">
        <v>1</v>
      </c>
      <c r="L5" s="28">
        <v>1</v>
      </c>
      <c r="M5" s="28">
        <v>1</v>
      </c>
      <c r="N5" s="28">
        <v>1</v>
      </c>
      <c r="O5" s="28">
        <v>1</v>
      </c>
      <c r="P5" s="28">
        <v>1</v>
      </c>
      <c r="Q5" s="28">
        <v>1</v>
      </c>
    </row>
    <row r="6" spans="1:17" x14ac:dyDescent="0.25">
      <c r="A6" s="16" t="s">
        <v>33</v>
      </c>
      <c r="B6" s="2" t="s">
        <v>100</v>
      </c>
      <c r="C6" s="2"/>
      <c r="D6" s="2" t="s">
        <v>34</v>
      </c>
      <c r="E6" s="10">
        <v>28</v>
      </c>
      <c r="F6" s="10">
        <v>1</v>
      </c>
      <c r="G6" s="10">
        <v>1</v>
      </c>
      <c r="H6" s="10">
        <v>1</v>
      </c>
      <c r="I6" s="10">
        <v>1</v>
      </c>
      <c r="J6" s="10">
        <v>28</v>
      </c>
      <c r="K6" s="10">
        <v>28</v>
      </c>
      <c r="L6" s="10">
        <v>28</v>
      </c>
      <c r="M6" s="10">
        <v>28</v>
      </c>
      <c r="N6" s="21">
        <v>1</v>
      </c>
      <c r="O6" s="21">
        <v>1</v>
      </c>
      <c r="P6" s="21">
        <v>1</v>
      </c>
      <c r="Q6" s="21">
        <v>1</v>
      </c>
    </row>
    <row r="7" spans="1:17" x14ac:dyDescent="0.25">
      <c r="A7" s="16" t="s">
        <v>108</v>
      </c>
      <c r="B7" s="2" t="s">
        <v>100</v>
      </c>
      <c r="C7" s="2"/>
      <c r="D7" s="2" t="s">
        <v>35</v>
      </c>
      <c r="E7" s="3">
        <v>2</v>
      </c>
      <c r="F7" s="3">
        <v>2</v>
      </c>
      <c r="G7" s="3">
        <v>2</v>
      </c>
      <c r="H7" s="3">
        <v>2</v>
      </c>
      <c r="I7" s="3">
        <v>2</v>
      </c>
      <c r="J7" s="3">
        <v>2</v>
      </c>
      <c r="K7" s="3">
        <v>2</v>
      </c>
      <c r="L7" s="3">
        <v>2</v>
      </c>
      <c r="M7" s="3">
        <v>2</v>
      </c>
      <c r="N7" s="3">
        <v>2</v>
      </c>
      <c r="O7" s="3">
        <v>2</v>
      </c>
      <c r="P7" s="3">
        <v>2</v>
      </c>
      <c r="Q7" s="3">
        <v>2</v>
      </c>
    </row>
    <row r="8" spans="1:17" x14ac:dyDescent="0.25">
      <c r="A8" s="16" t="s">
        <v>109</v>
      </c>
      <c r="B8" s="2" t="s">
        <v>101</v>
      </c>
      <c r="C8" s="2"/>
      <c r="D8" s="2" t="s">
        <v>36</v>
      </c>
      <c r="E8" s="3">
        <v>80</v>
      </c>
      <c r="F8" s="3">
        <v>80</v>
      </c>
      <c r="G8" s="3">
        <v>80</v>
      </c>
      <c r="H8" s="3">
        <v>80</v>
      </c>
      <c r="I8" s="3">
        <v>80</v>
      </c>
      <c r="J8" s="3">
        <v>80</v>
      </c>
      <c r="K8" s="3">
        <v>80</v>
      </c>
      <c r="L8" s="3">
        <v>80</v>
      </c>
      <c r="M8" s="3">
        <v>80</v>
      </c>
      <c r="N8" s="3">
        <v>80</v>
      </c>
      <c r="O8" s="3">
        <v>80</v>
      </c>
      <c r="P8" s="3">
        <v>80</v>
      </c>
      <c r="Q8" s="3">
        <v>80</v>
      </c>
    </row>
    <row r="9" spans="1:17" x14ac:dyDescent="0.25">
      <c r="A9" s="16" t="s">
        <v>110</v>
      </c>
      <c r="B9" s="2" t="s">
        <v>101</v>
      </c>
      <c r="C9" s="2"/>
      <c r="D9" s="2" t="s">
        <v>71</v>
      </c>
      <c r="E9" s="3">
        <v>40</v>
      </c>
      <c r="F9" s="3">
        <v>40</v>
      </c>
      <c r="G9" s="3">
        <v>40</v>
      </c>
      <c r="H9" s="3">
        <v>40</v>
      </c>
      <c r="I9" s="3">
        <v>40</v>
      </c>
      <c r="J9" s="3">
        <v>40</v>
      </c>
      <c r="K9" s="3">
        <v>40</v>
      </c>
      <c r="L9" s="3">
        <v>40</v>
      </c>
      <c r="M9" s="3">
        <v>40</v>
      </c>
      <c r="N9" s="3">
        <v>40</v>
      </c>
      <c r="O9" s="3">
        <v>40</v>
      </c>
      <c r="P9" s="3">
        <v>40</v>
      </c>
      <c r="Q9" s="3">
        <v>40</v>
      </c>
    </row>
    <row r="10" spans="1:17" x14ac:dyDescent="0.25">
      <c r="A10" s="16" t="s">
        <v>115</v>
      </c>
      <c r="B10" s="23" t="s">
        <v>116</v>
      </c>
      <c r="C10" s="2"/>
      <c r="D10" s="2"/>
      <c r="E10" s="5">
        <v>0</v>
      </c>
      <c r="F10" s="5">
        <v>0</v>
      </c>
      <c r="G10" s="5">
        <v>0.4</v>
      </c>
      <c r="H10" s="5">
        <v>0.64</v>
      </c>
      <c r="I10" s="5">
        <v>0.7</v>
      </c>
      <c r="J10" s="5">
        <v>0.4</v>
      </c>
      <c r="K10" s="5">
        <v>0.64</v>
      </c>
      <c r="L10" s="5">
        <v>0.7</v>
      </c>
      <c r="M10" s="5">
        <v>0.7</v>
      </c>
      <c r="N10" s="5">
        <v>0</v>
      </c>
      <c r="O10" s="5">
        <v>0.4</v>
      </c>
      <c r="P10" s="5">
        <v>0.64</v>
      </c>
      <c r="Q10" s="5">
        <v>0.7</v>
      </c>
    </row>
    <row r="11" spans="1:17" x14ac:dyDescent="0.25">
      <c r="A11" s="16" t="s">
        <v>111</v>
      </c>
      <c r="B11" s="17" t="s">
        <v>101</v>
      </c>
      <c r="C11" s="17"/>
      <c r="D11" s="17"/>
      <c r="E11" s="20">
        <f t="shared" ref="E11:O11" si="0">+E6*E13+E9</f>
        <v>80.920107510194427</v>
      </c>
      <c r="F11" s="20">
        <f t="shared" ref="F11:L11" si="1">+F6*F13+F9</f>
        <v>56.075756521862097</v>
      </c>
      <c r="G11" s="20">
        <f t="shared" ref="G11:H11" si="2">+G6*G13+G9</f>
        <v>56.075756521862097</v>
      </c>
      <c r="H11" s="20">
        <f t="shared" si="2"/>
        <v>56.075756521862097</v>
      </c>
      <c r="I11" s="20">
        <f t="shared" ref="I11" si="3">+I6*I13+I9</f>
        <v>56.075756521862097</v>
      </c>
      <c r="J11" s="20">
        <f t="shared" ref="J11:K11" si="4">+J6*J13+J9</f>
        <v>80.920107510194427</v>
      </c>
      <c r="K11" s="20">
        <f t="shared" si="4"/>
        <v>80.920107510194427</v>
      </c>
      <c r="L11" s="20">
        <f t="shared" si="1"/>
        <v>80.920107510194427</v>
      </c>
      <c r="M11" s="20">
        <f t="shared" ref="M11" si="5">+M6*M13+M9</f>
        <v>80.920107510194427</v>
      </c>
      <c r="N11" s="20">
        <f t="shared" si="0"/>
        <v>56.075756521862097</v>
      </c>
      <c r="O11" s="20">
        <f t="shared" si="0"/>
        <v>56.075756521862097</v>
      </c>
      <c r="P11" s="20">
        <f t="shared" ref="P11:Q11" si="6">+P6*P13+P9</f>
        <v>56.075756521862097</v>
      </c>
      <c r="Q11" s="20">
        <f t="shared" si="6"/>
        <v>56.075756521862097</v>
      </c>
    </row>
    <row r="12" spans="1:17" x14ac:dyDescent="0.25">
      <c r="A12" s="16" t="s">
        <v>112</v>
      </c>
      <c r="B12" s="17" t="s">
        <v>101</v>
      </c>
      <c r="C12" s="17"/>
      <c r="D12" s="17"/>
      <c r="E12" s="20">
        <f t="shared" ref="E12:O12" si="7">0.5*(E11-E9)+E9</f>
        <v>60.460053755097213</v>
      </c>
      <c r="F12" s="20">
        <f t="shared" ref="F12:L12" si="8">0.5*(F11-F9)+F9</f>
        <v>48.037878260931052</v>
      </c>
      <c r="G12" s="20">
        <f t="shared" ref="G12:H12" si="9">0.5*(G11-G9)+G9</f>
        <v>48.037878260931052</v>
      </c>
      <c r="H12" s="20">
        <f t="shared" si="9"/>
        <v>48.037878260931052</v>
      </c>
      <c r="I12" s="20">
        <f t="shared" ref="I12" si="10">0.5*(I11-I9)+I9</f>
        <v>48.037878260931052</v>
      </c>
      <c r="J12" s="20">
        <f t="shared" ref="J12:K12" si="11">0.5*(J11-J9)+J9</f>
        <v>60.460053755097213</v>
      </c>
      <c r="K12" s="20">
        <f t="shared" si="11"/>
        <v>60.460053755097213</v>
      </c>
      <c r="L12" s="20">
        <f t="shared" si="8"/>
        <v>60.460053755097213</v>
      </c>
      <c r="M12" s="20">
        <f t="shared" ref="M12" si="12">0.5*(M11-M9)+M9</f>
        <v>60.460053755097213</v>
      </c>
      <c r="N12" s="20">
        <f t="shared" si="7"/>
        <v>48.037878260931052</v>
      </c>
      <c r="O12" s="20">
        <f t="shared" si="7"/>
        <v>48.037878260931052</v>
      </c>
      <c r="P12" s="20">
        <f t="shared" ref="P12:Q12" si="13">0.5*(P11-P9)+P9</f>
        <v>48.037878260931052</v>
      </c>
      <c r="Q12" s="20">
        <f t="shared" si="13"/>
        <v>48.037878260931052</v>
      </c>
    </row>
    <row r="13" spans="1:17" x14ac:dyDescent="0.25">
      <c r="A13" s="16" t="s">
        <v>113</v>
      </c>
      <c r="B13" s="2" t="s">
        <v>102</v>
      </c>
      <c r="C13" s="2"/>
      <c r="D13" s="2"/>
      <c r="E13" s="4">
        <f t="shared" ref="E13:O13" si="14">+E97</f>
        <v>1.4614324110783725</v>
      </c>
      <c r="F13" s="4">
        <f t="shared" ref="F13:L13" si="15">+F97</f>
        <v>16.075756521862097</v>
      </c>
      <c r="G13" s="4">
        <f t="shared" ref="G13:H13" si="16">+G97</f>
        <v>16.075756521862097</v>
      </c>
      <c r="H13" s="4">
        <f t="shared" si="16"/>
        <v>16.075756521862097</v>
      </c>
      <c r="I13" s="4">
        <f t="shared" ref="I13" si="17">+I97</f>
        <v>16.075756521862097</v>
      </c>
      <c r="J13" s="4">
        <f t="shared" ref="J13:K13" si="18">+J97</f>
        <v>1.4614324110783725</v>
      </c>
      <c r="K13" s="4">
        <f t="shared" si="18"/>
        <v>1.4614324110783725</v>
      </c>
      <c r="L13" s="4">
        <f t="shared" si="15"/>
        <v>1.4614324110783725</v>
      </c>
      <c r="M13" s="4">
        <f t="shared" ref="M13" si="19">+M97</f>
        <v>1.4614324110783725</v>
      </c>
      <c r="N13" s="4">
        <f t="shared" si="14"/>
        <v>16.075756521862097</v>
      </c>
      <c r="O13" s="4">
        <f t="shared" si="14"/>
        <v>16.075756521862097</v>
      </c>
      <c r="P13" s="4">
        <f t="shared" ref="P13:Q13" si="20">+P97</f>
        <v>16.075756521862097</v>
      </c>
      <c r="Q13" s="4">
        <f t="shared" si="20"/>
        <v>16.075756521862097</v>
      </c>
    </row>
    <row r="14" spans="1:17" x14ac:dyDescent="0.25">
      <c r="A14" s="16" t="s">
        <v>114</v>
      </c>
      <c r="B14" s="2" t="s">
        <v>100</v>
      </c>
      <c r="C14" s="2"/>
      <c r="D14" s="2"/>
      <c r="E14" s="4">
        <f t="shared" ref="E14:Q14" si="21">+E12/E13</f>
        <v>41.370407072390371</v>
      </c>
      <c r="F14" s="4">
        <f t="shared" si="21"/>
        <v>2.9882188247627615</v>
      </c>
      <c r="G14" s="4">
        <f t="shared" ref="G14:H14" si="22">+G12/G13</f>
        <v>2.9882188247627615</v>
      </c>
      <c r="H14" s="4">
        <f t="shared" si="22"/>
        <v>2.9882188247627615</v>
      </c>
      <c r="I14" s="4">
        <f t="shared" ref="I14" si="23">+I12/I13</f>
        <v>2.9882188247627615</v>
      </c>
      <c r="J14" s="4">
        <f t="shared" si="21"/>
        <v>41.370407072390371</v>
      </c>
      <c r="K14" s="4">
        <f t="shared" si="21"/>
        <v>41.370407072390371</v>
      </c>
      <c r="L14" s="4">
        <f t="shared" si="21"/>
        <v>41.370407072390371</v>
      </c>
      <c r="M14" s="4">
        <f t="shared" si="21"/>
        <v>41.370407072390371</v>
      </c>
      <c r="N14" s="4">
        <f t="shared" si="21"/>
        <v>2.9882188247627615</v>
      </c>
      <c r="O14" s="4">
        <f t="shared" si="21"/>
        <v>2.9882188247627615</v>
      </c>
      <c r="P14" s="4">
        <f t="shared" si="21"/>
        <v>2.9882188247627615</v>
      </c>
      <c r="Q14" s="4">
        <f t="shared" si="21"/>
        <v>2.9882188247627615</v>
      </c>
    </row>
    <row r="15" spans="1:17" x14ac:dyDescent="0.25">
      <c r="A15" s="24" t="s">
        <v>37</v>
      </c>
      <c r="B15" s="24"/>
      <c r="C15" s="24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</row>
    <row r="16" spans="1:17" x14ac:dyDescent="0.25">
      <c r="A16" s="16" t="s">
        <v>263</v>
      </c>
      <c r="B16" s="2" t="s">
        <v>104</v>
      </c>
      <c r="C16" s="16"/>
      <c r="D16" s="2"/>
      <c r="E16" s="4">
        <f t="shared" ref="E16:L16" si="24">+E109</f>
        <v>1.6307421736434751</v>
      </c>
      <c r="F16" s="4">
        <f t="shared" si="24"/>
        <v>0.13799050033127963</v>
      </c>
      <c r="G16" s="4">
        <f t="shared" si="24"/>
        <v>0.13799050033127963</v>
      </c>
      <c r="H16" s="4">
        <f t="shared" si="24"/>
        <v>0.13799050033127963</v>
      </c>
      <c r="I16" s="4">
        <f t="shared" si="24"/>
        <v>0.13799050033127963</v>
      </c>
      <c r="J16" s="4">
        <f t="shared" si="24"/>
        <v>1.6307421736434751</v>
      </c>
      <c r="K16" s="4">
        <f t="shared" si="24"/>
        <v>1.6307421736434751</v>
      </c>
      <c r="L16" s="4">
        <f t="shared" si="24"/>
        <v>1.6307421736434751</v>
      </c>
      <c r="M16" s="4">
        <f>+M109*M36</f>
        <v>0.48922265209304261</v>
      </c>
      <c r="N16" s="4">
        <f>+N109</f>
        <v>0.13799050033127963</v>
      </c>
      <c r="O16" s="4">
        <f>+O109</f>
        <v>0.13799050033127963</v>
      </c>
      <c r="P16" s="4">
        <f>+P109</f>
        <v>0.13799050033127963</v>
      </c>
      <c r="Q16" s="4">
        <f>+Q109</f>
        <v>0.13799050033127963</v>
      </c>
    </row>
    <row r="17" spans="1:17" x14ac:dyDescent="0.25">
      <c r="A17" s="16" t="s">
        <v>262</v>
      </c>
      <c r="B17" s="23" t="s">
        <v>104</v>
      </c>
      <c r="C17" s="16"/>
      <c r="D17" s="2" t="s">
        <v>330</v>
      </c>
      <c r="E17" s="4">
        <f>+E126</f>
        <v>1.9352628053910088</v>
      </c>
      <c r="F17" s="4">
        <f>+F126</f>
        <v>2.6834039259704254</v>
      </c>
      <c r="G17" s="4">
        <f t="shared" ref="G17:M17" si="25">+G126*G36</f>
        <v>1.6100423555822552</v>
      </c>
      <c r="H17" s="4">
        <f t="shared" si="25"/>
        <v>0.9660254133493531</v>
      </c>
      <c r="I17" s="4">
        <f t="shared" si="25"/>
        <v>0.8050211777911277</v>
      </c>
      <c r="J17" s="4">
        <f t="shared" si="25"/>
        <v>1.1611576832346053</v>
      </c>
      <c r="K17" s="4">
        <f t="shared" si="25"/>
        <v>0.69669460994076315</v>
      </c>
      <c r="L17" s="4">
        <f t="shared" si="25"/>
        <v>0.58057884161730278</v>
      </c>
      <c r="M17" s="4">
        <f t="shared" si="25"/>
        <v>0.58057884161730278</v>
      </c>
      <c r="N17" s="4">
        <f>+N126</f>
        <v>2.6834039259704254</v>
      </c>
      <c r="O17" s="4">
        <f>+O126*O36</f>
        <v>1.6100423555822552</v>
      </c>
      <c r="P17" s="4">
        <f>+P126*P36</f>
        <v>0.9660254133493531</v>
      </c>
      <c r="Q17" s="4">
        <f>+Q126*Q36</f>
        <v>0.8050211777911277</v>
      </c>
    </row>
    <row r="18" spans="1:17" x14ac:dyDescent="0.25">
      <c r="A18" s="16" t="s">
        <v>261</v>
      </c>
      <c r="B18" s="2" t="s">
        <v>104</v>
      </c>
      <c r="C18" s="16"/>
      <c r="D18" s="2"/>
      <c r="E18" s="4">
        <f t="shared" ref="E18:Q18" si="26">+E16+E17</f>
        <v>3.5660049790344841</v>
      </c>
      <c r="F18" s="4">
        <f t="shared" si="26"/>
        <v>2.8213944263017052</v>
      </c>
      <c r="G18" s="4">
        <f t="shared" ref="G18:H18" si="27">+G16+G17</f>
        <v>1.7480328559135347</v>
      </c>
      <c r="H18" s="4">
        <f t="shared" si="27"/>
        <v>1.1040159136806327</v>
      </c>
      <c r="I18" s="4">
        <f t="shared" ref="I18" si="28">+I16+I17</f>
        <v>0.94301167812240738</v>
      </c>
      <c r="J18" s="4">
        <f t="shared" si="26"/>
        <v>2.7918998568780804</v>
      </c>
      <c r="K18" s="4">
        <f t="shared" si="26"/>
        <v>2.327436783584238</v>
      </c>
      <c r="L18" s="4">
        <f t="shared" si="26"/>
        <v>2.2113210152607778</v>
      </c>
      <c r="M18" s="4">
        <f t="shared" si="26"/>
        <v>1.0698014937103455</v>
      </c>
      <c r="N18" s="4">
        <f t="shared" si="26"/>
        <v>2.8213944263017052</v>
      </c>
      <c r="O18" s="4">
        <f t="shared" si="26"/>
        <v>1.7480328559135347</v>
      </c>
      <c r="P18" s="4">
        <f t="shared" si="26"/>
        <v>1.1040159136806327</v>
      </c>
      <c r="Q18" s="4">
        <f t="shared" si="26"/>
        <v>0.94301167812240738</v>
      </c>
    </row>
    <row r="19" spans="1:17" x14ac:dyDescent="0.25">
      <c r="A19" s="24" t="s">
        <v>143</v>
      </c>
      <c r="B19" s="2"/>
      <c r="C19" s="2"/>
    </row>
    <row r="20" spans="1:17" x14ac:dyDescent="0.25">
      <c r="A20" s="16" t="s">
        <v>260</v>
      </c>
      <c r="B20" s="2" t="s">
        <v>104</v>
      </c>
      <c r="C20" s="16"/>
      <c r="D20" s="2"/>
      <c r="E20" s="4">
        <f t="shared" ref="E20:Q20" si="29">+E115</f>
        <v>1.69594860490237</v>
      </c>
      <c r="F20" s="4">
        <f t="shared" si="29"/>
        <v>0.2284046772333603</v>
      </c>
      <c r="G20" s="4">
        <f t="shared" ref="G20:H20" si="30">+G115</f>
        <v>0.2284046772333603</v>
      </c>
      <c r="H20" s="4">
        <f t="shared" si="30"/>
        <v>0.2284046772333603</v>
      </c>
      <c r="I20" s="4">
        <f t="shared" ref="I20" si="31">+I115</f>
        <v>0.2284046772333603</v>
      </c>
      <c r="J20" s="4">
        <f t="shared" si="29"/>
        <v>1.69594860490237</v>
      </c>
      <c r="K20" s="4">
        <f t="shared" si="29"/>
        <v>1.69594860490237</v>
      </c>
      <c r="L20" s="4">
        <f t="shared" si="29"/>
        <v>1.69594860490237</v>
      </c>
      <c r="M20" s="4">
        <f t="shared" si="29"/>
        <v>1.69594860490237</v>
      </c>
      <c r="N20" s="4">
        <f t="shared" si="29"/>
        <v>0.2284046772333603</v>
      </c>
      <c r="O20" s="4">
        <f t="shared" si="29"/>
        <v>0.2284046772333603</v>
      </c>
      <c r="P20" s="4">
        <f t="shared" si="29"/>
        <v>0.2284046772333603</v>
      </c>
      <c r="Q20" s="4">
        <f t="shared" si="29"/>
        <v>0.2284046772333603</v>
      </c>
    </row>
    <row r="21" spans="1:17" x14ac:dyDescent="0.25">
      <c r="A21" s="16" t="s">
        <v>259</v>
      </c>
      <c r="B21" s="2" t="s">
        <v>104</v>
      </c>
      <c r="C21" s="16"/>
      <c r="D21" s="2"/>
      <c r="E21" s="4">
        <f t="shared" ref="E21:Q21" si="32">+E147</f>
        <v>0.31069205157257357</v>
      </c>
      <c r="F21" s="4">
        <f t="shared" si="32"/>
        <v>0.34899764102250236</v>
      </c>
      <c r="G21" s="4">
        <f t="shared" ref="G21:H21" si="33">+G147</f>
        <v>0.34899764102250236</v>
      </c>
      <c r="H21" s="4">
        <f t="shared" si="33"/>
        <v>0.34899764102250236</v>
      </c>
      <c r="I21" s="4">
        <f t="shared" ref="I21" si="34">+I147</f>
        <v>0.34899764102250236</v>
      </c>
      <c r="J21" s="4">
        <f t="shared" si="32"/>
        <v>0.31069205157257357</v>
      </c>
      <c r="K21" s="4">
        <f t="shared" si="32"/>
        <v>0.31069205157257357</v>
      </c>
      <c r="L21" s="4">
        <f t="shared" si="32"/>
        <v>0.31069205157257357</v>
      </c>
      <c r="M21" s="4">
        <f t="shared" si="32"/>
        <v>0.31069205157257357</v>
      </c>
      <c r="N21" s="4">
        <f t="shared" si="32"/>
        <v>0.34899764102250236</v>
      </c>
      <c r="O21" s="4">
        <f t="shared" si="32"/>
        <v>0.34899764102250236</v>
      </c>
      <c r="P21" s="4">
        <f t="shared" si="32"/>
        <v>0.34899764102250236</v>
      </c>
      <c r="Q21" s="4">
        <f t="shared" si="32"/>
        <v>0.34899764102250236</v>
      </c>
    </row>
    <row r="22" spans="1:17" x14ac:dyDescent="0.25">
      <c r="A22" s="16" t="s">
        <v>258</v>
      </c>
      <c r="B22" s="2" t="s">
        <v>104</v>
      </c>
      <c r="C22" s="16"/>
      <c r="D22" s="2"/>
      <c r="E22" s="4">
        <f t="shared" ref="E22:Q22" si="35">+E20+E21</f>
        <v>2.0066406564749437</v>
      </c>
      <c r="F22" s="4">
        <f t="shared" si="35"/>
        <v>0.57740231825586263</v>
      </c>
      <c r="G22" s="4">
        <f t="shared" ref="G22:H22" si="36">+G20+G21</f>
        <v>0.57740231825586263</v>
      </c>
      <c r="H22" s="4">
        <f t="shared" si="36"/>
        <v>0.57740231825586263</v>
      </c>
      <c r="I22" s="4">
        <f t="shared" ref="I22" si="37">+I20+I21</f>
        <v>0.57740231825586263</v>
      </c>
      <c r="J22" s="4">
        <f t="shared" si="35"/>
        <v>2.0066406564749437</v>
      </c>
      <c r="K22" s="4">
        <f t="shared" si="35"/>
        <v>2.0066406564749437</v>
      </c>
      <c r="L22" s="4">
        <f t="shared" si="35"/>
        <v>2.0066406564749437</v>
      </c>
      <c r="M22" s="4">
        <f t="shared" si="35"/>
        <v>2.0066406564749437</v>
      </c>
      <c r="N22" s="4">
        <f t="shared" si="35"/>
        <v>0.57740231825586263</v>
      </c>
      <c r="O22" s="4">
        <f t="shared" si="35"/>
        <v>0.57740231825586263</v>
      </c>
      <c r="P22" s="4">
        <f t="shared" si="35"/>
        <v>0.57740231825586263</v>
      </c>
      <c r="Q22" s="4">
        <f t="shared" si="35"/>
        <v>0.57740231825586263</v>
      </c>
    </row>
    <row r="23" spans="1:17" x14ac:dyDescent="0.25">
      <c r="A23" s="16" t="s">
        <v>257</v>
      </c>
      <c r="B23" s="2" t="s">
        <v>103</v>
      </c>
      <c r="C23" s="23"/>
      <c r="D23" s="2"/>
      <c r="E23" s="4">
        <f t="shared" ref="E23:M23" si="38">+E121</f>
        <v>76.305132282067916</v>
      </c>
      <c r="F23" s="4">
        <f t="shared" si="38"/>
        <v>86.256810104149224</v>
      </c>
      <c r="G23" s="4">
        <f t="shared" ref="G23:H23" si="39">+G121</f>
        <v>86.256810104149224</v>
      </c>
      <c r="H23" s="4">
        <f t="shared" si="39"/>
        <v>86.256810104149224</v>
      </c>
      <c r="I23" s="4">
        <f t="shared" ref="I23" si="40">+I121</f>
        <v>86.256810104149224</v>
      </c>
      <c r="J23" s="4">
        <f t="shared" si="38"/>
        <v>76.305132282067916</v>
      </c>
      <c r="K23" s="4">
        <f t="shared" si="38"/>
        <v>76.305132282067916</v>
      </c>
      <c r="L23" s="4">
        <f t="shared" si="38"/>
        <v>76.305132282067916</v>
      </c>
      <c r="M23" s="4">
        <f t="shared" si="38"/>
        <v>76.305132282067916</v>
      </c>
      <c r="N23" s="4">
        <f t="shared" ref="N23:Q23" si="41">+N121</f>
        <v>86.256810104149224</v>
      </c>
      <c r="O23" s="4">
        <f t="shared" ref="O23:P23" si="42">+O121</f>
        <v>86.256810104149224</v>
      </c>
      <c r="P23" s="4">
        <f t="shared" si="42"/>
        <v>86.256810104149224</v>
      </c>
      <c r="Q23" s="4">
        <f t="shared" si="41"/>
        <v>86.256810104149224</v>
      </c>
    </row>
    <row r="24" spans="1:17" x14ac:dyDescent="0.25">
      <c r="A24" s="16" t="s">
        <v>256</v>
      </c>
      <c r="B24" s="2" t="s">
        <v>104</v>
      </c>
      <c r="C24" s="23"/>
      <c r="D24" s="2"/>
      <c r="E24" s="4">
        <f t="shared" ref="E24:M25" si="43">+E142</f>
        <v>12.036371566173392</v>
      </c>
      <c r="F24" s="4">
        <f t="shared" si="43"/>
        <v>13.606149225828498</v>
      </c>
      <c r="G24" s="4">
        <f t="shared" ref="G24:H24" si="44">+G142</f>
        <v>13.606149225828498</v>
      </c>
      <c r="H24" s="4">
        <f t="shared" si="44"/>
        <v>13.606149225828498</v>
      </c>
      <c r="I24" s="4">
        <f t="shared" ref="I24" si="45">+I142</f>
        <v>13.606149225828498</v>
      </c>
      <c r="J24" s="4">
        <f t="shared" si="43"/>
        <v>12.036371566173392</v>
      </c>
      <c r="K24" s="4">
        <f t="shared" ref="K24:L24" si="46">+K142</f>
        <v>12.036371566173392</v>
      </c>
      <c r="L24" s="4">
        <f t="shared" si="46"/>
        <v>12.036371566173392</v>
      </c>
      <c r="M24" s="4">
        <f t="shared" si="43"/>
        <v>12.036371566173392</v>
      </c>
      <c r="N24" s="4">
        <f t="shared" ref="N24:Q25" si="47">+N142</f>
        <v>13.606149225828498</v>
      </c>
      <c r="O24" s="4">
        <f t="shared" ref="O24:P24" si="48">+O142</f>
        <v>13.606149225828498</v>
      </c>
      <c r="P24" s="4">
        <f t="shared" si="48"/>
        <v>13.606149225828498</v>
      </c>
      <c r="Q24" s="4">
        <f t="shared" si="47"/>
        <v>13.606149225828498</v>
      </c>
    </row>
    <row r="25" spans="1:17" x14ac:dyDescent="0.25">
      <c r="A25" s="16" t="s">
        <v>255</v>
      </c>
      <c r="B25" s="2" t="s">
        <v>104</v>
      </c>
      <c r="C25" s="23"/>
      <c r="D25" s="2"/>
      <c r="E25" s="4">
        <f t="shared" si="43"/>
        <v>12.732278724716084</v>
      </c>
      <c r="F25" s="4">
        <f t="shared" si="43"/>
        <v>14.302056384371189</v>
      </c>
      <c r="G25" s="4">
        <f t="shared" ref="G25:H25" si="49">+G143</f>
        <v>14.302056384371189</v>
      </c>
      <c r="H25" s="4">
        <f t="shared" si="49"/>
        <v>14.302056384371189</v>
      </c>
      <c r="I25" s="4">
        <f t="shared" ref="I25" si="50">+I143</f>
        <v>14.302056384371189</v>
      </c>
      <c r="J25" s="4">
        <f t="shared" si="43"/>
        <v>12.732278724716084</v>
      </c>
      <c r="K25" s="4">
        <f t="shared" ref="K25:L25" si="51">+K143</f>
        <v>12.732278724716084</v>
      </c>
      <c r="L25" s="4">
        <f t="shared" si="51"/>
        <v>12.732278724716084</v>
      </c>
      <c r="M25" s="4">
        <f t="shared" si="43"/>
        <v>12.732278724716084</v>
      </c>
      <c r="N25" s="4">
        <f t="shared" si="47"/>
        <v>14.302056384371189</v>
      </c>
      <c r="O25" s="4">
        <f t="shared" ref="O25:P25" si="52">+O143</f>
        <v>14.302056384371189</v>
      </c>
      <c r="P25" s="4">
        <f t="shared" si="52"/>
        <v>14.302056384371189</v>
      </c>
      <c r="Q25" s="4">
        <f t="shared" si="47"/>
        <v>14.302056384371189</v>
      </c>
    </row>
    <row r="26" spans="1:17" x14ac:dyDescent="0.25">
      <c r="A26" s="24" t="s">
        <v>39</v>
      </c>
      <c r="B26" s="24"/>
      <c r="C26" s="24"/>
    </row>
    <row r="27" spans="1:17" x14ac:dyDescent="0.25">
      <c r="A27" s="16" t="s">
        <v>253</v>
      </c>
      <c r="B27" s="23" t="s">
        <v>105</v>
      </c>
      <c r="C27" s="16"/>
      <c r="D27" s="2"/>
      <c r="E27" s="4">
        <f t="shared" ref="E27:Q27" si="53">+E16*E$93/E$88</f>
        <v>1.6392503370710907</v>
      </c>
      <c r="F27" s="4">
        <f t="shared" si="53"/>
        <v>0.13871044597765603</v>
      </c>
      <c r="G27" s="4">
        <f t="shared" si="53"/>
        <v>0.13871044597765603</v>
      </c>
      <c r="H27" s="4">
        <f t="shared" si="53"/>
        <v>0.13871044597765603</v>
      </c>
      <c r="I27" s="4">
        <f t="shared" si="53"/>
        <v>0.13871044597765603</v>
      </c>
      <c r="J27" s="4">
        <f t="shared" si="53"/>
        <v>1.6392503370710907</v>
      </c>
      <c r="K27" s="4">
        <f t="shared" si="53"/>
        <v>1.6392503370710907</v>
      </c>
      <c r="L27" s="4">
        <f t="shared" si="53"/>
        <v>1.6392503370710907</v>
      </c>
      <c r="M27" s="4">
        <f t="shared" si="53"/>
        <v>0.49177510112132738</v>
      </c>
      <c r="N27" s="4">
        <f t="shared" si="53"/>
        <v>0.13871044597765603</v>
      </c>
      <c r="O27" s="4">
        <f t="shared" si="53"/>
        <v>0.13871044597765603</v>
      </c>
      <c r="P27" s="4">
        <f t="shared" si="53"/>
        <v>0.13871044597765603</v>
      </c>
      <c r="Q27" s="4">
        <f t="shared" si="53"/>
        <v>0.13871044597765603</v>
      </c>
    </row>
    <row r="28" spans="1:17" x14ac:dyDescent="0.25">
      <c r="A28" s="16" t="s">
        <v>252</v>
      </c>
      <c r="B28" s="23" t="s">
        <v>105</v>
      </c>
      <c r="C28" s="16"/>
      <c r="D28" s="2" t="s">
        <v>330</v>
      </c>
      <c r="E28" s="4">
        <f t="shared" ref="E28:Q28" si="54">+E17*E$93/E$88</f>
        <v>1.9453597615437186</v>
      </c>
      <c r="F28" s="4">
        <f t="shared" si="54"/>
        <v>2.697404201129467</v>
      </c>
      <c r="G28" s="4">
        <f t="shared" si="54"/>
        <v>1.61844252067768</v>
      </c>
      <c r="H28" s="4">
        <f t="shared" si="54"/>
        <v>0.97106551240660799</v>
      </c>
      <c r="I28" s="4">
        <f t="shared" si="54"/>
        <v>0.80922126033884012</v>
      </c>
      <c r="J28" s="4">
        <f t="shared" si="54"/>
        <v>1.1672158569262312</v>
      </c>
      <c r="K28" s="4">
        <f t="shared" si="54"/>
        <v>0.70032951415573874</v>
      </c>
      <c r="L28" s="4">
        <f t="shared" si="54"/>
        <v>0.58360792846311571</v>
      </c>
      <c r="M28" s="4">
        <f t="shared" si="54"/>
        <v>0.58360792846311571</v>
      </c>
      <c r="N28" s="4">
        <f t="shared" si="54"/>
        <v>2.697404201129467</v>
      </c>
      <c r="O28" s="4">
        <f t="shared" si="54"/>
        <v>1.61844252067768</v>
      </c>
      <c r="P28" s="4">
        <f t="shared" si="54"/>
        <v>0.97106551240660799</v>
      </c>
      <c r="Q28" s="4">
        <f t="shared" si="54"/>
        <v>0.80922126033884012</v>
      </c>
    </row>
    <row r="29" spans="1:17" x14ac:dyDescent="0.25">
      <c r="A29" s="16" t="s">
        <v>251</v>
      </c>
      <c r="B29" s="23" t="s">
        <v>105</v>
      </c>
      <c r="C29" s="16"/>
      <c r="D29" s="2"/>
      <c r="E29" s="4">
        <f t="shared" ref="E29:Q29" si="55">+E18*E$93/E$88</f>
        <v>3.5846100986148097</v>
      </c>
      <c r="F29" s="4">
        <f t="shared" si="55"/>
        <v>2.8361146471071228</v>
      </c>
      <c r="G29" s="4">
        <f t="shared" si="55"/>
        <v>1.757152966655336</v>
      </c>
      <c r="H29" s="4">
        <f t="shared" si="55"/>
        <v>1.1097759583842639</v>
      </c>
      <c r="I29" s="4">
        <f t="shared" si="55"/>
        <v>0.94793170631649626</v>
      </c>
      <c r="J29" s="4">
        <f t="shared" si="55"/>
        <v>2.8064661939973221</v>
      </c>
      <c r="K29" s="4">
        <f t="shared" si="55"/>
        <v>2.3395798512268291</v>
      </c>
      <c r="L29" s="4">
        <f t="shared" si="55"/>
        <v>2.2228582655342066</v>
      </c>
      <c r="M29" s="4">
        <f t="shared" si="55"/>
        <v>1.0753830295844431</v>
      </c>
      <c r="N29" s="4">
        <f t="shared" si="55"/>
        <v>2.8361146471071228</v>
      </c>
      <c r="O29" s="4">
        <f t="shared" si="55"/>
        <v>1.757152966655336</v>
      </c>
      <c r="P29" s="4">
        <f t="shared" si="55"/>
        <v>1.1097759583842639</v>
      </c>
      <c r="Q29" s="4">
        <f t="shared" si="55"/>
        <v>0.94793170631649626</v>
      </c>
    </row>
    <row r="30" spans="1:17" x14ac:dyDescent="0.25">
      <c r="A30" s="24" t="s">
        <v>144</v>
      </c>
      <c r="B30" s="2"/>
      <c r="C30" s="2"/>
      <c r="E30" s="4">
        <f t="shared" ref="E30:Q30" si="56">+E19*E$93/E$88</f>
        <v>0</v>
      </c>
      <c r="F30" s="4">
        <f t="shared" si="56"/>
        <v>0</v>
      </c>
      <c r="G30" s="4">
        <f t="shared" si="56"/>
        <v>0</v>
      </c>
      <c r="H30" s="4">
        <f t="shared" si="56"/>
        <v>0</v>
      </c>
      <c r="I30" s="4">
        <f t="shared" si="56"/>
        <v>0</v>
      </c>
      <c r="J30" s="4">
        <f t="shared" si="56"/>
        <v>0</v>
      </c>
      <c r="K30" s="4">
        <f t="shared" si="56"/>
        <v>0</v>
      </c>
      <c r="L30" s="4">
        <f t="shared" si="56"/>
        <v>0</v>
      </c>
      <c r="M30" s="4">
        <f t="shared" si="56"/>
        <v>0</v>
      </c>
      <c r="N30" s="4">
        <f t="shared" si="56"/>
        <v>0</v>
      </c>
      <c r="O30" s="4">
        <f t="shared" si="56"/>
        <v>0</v>
      </c>
      <c r="P30" s="4">
        <f t="shared" si="56"/>
        <v>0</v>
      </c>
      <c r="Q30" s="4">
        <f t="shared" si="56"/>
        <v>0</v>
      </c>
    </row>
    <row r="31" spans="1:17" x14ac:dyDescent="0.25">
      <c r="A31" s="16" t="s">
        <v>250</v>
      </c>
      <c r="B31" s="23" t="s">
        <v>105</v>
      </c>
      <c r="C31" s="16"/>
      <c r="D31" s="2"/>
      <c r="E31" s="4">
        <f t="shared" ref="E31:Q31" si="57">+E20*E$93/E$88</f>
        <v>1.7047969735338795</v>
      </c>
      <c r="F31" s="4">
        <f t="shared" si="57"/>
        <v>0.22959634588150193</v>
      </c>
      <c r="G31" s="4">
        <f t="shared" si="57"/>
        <v>0.22959634588150193</v>
      </c>
      <c r="H31" s="4">
        <f t="shared" si="57"/>
        <v>0.22959634588150193</v>
      </c>
      <c r="I31" s="4">
        <f t="shared" si="57"/>
        <v>0.22959634588150193</v>
      </c>
      <c r="J31" s="4">
        <f t="shared" si="57"/>
        <v>1.7047969735338795</v>
      </c>
      <c r="K31" s="4">
        <f t="shared" si="57"/>
        <v>1.7047969735338795</v>
      </c>
      <c r="L31" s="4">
        <f t="shared" si="57"/>
        <v>1.7047969735338795</v>
      </c>
      <c r="M31" s="4">
        <f t="shared" si="57"/>
        <v>1.7047969735338795</v>
      </c>
      <c r="N31" s="4">
        <f t="shared" si="57"/>
        <v>0.22959634588150193</v>
      </c>
      <c r="O31" s="4">
        <f t="shared" si="57"/>
        <v>0.22959634588150193</v>
      </c>
      <c r="P31" s="4">
        <f t="shared" si="57"/>
        <v>0.22959634588150193</v>
      </c>
      <c r="Q31" s="4">
        <f t="shared" si="57"/>
        <v>0.22959634588150193</v>
      </c>
    </row>
    <row r="32" spans="1:17" x14ac:dyDescent="0.25">
      <c r="A32" s="16" t="s">
        <v>249</v>
      </c>
      <c r="B32" s="23" t="s">
        <v>105</v>
      </c>
      <c r="C32" s="16"/>
      <c r="D32" s="2"/>
      <c r="E32" s="4">
        <f t="shared" ref="E32:Q32" si="58">+E21*E$93/E$88</f>
        <v>0.3123130427955666</v>
      </c>
      <c r="F32" s="4">
        <f t="shared" si="58"/>
        <v>0.35081848616507794</v>
      </c>
      <c r="G32" s="4">
        <f t="shared" si="58"/>
        <v>0.35081848616507794</v>
      </c>
      <c r="H32" s="4">
        <f t="shared" si="58"/>
        <v>0.35081848616507794</v>
      </c>
      <c r="I32" s="4">
        <f t="shared" si="58"/>
        <v>0.35081848616507794</v>
      </c>
      <c r="J32" s="4">
        <f t="shared" si="58"/>
        <v>0.3123130427955666</v>
      </c>
      <c r="K32" s="4">
        <f t="shared" si="58"/>
        <v>0.3123130427955666</v>
      </c>
      <c r="L32" s="4">
        <f t="shared" si="58"/>
        <v>0.3123130427955666</v>
      </c>
      <c r="M32" s="4">
        <f t="shared" si="58"/>
        <v>0.3123130427955666</v>
      </c>
      <c r="N32" s="4">
        <f t="shared" si="58"/>
        <v>0.35081848616507794</v>
      </c>
      <c r="O32" s="4">
        <f t="shared" si="58"/>
        <v>0.35081848616507794</v>
      </c>
      <c r="P32" s="4">
        <f t="shared" si="58"/>
        <v>0.35081848616507794</v>
      </c>
      <c r="Q32" s="4">
        <f t="shared" si="58"/>
        <v>0.35081848616507794</v>
      </c>
    </row>
    <row r="33" spans="1:30" x14ac:dyDescent="0.25">
      <c r="A33" s="16" t="s">
        <v>248</v>
      </c>
      <c r="B33" s="23" t="s">
        <v>105</v>
      </c>
      <c r="C33" s="16"/>
      <c r="D33" s="2"/>
      <c r="E33" s="4">
        <f t="shared" ref="E33:Q33" si="59">+E22*E$93/E$88</f>
        <v>2.017110016329446</v>
      </c>
      <c r="F33" s="4">
        <f t="shared" si="59"/>
        <v>0.58041483204657984</v>
      </c>
      <c r="G33" s="4">
        <f t="shared" si="59"/>
        <v>0.58041483204657984</v>
      </c>
      <c r="H33" s="4">
        <f t="shared" si="59"/>
        <v>0.58041483204657984</v>
      </c>
      <c r="I33" s="4">
        <f t="shared" si="59"/>
        <v>0.58041483204657984</v>
      </c>
      <c r="J33" s="4">
        <f t="shared" si="59"/>
        <v>2.017110016329446</v>
      </c>
      <c r="K33" s="4">
        <f t="shared" si="59"/>
        <v>2.017110016329446</v>
      </c>
      <c r="L33" s="4">
        <f t="shared" si="59"/>
        <v>2.017110016329446</v>
      </c>
      <c r="M33" s="4">
        <f t="shared" si="59"/>
        <v>2.017110016329446</v>
      </c>
      <c r="N33" s="4">
        <f t="shared" si="59"/>
        <v>0.58041483204657984</v>
      </c>
      <c r="O33" s="4">
        <f t="shared" si="59"/>
        <v>0.58041483204657984</v>
      </c>
      <c r="P33" s="4">
        <f t="shared" si="59"/>
        <v>0.58041483204657984</v>
      </c>
      <c r="Q33" s="4">
        <f t="shared" si="59"/>
        <v>0.58041483204657984</v>
      </c>
    </row>
    <row r="34" spans="1:30" x14ac:dyDescent="0.25">
      <c r="A34" s="16" t="s">
        <v>247</v>
      </c>
      <c r="B34" s="23" t="s">
        <v>106</v>
      </c>
      <c r="C34" s="23"/>
      <c r="D34" s="2"/>
      <c r="E34" s="4">
        <f t="shared" ref="E34:Q34" si="60">+E23*E$93/E$88</f>
        <v>76.703243366894512</v>
      </c>
      <c r="F34" s="4">
        <f t="shared" si="60"/>
        <v>86.706842640850738</v>
      </c>
      <c r="G34" s="4">
        <f t="shared" si="60"/>
        <v>86.706842640850738</v>
      </c>
      <c r="H34" s="4">
        <f t="shared" si="60"/>
        <v>86.706842640850738</v>
      </c>
      <c r="I34" s="4">
        <f t="shared" si="60"/>
        <v>86.706842640850738</v>
      </c>
      <c r="J34" s="4">
        <f t="shared" si="60"/>
        <v>76.703243366894512</v>
      </c>
      <c r="K34" s="4">
        <f t="shared" si="60"/>
        <v>76.703243366894512</v>
      </c>
      <c r="L34" s="4">
        <f t="shared" si="60"/>
        <v>76.703243366894512</v>
      </c>
      <c r="M34" s="4">
        <f t="shared" si="60"/>
        <v>76.703243366894512</v>
      </c>
      <c r="N34" s="4">
        <f t="shared" si="60"/>
        <v>86.706842640850738</v>
      </c>
      <c r="O34" s="4">
        <f t="shared" si="60"/>
        <v>86.706842640850738</v>
      </c>
      <c r="P34" s="4">
        <f t="shared" si="60"/>
        <v>86.706842640850738</v>
      </c>
      <c r="Q34" s="4">
        <f t="shared" si="60"/>
        <v>86.706842640850738</v>
      </c>
    </row>
    <row r="35" spans="1:30" x14ac:dyDescent="0.25">
      <c r="A35" s="16" t="s">
        <v>254</v>
      </c>
      <c r="B35" s="23" t="s">
        <v>105</v>
      </c>
      <c r="C35" s="23"/>
      <c r="D35" s="2"/>
      <c r="E35" s="4">
        <f t="shared" ref="E35:Q35" si="61">+E24*E$93/E$88</f>
        <v>12.099169608693936</v>
      </c>
      <c r="F35" s="4">
        <f t="shared" si="61"/>
        <v>13.677137358167794</v>
      </c>
      <c r="G35" s="4">
        <f t="shared" si="61"/>
        <v>13.677137358167794</v>
      </c>
      <c r="H35" s="4">
        <f t="shared" si="61"/>
        <v>13.677137358167794</v>
      </c>
      <c r="I35" s="4">
        <f t="shared" si="61"/>
        <v>13.677137358167794</v>
      </c>
      <c r="J35" s="4">
        <f t="shared" si="61"/>
        <v>12.099169608693936</v>
      </c>
      <c r="K35" s="4">
        <f t="shared" si="61"/>
        <v>12.099169608693936</v>
      </c>
      <c r="L35" s="4">
        <f t="shared" si="61"/>
        <v>12.099169608693936</v>
      </c>
      <c r="M35" s="4">
        <f t="shared" si="61"/>
        <v>12.099169608693936</v>
      </c>
      <c r="N35" s="4">
        <f t="shared" si="61"/>
        <v>13.677137358167794</v>
      </c>
      <c r="O35" s="4">
        <f t="shared" si="61"/>
        <v>13.677137358167794</v>
      </c>
      <c r="P35" s="4">
        <f t="shared" si="61"/>
        <v>13.677137358167794</v>
      </c>
      <c r="Q35" s="4">
        <f t="shared" si="61"/>
        <v>13.677137358167794</v>
      </c>
    </row>
    <row r="36" spans="1:30" x14ac:dyDescent="0.25">
      <c r="A36" s="16" t="s">
        <v>40</v>
      </c>
      <c r="B36" s="23"/>
      <c r="C36" s="23"/>
      <c r="D36" s="2"/>
      <c r="E36" s="4">
        <f>1-E10</f>
        <v>1</v>
      </c>
      <c r="F36" s="4">
        <f t="shared" ref="F36:Q36" si="62">1-F10</f>
        <v>1</v>
      </c>
      <c r="G36" s="4">
        <f t="shared" si="62"/>
        <v>0.6</v>
      </c>
      <c r="H36" s="4">
        <f t="shared" si="62"/>
        <v>0.36</v>
      </c>
      <c r="I36" s="4">
        <f t="shared" si="62"/>
        <v>0.30000000000000004</v>
      </c>
      <c r="J36" s="4">
        <f t="shared" si="62"/>
        <v>0.6</v>
      </c>
      <c r="K36" s="4">
        <f t="shared" si="62"/>
        <v>0.36</v>
      </c>
      <c r="L36" s="4">
        <f t="shared" si="62"/>
        <v>0.30000000000000004</v>
      </c>
      <c r="M36" s="4">
        <f t="shared" si="62"/>
        <v>0.30000000000000004</v>
      </c>
      <c r="N36" s="4">
        <f t="shared" si="62"/>
        <v>1</v>
      </c>
      <c r="O36" s="4">
        <f t="shared" si="62"/>
        <v>0.6</v>
      </c>
      <c r="P36" s="4">
        <f t="shared" si="62"/>
        <v>0.36</v>
      </c>
      <c r="Q36" s="4">
        <f t="shared" si="62"/>
        <v>0.30000000000000004</v>
      </c>
    </row>
    <row r="37" spans="1:30" s="2" customFormat="1" x14ac:dyDescent="0.25">
      <c r="A37" s="29" t="s">
        <v>246</v>
      </c>
      <c r="B37" s="29"/>
      <c r="C37" s="29"/>
      <c r="E37" s="4">
        <f>1-E36</f>
        <v>0</v>
      </c>
      <c r="F37" s="4">
        <f t="shared" ref="F37:Q37" si="63">1-F36</f>
        <v>0</v>
      </c>
      <c r="G37" s="4">
        <f t="shared" si="63"/>
        <v>0.4</v>
      </c>
      <c r="H37" s="4">
        <f t="shared" si="63"/>
        <v>0.64</v>
      </c>
      <c r="I37" s="4">
        <f t="shared" si="63"/>
        <v>0.7</v>
      </c>
      <c r="J37" s="4">
        <f t="shared" si="63"/>
        <v>0.4</v>
      </c>
      <c r="K37" s="4">
        <f t="shared" si="63"/>
        <v>0.64</v>
      </c>
      <c r="L37" s="4">
        <f t="shared" si="63"/>
        <v>0.7</v>
      </c>
      <c r="M37" s="4">
        <f t="shared" si="63"/>
        <v>0.7</v>
      </c>
      <c r="N37" s="4">
        <f t="shared" si="63"/>
        <v>0</v>
      </c>
      <c r="O37" s="4">
        <f t="shared" si="63"/>
        <v>0.4</v>
      </c>
      <c r="P37" s="4">
        <f t="shared" si="63"/>
        <v>0.64</v>
      </c>
      <c r="Q37" s="4">
        <f t="shared" si="63"/>
        <v>0.7</v>
      </c>
      <c r="R37"/>
      <c r="S37"/>
      <c r="T37"/>
      <c r="U37"/>
      <c r="V37"/>
      <c r="W37"/>
      <c r="X37"/>
      <c r="Y37"/>
      <c r="Z37"/>
      <c r="AA37"/>
      <c r="AB37"/>
      <c r="AC37"/>
      <c r="AD37"/>
    </row>
    <row r="38" spans="1:30" s="2" customFormat="1" x14ac:dyDescent="0.25">
      <c r="A38" s="16" t="s">
        <v>120</v>
      </c>
      <c r="B38" s="23" t="s">
        <v>136</v>
      </c>
      <c r="C38" s="2" t="s">
        <v>126</v>
      </c>
      <c r="E38" s="28">
        <v>92.5</v>
      </c>
      <c r="F38" s="28">
        <v>92.5</v>
      </c>
      <c r="G38" s="28">
        <v>92.5</v>
      </c>
      <c r="H38" s="28">
        <v>92.5</v>
      </c>
      <c r="I38" s="28">
        <v>92.5</v>
      </c>
      <c r="J38" s="28">
        <v>92.5</v>
      </c>
      <c r="K38" s="28">
        <v>92.5</v>
      </c>
      <c r="L38" s="28">
        <v>92.5</v>
      </c>
      <c r="M38" s="28">
        <v>92.5</v>
      </c>
      <c r="N38" s="28">
        <v>92.5</v>
      </c>
      <c r="O38" s="28">
        <v>92.5</v>
      </c>
      <c r="P38" s="28">
        <v>92.5</v>
      </c>
      <c r="Q38" s="28">
        <v>92.5</v>
      </c>
      <c r="R38"/>
      <c r="S38"/>
      <c r="T38"/>
      <c r="U38"/>
      <c r="V38"/>
      <c r="W38"/>
      <c r="X38"/>
      <c r="Y38"/>
      <c r="Z38"/>
      <c r="AA38"/>
      <c r="AB38"/>
      <c r="AC38"/>
      <c r="AD38"/>
    </row>
    <row r="39" spans="1:30" s="16" customFormat="1" x14ac:dyDescent="0.25">
      <c r="A39" s="16" t="s">
        <v>121</v>
      </c>
      <c r="B39" s="23" t="s">
        <v>136</v>
      </c>
      <c r="C39" s="2" t="s">
        <v>126</v>
      </c>
      <c r="E39" s="28">
        <v>68.3</v>
      </c>
      <c r="F39" s="28">
        <v>68.3</v>
      </c>
      <c r="G39" s="28">
        <v>68.3</v>
      </c>
      <c r="H39" s="28">
        <v>68.3</v>
      </c>
      <c r="I39" s="28">
        <v>68.3</v>
      </c>
      <c r="J39" s="28">
        <v>68.3</v>
      </c>
      <c r="K39" s="28">
        <v>68.3</v>
      </c>
      <c r="L39" s="28">
        <v>68.3</v>
      </c>
      <c r="M39" s="28">
        <v>68.3</v>
      </c>
      <c r="N39" s="28">
        <v>68.3</v>
      </c>
      <c r="O39" s="28">
        <v>68.3</v>
      </c>
      <c r="P39" s="28">
        <v>68.3</v>
      </c>
      <c r="Q39" s="28">
        <v>68.3</v>
      </c>
    </row>
    <row r="40" spans="1:30" s="16" customFormat="1" x14ac:dyDescent="0.25">
      <c r="A40" s="16" t="s">
        <v>123</v>
      </c>
      <c r="B40" s="23" t="s">
        <v>118</v>
      </c>
      <c r="C40" s="2" t="s">
        <v>315</v>
      </c>
      <c r="E40" s="39">
        <v>0.13500000000000001</v>
      </c>
      <c r="F40" s="39">
        <v>0.2</v>
      </c>
      <c r="G40" s="39">
        <v>0.2</v>
      </c>
      <c r="H40" s="39">
        <v>0.2</v>
      </c>
      <c r="I40" s="39">
        <v>0.2</v>
      </c>
      <c r="J40" s="39">
        <v>0.13500000000000001</v>
      </c>
      <c r="K40" s="39">
        <v>0.13500000000000001</v>
      </c>
      <c r="L40" s="39">
        <v>0.13500000000000001</v>
      </c>
      <c r="M40" s="39">
        <v>0.13500000000000001</v>
      </c>
      <c r="N40" s="39">
        <v>0.2</v>
      </c>
      <c r="O40" s="39">
        <v>0.2</v>
      </c>
      <c r="P40" s="39">
        <v>0.2</v>
      </c>
      <c r="Q40" s="39">
        <v>0.2</v>
      </c>
      <c r="R40" s="4"/>
    </row>
    <row r="41" spans="1:30" s="16" customFormat="1" x14ac:dyDescent="0.25">
      <c r="A41" s="16" t="s">
        <v>125</v>
      </c>
      <c r="B41" s="23" t="s">
        <v>124</v>
      </c>
      <c r="C41" s="2" t="s">
        <v>316</v>
      </c>
      <c r="E41" s="39">
        <v>0.6</v>
      </c>
      <c r="F41" s="39">
        <v>0.6</v>
      </c>
      <c r="G41" s="39">
        <v>0.6</v>
      </c>
      <c r="H41" s="39">
        <v>0.6</v>
      </c>
      <c r="I41" s="39">
        <v>0.6</v>
      </c>
      <c r="J41" s="39">
        <v>0.6</v>
      </c>
      <c r="K41" s="39">
        <v>0.6</v>
      </c>
      <c r="L41" s="39">
        <v>0.6</v>
      </c>
      <c r="M41" s="39">
        <v>0.6</v>
      </c>
      <c r="N41" s="39">
        <v>0.6</v>
      </c>
      <c r="O41" s="39">
        <v>0.6</v>
      </c>
      <c r="P41" s="39">
        <v>0.6</v>
      </c>
      <c r="Q41" s="39">
        <v>0.6</v>
      </c>
      <c r="R41" s="4"/>
    </row>
    <row r="42" spans="1:30" s="16" customFormat="1" x14ac:dyDescent="0.25">
      <c r="A42" s="16" t="s">
        <v>127</v>
      </c>
      <c r="B42" s="23" t="s">
        <v>118</v>
      </c>
      <c r="C42" s="2" t="s">
        <v>316</v>
      </c>
      <c r="E42" s="40">
        <v>3.4000000000000002E-2</v>
      </c>
      <c r="F42" s="40">
        <v>3.4000000000000002E-2</v>
      </c>
      <c r="G42" s="40">
        <v>3.4000000000000002E-2</v>
      </c>
      <c r="H42" s="40">
        <v>3.4000000000000002E-2</v>
      </c>
      <c r="I42" s="40">
        <v>3.4000000000000002E-2</v>
      </c>
      <c r="J42" s="40">
        <v>3.4000000000000002E-2</v>
      </c>
      <c r="K42" s="40">
        <v>3.4000000000000002E-2</v>
      </c>
      <c r="L42" s="40">
        <v>3.4000000000000002E-2</v>
      </c>
      <c r="M42" s="40">
        <v>3.4000000000000002E-2</v>
      </c>
      <c r="N42" s="40">
        <v>3.4000000000000002E-2</v>
      </c>
      <c r="O42" s="40">
        <v>3.4000000000000002E-2</v>
      </c>
      <c r="P42" s="40">
        <v>3.4000000000000002E-2</v>
      </c>
      <c r="Q42" s="40">
        <v>3.4000000000000002E-2</v>
      </c>
      <c r="R42" s="4"/>
    </row>
    <row r="43" spans="1:30" s="16" customFormat="1" x14ac:dyDescent="0.25">
      <c r="A43" s="16" t="s">
        <v>134</v>
      </c>
      <c r="B43" s="23" t="s">
        <v>119</v>
      </c>
      <c r="C43" s="2" t="s">
        <v>130</v>
      </c>
      <c r="E43" s="38">
        <v>4.8999999999999998E-3</v>
      </c>
      <c r="F43" s="38">
        <v>4.8999999999999998E-3</v>
      </c>
      <c r="G43" s="38">
        <v>4.8999999999999998E-3</v>
      </c>
      <c r="H43" s="38">
        <v>4.8999999999999998E-3</v>
      </c>
      <c r="I43" s="38">
        <v>4.8999999999999998E-3</v>
      </c>
      <c r="J43" s="38">
        <v>4.8999999999999998E-3</v>
      </c>
      <c r="K43" s="38">
        <v>4.8999999999999998E-3</v>
      </c>
      <c r="L43" s="38">
        <v>4.8999999999999998E-3</v>
      </c>
      <c r="M43" s="38">
        <v>4.8999999999999998E-3</v>
      </c>
      <c r="N43" s="38">
        <v>4.8999999999999998E-3</v>
      </c>
      <c r="O43" s="38">
        <v>4.8999999999999998E-3</v>
      </c>
      <c r="P43" s="38">
        <v>4.8999999999999998E-3</v>
      </c>
      <c r="Q43" s="38">
        <v>4.8999999999999998E-3</v>
      </c>
      <c r="R43" s="4"/>
    </row>
    <row r="44" spans="1:30" s="16" customFormat="1" x14ac:dyDescent="0.25">
      <c r="A44" s="16" t="s">
        <v>133</v>
      </c>
      <c r="B44" s="2" t="s">
        <v>132</v>
      </c>
      <c r="C44" s="2" t="s">
        <v>131</v>
      </c>
      <c r="E44" s="5">
        <v>0.01</v>
      </c>
      <c r="F44" s="5">
        <v>0.01</v>
      </c>
      <c r="G44" s="5">
        <v>0.01</v>
      </c>
      <c r="H44" s="5">
        <v>0.01</v>
      </c>
      <c r="I44" s="5">
        <v>0.01</v>
      </c>
      <c r="J44" s="5">
        <v>0.01</v>
      </c>
      <c r="K44" s="5">
        <v>0.01</v>
      </c>
      <c r="L44" s="5">
        <v>0.01</v>
      </c>
      <c r="M44" s="5">
        <v>0.01</v>
      </c>
      <c r="N44" s="5">
        <v>0.01</v>
      </c>
      <c r="O44" s="5">
        <v>0.01</v>
      </c>
      <c r="P44" s="5">
        <v>0.01</v>
      </c>
      <c r="Q44" s="5">
        <v>0.01</v>
      </c>
      <c r="R44" s="4"/>
    </row>
    <row r="45" spans="1:30" s="16" customFormat="1" x14ac:dyDescent="0.25">
      <c r="A45" s="16" t="s">
        <v>140</v>
      </c>
      <c r="B45" s="23" t="s">
        <v>116</v>
      </c>
      <c r="C45" s="23" t="s">
        <v>313</v>
      </c>
      <c r="E45" s="5">
        <v>0</v>
      </c>
      <c r="F45" s="5">
        <v>0</v>
      </c>
      <c r="G45" s="5">
        <v>0</v>
      </c>
      <c r="H45" s="5">
        <v>0</v>
      </c>
      <c r="I45" s="5">
        <v>0</v>
      </c>
      <c r="J45" s="5">
        <v>0</v>
      </c>
      <c r="K45" s="5">
        <v>0</v>
      </c>
      <c r="L45" s="5">
        <v>0</v>
      </c>
      <c r="M45" s="5">
        <v>0.33</v>
      </c>
      <c r="N45" s="5">
        <v>0</v>
      </c>
      <c r="O45" s="5">
        <v>0</v>
      </c>
      <c r="P45" s="5">
        <v>0</v>
      </c>
      <c r="Q45" s="5">
        <v>0</v>
      </c>
      <c r="R45" s="4"/>
    </row>
    <row r="46" spans="1:30" s="16" customFormat="1" x14ac:dyDescent="0.25">
      <c r="A46" s="16" t="s">
        <v>141</v>
      </c>
      <c r="B46" s="23" t="s">
        <v>116</v>
      </c>
      <c r="C46" s="23" t="s">
        <v>302</v>
      </c>
      <c r="E46" s="5">
        <v>0</v>
      </c>
      <c r="F46" s="5">
        <v>0</v>
      </c>
      <c r="G46" s="5">
        <v>0</v>
      </c>
      <c r="H46" s="5">
        <v>0</v>
      </c>
      <c r="I46" s="5">
        <v>0.5</v>
      </c>
      <c r="J46" s="5">
        <v>0</v>
      </c>
      <c r="K46" s="5">
        <v>0</v>
      </c>
      <c r="L46" s="5">
        <v>0.5</v>
      </c>
      <c r="M46" s="5">
        <v>0</v>
      </c>
      <c r="N46" s="5">
        <v>0</v>
      </c>
      <c r="O46" s="5">
        <v>0</v>
      </c>
      <c r="P46" s="5">
        <v>0</v>
      </c>
      <c r="Q46" s="5">
        <v>0.5</v>
      </c>
      <c r="R46" s="4"/>
    </row>
    <row r="47" spans="1:30" s="2" customFormat="1" x14ac:dyDescent="0.25">
      <c r="A47" s="16" t="s">
        <v>122</v>
      </c>
      <c r="B47" s="23" t="s">
        <v>278</v>
      </c>
      <c r="C47" s="16"/>
      <c r="E47" s="4">
        <f>E39+E38</f>
        <v>160.80000000000001</v>
      </c>
      <c r="F47" s="4">
        <f t="shared" ref="F47:Q47" si="64">F39+F38</f>
        <v>160.80000000000001</v>
      </c>
      <c r="G47" s="4">
        <f t="shared" ref="G47:H47" si="65">G39+G38</f>
        <v>160.80000000000001</v>
      </c>
      <c r="H47" s="4">
        <f t="shared" si="65"/>
        <v>160.80000000000001</v>
      </c>
      <c r="I47" s="4">
        <f t="shared" ref="I47" si="66">I39+I38</f>
        <v>160.80000000000001</v>
      </c>
      <c r="J47" s="4">
        <f t="shared" si="64"/>
        <v>160.80000000000001</v>
      </c>
      <c r="K47" s="4">
        <f t="shared" si="64"/>
        <v>160.80000000000001</v>
      </c>
      <c r="L47" s="4">
        <f t="shared" si="64"/>
        <v>160.80000000000001</v>
      </c>
      <c r="M47" s="4">
        <f t="shared" si="64"/>
        <v>160.80000000000001</v>
      </c>
      <c r="N47" s="4">
        <f t="shared" si="64"/>
        <v>160.80000000000001</v>
      </c>
      <c r="O47" s="4">
        <f t="shared" si="64"/>
        <v>160.80000000000001</v>
      </c>
      <c r="P47" s="4">
        <f t="shared" si="64"/>
        <v>160.80000000000001</v>
      </c>
      <c r="Q47" s="4">
        <f t="shared" si="64"/>
        <v>160.80000000000001</v>
      </c>
      <c r="R47"/>
      <c r="S47"/>
      <c r="T47"/>
      <c r="U47"/>
      <c r="V47"/>
      <c r="W47"/>
      <c r="X47"/>
      <c r="Y47"/>
      <c r="Z47"/>
      <c r="AA47"/>
      <c r="AB47"/>
      <c r="AC47"/>
      <c r="AD47"/>
    </row>
    <row r="48" spans="1:30" s="2" customFormat="1" x14ac:dyDescent="0.25">
      <c r="A48" s="16" t="s">
        <v>266</v>
      </c>
      <c r="B48" s="23" t="s">
        <v>278</v>
      </c>
      <c r="C48" s="16"/>
      <c r="E48" s="31">
        <f>E39*E40*E57</f>
        <v>9.2204999999999995</v>
      </c>
      <c r="F48" s="31">
        <f t="shared" ref="F48:Q48" si="67">F39*F40*F57</f>
        <v>13.66</v>
      </c>
      <c r="G48" s="31">
        <f t="shared" si="67"/>
        <v>13.66</v>
      </c>
      <c r="H48" s="31">
        <f t="shared" si="67"/>
        <v>13.66</v>
      </c>
      <c r="I48" s="31">
        <f t="shared" si="67"/>
        <v>13.66</v>
      </c>
      <c r="J48" s="31">
        <f t="shared" si="67"/>
        <v>9.2204999999999995</v>
      </c>
      <c r="K48" s="31">
        <f t="shared" si="67"/>
        <v>9.2204999999999995</v>
      </c>
      <c r="L48" s="31">
        <f t="shared" si="67"/>
        <v>9.2204999999999995</v>
      </c>
      <c r="M48" s="31">
        <f t="shared" si="67"/>
        <v>6.1777349999999993</v>
      </c>
      <c r="N48" s="31">
        <f t="shared" si="67"/>
        <v>13.66</v>
      </c>
      <c r="O48" s="31">
        <f t="shared" si="67"/>
        <v>13.66</v>
      </c>
      <c r="P48" s="31">
        <f t="shared" si="67"/>
        <v>13.66</v>
      </c>
      <c r="Q48" s="31">
        <f t="shared" si="67"/>
        <v>13.66</v>
      </c>
      <c r="R48"/>
      <c r="S48"/>
      <c r="T48"/>
      <c r="U48"/>
      <c r="V48"/>
      <c r="W48"/>
      <c r="X48"/>
      <c r="Y48"/>
      <c r="Z48"/>
      <c r="AA48"/>
      <c r="AB48"/>
      <c r="AC48"/>
      <c r="AD48"/>
    </row>
    <row r="49" spans="1:30" s="2" customFormat="1" x14ac:dyDescent="0.25">
      <c r="A49" s="16" t="s">
        <v>264</v>
      </c>
      <c r="B49" s="23" t="s">
        <v>278</v>
      </c>
      <c r="C49" s="16"/>
      <c r="E49" s="4">
        <f>E47-E48</f>
        <v>151.57950000000002</v>
      </c>
      <c r="F49" s="4">
        <f t="shared" ref="F49:Q49" si="68">F47-F48</f>
        <v>147.14000000000001</v>
      </c>
      <c r="G49" s="4">
        <f t="shared" si="68"/>
        <v>147.14000000000001</v>
      </c>
      <c r="H49" s="4">
        <f t="shared" si="68"/>
        <v>147.14000000000001</v>
      </c>
      <c r="I49" s="4">
        <f t="shared" si="68"/>
        <v>147.14000000000001</v>
      </c>
      <c r="J49" s="4">
        <f t="shared" si="68"/>
        <v>151.57950000000002</v>
      </c>
      <c r="K49" s="4">
        <f t="shared" si="68"/>
        <v>151.57950000000002</v>
      </c>
      <c r="L49" s="4">
        <f t="shared" si="68"/>
        <v>151.57950000000002</v>
      </c>
      <c r="M49" s="4">
        <f t="shared" si="68"/>
        <v>154.622265</v>
      </c>
      <c r="N49" s="4">
        <f t="shared" si="68"/>
        <v>147.14000000000001</v>
      </c>
      <c r="O49" s="4">
        <f t="shared" si="68"/>
        <v>147.14000000000001</v>
      </c>
      <c r="P49" s="4">
        <f t="shared" si="68"/>
        <v>147.14000000000001</v>
      </c>
      <c r="Q49" s="4">
        <f t="shared" si="68"/>
        <v>147.14000000000001</v>
      </c>
      <c r="R49"/>
      <c r="S49"/>
      <c r="T49"/>
      <c r="U49"/>
      <c r="V49"/>
      <c r="W49"/>
      <c r="X49"/>
      <c r="Y49"/>
      <c r="Z49"/>
      <c r="AA49"/>
      <c r="AB49"/>
      <c r="AC49"/>
      <c r="AD49"/>
    </row>
    <row r="50" spans="1:30" s="2" customFormat="1" x14ac:dyDescent="0.25">
      <c r="A50" s="16" t="s">
        <v>265</v>
      </c>
      <c r="B50" s="23" t="s">
        <v>278</v>
      </c>
      <c r="C50" s="16"/>
      <c r="E50" s="4">
        <f>E41*E49</f>
        <v>90.947700000000012</v>
      </c>
      <c r="F50" s="4">
        <f t="shared" ref="F50:Q50" si="69">F41*F49</f>
        <v>88.284000000000006</v>
      </c>
      <c r="G50" s="4">
        <f t="shared" si="69"/>
        <v>88.284000000000006</v>
      </c>
      <c r="H50" s="4">
        <f t="shared" si="69"/>
        <v>88.284000000000006</v>
      </c>
      <c r="I50" s="4">
        <f t="shared" si="69"/>
        <v>88.284000000000006</v>
      </c>
      <c r="J50" s="4">
        <f t="shared" si="69"/>
        <v>90.947700000000012</v>
      </c>
      <c r="K50" s="4">
        <f t="shared" si="69"/>
        <v>90.947700000000012</v>
      </c>
      <c r="L50" s="4">
        <f t="shared" si="69"/>
        <v>90.947700000000012</v>
      </c>
      <c r="M50" s="4">
        <f t="shared" si="69"/>
        <v>92.773358999999999</v>
      </c>
      <c r="N50" s="4">
        <f t="shared" si="69"/>
        <v>88.284000000000006</v>
      </c>
      <c r="O50" s="4">
        <f t="shared" si="69"/>
        <v>88.284000000000006</v>
      </c>
      <c r="P50" s="4">
        <f t="shared" si="69"/>
        <v>88.284000000000006</v>
      </c>
      <c r="Q50" s="4">
        <f t="shared" si="69"/>
        <v>88.284000000000006</v>
      </c>
      <c r="R50"/>
      <c r="S50"/>
      <c r="T50"/>
      <c r="U50"/>
      <c r="V50"/>
      <c r="W50"/>
      <c r="X50"/>
      <c r="Y50"/>
      <c r="Z50"/>
      <c r="AA50"/>
      <c r="AB50"/>
      <c r="AC50"/>
      <c r="AD50"/>
    </row>
    <row r="51" spans="1:30" s="2" customFormat="1" x14ac:dyDescent="0.25">
      <c r="A51" s="16" t="s">
        <v>267</v>
      </c>
      <c r="B51" s="23" t="s">
        <v>278</v>
      </c>
      <c r="C51" s="16"/>
      <c r="E51" s="4">
        <f>E42*E50*E58</f>
        <v>3.0922218000000008</v>
      </c>
      <c r="F51" s="4">
        <f t="shared" ref="F51:Q51" si="70">F42*F50*F58</f>
        <v>3.0016560000000005</v>
      </c>
      <c r="G51" s="4">
        <f t="shared" si="70"/>
        <v>3.0016560000000005</v>
      </c>
      <c r="H51" s="4">
        <f t="shared" si="70"/>
        <v>3.0016560000000005</v>
      </c>
      <c r="I51" s="4">
        <f t="shared" si="70"/>
        <v>1.5008280000000003</v>
      </c>
      <c r="J51" s="4">
        <f t="shared" si="70"/>
        <v>3.0922218000000008</v>
      </c>
      <c r="K51" s="4">
        <f t="shared" si="70"/>
        <v>3.0922218000000008</v>
      </c>
      <c r="L51" s="4">
        <f t="shared" si="70"/>
        <v>1.5461109000000004</v>
      </c>
      <c r="M51" s="4">
        <f t="shared" si="70"/>
        <v>3.1542942060000003</v>
      </c>
      <c r="N51" s="4">
        <f t="shared" si="70"/>
        <v>3.0016560000000005</v>
      </c>
      <c r="O51" s="4">
        <f t="shared" si="70"/>
        <v>3.0016560000000005</v>
      </c>
      <c r="P51" s="4">
        <f t="shared" si="70"/>
        <v>3.0016560000000005</v>
      </c>
      <c r="Q51" s="4">
        <f t="shared" si="70"/>
        <v>1.5008280000000003</v>
      </c>
      <c r="R51"/>
      <c r="S51"/>
      <c r="T51"/>
      <c r="U51"/>
      <c r="V51"/>
      <c r="W51"/>
      <c r="X51"/>
      <c r="Y51"/>
      <c r="Z51"/>
      <c r="AA51"/>
      <c r="AB51"/>
      <c r="AC51"/>
      <c r="AD51"/>
    </row>
    <row r="52" spans="1:30" s="2" customFormat="1" x14ac:dyDescent="0.25">
      <c r="A52" s="16" t="s">
        <v>268</v>
      </c>
      <c r="B52" s="23" t="s">
        <v>137</v>
      </c>
      <c r="C52" s="16"/>
      <c r="E52" s="4">
        <f>E48/(E88/1000)</f>
        <v>0.32949750990286863</v>
      </c>
      <c r="F52" s="4">
        <f t="shared" ref="F52:Q52" si="71">F48/(F88/1000)</f>
        <v>0.48814445911536092</v>
      </c>
      <c r="G52" s="4">
        <f t="shared" si="71"/>
        <v>0.48814445911536092</v>
      </c>
      <c r="H52" s="4">
        <f t="shared" si="71"/>
        <v>0.48814445911536092</v>
      </c>
      <c r="I52" s="4">
        <f t="shared" si="71"/>
        <v>0.48814445911536092</v>
      </c>
      <c r="J52" s="4">
        <f t="shared" si="71"/>
        <v>0.32949750990286863</v>
      </c>
      <c r="K52" s="4">
        <f t="shared" si="71"/>
        <v>0.32949750990286863</v>
      </c>
      <c r="L52" s="4">
        <f t="shared" si="71"/>
        <v>0.32949750990286863</v>
      </c>
      <c r="M52" s="4">
        <f t="shared" si="71"/>
        <v>0.22076333163492196</v>
      </c>
      <c r="N52" s="4">
        <f t="shared" si="71"/>
        <v>0.48814445911536092</v>
      </c>
      <c r="O52" s="4">
        <f t="shared" si="71"/>
        <v>0.48814445911536092</v>
      </c>
      <c r="P52" s="4">
        <f t="shared" si="71"/>
        <v>0.48814445911536092</v>
      </c>
      <c r="Q52" s="4">
        <f t="shared" si="71"/>
        <v>0.48814445911536092</v>
      </c>
      <c r="R52"/>
      <c r="S52"/>
      <c r="T52"/>
      <c r="U52"/>
      <c r="V52"/>
      <c r="W52"/>
      <c r="X52"/>
      <c r="Y52"/>
      <c r="Z52"/>
      <c r="AA52"/>
      <c r="AB52"/>
      <c r="AC52"/>
      <c r="AD52"/>
    </row>
    <row r="53" spans="1:30" s="2" customFormat="1" x14ac:dyDescent="0.25">
      <c r="A53" s="16" t="s">
        <v>269</v>
      </c>
      <c r="B53" s="23" t="s">
        <v>137</v>
      </c>
      <c r="C53" s="16"/>
      <c r="E53" s="4">
        <f t="shared" ref="E53:Q53" si="72">E51/(E88/1000)</f>
        <v>0.11050153279836956</v>
      </c>
      <c r="F53" s="4">
        <f t="shared" si="72"/>
        <v>0.1072651350344347</v>
      </c>
      <c r="G53" s="4">
        <f t="shared" si="72"/>
        <v>0.1072651350344347</v>
      </c>
      <c r="H53" s="4">
        <f t="shared" si="72"/>
        <v>0.1072651350344347</v>
      </c>
      <c r="I53" s="4">
        <f t="shared" si="72"/>
        <v>5.3632567517217351E-2</v>
      </c>
      <c r="J53" s="4">
        <f t="shared" si="72"/>
        <v>0.11050153279836956</v>
      </c>
      <c r="K53" s="4">
        <f t="shared" si="72"/>
        <v>0.11050153279836956</v>
      </c>
      <c r="L53" s="4">
        <f t="shared" si="72"/>
        <v>5.5250766399184782E-2</v>
      </c>
      <c r="M53" s="4">
        <f t="shared" si="72"/>
        <v>0.11271971003503566</v>
      </c>
      <c r="N53" s="4">
        <f t="shared" si="72"/>
        <v>0.1072651350344347</v>
      </c>
      <c r="O53" s="4">
        <f t="shared" si="72"/>
        <v>0.1072651350344347</v>
      </c>
      <c r="P53" s="4">
        <f t="shared" si="72"/>
        <v>0.1072651350344347</v>
      </c>
      <c r="Q53" s="4">
        <f t="shared" si="72"/>
        <v>5.3632567517217351E-2</v>
      </c>
      <c r="R53"/>
      <c r="S53"/>
      <c r="T53"/>
      <c r="U53"/>
      <c r="V53"/>
      <c r="W53"/>
      <c r="X53"/>
      <c r="Y53"/>
      <c r="Z53"/>
      <c r="AA53"/>
      <c r="AB53"/>
      <c r="AC53"/>
      <c r="AD53"/>
    </row>
    <row r="54" spans="1:30" s="2" customFormat="1" x14ac:dyDescent="0.25">
      <c r="A54" s="16" t="s">
        <v>270</v>
      </c>
      <c r="B54" s="23" t="s">
        <v>137</v>
      </c>
      <c r="C54" s="16"/>
      <c r="E54" s="4">
        <f t="shared" ref="E54:Q54" si="73">E47/(E88/1000)</f>
        <v>5.7462393137445122</v>
      </c>
      <c r="F54" s="4">
        <f t="shared" si="73"/>
        <v>5.7462393137445122</v>
      </c>
      <c r="G54" s="4">
        <f t="shared" si="73"/>
        <v>5.7462393137445122</v>
      </c>
      <c r="H54" s="4">
        <f t="shared" si="73"/>
        <v>5.7462393137445122</v>
      </c>
      <c r="I54" s="4">
        <f t="shared" si="73"/>
        <v>5.7462393137445122</v>
      </c>
      <c r="J54" s="4">
        <f t="shared" si="73"/>
        <v>5.7462393137445122</v>
      </c>
      <c r="K54" s="4">
        <f t="shared" si="73"/>
        <v>5.7462393137445122</v>
      </c>
      <c r="L54" s="4">
        <f t="shared" si="73"/>
        <v>5.7462393137445122</v>
      </c>
      <c r="M54" s="4">
        <f t="shared" si="73"/>
        <v>5.7462393137445122</v>
      </c>
      <c r="N54" s="4">
        <f t="shared" si="73"/>
        <v>5.7462393137445122</v>
      </c>
      <c r="O54" s="4">
        <f t="shared" si="73"/>
        <v>5.7462393137445122</v>
      </c>
      <c r="P54" s="4">
        <f t="shared" si="73"/>
        <v>5.7462393137445122</v>
      </c>
      <c r="Q54" s="4">
        <f t="shared" si="73"/>
        <v>5.7462393137445122</v>
      </c>
      <c r="R54"/>
      <c r="S54"/>
      <c r="T54"/>
      <c r="U54"/>
      <c r="V54"/>
      <c r="W54"/>
      <c r="X54"/>
      <c r="Y54"/>
      <c r="Z54"/>
      <c r="AA54"/>
      <c r="AB54"/>
      <c r="AC54"/>
      <c r="AD54"/>
    </row>
    <row r="55" spans="1:30" s="2" customFormat="1" x14ac:dyDescent="0.25">
      <c r="A55" s="16" t="s">
        <v>271</v>
      </c>
      <c r="B55" s="23" t="s">
        <v>135</v>
      </c>
      <c r="C55" s="16"/>
      <c r="E55" s="41">
        <f>E54*E43*44/28</f>
        <v>4.4246042715832747E-2</v>
      </c>
      <c r="F55" s="41">
        <f t="shared" ref="F55:Q55" si="74">F54*F43*44/28</f>
        <v>4.4246042715832747E-2</v>
      </c>
      <c r="G55" s="41">
        <f t="shared" si="74"/>
        <v>4.4246042715832747E-2</v>
      </c>
      <c r="H55" s="41">
        <f t="shared" si="74"/>
        <v>4.4246042715832747E-2</v>
      </c>
      <c r="I55" s="41">
        <f t="shared" si="74"/>
        <v>4.4246042715832747E-2</v>
      </c>
      <c r="J55" s="41">
        <f t="shared" si="74"/>
        <v>4.4246042715832747E-2</v>
      </c>
      <c r="K55" s="41">
        <f t="shared" si="74"/>
        <v>4.4246042715832747E-2</v>
      </c>
      <c r="L55" s="41">
        <f t="shared" si="74"/>
        <v>4.4246042715832747E-2</v>
      </c>
      <c r="M55" s="41">
        <f t="shared" si="74"/>
        <v>4.4246042715832747E-2</v>
      </c>
      <c r="N55" s="41">
        <f t="shared" si="74"/>
        <v>4.4246042715832747E-2</v>
      </c>
      <c r="O55" s="41">
        <f t="shared" si="74"/>
        <v>4.4246042715832747E-2</v>
      </c>
      <c r="P55" s="41">
        <f t="shared" si="74"/>
        <v>4.4246042715832747E-2</v>
      </c>
      <c r="Q55" s="41">
        <f t="shared" si="74"/>
        <v>4.4246042715832747E-2</v>
      </c>
      <c r="R55"/>
      <c r="S55"/>
      <c r="T55"/>
      <c r="U55"/>
      <c r="V55"/>
      <c r="W55"/>
      <c r="X55"/>
      <c r="Y55"/>
      <c r="Z55"/>
      <c r="AA55"/>
      <c r="AB55"/>
      <c r="AC55"/>
      <c r="AD55"/>
    </row>
    <row r="56" spans="1:30" s="2" customFormat="1" x14ac:dyDescent="0.25">
      <c r="A56" s="16" t="s">
        <v>272</v>
      </c>
      <c r="B56" s="2" t="s">
        <v>135</v>
      </c>
      <c r="C56" s="16"/>
      <c r="E56" s="4">
        <f>(E52+E53)*E44*44/28</f>
        <v>6.914270671019458E-3</v>
      </c>
      <c r="F56" s="4">
        <f t="shared" ref="F56:Q56" si="75">(F52+F53)*F44*44/28</f>
        <v>9.3564364794967887E-3</v>
      </c>
      <c r="G56" s="4">
        <f t="shared" si="75"/>
        <v>9.3564364794967887E-3</v>
      </c>
      <c r="H56" s="4">
        <f t="shared" si="75"/>
        <v>9.3564364794967887E-3</v>
      </c>
      <c r="I56" s="4">
        <f t="shared" si="75"/>
        <v>8.5136389899405172E-3</v>
      </c>
      <c r="J56" s="4">
        <f t="shared" si="75"/>
        <v>6.914270671019458E-3</v>
      </c>
      <c r="K56" s="4">
        <f t="shared" si="75"/>
        <v>6.914270671019458E-3</v>
      </c>
      <c r="L56" s="4">
        <f t="shared" si="75"/>
        <v>6.0460443418894113E-3</v>
      </c>
      <c r="M56" s="4">
        <f t="shared" si="75"/>
        <v>5.2404477976707633E-3</v>
      </c>
      <c r="N56" s="4">
        <f t="shared" si="75"/>
        <v>9.3564364794967887E-3</v>
      </c>
      <c r="O56" s="4">
        <f t="shared" si="75"/>
        <v>9.3564364794967887E-3</v>
      </c>
      <c r="P56" s="4">
        <f t="shared" si="75"/>
        <v>9.3564364794967887E-3</v>
      </c>
      <c r="Q56" s="4">
        <f t="shared" si="75"/>
        <v>8.5136389899405172E-3</v>
      </c>
      <c r="R56"/>
      <c r="S56"/>
      <c r="T56"/>
      <c r="U56"/>
      <c r="V56"/>
      <c r="W56"/>
      <c r="X56"/>
      <c r="Y56"/>
      <c r="Z56"/>
      <c r="AA56"/>
      <c r="AB56"/>
      <c r="AC56"/>
      <c r="AD56"/>
    </row>
    <row r="57" spans="1:30" s="2" customFormat="1" x14ac:dyDescent="0.25">
      <c r="A57" s="16" t="s">
        <v>139</v>
      </c>
      <c r="B57" s="23"/>
      <c r="C57" s="16"/>
      <c r="E57" s="4">
        <f>1-E45</f>
        <v>1</v>
      </c>
      <c r="F57" s="4">
        <f t="shared" ref="F57:Q57" si="76">1-F45</f>
        <v>1</v>
      </c>
      <c r="G57" s="4">
        <f t="shared" si="76"/>
        <v>1</v>
      </c>
      <c r="H57" s="4">
        <f t="shared" si="76"/>
        <v>1</v>
      </c>
      <c r="I57" s="4">
        <f t="shared" si="76"/>
        <v>1</v>
      </c>
      <c r="J57" s="4">
        <f t="shared" si="76"/>
        <v>1</v>
      </c>
      <c r="K57" s="4">
        <f t="shared" si="76"/>
        <v>1</v>
      </c>
      <c r="L57" s="4">
        <f t="shared" si="76"/>
        <v>1</v>
      </c>
      <c r="M57" s="4">
        <f t="shared" si="76"/>
        <v>0.66999999999999993</v>
      </c>
      <c r="N57" s="4">
        <f t="shared" si="76"/>
        <v>1</v>
      </c>
      <c r="O57" s="4">
        <f t="shared" si="76"/>
        <v>1</v>
      </c>
      <c r="P57" s="4">
        <f t="shared" si="76"/>
        <v>1</v>
      </c>
      <c r="Q57" s="4">
        <f t="shared" si="76"/>
        <v>1</v>
      </c>
      <c r="R57"/>
      <c r="S57"/>
      <c r="T57"/>
      <c r="U57"/>
      <c r="V57"/>
      <c r="W57"/>
      <c r="X57"/>
      <c r="Y57"/>
      <c r="Z57"/>
      <c r="AA57"/>
      <c r="AB57"/>
      <c r="AC57"/>
      <c r="AD57"/>
    </row>
    <row r="58" spans="1:30" s="2" customFormat="1" x14ac:dyDescent="0.25">
      <c r="A58" s="16" t="s">
        <v>138</v>
      </c>
      <c r="B58" s="23"/>
      <c r="C58" s="16"/>
      <c r="E58" s="4">
        <f>1-E46</f>
        <v>1</v>
      </c>
      <c r="F58" s="4">
        <f t="shared" ref="F58:Q58" si="77">1-F46</f>
        <v>1</v>
      </c>
      <c r="G58" s="4">
        <f t="shared" si="77"/>
        <v>1</v>
      </c>
      <c r="H58" s="4">
        <f t="shared" si="77"/>
        <v>1</v>
      </c>
      <c r="I58" s="4">
        <f t="shared" si="77"/>
        <v>0.5</v>
      </c>
      <c r="J58" s="4">
        <f t="shared" si="77"/>
        <v>1</v>
      </c>
      <c r="K58" s="4">
        <f t="shared" si="77"/>
        <v>1</v>
      </c>
      <c r="L58" s="4">
        <f t="shared" si="77"/>
        <v>0.5</v>
      </c>
      <c r="M58" s="4">
        <f t="shared" si="77"/>
        <v>1</v>
      </c>
      <c r="N58" s="4">
        <f t="shared" si="77"/>
        <v>1</v>
      </c>
      <c r="O58" s="4">
        <f t="shared" si="77"/>
        <v>1</v>
      </c>
      <c r="P58" s="4">
        <f t="shared" si="77"/>
        <v>1</v>
      </c>
      <c r="Q58" s="4">
        <f t="shared" si="77"/>
        <v>0.5</v>
      </c>
      <c r="R58"/>
      <c r="S58"/>
      <c r="T58"/>
      <c r="U58"/>
      <c r="V58"/>
      <c r="W58"/>
      <c r="X58"/>
      <c r="Y58"/>
      <c r="Z58"/>
      <c r="AA58"/>
      <c r="AB58"/>
      <c r="AC58"/>
      <c r="AD58"/>
    </row>
    <row r="59" spans="1:30" s="2" customFormat="1" x14ac:dyDescent="0.25">
      <c r="A59" s="33"/>
      <c r="B59" s="23"/>
      <c r="C59" s="16"/>
      <c r="R59"/>
      <c r="S59"/>
      <c r="T59"/>
      <c r="U59"/>
      <c r="V59"/>
      <c r="W59"/>
      <c r="X59"/>
      <c r="Y59"/>
      <c r="Z59"/>
      <c r="AA59"/>
      <c r="AB59"/>
      <c r="AC59"/>
      <c r="AD59"/>
    </row>
    <row r="60" spans="1:30" x14ac:dyDescent="0.25">
      <c r="A60" s="16" t="s">
        <v>148</v>
      </c>
      <c r="B60" s="2" t="s">
        <v>146</v>
      </c>
      <c r="C60" s="2" t="s">
        <v>300</v>
      </c>
      <c r="D60" s="2" t="s">
        <v>301</v>
      </c>
      <c r="E60" s="3">
        <v>12.38</v>
      </c>
      <c r="F60" s="3">
        <v>12.38</v>
      </c>
      <c r="G60" s="3">
        <v>12.38</v>
      </c>
      <c r="H60" s="3">
        <v>12.38</v>
      </c>
      <c r="I60" s="3">
        <v>12.38</v>
      </c>
      <c r="J60" s="3">
        <v>12.38</v>
      </c>
      <c r="K60" s="3">
        <v>12.38</v>
      </c>
      <c r="L60" s="3">
        <v>12.38</v>
      </c>
      <c r="M60" s="3">
        <v>12.38</v>
      </c>
      <c r="N60" s="3">
        <v>12.38</v>
      </c>
      <c r="O60" s="3">
        <v>12.38</v>
      </c>
      <c r="P60" s="3">
        <v>12.38</v>
      </c>
      <c r="Q60" s="3">
        <v>12.38</v>
      </c>
    </row>
    <row r="61" spans="1:30" x14ac:dyDescent="0.25">
      <c r="A61" s="16" t="s">
        <v>148</v>
      </c>
      <c r="B61" s="2" t="s">
        <v>97</v>
      </c>
      <c r="C61" s="2"/>
      <c r="D61" s="2"/>
      <c r="E61" s="4">
        <f t="shared" ref="E61:M61" si="78">+E60+273.15</f>
        <v>285.52999999999997</v>
      </c>
      <c r="F61" s="4">
        <f t="shared" si="78"/>
        <v>285.52999999999997</v>
      </c>
      <c r="G61" s="4">
        <f t="shared" ref="G61:H61" si="79">+G60+273.15</f>
        <v>285.52999999999997</v>
      </c>
      <c r="H61" s="4">
        <f t="shared" si="79"/>
        <v>285.52999999999997</v>
      </c>
      <c r="I61" s="4">
        <f t="shared" ref="I61" si="80">+I60+273.15</f>
        <v>285.52999999999997</v>
      </c>
      <c r="J61" s="4">
        <f t="shared" si="78"/>
        <v>285.52999999999997</v>
      </c>
      <c r="K61" s="4">
        <f t="shared" si="78"/>
        <v>285.52999999999997</v>
      </c>
      <c r="L61" s="4">
        <f t="shared" si="78"/>
        <v>285.52999999999997</v>
      </c>
      <c r="M61" s="4">
        <f t="shared" si="78"/>
        <v>285.52999999999997</v>
      </c>
      <c r="N61" s="4">
        <f t="shared" ref="N61:Q61" si="81">+N60+273.15</f>
        <v>285.52999999999997</v>
      </c>
      <c r="O61" s="4">
        <f t="shared" ref="O61:P61" si="82">+O60+273.15</f>
        <v>285.52999999999997</v>
      </c>
      <c r="P61" s="4">
        <f t="shared" si="82"/>
        <v>285.52999999999997</v>
      </c>
      <c r="Q61" s="4">
        <f t="shared" si="81"/>
        <v>285.52999999999997</v>
      </c>
    </row>
    <row r="62" spans="1:30" x14ac:dyDescent="0.25">
      <c r="A62" s="16" t="s">
        <v>331</v>
      </c>
      <c r="B62" s="2"/>
      <c r="C62" s="2" t="s">
        <v>149</v>
      </c>
      <c r="D62" s="2" t="s">
        <v>298</v>
      </c>
      <c r="E62" s="3">
        <v>31.2</v>
      </c>
      <c r="F62" s="3">
        <v>31.2</v>
      </c>
      <c r="G62" s="3">
        <v>31.2</v>
      </c>
      <c r="H62" s="3">
        <v>31.2</v>
      </c>
      <c r="I62" s="3">
        <v>31.2</v>
      </c>
      <c r="J62" s="3">
        <v>31.2</v>
      </c>
      <c r="K62" s="3">
        <v>31.2</v>
      </c>
      <c r="L62" s="3">
        <v>31.2</v>
      </c>
      <c r="M62" s="3">
        <v>31.2</v>
      </c>
      <c r="N62" s="3">
        <v>31.2</v>
      </c>
      <c r="O62" s="3">
        <v>31.2</v>
      </c>
      <c r="P62" s="3">
        <v>31.2</v>
      </c>
      <c r="Q62" s="3">
        <v>31.2</v>
      </c>
    </row>
    <row r="63" spans="1:30" x14ac:dyDescent="0.25">
      <c r="A63" s="16" t="s">
        <v>318</v>
      </c>
      <c r="B63" s="2"/>
      <c r="C63" s="2" t="s">
        <v>151</v>
      </c>
      <c r="D63" s="2" t="s">
        <v>72</v>
      </c>
      <c r="E63" s="3">
        <v>31.2</v>
      </c>
      <c r="F63" s="3">
        <v>31.2</v>
      </c>
      <c r="G63" s="3">
        <v>31.2</v>
      </c>
      <c r="H63" s="3">
        <v>31.2</v>
      </c>
      <c r="I63" s="3">
        <v>31.2</v>
      </c>
      <c r="J63" s="3">
        <v>31.2</v>
      </c>
      <c r="K63" s="3">
        <v>31.2</v>
      </c>
      <c r="L63" s="3">
        <v>31.2</v>
      </c>
      <c r="M63" s="3">
        <v>31.2</v>
      </c>
      <c r="N63" s="3">
        <v>31.2</v>
      </c>
      <c r="O63" s="3">
        <v>31.2</v>
      </c>
      <c r="P63" s="3">
        <v>31.2</v>
      </c>
      <c r="Q63" s="3">
        <v>31.2</v>
      </c>
    </row>
    <row r="64" spans="1:30" x14ac:dyDescent="0.25">
      <c r="A64" s="16" t="s">
        <v>334</v>
      </c>
      <c r="B64" s="2"/>
      <c r="C64" s="2" t="s">
        <v>150</v>
      </c>
      <c r="D64" s="2" t="s">
        <v>42</v>
      </c>
      <c r="E64" s="3">
        <v>27.9</v>
      </c>
      <c r="F64" s="3">
        <v>27.9</v>
      </c>
      <c r="G64" s="3">
        <v>27.9</v>
      </c>
      <c r="H64" s="3">
        <v>27.9</v>
      </c>
      <c r="I64" s="3">
        <v>27.9</v>
      </c>
      <c r="J64" s="3">
        <v>27.9</v>
      </c>
      <c r="K64" s="3">
        <v>27.9</v>
      </c>
      <c r="L64" s="3">
        <v>27.9</v>
      </c>
      <c r="M64" s="3">
        <v>27.9</v>
      </c>
      <c r="N64" s="3">
        <v>27.9</v>
      </c>
      <c r="O64" s="3">
        <v>27.9</v>
      </c>
      <c r="P64" s="3">
        <v>27.9</v>
      </c>
      <c r="Q64" s="3">
        <v>27.9</v>
      </c>
    </row>
    <row r="65" spans="1:17" x14ac:dyDescent="0.25">
      <c r="A65" s="16" t="s">
        <v>43</v>
      </c>
      <c r="B65" s="2" t="s">
        <v>153</v>
      </c>
      <c r="C65" s="2" t="s">
        <v>303</v>
      </c>
      <c r="D65" s="2" t="s">
        <v>44</v>
      </c>
      <c r="E65" s="10">
        <v>81000</v>
      </c>
      <c r="F65" s="10">
        <v>81000</v>
      </c>
      <c r="G65" s="10">
        <v>81000</v>
      </c>
      <c r="H65" s="10">
        <v>81000</v>
      </c>
      <c r="I65" s="10">
        <v>81000</v>
      </c>
      <c r="J65" s="10">
        <v>81000</v>
      </c>
      <c r="K65" s="10">
        <v>81000</v>
      </c>
      <c r="L65" s="10">
        <v>81000</v>
      </c>
      <c r="M65" s="10">
        <v>81000</v>
      </c>
      <c r="N65" s="10">
        <v>81000</v>
      </c>
      <c r="O65" s="10">
        <v>81000</v>
      </c>
      <c r="P65" s="10">
        <v>81000</v>
      </c>
      <c r="Q65" s="10">
        <v>81000</v>
      </c>
    </row>
    <row r="66" spans="1:17" x14ac:dyDescent="0.25">
      <c r="A66" s="16" t="s">
        <v>45</v>
      </c>
      <c r="B66" s="2" t="s">
        <v>154</v>
      </c>
      <c r="C66" s="2"/>
      <c r="D66" s="2"/>
      <c r="E66" s="3">
        <v>8.31</v>
      </c>
      <c r="F66" s="3">
        <v>8.31</v>
      </c>
      <c r="G66" s="3">
        <v>8.31</v>
      </c>
      <c r="H66" s="3">
        <v>8.31</v>
      </c>
      <c r="I66" s="3">
        <v>8.31</v>
      </c>
      <c r="J66" s="3">
        <v>8.31</v>
      </c>
      <c r="K66" s="3">
        <v>8.31</v>
      </c>
      <c r="L66" s="3">
        <v>8.31</v>
      </c>
      <c r="M66" s="3">
        <v>8.31</v>
      </c>
      <c r="N66" s="3">
        <v>8.31</v>
      </c>
      <c r="O66" s="3">
        <v>8.31</v>
      </c>
      <c r="P66" s="3">
        <v>8.31</v>
      </c>
      <c r="Q66" s="3">
        <v>8.31</v>
      </c>
    </row>
    <row r="67" spans="1:17" x14ac:dyDescent="0.25">
      <c r="A67" s="16" t="s">
        <v>46</v>
      </c>
      <c r="B67" s="2" t="s">
        <v>155</v>
      </c>
      <c r="C67" s="2" t="s">
        <v>317</v>
      </c>
      <c r="D67" s="2" t="s">
        <v>47</v>
      </c>
      <c r="E67" s="3">
        <v>4</v>
      </c>
      <c r="F67" s="3">
        <v>4</v>
      </c>
      <c r="G67" s="3">
        <v>4</v>
      </c>
      <c r="H67" s="3">
        <v>4</v>
      </c>
      <c r="I67" s="3">
        <v>4</v>
      </c>
      <c r="J67" s="3">
        <v>4</v>
      </c>
      <c r="K67" s="3">
        <v>4</v>
      </c>
      <c r="L67" s="3">
        <v>4</v>
      </c>
      <c r="M67" s="3">
        <v>4</v>
      </c>
      <c r="N67" s="3">
        <v>4</v>
      </c>
      <c r="O67" s="3">
        <v>4</v>
      </c>
      <c r="P67" s="3">
        <v>4</v>
      </c>
      <c r="Q67" s="3">
        <v>4</v>
      </c>
    </row>
    <row r="68" spans="1:17" x14ac:dyDescent="0.25">
      <c r="A68" s="16" t="s">
        <v>156</v>
      </c>
      <c r="B68" s="2" t="s">
        <v>157</v>
      </c>
      <c r="C68" s="2" t="s">
        <v>317</v>
      </c>
      <c r="D68" s="2" t="s">
        <v>48</v>
      </c>
      <c r="E68" s="3">
        <v>0.45</v>
      </c>
      <c r="F68" s="3">
        <v>0.45</v>
      </c>
      <c r="G68" s="3">
        <v>0.45</v>
      </c>
      <c r="H68" s="3">
        <v>0.45</v>
      </c>
      <c r="I68" s="3">
        <v>0.45</v>
      </c>
      <c r="J68" s="3">
        <v>0.45</v>
      </c>
      <c r="K68" s="3">
        <v>0.45</v>
      </c>
      <c r="L68" s="3">
        <v>0.45</v>
      </c>
      <c r="M68" s="3">
        <v>0.45</v>
      </c>
      <c r="N68" s="3">
        <v>0.45</v>
      </c>
      <c r="O68" s="3">
        <v>0.45</v>
      </c>
      <c r="P68" s="3">
        <v>0.45</v>
      </c>
      <c r="Q68" s="3">
        <v>0.45</v>
      </c>
    </row>
    <row r="69" spans="1:17" x14ac:dyDescent="0.25">
      <c r="A69" s="16" t="s">
        <v>49</v>
      </c>
      <c r="B69" s="2" t="s">
        <v>155</v>
      </c>
      <c r="C69" s="2" t="s">
        <v>317</v>
      </c>
      <c r="D69" s="2"/>
      <c r="E69" s="3">
        <v>10</v>
      </c>
      <c r="F69" s="3">
        <v>10</v>
      </c>
      <c r="G69" s="3">
        <v>10</v>
      </c>
      <c r="H69" s="3">
        <v>10</v>
      </c>
      <c r="I69" s="3">
        <v>10</v>
      </c>
      <c r="J69" s="3">
        <v>10</v>
      </c>
      <c r="K69" s="3">
        <v>10</v>
      </c>
      <c r="L69" s="3">
        <v>10</v>
      </c>
      <c r="M69" s="3">
        <v>10</v>
      </c>
      <c r="N69" s="3">
        <v>10</v>
      </c>
      <c r="O69" s="3">
        <v>10</v>
      </c>
      <c r="P69" s="3">
        <v>10</v>
      </c>
      <c r="Q69" s="3">
        <v>10</v>
      </c>
    </row>
    <row r="70" spans="1:17" x14ac:dyDescent="0.25">
      <c r="A70" s="16" t="s">
        <v>80</v>
      </c>
      <c r="B70" s="2" t="s">
        <v>158</v>
      </c>
      <c r="C70" s="43"/>
      <c r="D70" s="2" t="s">
        <v>50</v>
      </c>
      <c r="E70" s="4">
        <f t="shared" ref="E70:M70" si="83">+E67/E68*12/16</f>
        <v>6.666666666666667</v>
      </c>
      <c r="F70" s="4">
        <f t="shared" si="83"/>
        <v>6.666666666666667</v>
      </c>
      <c r="G70" s="4">
        <f t="shared" ref="G70:H70" si="84">+G67/G68*12/16</f>
        <v>6.666666666666667</v>
      </c>
      <c r="H70" s="4">
        <f t="shared" si="84"/>
        <v>6.666666666666667</v>
      </c>
      <c r="I70" s="4">
        <f t="shared" ref="I70" si="85">+I67/I68*12/16</f>
        <v>6.666666666666667</v>
      </c>
      <c r="J70" s="4">
        <f t="shared" si="83"/>
        <v>6.666666666666667</v>
      </c>
      <c r="K70" s="4">
        <f t="shared" si="83"/>
        <v>6.666666666666667</v>
      </c>
      <c r="L70" s="4">
        <f t="shared" si="83"/>
        <v>6.666666666666667</v>
      </c>
      <c r="M70" s="4">
        <f t="shared" si="83"/>
        <v>6.666666666666667</v>
      </c>
      <c r="N70" s="4">
        <f t="shared" ref="N70:Q70" si="86">+N67/N68*12/16</f>
        <v>6.666666666666667</v>
      </c>
      <c r="O70" s="4">
        <f t="shared" ref="O70:P70" si="87">+O67/O68*12/16</f>
        <v>6.666666666666667</v>
      </c>
      <c r="P70" s="4">
        <f t="shared" si="87"/>
        <v>6.666666666666667</v>
      </c>
      <c r="Q70" s="4">
        <f t="shared" si="86"/>
        <v>6.666666666666667</v>
      </c>
    </row>
    <row r="71" spans="1:17" x14ac:dyDescent="0.25">
      <c r="A71" s="16" t="s">
        <v>164</v>
      </c>
      <c r="B71" s="2" t="s">
        <v>158</v>
      </c>
      <c r="C71" s="2"/>
      <c r="D71" s="2"/>
      <c r="E71" s="4">
        <f t="shared" ref="E71:M71" si="88">+E69/16*12/E68</f>
        <v>16.666666666666668</v>
      </c>
      <c r="F71" s="4">
        <f t="shared" si="88"/>
        <v>16.666666666666668</v>
      </c>
      <c r="G71" s="4">
        <f t="shared" ref="G71:H71" si="89">+G69/16*12/G68</f>
        <v>16.666666666666668</v>
      </c>
      <c r="H71" s="4">
        <f t="shared" si="89"/>
        <v>16.666666666666668</v>
      </c>
      <c r="I71" s="4">
        <f t="shared" ref="I71" si="90">+I69/16*12/I68</f>
        <v>16.666666666666668</v>
      </c>
      <c r="J71" s="4">
        <f t="shared" si="88"/>
        <v>16.666666666666668</v>
      </c>
      <c r="K71" s="4">
        <f t="shared" si="88"/>
        <v>16.666666666666668</v>
      </c>
      <c r="L71" s="4">
        <f t="shared" si="88"/>
        <v>16.666666666666668</v>
      </c>
      <c r="M71" s="4">
        <f t="shared" si="88"/>
        <v>16.666666666666668</v>
      </c>
      <c r="N71" s="4">
        <f t="shared" ref="N71:Q71" si="91">+N69/16*12/N68</f>
        <v>16.666666666666668</v>
      </c>
      <c r="O71" s="4">
        <f t="shared" ref="O71:P71" si="92">+O69/16*12/O68</f>
        <v>16.666666666666668</v>
      </c>
      <c r="P71" s="4">
        <f t="shared" si="92"/>
        <v>16.666666666666668</v>
      </c>
      <c r="Q71" s="4">
        <f t="shared" si="91"/>
        <v>16.666666666666668</v>
      </c>
    </row>
    <row r="72" spans="1:17" x14ac:dyDescent="0.25">
      <c r="A72" s="16" t="s">
        <v>161</v>
      </c>
      <c r="B72" s="2" t="s">
        <v>101</v>
      </c>
      <c r="C72" s="2"/>
      <c r="D72" s="2" t="s">
        <v>51</v>
      </c>
      <c r="E72" s="4">
        <f t="shared" ref="E72:Q72" si="93">+E9</f>
        <v>40</v>
      </c>
      <c r="F72" s="4">
        <f t="shared" si="93"/>
        <v>40</v>
      </c>
      <c r="G72" s="4">
        <f t="shared" si="93"/>
        <v>40</v>
      </c>
      <c r="H72" s="4">
        <f t="shared" si="93"/>
        <v>40</v>
      </c>
      <c r="I72" s="4">
        <f t="shared" si="93"/>
        <v>40</v>
      </c>
      <c r="J72" s="4">
        <f t="shared" si="93"/>
        <v>40</v>
      </c>
      <c r="K72" s="4">
        <f t="shared" si="93"/>
        <v>40</v>
      </c>
      <c r="L72" s="4">
        <f t="shared" si="93"/>
        <v>40</v>
      </c>
      <c r="M72" s="4">
        <f t="shared" si="93"/>
        <v>40</v>
      </c>
      <c r="N72" s="4">
        <f t="shared" si="93"/>
        <v>40</v>
      </c>
      <c r="O72" s="4">
        <f t="shared" si="93"/>
        <v>40</v>
      </c>
      <c r="P72" s="4">
        <f t="shared" si="93"/>
        <v>40</v>
      </c>
      <c r="Q72" s="4">
        <f t="shared" si="93"/>
        <v>40</v>
      </c>
    </row>
    <row r="73" spans="1:17" x14ac:dyDescent="0.25">
      <c r="A73" s="16" t="s">
        <v>162</v>
      </c>
      <c r="B73" s="2" t="s">
        <v>101</v>
      </c>
      <c r="C73" s="2"/>
      <c r="D73" s="2"/>
      <c r="E73" s="4">
        <f t="shared" ref="E73:Q73" si="94">+E8</f>
        <v>80</v>
      </c>
      <c r="F73" s="4">
        <f t="shared" si="94"/>
        <v>80</v>
      </c>
      <c r="G73" s="4">
        <f t="shared" si="94"/>
        <v>80</v>
      </c>
      <c r="H73" s="4">
        <f t="shared" si="94"/>
        <v>80</v>
      </c>
      <c r="I73" s="4">
        <f t="shared" si="94"/>
        <v>80</v>
      </c>
      <c r="J73" s="4">
        <f t="shared" si="94"/>
        <v>80</v>
      </c>
      <c r="K73" s="4">
        <f t="shared" si="94"/>
        <v>80</v>
      </c>
      <c r="L73" s="4">
        <f t="shared" si="94"/>
        <v>80</v>
      </c>
      <c r="M73" s="4">
        <f t="shared" si="94"/>
        <v>80</v>
      </c>
      <c r="N73" s="4">
        <f t="shared" si="94"/>
        <v>80</v>
      </c>
      <c r="O73" s="4">
        <f t="shared" si="94"/>
        <v>80</v>
      </c>
      <c r="P73" s="4">
        <f t="shared" si="94"/>
        <v>80</v>
      </c>
      <c r="Q73" s="4">
        <f t="shared" si="94"/>
        <v>80</v>
      </c>
    </row>
    <row r="74" spans="1:17" x14ac:dyDescent="0.25">
      <c r="A74" s="16" t="s">
        <v>160</v>
      </c>
      <c r="B74" s="2" t="s">
        <v>116</v>
      </c>
      <c r="C74" s="2"/>
      <c r="D74" s="2" t="s">
        <v>312</v>
      </c>
      <c r="E74" s="5">
        <v>0.66</v>
      </c>
      <c r="F74" s="5">
        <v>0.06</v>
      </c>
      <c r="G74" s="5">
        <v>0.06</v>
      </c>
      <c r="H74" s="5">
        <v>0.06</v>
      </c>
      <c r="I74" s="5">
        <v>0.06</v>
      </c>
      <c r="J74" s="5">
        <v>0.66</v>
      </c>
      <c r="K74" s="5">
        <v>0.66</v>
      </c>
      <c r="L74" s="5">
        <v>0.66</v>
      </c>
      <c r="M74" s="5">
        <v>0.66</v>
      </c>
      <c r="N74" s="5">
        <v>0.06</v>
      </c>
      <c r="O74" s="5">
        <v>0.06</v>
      </c>
      <c r="P74" s="5">
        <v>0.06</v>
      </c>
      <c r="Q74" s="5">
        <v>0.06</v>
      </c>
    </row>
    <row r="75" spans="1:17" x14ac:dyDescent="0.25">
      <c r="A75" s="16" t="s">
        <v>163</v>
      </c>
      <c r="B75" s="2" t="s">
        <v>276</v>
      </c>
      <c r="C75" s="2" t="s">
        <v>304</v>
      </c>
      <c r="D75" s="2"/>
      <c r="E75" s="3">
        <v>7.99</v>
      </c>
      <c r="F75" s="3">
        <v>7.99</v>
      </c>
      <c r="G75" s="3">
        <v>7.99</v>
      </c>
      <c r="H75" s="3">
        <v>7.99</v>
      </c>
      <c r="I75" s="3">
        <v>7.99</v>
      </c>
      <c r="J75" s="3">
        <v>7.99</v>
      </c>
      <c r="K75" s="3">
        <v>7.99</v>
      </c>
      <c r="L75" s="3">
        <v>7.99</v>
      </c>
      <c r="M75" s="3">
        <v>7.99</v>
      </c>
      <c r="N75" s="3">
        <v>7.99</v>
      </c>
      <c r="O75" s="3">
        <v>7.99</v>
      </c>
      <c r="P75" s="3">
        <v>7.99</v>
      </c>
      <c r="Q75" s="3">
        <v>7.99</v>
      </c>
    </row>
    <row r="76" spans="1:17" x14ac:dyDescent="0.25">
      <c r="A76" s="16" t="s">
        <v>52</v>
      </c>
      <c r="B76" s="2" t="s">
        <v>276</v>
      </c>
      <c r="C76" s="2"/>
      <c r="D76" s="2" t="s">
        <v>336</v>
      </c>
      <c r="E76" s="4">
        <f t="shared" ref="E76:M76" si="95">+E74*E75</f>
        <v>5.2734000000000005</v>
      </c>
      <c r="F76" s="4">
        <f t="shared" si="95"/>
        <v>0.47939999999999999</v>
      </c>
      <c r="G76" s="4">
        <f t="shared" ref="G76:H76" si="96">+G74*G75</f>
        <v>0.47939999999999999</v>
      </c>
      <c r="H76" s="4">
        <f t="shared" si="96"/>
        <v>0.47939999999999999</v>
      </c>
      <c r="I76" s="4">
        <f t="shared" ref="I76" si="97">+I74*I75</f>
        <v>0.47939999999999999</v>
      </c>
      <c r="J76" s="4">
        <f t="shared" si="95"/>
        <v>5.2734000000000005</v>
      </c>
      <c r="K76" s="4">
        <f t="shared" si="95"/>
        <v>5.2734000000000005</v>
      </c>
      <c r="L76" s="4">
        <f t="shared" si="95"/>
        <v>5.2734000000000005</v>
      </c>
      <c r="M76" s="4">
        <f t="shared" si="95"/>
        <v>5.2734000000000005</v>
      </c>
      <c r="N76" s="4">
        <f t="shared" ref="N76:Q76" si="98">+N74*N75</f>
        <v>0.47939999999999999</v>
      </c>
      <c r="O76" s="4">
        <f t="shared" ref="O76:P76" si="99">+O74*O75</f>
        <v>0.47939999999999999</v>
      </c>
      <c r="P76" s="4">
        <f t="shared" si="99"/>
        <v>0.47939999999999999</v>
      </c>
      <c r="Q76" s="4">
        <f t="shared" si="98"/>
        <v>0.47939999999999999</v>
      </c>
    </row>
    <row r="77" spans="1:17" x14ac:dyDescent="0.25">
      <c r="A77" s="16" t="s">
        <v>281</v>
      </c>
      <c r="B77" s="2" t="s">
        <v>282</v>
      </c>
      <c r="C77" s="2"/>
      <c r="D77" s="2"/>
      <c r="E77" s="3">
        <v>365</v>
      </c>
      <c r="F77" s="3">
        <v>365</v>
      </c>
      <c r="G77" s="3">
        <v>365</v>
      </c>
      <c r="H77" s="3">
        <v>365</v>
      </c>
      <c r="I77" s="3">
        <v>365</v>
      </c>
      <c r="J77" s="3">
        <v>365</v>
      </c>
      <c r="K77" s="3">
        <v>365</v>
      </c>
      <c r="L77" s="3">
        <v>365</v>
      </c>
      <c r="M77" s="3">
        <v>365</v>
      </c>
      <c r="N77" s="3">
        <v>365</v>
      </c>
      <c r="O77" s="3">
        <v>365</v>
      </c>
      <c r="P77" s="3">
        <v>365</v>
      </c>
      <c r="Q77" s="3">
        <v>365</v>
      </c>
    </row>
    <row r="78" spans="1:17" x14ac:dyDescent="0.25">
      <c r="A78" s="16" t="s">
        <v>279</v>
      </c>
      <c r="B78" s="2" t="s">
        <v>159</v>
      </c>
      <c r="C78" s="2" t="s">
        <v>299</v>
      </c>
      <c r="D78" s="2"/>
      <c r="E78" s="3">
        <v>40</v>
      </c>
      <c r="F78" s="3">
        <v>40</v>
      </c>
      <c r="G78" s="3">
        <v>40</v>
      </c>
      <c r="H78" s="3">
        <v>40</v>
      </c>
      <c r="I78" s="3">
        <v>40</v>
      </c>
      <c r="J78" s="3">
        <v>40</v>
      </c>
      <c r="K78" s="3">
        <v>40</v>
      </c>
      <c r="L78" s="3">
        <v>40</v>
      </c>
      <c r="M78" s="3">
        <v>40</v>
      </c>
      <c r="N78" s="3">
        <v>40</v>
      </c>
      <c r="O78" s="3">
        <v>40</v>
      </c>
      <c r="P78" s="3">
        <v>40</v>
      </c>
      <c r="Q78" s="3">
        <v>40</v>
      </c>
    </row>
    <row r="79" spans="1:17" x14ac:dyDescent="0.25">
      <c r="A79" s="16" t="s">
        <v>170</v>
      </c>
      <c r="B79" s="2" t="s">
        <v>283</v>
      </c>
      <c r="C79" s="2" t="s">
        <v>299</v>
      </c>
      <c r="D79" s="2"/>
      <c r="E79" s="10">
        <v>8456</v>
      </c>
      <c r="F79" s="10">
        <v>8456</v>
      </c>
      <c r="G79" s="10">
        <v>8456</v>
      </c>
      <c r="H79" s="10">
        <v>8456</v>
      </c>
      <c r="I79" s="10">
        <v>8456</v>
      </c>
      <c r="J79" s="10">
        <v>8456</v>
      </c>
      <c r="K79" s="10">
        <v>8456</v>
      </c>
      <c r="L79" s="10">
        <v>8456</v>
      </c>
      <c r="M79" s="10">
        <v>8456</v>
      </c>
      <c r="N79" s="10">
        <v>8456</v>
      </c>
      <c r="O79" s="10">
        <v>8456</v>
      </c>
      <c r="P79" s="10">
        <v>8456</v>
      </c>
      <c r="Q79" s="10">
        <v>8456</v>
      </c>
    </row>
    <row r="80" spans="1:17" x14ac:dyDescent="0.25">
      <c r="A80" s="16" t="s">
        <v>54</v>
      </c>
      <c r="B80" s="2" t="s">
        <v>175</v>
      </c>
      <c r="C80" s="2" t="s">
        <v>311</v>
      </c>
      <c r="D80" s="2"/>
      <c r="E80" s="5">
        <v>0.71</v>
      </c>
      <c r="F80" s="5">
        <v>0.71</v>
      </c>
      <c r="G80" s="5">
        <v>0.71</v>
      </c>
      <c r="H80" s="5">
        <v>0.71</v>
      </c>
      <c r="I80" s="5">
        <v>0.71</v>
      </c>
      <c r="J80" s="5">
        <v>0.71</v>
      </c>
      <c r="K80" s="5">
        <v>0.71</v>
      </c>
      <c r="L80" s="5">
        <v>0.71</v>
      </c>
      <c r="M80" s="5">
        <v>0.71</v>
      </c>
      <c r="N80" s="5">
        <v>0.71</v>
      </c>
      <c r="O80" s="5">
        <v>0.71</v>
      </c>
      <c r="P80" s="5">
        <v>0.71</v>
      </c>
      <c r="Q80" s="5">
        <v>0.71</v>
      </c>
    </row>
    <row r="81" spans="1:17" x14ac:dyDescent="0.25">
      <c r="A81" s="16" t="s">
        <v>55</v>
      </c>
      <c r="B81" s="2" t="s">
        <v>175</v>
      </c>
      <c r="C81" s="2"/>
      <c r="D81" s="2" t="s">
        <v>325</v>
      </c>
      <c r="E81" s="3">
        <v>1</v>
      </c>
      <c r="F81" s="3">
        <v>1</v>
      </c>
      <c r="G81" s="3">
        <v>1</v>
      </c>
      <c r="H81" s="3">
        <v>1</v>
      </c>
      <c r="I81" s="3">
        <v>1</v>
      </c>
      <c r="J81" s="3">
        <v>1</v>
      </c>
      <c r="K81" s="3">
        <v>1</v>
      </c>
      <c r="L81" s="3">
        <v>1</v>
      </c>
      <c r="M81" s="3">
        <v>1</v>
      </c>
      <c r="N81" s="3">
        <v>1</v>
      </c>
      <c r="O81" s="3">
        <v>1</v>
      </c>
      <c r="P81" s="3">
        <v>1</v>
      </c>
      <c r="Q81" s="3">
        <v>1</v>
      </c>
    </row>
    <row r="82" spans="1:17" x14ac:dyDescent="0.25">
      <c r="A82" s="16" t="s">
        <v>180</v>
      </c>
      <c r="B82" s="2" t="s">
        <v>284</v>
      </c>
      <c r="C82" s="2"/>
      <c r="D82" s="2"/>
      <c r="E82" s="19">
        <f t="shared" ref="E82:Q82" si="100">+E79*E81*(1-E80)</f>
        <v>2452.2400000000002</v>
      </c>
      <c r="F82" s="19">
        <f t="shared" si="100"/>
        <v>2452.2400000000002</v>
      </c>
      <c r="G82" s="19">
        <f t="shared" ref="G82:H82" si="101">+G79*G81*(1-G80)</f>
        <v>2452.2400000000002</v>
      </c>
      <c r="H82" s="19">
        <f t="shared" si="101"/>
        <v>2452.2400000000002</v>
      </c>
      <c r="I82" s="19">
        <f t="shared" ref="I82" si="102">+I79*I81*(1-I80)</f>
        <v>2452.2400000000002</v>
      </c>
      <c r="J82" s="19">
        <f t="shared" si="100"/>
        <v>2452.2400000000002</v>
      </c>
      <c r="K82" s="19">
        <f t="shared" si="100"/>
        <v>2452.2400000000002</v>
      </c>
      <c r="L82" s="19">
        <f t="shared" si="100"/>
        <v>2452.2400000000002</v>
      </c>
      <c r="M82" s="19">
        <f t="shared" si="100"/>
        <v>2452.2400000000002</v>
      </c>
      <c r="N82" s="19">
        <f t="shared" si="100"/>
        <v>2452.2400000000002</v>
      </c>
      <c r="O82" s="19">
        <f t="shared" si="100"/>
        <v>2452.2400000000002</v>
      </c>
      <c r="P82" s="19">
        <f t="shared" si="100"/>
        <v>2452.2400000000002</v>
      </c>
      <c r="Q82" s="19">
        <f t="shared" si="100"/>
        <v>2452.2400000000002</v>
      </c>
    </row>
    <row r="83" spans="1:17" x14ac:dyDescent="0.25">
      <c r="A83" s="16" t="s">
        <v>56</v>
      </c>
      <c r="B83" s="2" t="s">
        <v>169</v>
      </c>
      <c r="C83" s="2" t="s">
        <v>311</v>
      </c>
      <c r="D83" s="2"/>
      <c r="E83" s="22">
        <v>0.13500000000000001</v>
      </c>
      <c r="F83" s="22">
        <v>0.13500000000000001</v>
      </c>
      <c r="G83" s="22">
        <v>0.13500000000000001</v>
      </c>
      <c r="H83" s="22">
        <v>0.13500000000000001</v>
      </c>
      <c r="I83" s="22">
        <v>0.13500000000000001</v>
      </c>
      <c r="J83" s="22">
        <v>0.13500000000000001</v>
      </c>
      <c r="K83" s="22">
        <v>0.13500000000000001</v>
      </c>
      <c r="L83" s="22">
        <v>0.13500000000000001</v>
      </c>
      <c r="M83" s="22">
        <v>0.13500000000000001</v>
      </c>
      <c r="N83" s="22">
        <v>0.13500000000000001</v>
      </c>
      <c r="O83" s="22">
        <v>0.13500000000000001</v>
      </c>
      <c r="P83" s="22">
        <v>0.13500000000000001</v>
      </c>
      <c r="Q83" s="22">
        <v>0.13500000000000001</v>
      </c>
    </row>
    <row r="84" spans="1:17" x14ac:dyDescent="0.25">
      <c r="A84" s="16" t="s">
        <v>179</v>
      </c>
      <c r="B84" s="2" t="s">
        <v>286</v>
      </c>
      <c r="C84" s="2"/>
      <c r="D84" s="2"/>
      <c r="E84" s="19">
        <f t="shared" ref="E84:Q84" si="103">+E79*(1-E80)/E83</f>
        <v>18164.740740740741</v>
      </c>
      <c r="F84" s="19">
        <f t="shared" si="103"/>
        <v>18164.740740740741</v>
      </c>
      <c r="G84" s="19">
        <f t="shared" ref="G84:H84" si="104">+G79*(1-G80)/G83</f>
        <v>18164.740740740741</v>
      </c>
      <c r="H84" s="19">
        <f t="shared" si="104"/>
        <v>18164.740740740741</v>
      </c>
      <c r="I84" s="19">
        <f t="shared" ref="I84" si="105">+I79*(1-I80)/I83</f>
        <v>18164.740740740741</v>
      </c>
      <c r="J84" s="19">
        <f t="shared" si="103"/>
        <v>18164.740740740741</v>
      </c>
      <c r="K84" s="19">
        <f t="shared" si="103"/>
        <v>18164.740740740741</v>
      </c>
      <c r="L84" s="19">
        <f t="shared" si="103"/>
        <v>18164.740740740741</v>
      </c>
      <c r="M84" s="19">
        <f t="shared" si="103"/>
        <v>18164.740740740741</v>
      </c>
      <c r="N84" s="19">
        <f t="shared" si="103"/>
        <v>18164.740740740741</v>
      </c>
      <c r="O84" s="19">
        <f t="shared" si="103"/>
        <v>18164.740740740741</v>
      </c>
      <c r="P84" s="19">
        <f t="shared" si="103"/>
        <v>18164.740740740741</v>
      </c>
      <c r="Q84" s="19">
        <f t="shared" si="103"/>
        <v>18164.740740740741</v>
      </c>
    </row>
    <row r="85" spans="1:17" x14ac:dyDescent="0.25">
      <c r="A85" s="16" t="s">
        <v>289</v>
      </c>
      <c r="B85" s="2" t="s">
        <v>290</v>
      </c>
      <c r="C85" s="2" t="s">
        <v>311</v>
      </c>
      <c r="D85" s="2"/>
      <c r="E85" s="3">
        <v>1.85</v>
      </c>
      <c r="F85" s="3">
        <v>1.85</v>
      </c>
      <c r="G85" s="3">
        <v>1.85</v>
      </c>
      <c r="H85" s="3">
        <v>1.85</v>
      </c>
      <c r="I85" s="3">
        <v>1.85</v>
      </c>
      <c r="J85" s="3">
        <v>1.85</v>
      </c>
      <c r="K85" s="3">
        <v>1.85</v>
      </c>
      <c r="L85" s="3">
        <v>1.85</v>
      </c>
      <c r="M85" s="3">
        <v>1.85</v>
      </c>
      <c r="N85" s="3">
        <v>1.85</v>
      </c>
      <c r="O85" s="3">
        <v>1.85</v>
      </c>
      <c r="P85" s="3">
        <v>1.85</v>
      </c>
      <c r="Q85" s="3">
        <v>1.85</v>
      </c>
    </row>
    <row r="86" spans="1:17" x14ac:dyDescent="0.25">
      <c r="A86" s="16" t="s">
        <v>292</v>
      </c>
      <c r="B86" s="2" t="s">
        <v>291</v>
      </c>
      <c r="C86" s="2" t="s">
        <v>311</v>
      </c>
      <c r="D86" s="2"/>
      <c r="E86" s="3">
        <v>0.05</v>
      </c>
      <c r="F86" s="3">
        <v>0.05</v>
      </c>
      <c r="G86" s="3">
        <v>0.05</v>
      </c>
      <c r="H86" s="3">
        <v>0.05</v>
      </c>
      <c r="I86" s="3">
        <v>0.05</v>
      </c>
      <c r="J86" s="3">
        <v>0.05</v>
      </c>
      <c r="K86" s="3">
        <v>0.05</v>
      </c>
      <c r="L86" s="3">
        <v>0.05</v>
      </c>
      <c r="M86" s="3">
        <v>0.05</v>
      </c>
      <c r="N86" s="3">
        <v>0.05</v>
      </c>
      <c r="O86" s="3">
        <v>0.05</v>
      </c>
      <c r="P86" s="3">
        <v>0.05</v>
      </c>
      <c r="Q86" s="3">
        <v>0.05</v>
      </c>
    </row>
    <row r="87" spans="1:17" x14ac:dyDescent="0.25">
      <c r="A87" s="16" t="s">
        <v>187</v>
      </c>
      <c r="B87" s="2" t="s">
        <v>287</v>
      </c>
      <c r="C87" s="2"/>
      <c r="D87" s="2"/>
      <c r="E87" s="19">
        <f t="shared" ref="E87:Q87" si="106">E84/E85</f>
        <v>9818.7787787787784</v>
      </c>
      <c r="F87" s="19">
        <f t="shared" si="106"/>
        <v>9818.7787787787784</v>
      </c>
      <c r="G87" s="19">
        <f t="shared" ref="G87:H87" si="107">G84/G85</f>
        <v>9818.7787787787784</v>
      </c>
      <c r="H87" s="19">
        <f t="shared" si="107"/>
        <v>9818.7787787787784</v>
      </c>
      <c r="I87" s="19">
        <f t="shared" ref="I87" si="108">I84/I85</f>
        <v>9818.7787787787784</v>
      </c>
      <c r="J87" s="19">
        <f t="shared" si="106"/>
        <v>9818.7787787787784</v>
      </c>
      <c r="K87" s="19">
        <f t="shared" si="106"/>
        <v>9818.7787787787784</v>
      </c>
      <c r="L87" s="19">
        <f t="shared" si="106"/>
        <v>9818.7787787787784</v>
      </c>
      <c r="M87" s="19">
        <f t="shared" si="106"/>
        <v>9818.7787787787784</v>
      </c>
      <c r="N87" s="19">
        <f t="shared" si="106"/>
        <v>9818.7787787787784</v>
      </c>
      <c r="O87" s="19">
        <f t="shared" si="106"/>
        <v>9818.7787787787784</v>
      </c>
      <c r="P87" s="19">
        <f t="shared" si="106"/>
        <v>9818.7787787787784</v>
      </c>
      <c r="Q87" s="19">
        <f t="shared" si="106"/>
        <v>9818.7787787787784</v>
      </c>
    </row>
    <row r="88" spans="1:17" x14ac:dyDescent="0.25">
      <c r="A88" s="16" t="s">
        <v>189</v>
      </c>
      <c r="B88" s="2" t="s">
        <v>288</v>
      </c>
      <c r="C88" s="2"/>
      <c r="D88" s="2"/>
      <c r="E88" s="19">
        <f t="shared" ref="E88:Q88" si="109">+E87+E84</f>
        <v>27983.519519519519</v>
      </c>
      <c r="F88" s="19">
        <f t="shared" si="109"/>
        <v>27983.519519519519</v>
      </c>
      <c r="G88" s="19">
        <f t="shared" ref="G88:H88" si="110">+G87+G84</f>
        <v>27983.519519519519</v>
      </c>
      <c r="H88" s="19">
        <f t="shared" si="110"/>
        <v>27983.519519519519</v>
      </c>
      <c r="I88" s="19">
        <f t="shared" ref="I88" si="111">+I87+I84</f>
        <v>27983.519519519519</v>
      </c>
      <c r="J88" s="19">
        <f t="shared" si="109"/>
        <v>27983.519519519519</v>
      </c>
      <c r="K88" s="19">
        <f t="shared" si="109"/>
        <v>27983.519519519519</v>
      </c>
      <c r="L88" s="19">
        <f t="shared" si="109"/>
        <v>27983.519519519519</v>
      </c>
      <c r="M88" s="19">
        <f t="shared" si="109"/>
        <v>27983.519519519519</v>
      </c>
      <c r="N88" s="19">
        <f t="shared" si="109"/>
        <v>27983.519519519519</v>
      </c>
      <c r="O88" s="19">
        <f t="shared" si="109"/>
        <v>27983.519519519519</v>
      </c>
      <c r="P88" s="19">
        <f t="shared" si="109"/>
        <v>27983.519519519519</v>
      </c>
      <c r="Q88" s="19">
        <f t="shared" si="109"/>
        <v>27983.519519519519</v>
      </c>
    </row>
    <row r="89" spans="1:17" x14ac:dyDescent="0.25">
      <c r="A89" s="16" t="s">
        <v>190</v>
      </c>
      <c r="B89" s="2" t="s">
        <v>293</v>
      </c>
      <c r="C89" s="2" t="s">
        <v>319</v>
      </c>
      <c r="D89" s="2"/>
      <c r="E89" s="3">
        <v>0</v>
      </c>
      <c r="F89" s="3">
        <v>0</v>
      </c>
      <c r="G89" s="3">
        <v>0</v>
      </c>
      <c r="H89" s="3">
        <v>0</v>
      </c>
      <c r="I89" s="3">
        <v>0</v>
      </c>
      <c r="J89" s="3">
        <v>0</v>
      </c>
      <c r="K89" s="3">
        <v>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</row>
    <row r="90" spans="1:17" x14ac:dyDescent="0.25">
      <c r="A90" s="16" t="s">
        <v>192</v>
      </c>
      <c r="B90" s="2" t="s">
        <v>293</v>
      </c>
      <c r="C90" s="2" t="s">
        <v>309</v>
      </c>
      <c r="D90" s="2"/>
      <c r="E90" s="3">
        <f>0.4*365</f>
        <v>146</v>
      </c>
      <c r="F90" s="3">
        <f>0.4*365</f>
        <v>146</v>
      </c>
      <c r="G90" s="3">
        <f t="shared" ref="G90:Q90" si="112">0.4*365</f>
        <v>146</v>
      </c>
      <c r="H90" s="3">
        <f t="shared" si="112"/>
        <v>146</v>
      </c>
      <c r="I90" s="3">
        <f t="shared" si="112"/>
        <v>146</v>
      </c>
      <c r="J90" s="3">
        <f t="shared" si="112"/>
        <v>146</v>
      </c>
      <c r="K90" s="3">
        <f t="shared" si="112"/>
        <v>146</v>
      </c>
      <c r="L90" s="3">
        <f t="shared" si="112"/>
        <v>146</v>
      </c>
      <c r="M90" s="3">
        <f t="shared" si="112"/>
        <v>146</v>
      </c>
      <c r="N90" s="3">
        <f t="shared" si="112"/>
        <v>146</v>
      </c>
      <c r="O90" s="3">
        <f t="shared" si="112"/>
        <v>146</v>
      </c>
      <c r="P90" s="3">
        <f t="shared" si="112"/>
        <v>146</v>
      </c>
      <c r="Q90" s="3">
        <f t="shared" si="112"/>
        <v>146</v>
      </c>
    </row>
    <row r="91" spans="1:17" x14ac:dyDescent="0.25">
      <c r="A91" s="16" t="s">
        <v>57</v>
      </c>
      <c r="B91" s="2" t="s">
        <v>177</v>
      </c>
      <c r="C91" s="2" t="s">
        <v>310</v>
      </c>
      <c r="D91" s="2"/>
      <c r="E91" s="5">
        <v>0.85</v>
      </c>
      <c r="F91" s="5">
        <v>0.85</v>
      </c>
      <c r="G91" s="5">
        <v>0.85</v>
      </c>
      <c r="H91" s="5">
        <v>0.85</v>
      </c>
      <c r="I91" s="5">
        <v>0.85</v>
      </c>
      <c r="J91" s="5">
        <v>0.85</v>
      </c>
      <c r="K91" s="5">
        <v>0.85</v>
      </c>
      <c r="L91" s="5">
        <v>0.85</v>
      </c>
      <c r="M91" s="5">
        <v>0.85</v>
      </c>
      <c r="N91" s="5">
        <v>0.85</v>
      </c>
      <c r="O91" s="5">
        <v>0.85</v>
      </c>
      <c r="P91" s="5">
        <v>0.85</v>
      </c>
      <c r="Q91" s="5">
        <v>0.85</v>
      </c>
    </row>
    <row r="92" spans="1:17" x14ac:dyDescent="0.25">
      <c r="A92" s="16" t="s">
        <v>194</v>
      </c>
      <c r="B92" s="2" t="s">
        <v>285</v>
      </c>
      <c r="C92" s="2"/>
      <c r="D92" s="2"/>
      <c r="E92" s="19">
        <f t="shared" ref="E92:Q92" si="113">E90*E91</f>
        <v>124.1</v>
      </c>
      <c r="F92" s="19">
        <f t="shared" si="113"/>
        <v>124.1</v>
      </c>
      <c r="G92" s="19">
        <f t="shared" ref="G92:H92" si="114">G90*G91</f>
        <v>124.1</v>
      </c>
      <c r="H92" s="19">
        <f t="shared" si="114"/>
        <v>124.1</v>
      </c>
      <c r="I92" s="19">
        <f t="shared" ref="I92" si="115">I90*I91</f>
        <v>124.1</v>
      </c>
      <c r="J92" s="19">
        <f t="shared" si="113"/>
        <v>124.1</v>
      </c>
      <c r="K92" s="19">
        <f t="shared" si="113"/>
        <v>124.1</v>
      </c>
      <c r="L92" s="19">
        <f t="shared" si="113"/>
        <v>124.1</v>
      </c>
      <c r="M92" s="19">
        <f t="shared" si="113"/>
        <v>124.1</v>
      </c>
      <c r="N92" s="19">
        <f t="shared" si="113"/>
        <v>124.1</v>
      </c>
      <c r="O92" s="19">
        <f t="shared" si="113"/>
        <v>124.1</v>
      </c>
      <c r="P92" s="19">
        <f t="shared" si="113"/>
        <v>124.1</v>
      </c>
      <c r="Q92" s="19">
        <f t="shared" si="113"/>
        <v>124.1</v>
      </c>
    </row>
    <row r="93" spans="1:17" x14ac:dyDescent="0.25">
      <c r="A93" s="16" t="s">
        <v>195</v>
      </c>
      <c r="B93" s="2" t="s">
        <v>288</v>
      </c>
      <c r="C93" s="2"/>
      <c r="D93" s="2" t="s">
        <v>58</v>
      </c>
      <c r="E93" s="19">
        <f t="shared" ref="E93:Q93" si="116">+E88+E89+E90</f>
        <v>28129.519519519519</v>
      </c>
      <c r="F93" s="19">
        <f t="shared" si="116"/>
        <v>28129.519519519519</v>
      </c>
      <c r="G93" s="19">
        <f t="shared" ref="G93:H93" si="117">+G88+G89+G90</f>
        <v>28129.519519519519</v>
      </c>
      <c r="H93" s="19">
        <f t="shared" si="117"/>
        <v>28129.519519519519</v>
      </c>
      <c r="I93" s="19">
        <f t="shared" ref="I93" si="118">+I88+I89+I90</f>
        <v>28129.519519519519</v>
      </c>
      <c r="J93" s="19">
        <f t="shared" si="116"/>
        <v>28129.519519519519</v>
      </c>
      <c r="K93" s="19">
        <f t="shared" si="116"/>
        <v>28129.519519519519</v>
      </c>
      <c r="L93" s="19">
        <f t="shared" si="116"/>
        <v>28129.519519519519</v>
      </c>
      <c r="M93" s="19">
        <f t="shared" si="116"/>
        <v>28129.519519519519</v>
      </c>
      <c r="N93" s="19">
        <f t="shared" si="116"/>
        <v>28129.519519519519</v>
      </c>
      <c r="O93" s="19">
        <f t="shared" si="116"/>
        <v>28129.519519519519</v>
      </c>
      <c r="P93" s="19">
        <f t="shared" si="116"/>
        <v>28129.519519519519</v>
      </c>
      <c r="Q93" s="19">
        <f t="shared" si="116"/>
        <v>28129.519519519519</v>
      </c>
    </row>
    <row r="94" spans="1:17" x14ac:dyDescent="0.25">
      <c r="A94" s="16" t="s">
        <v>73</v>
      </c>
      <c r="B94" s="2" t="s">
        <v>147</v>
      </c>
      <c r="C94" s="2"/>
      <c r="D94" s="2"/>
      <c r="E94" s="4">
        <f t="shared" ref="E94:Q94" si="119">E93/E88</f>
        <v>1.0052173565908378</v>
      </c>
      <c r="F94" s="4">
        <f t="shared" si="119"/>
        <v>1.0052173565908378</v>
      </c>
      <c r="G94" s="4">
        <f t="shared" ref="G94:H94" si="120">G93/G88</f>
        <v>1.0052173565908378</v>
      </c>
      <c r="H94" s="4">
        <f t="shared" si="120"/>
        <v>1.0052173565908378</v>
      </c>
      <c r="I94" s="4">
        <f t="shared" ref="I94" si="121">I93/I88</f>
        <v>1.0052173565908378</v>
      </c>
      <c r="J94" s="4">
        <f t="shared" si="119"/>
        <v>1.0052173565908378</v>
      </c>
      <c r="K94" s="4">
        <f t="shared" si="119"/>
        <v>1.0052173565908378</v>
      </c>
      <c r="L94" s="4">
        <f t="shared" si="119"/>
        <v>1.0052173565908378</v>
      </c>
      <c r="M94" s="4">
        <f t="shared" si="119"/>
        <v>1.0052173565908378</v>
      </c>
      <c r="N94" s="4">
        <f t="shared" si="119"/>
        <v>1.0052173565908378</v>
      </c>
      <c r="O94" s="4">
        <f t="shared" si="119"/>
        <v>1.0052173565908378</v>
      </c>
      <c r="P94" s="4">
        <f t="shared" si="119"/>
        <v>1.0052173565908378</v>
      </c>
      <c r="Q94" s="4">
        <f t="shared" si="119"/>
        <v>1.0052173565908378</v>
      </c>
    </row>
    <row r="95" spans="1:17" x14ac:dyDescent="0.25">
      <c r="A95" s="16" t="s">
        <v>194</v>
      </c>
      <c r="B95" s="2" t="s">
        <v>196</v>
      </c>
      <c r="C95" s="2"/>
      <c r="D95" s="2"/>
      <c r="E95" s="4">
        <f>+E92/E93*1000</f>
        <v>4.4117355048985116</v>
      </c>
      <c r="F95" s="4">
        <f t="shared" ref="F95:Q95" si="122">+F92/F93*1000</f>
        <v>4.4117355048985116</v>
      </c>
      <c r="G95" s="4">
        <f t="shared" ref="G95:H95" si="123">+G92/G93*1000</f>
        <v>4.4117355048985116</v>
      </c>
      <c r="H95" s="4">
        <f t="shared" si="123"/>
        <v>4.4117355048985116</v>
      </c>
      <c r="I95" s="4">
        <f t="shared" ref="I95" si="124">+I92/I93*1000</f>
        <v>4.4117355048985116</v>
      </c>
      <c r="J95" s="4">
        <f t="shared" si="122"/>
        <v>4.4117355048985116</v>
      </c>
      <c r="K95" s="4">
        <f t="shared" si="122"/>
        <v>4.4117355048985116</v>
      </c>
      <c r="L95" s="4">
        <f t="shared" si="122"/>
        <v>4.4117355048985116</v>
      </c>
      <c r="M95" s="4">
        <f t="shared" si="122"/>
        <v>4.4117355048985116</v>
      </c>
      <c r="N95" s="4">
        <f t="shared" si="122"/>
        <v>4.4117355048985116</v>
      </c>
      <c r="O95" s="4">
        <f t="shared" si="122"/>
        <v>4.4117355048985116</v>
      </c>
      <c r="P95" s="4">
        <f t="shared" si="122"/>
        <v>4.4117355048985116</v>
      </c>
      <c r="Q95" s="4">
        <f t="shared" si="122"/>
        <v>4.4117355048985116</v>
      </c>
    </row>
    <row r="96" spans="1:17" x14ac:dyDescent="0.25">
      <c r="A96" s="16" t="s">
        <v>198</v>
      </c>
      <c r="B96" s="2" t="s">
        <v>199</v>
      </c>
      <c r="C96" s="2"/>
      <c r="D96" s="2"/>
      <c r="E96" s="3">
        <v>1000</v>
      </c>
      <c r="F96" s="3">
        <v>1000</v>
      </c>
      <c r="G96" s="3">
        <v>1000</v>
      </c>
      <c r="H96" s="3">
        <v>1000</v>
      </c>
      <c r="I96" s="3">
        <v>1000</v>
      </c>
      <c r="J96" s="3">
        <v>1000</v>
      </c>
      <c r="K96" s="3">
        <v>1000</v>
      </c>
      <c r="L96" s="3">
        <v>1000</v>
      </c>
      <c r="M96" s="3">
        <v>1000</v>
      </c>
      <c r="N96" s="3">
        <v>1000</v>
      </c>
      <c r="O96" s="3">
        <v>1000</v>
      </c>
      <c r="P96" s="3">
        <v>1000</v>
      </c>
      <c r="Q96" s="3">
        <v>1000</v>
      </c>
    </row>
    <row r="97" spans="1:17" x14ac:dyDescent="0.25">
      <c r="A97" s="16" t="s">
        <v>200</v>
      </c>
      <c r="B97" s="2" t="s">
        <v>102</v>
      </c>
      <c r="C97" s="2"/>
      <c r="D97" s="2"/>
      <c r="E97" s="4">
        <f>+E93/(E96/1000)/E76/E77/10</f>
        <v>1.4614324110783725</v>
      </c>
      <c r="F97" s="4">
        <f>+F93/(F96/1000)/F76/F77/10</f>
        <v>16.075756521862097</v>
      </c>
      <c r="G97" s="4">
        <f t="shared" ref="G97:Q97" si="125">+G93/(G96/1000)/G76/G77/10</f>
        <v>16.075756521862097</v>
      </c>
      <c r="H97" s="4">
        <f t="shared" si="125"/>
        <v>16.075756521862097</v>
      </c>
      <c r="I97" s="4">
        <f t="shared" si="125"/>
        <v>16.075756521862097</v>
      </c>
      <c r="J97" s="4">
        <f t="shared" si="125"/>
        <v>1.4614324110783725</v>
      </c>
      <c r="K97" s="4">
        <f t="shared" si="125"/>
        <v>1.4614324110783725</v>
      </c>
      <c r="L97" s="4">
        <f t="shared" si="125"/>
        <v>1.4614324110783725</v>
      </c>
      <c r="M97" s="4">
        <f t="shared" si="125"/>
        <v>1.4614324110783725</v>
      </c>
      <c r="N97" s="4">
        <f t="shared" si="125"/>
        <v>16.075756521862097</v>
      </c>
      <c r="O97" s="4">
        <f t="shared" si="125"/>
        <v>16.075756521862097</v>
      </c>
      <c r="P97" s="4">
        <f t="shared" si="125"/>
        <v>16.075756521862097</v>
      </c>
      <c r="Q97" s="4">
        <f t="shared" si="125"/>
        <v>16.075756521862097</v>
      </c>
    </row>
    <row r="98" spans="1:17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</row>
    <row r="99" spans="1:17" x14ac:dyDescent="0.25">
      <c r="A99" s="24" t="s">
        <v>295</v>
      </c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</row>
    <row r="100" spans="1:17" x14ac:dyDescent="0.25">
      <c r="A100" s="16" t="s">
        <v>59</v>
      </c>
      <c r="B100" s="2" t="s">
        <v>201</v>
      </c>
      <c r="C100" s="2" t="s">
        <v>74</v>
      </c>
      <c r="D100" s="2"/>
      <c r="E100" s="3">
        <v>0.42</v>
      </c>
      <c r="F100" s="3">
        <v>0.42</v>
      </c>
      <c r="G100" s="3">
        <v>0.42</v>
      </c>
      <c r="H100" s="3">
        <v>0.42</v>
      </c>
      <c r="I100" s="3">
        <v>0.42</v>
      </c>
      <c r="J100" s="3">
        <v>0.42</v>
      </c>
      <c r="K100" s="3">
        <v>0.42</v>
      </c>
      <c r="L100" s="3">
        <v>0.42</v>
      </c>
      <c r="M100" s="3">
        <v>0.42</v>
      </c>
      <c r="N100" s="3">
        <v>0.42</v>
      </c>
      <c r="O100" s="3">
        <v>0.42</v>
      </c>
      <c r="P100" s="3">
        <v>0.42</v>
      </c>
      <c r="Q100" s="3">
        <v>0.42</v>
      </c>
    </row>
    <row r="101" spans="1:17" x14ac:dyDescent="0.25">
      <c r="A101" s="16" t="s">
        <v>219</v>
      </c>
      <c r="B101" s="2" t="s">
        <v>204</v>
      </c>
      <c r="C101" s="2"/>
      <c r="D101" s="2"/>
      <c r="E101" s="9">
        <f t="shared" ref="E101:Q101" si="126">+EXP(E62-E65/(E66*E61))*24/1000</f>
        <v>1.2718997512956335E-3</v>
      </c>
      <c r="F101" s="9">
        <f t="shared" si="126"/>
        <v>1.2718997512956335E-3</v>
      </c>
      <c r="G101" s="9">
        <f t="shared" si="126"/>
        <v>1.2718997512956335E-3</v>
      </c>
      <c r="H101" s="9">
        <f t="shared" si="126"/>
        <v>1.2718997512956335E-3</v>
      </c>
      <c r="I101" s="9">
        <f t="shared" si="126"/>
        <v>1.2718997512956335E-3</v>
      </c>
      <c r="J101" s="9">
        <f t="shared" si="126"/>
        <v>1.2718997512956335E-3</v>
      </c>
      <c r="K101" s="9">
        <f t="shared" si="126"/>
        <v>1.2718997512956335E-3</v>
      </c>
      <c r="L101" s="9">
        <f t="shared" si="126"/>
        <v>1.2718997512956335E-3</v>
      </c>
      <c r="M101" s="9">
        <f t="shared" si="126"/>
        <v>1.2718997512956335E-3</v>
      </c>
      <c r="N101" s="9">
        <f t="shared" si="126"/>
        <v>1.2718997512956335E-3</v>
      </c>
      <c r="O101" s="9">
        <f t="shared" si="126"/>
        <v>1.2718997512956335E-3</v>
      </c>
      <c r="P101" s="9">
        <f t="shared" si="126"/>
        <v>1.2718997512956335E-3</v>
      </c>
      <c r="Q101" s="9">
        <f t="shared" si="126"/>
        <v>1.2718997512956335E-3</v>
      </c>
    </row>
    <row r="102" spans="1:17" x14ac:dyDescent="0.25">
      <c r="A102" s="16" t="s">
        <v>218</v>
      </c>
      <c r="B102" s="2" t="s">
        <v>217</v>
      </c>
      <c r="C102" s="2"/>
      <c r="D102" s="2"/>
      <c r="E102" s="9">
        <f t="shared" ref="E102:Q102" si="127">+E101*E70</f>
        <v>8.4793316753042237E-3</v>
      </c>
      <c r="F102" s="9">
        <f t="shared" si="127"/>
        <v>8.4793316753042237E-3</v>
      </c>
      <c r="G102" s="9">
        <f t="shared" si="127"/>
        <v>8.4793316753042237E-3</v>
      </c>
      <c r="H102" s="9">
        <f t="shared" si="127"/>
        <v>8.4793316753042237E-3</v>
      </c>
      <c r="I102" s="9">
        <f t="shared" si="127"/>
        <v>8.4793316753042237E-3</v>
      </c>
      <c r="J102" s="9">
        <f t="shared" si="127"/>
        <v>8.4793316753042237E-3</v>
      </c>
      <c r="K102" s="9">
        <f t="shared" si="127"/>
        <v>8.4793316753042237E-3</v>
      </c>
      <c r="L102" s="9">
        <f t="shared" si="127"/>
        <v>8.4793316753042237E-3</v>
      </c>
      <c r="M102" s="9">
        <f t="shared" si="127"/>
        <v>8.4793316753042237E-3</v>
      </c>
      <c r="N102" s="9">
        <f t="shared" si="127"/>
        <v>8.4793316753042237E-3</v>
      </c>
      <c r="O102" s="9">
        <f t="shared" si="127"/>
        <v>8.4793316753042237E-3</v>
      </c>
      <c r="P102" s="9">
        <f t="shared" si="127"/>
        <v>8.4793316753042237E-3</v>
      </c>
      <c r="Q102" s="9">
        <f t="shared" si="127"/>
        <v>8.4793316753042237E-3</v>
      </c>
    </row>
    <row r="103" spans="1:17" x14ac:dyDescent="0.25">
      <c r="A103" s="16" t="s">
        <v>202</v>
      </c>
      <c r="B103" s="2" t="s">
        <v>159</v>
      </c>
      <c r="C103" s="2"/>
      <c r="D103" s="2"/>
      <c r="E103" s="4">
        <f t="shared" ref="E103:Q103" si="128">+E100*E82</f>
        <v>1029.9408000000001</v>
      </c>
      <c r="F103" s="4">
        <f t="shared" si="128"/>
        <v>1029.9408000000001</v>
      </c>
      <c r="G103" s="4">
        <f t="shared" si="128"/>
        <v>1029.9408000000001</v>
      </c>
      <c r="H103" s="4">
        <f t="shared" si="128"/>
        <v>1029.9408000000001</v>
      </c>
      <c r="I103" s="4">
        <f t="shared" si="128"/>
        <v>1029.9408000000001</v>
      </c>
      <c r="J103" s="4">
        <f t="shared" si="128"/>
        <v>1029.9408000000001</v>
      </c>
      <c r="K103" s="4">
        <f t="shared" si="128"/>
        <v>1029.9408000000001</v>
      </c>
      <c r="L103" s="4">
        <f t="shared" si="128"/>
        <v>1029.9408000000001</v>
      </c>
      <c r="M103" s="4">
        <f t="shared" si="128"/>
        <v>1029.9408000000001</v>
      </c>
      <c r="N103" s="4">
        <f t="shared" si="128"/>
        <v>1029.9408000000001</v>
      </c>
      <c r="O103" s="4">
        <f t="shared" si="128"/>
        <v>1029.9408000000001</v>
      </c>
      <c r="P103" s="4">
        <f t="shared" si="128"/>
        <v>1029.9408000000001</v>
      </c>
      <c r="Q103" s="4">
        <f t="shared" si="128"/>
        <v>1029.9408000000001</v>
      </c>
    </row>
    <row r="104" spans="1:17" x14ac:dyDescent="0.25">
      <c r="A104" s="16" t="s">
        <v>203</v>
      </c>
      <c r="B104" s="2" t="s">
        <v>159</v>
      </c>
      <c r="C104" s="2"/>
      <c r="D104" s="2"/>
      <c r="E104" s="4">
        <f t="shared" ref="E104:Q104" si="129">+E82*(1-E100)</f>
        <v>1422.2992000000004</v>
      </c>
      <c r="F104" s="4">
        <f t="shared" si="129"/>
        <v>1422.2992000000004</v>
      </c>
      <c r="G104" s="4">
        <f t="shared" si="129"/>
        <v>1422.2992000000004</v>
      </c>
      <c r="H104" s="4">
        <f t="shared" si="129"/>
        <v>1422.2992000000004</v>
      </c>
      <c r="I104" s="4">
        <f t="shared" si="129"/>
        <v>1422.2992000000004</v>
      </c>
      <c r="J104" s="4">
        <f t="shared" si="129"/>
        <v>1422.2992000000004</v>
      </c>
      <c r="K104" s="4">
        <f t="shared" si="129"/>
        <v>1422.2992000000004</v>
      </c>
      <c r="L104" s="4">
        <f t="shared" si="129"/>
        <v>1422.2992000000004</v>
      </c>
      <c r="M104" s="4">
        <f t="shared" si="129"/>
        <v>1422.2992000000004</v>
      </c>
      <c r="N104" s="4">
        <f t="shared" si="129"/>
        <v>1422.2992000000004</v>
      </c>
      <c r="O104" s="4">
        <f t="shared" si="129"/>
        <v>1422.2992000000004</v>
      </c>
      <c r="P104" s="4">
        <f t="shared" si="129"/>
        <v>1422.2992000000004</v>
      </c>
      <c r="Q104" s="4">
        <f t="shared" si="129"/>
        <v>1422.2992000000004</v>
      </c>
    </row>
    <row r="105" spans="1:17" x14ac:dyDescent="0.25">
      <c r="A105" s="16" t="s">
        <v>216</v>
      </c>
      <c r="B105" s="2" t="s">
        <v>215</v>
      </c>
      <c r="C105" s="2"/>
      <c r="D105" s="2"/>
      <c r="E105" s="4">
        <f t="shared" ref="E105:Q105" si="130">+(1-E102)^E14</f>
        <v>0.70307682535534843</v>
      </c>
      <c r="F105" s="4">
        <f t="shared" si="130"/>
        <v>0.97487488942680334</v>
      </c>
      <c r="G105" s="4">
        <f t="shared" si="130"/>
        <v>0.97487488942680334</v>
      </c>
      <c r="H105" s="4">
        <f t="shared" si="130"/>
        <v>0.97487488942680334</v>
      </c>
      <c r="I105" s="4">
        <f t="shared" si="130"/>
        <v>0.97487488942680334</v>
      </c>
      <c r="J105" s="4">
        <f t="shared" si="130"/>
        <v>0.70307682535534843</v>
      </c>
      <c r="K105" s="4">
        <f t="shared" si="130"/>
        <v>0.70307682535534843</v>
      </c>
      <c r="L105" s="4">
        <f t="shared" si="130"/>
        <v>0.70307682535534843</v>
      </c>
      <c r="M105" s="4">
        <f t="shared" si="130"/>
        <v>0.70307682535534843</v>
      </c>
      <c r="N105" s="4">
        <f t="shared" si="130"/>
        <v>0.97487488942680334</v>
      </c>
      <c r="O105" s="4">
        <f t="shared" si="130"/>
        <v>0.97487488942680334</v>
      </c>
      <c r="P105" s="4">
        <f t="shared" si="130"/>
        <v>0.97487488942680334</v>
      </c>
      <c r="Q105" s="4">
        <f t="shared" si="130"/>
        <v>0.97487488942680334</v>
      </c>
    </row>
    <row r="106" spans="1:17" x14ac:dyDescent="0.25">
      <c r="A106" s="16" t="s">
        <v>214</v>
      </c>
      <c r="B106" s="2" t="s">
        <v>215</v>
      </c>
      <c r="C106" s="2"/>
      <c r="D106" s="2"/>
      <c r="E106" s="4">
        <f t="shared" ref="E106:M106" si="131">1-E105</f>
        <v>0.29692317464465157</v>
      </c>
      <c r="F106" s="4">
        <f t="shared" si="131"/>
        <v>2.5125110573196663E-2</v>
      </c>
      <c r="G106" s="4">
        <f t="shared" ref="G106:H106" si="132">1-G105</f>
        <v>2.5125110573196663E-2</v>
      </c>
      <c r="H106" s="4">
        <f t="shared" si="132"/>
        <v>2.5125110573196663E-2</v>
      </c>
      <c r="I106" s="4">
        <f t="shared" ref="I106" si="133">1-I105</f>
        <v>2.5125110573196663E-2</v>
      </c>
      <c r="J106" s="4">
        <f t="shared" si="131"/>
        <v>0.29692317464465157</v>
      </c>
      <c r="K106" s="4">
        <f t="shared" si="131"/>
        <v>0.29692317464465157</v>
      </c>
      <c r="L106" s="4">
        <f t="shared" si="131"/>
        <v>0.29692317464465157</v>
      </c>
      <c r="M106" s="4">
        <f t="shared" si="131"/>
        <v>0.29692317464465157</v>
      </c>
      <c r="N106" s="4">
        <f t="shared" ref="N106:Q106" si="134">1-N105</f>
        <v>2.5125110573196663E-2</v>
      </c>
      <c r="O106" s="4">
        <f t="shared" ref="O106:P106" si="135">1-O105</f>
        <v>2.5125110573196663E-2</v>
      </c>
      <c r="P106" s="4">
        <f t="shared" si="135"/>
        <v>2.5125110573196663E-2</v>
      </c>
      <c r="Q106" s="4">
        <f t="shared" si="134"/>
        <v>2.5125110573196663E-2</v>
      </c>
    </row>
    <row r="107" spans="1:17" x14ac:dyDescent="0.25">
      <c r="A107" s="16" t="s">
        <v>207</v>
      </c>
      <c r="B107" s="2" t="s">
        <v>204</v>
      </c>
      <c r="C107" s="2"/>
      <c r="D107" s="2"/>
      <c r="E107" s="4">
        <f t="shared" ref="E107:Q107" si="136">+E106/E70</f>
        <v>4.4538476196697735E-2</v>
      </c>
      <c r="F107" s="4">
        <f t="shared" si="136"/>
        <v>3.7687665859794991E-3</v>
      </c>
      <c r="G107" s="4">
        <f t="shared" si="136"/>
        <v>3.7687665859794991E-3</v>
      </c>
      <c r="H107" s="4">
        <f t="shared" si="136"/>
        <v>3.7687665859794991E-3</v>
      </c>
      <c r="I107" s="4">
        <f t="shared" si="136"/>
        <v>3.7687665859794991E-3</v>
      </c>
      <c r="J107" s="4">
        <f t="shared" si="136"/>
        <v>4.4538476196697735E-2</v>
      </c>
      <c r="K107" s="4">
        <f t="shared" si="136"/>
        <v>4.4538476196697735E-2</v>
      </c>
      <c r="L107" s="4">
        <f t="shared" si="136"/>
        <v>4.4538476196697735E-2</v>
      </c>
      <c r="M107" s="4">
        <f t="shared" si="136"/>
        <v>4.4538476196697735E-2</v>
      </c>
      <c r="N107" s="4">
        <f t="shared" si="136"/>
        <v>3.7687665859794991E-3</v>
      </c>
      <c r="O107" s="4">
        <f t="shared" si="136"/>
        <v>3.7687665859794991E-3</v>
      </c>
      <c r="P107" s="4">
        <f t="shared" si="136"/>
        <v>3.7687665859794991E-3</v>
      </c>
      <c r="Q107" s="4">
        <f t="shared" si="136"/>
        <v>3.7687665859794991E-3</v>
      </c>
    </row>
    <row r="108" spans="1:17" x14ac:dyDescent="0.25">
      <c r="A108" s="16" t="s">
        <v>208</v>
      </c>
      <c r="B108" s="2" t="s">
        <v>294</v>
      </c>
      <c r="C108" s="2"/>
      <c r="D108" s="2"/>
      <c r="E108" s="4">
        <f t="shared" ref="E108:Q108" si="137">+E107*E82*E100</f>
        <v>45.871993804807822</v>
      </c>
      <c r="F108" s="4">
        <f t="shared" si="137"/>
        <v>3.8816064725769945</v>
      </c>
      <c r="G108" s="4">
        <f t="shared" si="137"/>
        <v>3.8816064725769945</v>
      </c>
      <c r="H108" s="4">
        <f t="shared" si="137"/>
        <v>3.8816064725769945</v>
      </c>
      <c r="I108" s="4">
        <f t="shared" si="137"/>
        <v>3.8816064725769945</v>
      </c>
      <c r="J108" s="4">
        <f t="shared" si="137"/>
        <v>45.871993804807822</v>
      </c>
      <c r="K108" s="4">
        <f t="shared" si="137"/>
        <v>45.871993804807822</v>
      </c>
      <c r="L108" s="4">
        <f t="shared" si="137"/>
        <v>45.871993804807822</v>
      </c>
      <c r="M108" s="4">
        <f t="shared" si="137"/>
        <v>45.871993804807822</v>
      </c>
      <c r="N108" s="4">
        <f t="shared" si="137"/>
        <v>3.8816064725769945</v>
      </c>
      <c r="O108" s="4">
        <f t="shared" si="137"/>
        <v>3.8816064725769945</v>
      </c>
      <c r="P108" s="4">
        <f t="shared" si="137"/>
        <v>3.8816064725769945</v>
      </c>
      <c r="Q108" s="4">
        <f t="shared" si="137"/>
        <v>3.8816064725769945</v>
      </c>
    </row>
    <row r="109" spans="1:17" x14ac:dyDescent="0.25">
      <c r="A109" s="16" t="s">
        <v>209</v>
      </c>
      <c r="B109" s="2" t="s">
        <v>206</v>
      </c>
      <c r="C109" s="2"/>
      <c r="D109" s="2"/>
      <c r="E109" s="4">
        <f t="shared" ref="E109:Q109" si="138">+E108*1000/E93</f>
        <v>1.6307421736434751</v>
      </c>
      <c r="F109" s="4">
        <f t="shared" si="138"/>
        <v>0.13799050033127963</v>
      </c>
      <c r="G109" s="4">
        <f t="shared" si="138"/>
        <v>0.13799050033127963</v>
      </c>
      <c r="H109" s="4">
        <f t="shared" si="138"/>
        <v>0.13799050033127963</v>
      </c>
      <c r="I109" s="4">
        <f t="shared" si="138"/>
        <v>0.13799050033127963</v>
      </c>
      <c r="J109" s="4">
        <f t="shared" si="138"/>
        <v>1.6307421736434751</v>
      </c>
      <c r="K109" s="4">
        <f t="shared" si="138"/>
        <v>1.6307421736434751</v>
      </c>
      <c r="L109" s="4">
        <f t="shared" si="138"/>
        <v>1.6307421736434751</v>
      </c>
      <c r="M109" s="4">
        <f t="shared" si="138"/>
        <v>1.6307421736434751</v>
      </c>
      <c r="N109" s="4">
        <f t="shared" si="138"/>
        <v>0.13799050033127963</v>
      </c>
      <c r="O109" s="4">
        <f t="shared" si="138"/>
        <v>0.13799050033127963</v>
      </c>
      <c r="P109" s="4">
        <f t="shared" si="138"/>
        <v>0.13799050033127963</v>
      </c>
      <c r="Q109" s="4">
        <f t="shared" si="138"/>
        <v>0.13799050033127963</v>
      </c>
    </row>
    <row r="110" spans="1:17" x14ac:dyDescent="0.25">
      <c r="A110" s="24" t="s">
        <v>60</v>
      </c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</row>
    <row r="111" spans="1:17" x14ac:dyDescent="0.25">
      <c r="A111" s="16" t="s">
        <v>216</v>
      </c>
      <c r="B111" s="2" t="s">
        <v>215</v>
      </c>
      <c r="C111" s="2"/>
      <c r="D111" s="2"/>
      <c r="E111" s="4">
        <f t="shared" ref="E111:Q111" si="139">+(1-E102)^(E7+E14)</f>
        <v>0.69120413273136272</v>
      </c>
      <c r="F111" s="4">
        <f t="shared" si="139"/>
        <v>0.95841240696173757</v>
      </c>
      <c r="G111" s="4">
        <f t="shared" si="139"/>
        <v>0.95841240696173757</v>
      </c>
      <c r="H111" s="4">
        <f t="shared" si="139"/>
        <v>0.95841240696173757</v>
      </c>
      <c r="I111" s="4">
        <f t="shared" si="139"/>
        <v>0.95841240696173757</v>
      </c>
      <c r="J111" s="4">
        <f t="shared" si="139"/>
        <v>0.69120413273136272</v>
      </c>
      <c r="K111" s="4">
        <f t="shared" si="139"/>
        <v>0.69120413273136272</v>
      </c>
      <c r="L111" s="4">
        <f t="shared" si="139"/>
        <v>0.69120413273136272</v>
      </c>
      <c r="M111" s="4">
        <f t="shared" si="139"/>
        <v>0.69120413273136272</v>
      </c>
      <c r="N111" s="4">
        <f t="shared" si="139"/>
        <v>0.95841240696173757</v>
      </c>
      <c r="O111" s="4">
        <f t="shared" si="139"/>
        <v>0.95841240696173757</v>
      </c>
      <c r="P111" s="4">
        <f t="shared" si="139"/>
        <v>0.95841240696173757</v>
      </c>
      <c r="Q111" s="4">
        <f t="shared" si="139"/>
        <v>0.95841240696173757</v>
      </c>
    </row>
    <row r="112" spans="1:17" x14ac:dyDescent="0.25">
      <c r="A112" s="16" t="s">
        <v>214</v>
      </c>
      <c r="B112" s="2" t="s">
        <v>213</v>
      </c>
      <c r="C112" s="2"/>
      <c r="D112" s="2"/>
      <c r="E112" s="4">
        <f t="shared" ref="E112:M112" si="140">1-E111</f>
        <v>0.30879586726863728</v>
      </c>
      <c r="F112" s="4">
        <f t="shared" si="140"/>
        <v>4.1587593038262427E-2</v>
      </c>
      <c r="G112" s="4">
        <f t="shared" ref="G112:H112" si="141">1-G111</f>
        <v>4.1587593038262427E-2</v>
      </c>
      <c r="H112" s="4">
        <f t="shared" si="141"/>
        <v>4.1587593038262427E-2</v>
      </c>
      <c r="I112" s="4">
        <f t="shared" ref="I112" si="142">1-I111</f>
        <v>4.1587593038262427E-2</v>
      </c>
      <c r="J112" s="4">
        <f t="shared" si="140"/>
        <v>0.30879586726863728</v>
      </c>
      <c r="K112" s="4">
        <f t="shared" si="140"/>
        <v>0.30879586726863728</v>
      </c>
      <c r="L112" s="4">
        <f t="shared" si="140"/>
        <v>0.30879586726863728</v>
      </c>
      <c r="M112" s="4">
        <f t="shared" si="140"/>
        <v>0.30879586726863728</v>
      </c>
      <c r="N112" s="4">
        <f t="shared" ref="N112:Q112" si="143">1-N111</f>
        <v>4.1587593038262427E-2</v>
      </c>
      <c r="O112" s="4">
        <f t="shared" ref="O112:P112" si="144">1-O111</f>
        <v>4.1587593038262427E-2</v>
      </c>
      <c r="P112" s="4">
        <f t="shared" si="144"/>
        <v>4.1587593038262427E-2</v>
      </c>
      <c r="Q112" s="4">
        <f t="shared" si="143"/>
        <v>4.1587593038262427E-2</v>
      </c>
    </row>
    <row r="113" spans="1:17" x14ac:dyDescent="0.25">
      <c r="A113" s="16" t="s">
        <v>212</v>
      </c>
      <c r="B113" s="2" t="s">
        <v>204</v>
      </c>
      <c r="C113" s="2"/>
      <c r="D113" s="2"/>
      <c r="E113" s="4">
        <f t="shared" ref="E113:Q113" si="145">+E112/E70</f>
        <v>4.6319380090295591E-2</v>
      </c>
      <c r="F113" s="4">
        <f t="shared" si="145"/>
        <v>6.2381389557393634E-3</v>
      </c>
      <c r="G113" s="4">
        <f t="shared" si="145"/>
        <v>6.2381389557393634E-3</v>
      </c>
      <c r="H113" s="4">
        <f t="shared" si="145"/>
        <v>6.2381389557393634E-3</v>
      </c>
      <c r="I113" s="4">
        <f t="shared" si="145"/>
        <v>6.2381389557393634E-3</v>
      </c>
      <c r="J113" s="4">
        <f t="shared" si="145"/>
        <v>4.6319380090295591E-2</v>
      </c>
      <c r="K113" s="4">
        <f t="shared" si="145"/>
        <v>4.6319380090295591E-2</v>
      </c>
      <c r="L113" s="4">
        <f t="shared" si="145"/>
        <v>4.6319380090295591E-2</v>
      </c>
      <c r="M113" s="4">
        <f t="shared" si="145"/>
        <v>4.6319380090295591E-2</v>
      </c>
      <c r="N113" s="4">
        <f t="shared" si="145"/>
        <v>6.2381389557393634E-3</v>
      </c>
      <c r="O113" s="4">
        <f t="shared" si="145"/>
        <v>6.2381389557393634E-3</v>
      </c>
      <c r="P113" s="4">
        <f t="shared" si="145"/>
        <v>6.2381389557393634E-3</v>
      </c>
      <c r="Q113" s="4">
        <f t="shared" si="145"/>
        <v>6.2381389557393634E-3</v>
      </c>
    </row>
    <row r="114" spans="1:17" x14ac:dyDescent="0.25">
      <c r="A114" s="16" t="s">
        <v>211</v>
      </c>
      <c r="B114" s="2" t="s">
        <v>294</v>
      </c>
      <c r="C114" s="2"/>
      <c r="D114" s="2"/>
      <c r="E114" s="4">
        <f t="shared" ref="E114:Q114" si="146">+E82*E100*E113</f>
        <v>47.706219385703115</v>
      </c>
      <c r="F114" s="4">
        <f t="shared" si="146"/>
        <v>6.4249138265853647</v>
      </c>
      <c r="G114" s="4">
        <f t="shared" si="146"/>
        <v>6.4249138265853647</v>
      </c>
      <c r="H114" s="4">
        <f t="shared" si="146"/>
        <v>6.4249138265853647</v>
      </c>
      <c r="I114" s="4">
        <f t="shared" si="146"/>
        <v>6.4249138265853647</v>
      </c>
      <c r="J114" s="4">
        <f t="shared" si="146"/>
        <v>47.706219385703115</v>
      </c>
      <c r="K114" s="4">
        <f t="shared" si="146"/>
        <v>47.706219385703115</v>
      </c>
      <c r="L114" s="4">
        <f t="shared" si="146"/>
        <v>47.706219385703115</v>
      </c>
      <c r="M114" s="4">
        <f t="shared" si="146"/>
        <v>47.706219385703115</v>
      </c>
      <c r="N114" s="4">
        <f t="shared" si="146"/>
        <v>6.4249138265853647</v>
      </c>
      <c r="O114" s="4">
        <f t="shared" si="146"/>
        <v>6.4249138265853647</v>
      </c>
      <c r="P114" s="4">
        <f t="shared" si="146"/>
        <v>6.4249138265853647</v>
      </c>
      <c r="Q114" s="4">
        <f t="shared" si="146"/>
        <v>6.4249138265853647</v>
      </c>
    </row>
    <row r="115" spans="1:17" x14ac:dyDescent="0.25">
      <c r="A115" s="16" t="s">
        <v>210</v>
      </c>
      <c r="B115" s="2" t="s">
        <v>206</v>
      </c>
      <c r="C115" s="2"/>
      <c r="D115" s="2"/>
      <c r="E115" s="4">
        <f t="shared" ref="E115:Q115" si="147">+E114*1000/E93</f>
        <v>1.69594860490237</v>
      </c>
      <c r="F115" s="4">
        <f t="shared" si="147"/>
        <v>0.2284046772333603</v>
      </c>
      <c r="G115" s="4">
        <f t="shared" si="147"/>
        <v>0.2284046772333603</v>
      </c>
      <c r="H115" s="4">
        <f t="shared" si="147"/>
        <v>0.2284046772333603</v>
      </c>
      <c r="I115" s="4">
        <f t="shared" si="147"/>
        <v>0.2284046772333603</v>
      </c>
      <c r="J115" s="4">
        <f t="shared" si="147"/>
        <v>1.69594860490237</v>
      </c>
      <c r="K115" s="4">
        <f t="shared" si="147"/>
        <v>1.69594860490237</v>
      </c>
      <c r="L115" s="4">
        <f t="shared" si="147"/>
        <v>1.69594860490237</v>
      </c>
      <c r="M115" s="4">
        <f t="shared" si="147"/>
        <v>1.69594860490237</v>
      </c>
      <c r="N115" s="4">
        <f t="shared" si="147"/>
        <v>0.2284046772333603</v>
      </c>
      <c r="O115" s="4">
        <f t="shared" si="147"/>
        <v>0.2284046772333603</v>
      </c>
      <c r="P115" s="4">
        <f t="shared" si="147"/>
        <v>0.2284046772333603</v>
      </c>
      <c r="Q115" s="4">
        <f t="shared" si="147"/>
        <v>0.2284046772333603</v>
      </c>
    </row>
    <row r="116" spans="1:17" x14ac:dyDescent="0.25">
      <c r="A116" s="24" t="s">
        <v>61</v>
      </c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</row>
    <row r="117" spans="1:17" x14ac:dyDescent="0.25">
      <c r="A117" s="16" t="s">
        <v>223</v>
      </c>
      <c r="B117" s="2" t="s">
        <v>296</v>
      </c>
      <c r="C117" s="2"/>
      <c r="D117" s="2"/>
      <c r="E117" s="4">
        <f t="shared" ref="E117:Q117" si="148">E105*E103</f>
        <v>724.12750796794796</v>
      </c>
      <c r="F117" s="4">
        <f t="shared" si="148"/>
        <v>1004.0634235161534</v>
      </c>
      <c r="G117" s="4">
        <f t="shared" si="148"/>
        <v>1004.0634235161534</v>
      </c>
      <c r="H117" s="4">
        <f t="shared" si="148"/>
        <v>1004.0634235161534</v>
      </c>
      <c r="I117" s="4">
        <f t="shared" si="148"/>
        <v>1004.0634235161534</v>
      </c>
      <c r="J117" s="4">
        <f t="shared" si="148"/>
        <v>724.12750796794796</v>
      </c>
      <c r="K117" s="4">
        <f t="shared" si="148"/>
        <v>724.12750796794796</v>
      </c>
      <c r="L117" s="4">
        <f t="shared" si="148"/>
        <v>724.12750796794796</v>
      </c>
      <c r="M117" s="4">
        <f t="shared" si="148"/>
        <v>724.12750796794796</v>
      </c>
      <c r="N117" s="4">
        <f t="shared" si="148"/>
        <v>1004.0634235161534</v>
      </c>
      <c r="O117" s="4">
        <f t="shared" si="148"/>
        <v>1004.0634235161534</v>
      </c>
      <c r="P117" s="4">
        <f t="shared" si="148"/>
        <v>1004.0634235161534</v>
      </c>
      <c r="Q117" s="4">
        <f t="shared" si="148"/>
        <v>1004.0634235161534</v>
      </c>
    </row>
    <row r="118" spans="1:17" x14ac:dyDescent="0.25">
      <c r="A118" s="16" t="s">
        <v>224</v>
      </c>
      <c r="B118" s="2" t="s">
        <v>297</v>
      </c>
      <c r="C118" s="2"/>
      <c r="D118" s="2"/>
      <c r="E118" s="4">
        <f t="shared" ref="E118:Q118" si="149">+E104</f>
        <v>1422.2992000000004</v>
      </c>
      <c r="F118" s="4">
        <f t="shared" si="149"/>
        <v>1422.2992000000004</v>
      </c>
      <c r="G118" s="4">
        <f t="shared" si="149"/>
        <v>1422.2992000000004</v>
      </c>
      <c r="H118" s="4">
        <f t="shared" si="149"/>
        <v>1422.2992000000004</v>
      </c>
      <c r="I118" s="4">
        <f t="shared" si="149"/>
        <v>1422.2992000000004</v>
      </c>
      <c r="J118" s="4">
        <f t="shared" si="149"/>
        <v>1422.2992000000004</v>
      </c>
      <c r="K118" s="4">
        <f t="shared" si="149"/>
        <v>1422.2992000000004</v>
      </c>
      <c r="L118" s="4">
        <f t="shared" si="149"/>
        <v>1422.2992000000004</v>
      </c>
      <c r="M118" s="4">
        <f t="shared" si="149"/>
        <v>1422.2992000000004</v>
      </c>
      <c r="N118" s="4">
        <f t="shared" si="149"/>
        <v>1422.2992000000004</v>
      </c>
      <c r="O118" s="4">
        <f t="shared" si="149"/>
        <v>1422.2992000000004</v>
      </c>
      <c r="P118" s="4">
        <f t="shared" si="149"/>
        <v>1422.2992000000004</v>
      </c>
      <c r="Q118" s="4">
        <f t="shared" si="149"/>
        <v>1422.2992000000004</v>
      </c>
    </row>
    <row r="119" spans="1:17" x14ac:dyDescent="0.25">
      <c r="A119" s="16" t="s">
        <v>223</v>
      </c>
      <c r="B119" s="2" t="s">
        <v>220</v>
      </c>
      <c r="C119" s="2"/>
      <c r="D119" s="2"/>
      <c r="E119" s="4">
        <f t="shared" ref="E119:Q119" si="150">+E117*1000/E93</f>
        <v>25.742619153713751</v>
      </c>
      <c r="F119" s="4">
        <f t="shared" si="150"/>
        <v>35.694296975795055</v>
      </c>
      <c r="G119" s="4">
        <f t="shared" si="150"/>
        <v>35.694296975795055</v>
      </c>
      <c r="H119" s="4">
        <f t="shared" si="150"/>
        <v>35.694296975795055</v>
      </c>
      <c r="I119" s="4">
        <f t="shared" si="150"/>
        <v>35.694296975795055</v>
      </c>
      <c r="J119" s="4">
        <f t="shared" si="150"/>
        <v>25.742619153713751</v>
      </c>
      <c r="K119" s="4">
        <f t="shared" si="150"/>
        <v>25.742619153713751</v>
      </c>
      <c r="L119" s="4">
        <f t="shared" si="150"/>
        <v>25.742619153713751</v>
      </c>
      <c r="M119" s="4">
        <f t="shared" si="150"/>
        <v>25.742619153713751</v>
      </c>
      <c r="N119" s="4">
        <f t="shared" si="150"/>
        <v>35.694296975795055</v>
      </c>
      <c r="O119" s="4">
        <f t="shared" si="150"/>
        <v>35.694296975795055</v>
      </c>
      <c r="P119" s="4">
        <f t="shared" si="150"/>
        <v>35.694296975795055</v>
      </c>
      <c r="Q119" s="4">
        <f t="shared" si="150"/>
        <v>35.694296975795055</v>
      </c>
    </row>
    <row r="120" spans="1:17" x14ac:dyDescent="0.25">
      <c r="A120" s="16" t="s">
        <v>224</v>
      </c>
      <c r="B120" s="2" t="s">
        <v>221</v>
      </c>
      <c r="C120" s="2"/>
      <c r="D120" s="2"/>
      <c r="E120" s="4">
        <f t="shared" ref="E120:Q120" si="151">+E118*1000/E93</f>
        <v>50.562513128354162</v>
      </c>
      <c r="F120" s="4">
        <f t="shared" si="151"/>
        <v>50.562513128354162</v>
      </c>
      <c r="G120" s="4">
        <f t="shared" si="151"/>
        <v>50.562513128354162</v>
      </c>
      <c r="H120" s="4">
        <f t="shared" si="151"/>
        <v>50.562513128354162</v>
      </c>
      <c r="I120" s="4">
        <f t="shared" si="151"/>
        <v>50.562513128354162</v>
      </c>
      <c r="J120" s="4">
        <f t="shared" si="151"/>
        <v>50.562513128354162</v>
      </c>
      <c r="K120" s="4">
        <f t="shared" si="151"/>
        <v>50.562513128354162</v>
      </c>
      <c r="L120" s="4">
        <f t="shared" si="151"/>
        <v>50.562513128354162</v>
      </c>
      <c r="M120" s="4">
        <f t="shared" si="151"/>
        <v>50.562513128354162</v>
      </c>
      <c r="N120" s="4">
        <f t="shared" si="151"/>
        <v>50.562513128354162</v>
      </c>
      <c r="O120" s="4">
        <f t="shared" si="151"/>
        <v>50.562513128354162</v>
      </c>
      <c r="P120" s="4">
        <f t="shared" si="151"/>
        <v>50.562513128354162</v>
      </c>
      <c r="Q120" s="4">
        <f t="shared" si="151"/>
        <v>50.562513128354162</v>
      </c>
    </row>
    <row r="121" spans="1:17" x14ac:dyDescent="0.25">
      <c r="A121" s="16" t="s">
        <v>225</v>
      </c>
      <c r="B121" s="2" t="s">
        <v>222</v>
      </c>
      <c r="C121" s="2"/>
      <c r="D121" s="2"/>
      <c r="E121" s="4">
        <f t="shared" ref="E121:M121" si="152">+E119+E120</f>
        <v>76.305132282067916</v>
      </c>
      <c r="F121" s="4">
        <f t="shared" si="152"/>
        <v>86.256810104149224</v>
      </c>
      <c r="G121" s="4">
        <f t="shared" ref="G121:H121" si="153">+G119+G120</f>
        <v>86.256810104149224</v>
      </c>
      <c r="H121" s="4">
        <f t="shared" si="153"/>
        <v>86.256810104149224</v>
      </c>
      <c r="I121" s="4">
        <f t="shared" ref="I121" si="154">+I119+I120</f>
        <v>86.256810104149224</v>
      </c>
      <c r="J121" s="4">
        <f t="shared" si="152"/>
        <v>76.305132282067916</v>
      </c>
      <c r="K121" s="4">
        <f t="shared" si="152"/>
        <v>76.305132282067916</v>
      </c>
      <c r="L121" s="4">
        <f t="shared" si="152"/>
        <v>76.305132282067916</v>
      </c>
      <c r="M121" s="4">
        <f t="shared" si="152"/>
        <v>76.305132282067916</v>
      </c>
      <c r="N121" s="4">
        <f t="shared" ref="N121:Q121" si="155">+N119+N120</f>
        <v>86.256810104149224</v>
      </c>
      <c r="O121" s="4">
        <f t="shared" ref="O121:P121" si="156">+O119+O120</f>
        <v>86.256810104149224</v>
      </c>
      <c r="P121" s="4">
        <f t="shared" si="156"/>
        <v>86.256810104149224</v>
      </c>
      <c r="Q121" s="4">
        <f t="shared" si="155"/>
        <v>86.256810104149224</v>
      </c>
    </row>
    <row r="122" spans="1:17" x14ac:dyDescent="0.25">
      <c r="A122" s="16" t="s">
        <v>214</v>
      </c>
      <c r="B122" s="2" t="s">
        <v>213</v>
      </c>
      <c r="C122" s="2"/>
      <c r="D122" s="2" t="s">
        <v>62</v>
      </c>
      <c r="E122" s="4">
        <f t="shared" ref="E122:Q122" si="157">VS_kvæg_tot_omsat_lager</f>
        <v>0.50118257038654102</v>
      </c>
      <c r="F122" s="4">
        <f t="shared" si="157"/>
        <v>0.50118257038654102</v>
      </c>
      <c r="G122" s="4">
        <f t="shared" si="157"/>
        <v>0.50118257038654102</v>
      </c>
      <c r="H122" s="4">
        <f t="shared" si="157"/>
        <v>0.50118257038654102</v>
      </c>
      <c r="I122" s="4">
        <f t="shared" si="157"/>
        <v>0.50118257038654102</v>
      </c>
      <c r="J122" s="4">
        <f t="shared" si="157"/>
        <v>0.50118257038654102</v>
      </c>
      <c r="K122" s="4">
        <f t="shared" si="157"/>
        <v>0.50118257038654102</v>
      </c>
      <c r="L122" s="4">
        <f t="shared" si="157"/>
        <v>0.50118257038654102</v>
      </c>
      <c r="M122" s="4">
        <f t="shared" si="157"/>
        <v>0.50118257038654102</v>
      </c>
      <c r="N122" s="4">
        <f t="shared" si="157"/>
        <v>0.50118257038654102</v>
      </c>
      <c r="O122" s="4">
        <f t="shared" si="157"/>
        <v>0.50118257038654102</v>
      </c>
      <c r="P122" s="4">
        <f t="shared" si="157"/>
        <v>0.50118257038654102</v>
      </c>
      <c r="Q122" s="4">
        <f t="shared" si="157"/>
        <v>0.50118257038654102</v>
      </c>
    </row>
    <row r="123" spans="1:17" x14ac:dyDescent="0.25">
      <c r="A123" s="16" t="s">
        <v>214</v>
      </c>
      <c r="B123" s="2" t="s">
        <v>220</v>
      </c>
      <c r="C123" s="2"/>
      <c r="D123" s="2"/>
      <c r="E123" s="4">
        <f t="shared" ref="E123:M123" si="158">+E122*E119</f>
        <v>12.90175203594006</v>
      </c>
      <c r="F123" s="4">
        <f t="shared" si="158"/>
        <v>17.889359506469503</v>
      </c>
      <c r="G123" s="4">
        <f t="shared" ref="G123:H123" si="159">+G122*G119</f>
        <v>17.889359506469503</v>
      </c>
      <c r="H123" s="4">
        <f t="shared" si="159"/>
        <v>17.889359506469503</v>
      </c>
      <c r="I123" s="4">
        <f t="shared" ref="I123" si="160">+I122*I119</f>
        <v>17.889359506469503</v>
      </c>
      <c r="J123" s="4">
        <f t="shared" si="158"/>
        <v>12.90175203594006</v>
      </c>
      <c r="K123" s="4">
        <f t="shared" si="158"/>
        <v>12.90175203594006</v>
      </c>
      <c r="L123" s="4">
        <f t="shared" si="158"/>
        <v>12.90175203594006</v>
      </c>
      <c r="M123" s="4">
        <f t="shared" si="158"/>
        <v>12.90175203594006</v>
      </c>
      <c r="N123" s="4">
        <f t="shared" ref="N123:Q123" si="161">+N122*N119</f>
        <v>17.889359506469503</v>
      </c>
      <c r="O123" s="4">
        <f t="shared" ref="O123:P123" si="162">+O122*O119</f>
        <v>17.889359506469503</v>
      </c>
      <c r="P123" s="4">
        <f t="shared" si="162"/>
        <v>17.889359506469503</v>
      </c>
      <c r="Q123" s="4">
        <f t="shared" si="161"/>
        <v>17.889359506469503</v>
      </c>
    </row>
    <row r="124" spans="1:17" x14ac:dyDescent="0.25">
      <c r="A124" s="16" t="s">
        <v>226</v>
      </c>
      <c r="B124" s="2" t="s">
        <v>221</v>
      </c>
      <c r="C124" s="2"/>
      <c r="D124" s="2"/>
      <c r="E124" s="4">
        <f t="shared" ref="E124:M124" si="163">+E120*E122</f>
        <v>25.341050294871764</v>
      </c>
      <c r="F124" s="4">
        <f t="shared" si="163"/>
        <v>25.341050294871764</v>
      </c>
      <c r="G124" s="4">
        <f t="shared" ref="G124:H124" si="164">+G120*G122</f>
        <v>25.341050294871764</v>
      </c>
      <c r="H124" s="4">
        <f t="shared" si="164"/>
        <v>25.341050294871764</v>
      </c>
      <c r="I124" s="4">
        <f t="shared" ref="I124" si="165">+I120*I122</f>
        <v>25.341050294871764</v>
      </c>
      <c r="J124" s="4">
        <f t="shared" si="163"/>
        <v>25.341050294871764</v>
      </c>
      <c r="K124" s="4">
        <f t="shared" si="163"/>
        <v>25.341050294871764</v>
      </c>
      <c r="L124" s="4">
        <f t="shared" si="163"/>
        <v>25.341050294871764</v>
      </c>
      <c r="M124" s="4">
        <f t="shared" si="163"/>
        <v>25.341050294871764</v>
      </c>
      <c r="N124" s="4">
        <f t="shared" ref="N124:Q124" si="166">+N120*N122</f>
        <v>25.341050294871764</v>
      </c>
      <c r="O124" s="4">
        <f t="shared" ref="O124:P124" si="167">+O120*O122</f>
        <v>25.341050294871764</v>
      </c>
      <c r="P124" s="4">
        <f t="shared" si="167"/>
        <v>25.341050294871764</v>
      </c>
      <c r="Q124" s="4">
        <f t="shared" si="166"/>
        <v>25.341050294871764</v>
      </c>
    </row>
    <row r="125" spans="1:17" x14ac:dyDescent="0.25">
      <c r="A125" s="16" t="s">
        <v>227</v>
      </c>
      <c r="B125" s="2" t="s">
        <v>206</v>
      </c>
      <c r="C125" s="2"/>
      <c r="D125" s="2"/>
      <c r="E125" s="4">
        <f t="shared" ref="E125:Q125" si="168">+E123/E70</f>
        <v>1.9352628053910088</v>
      </c>
      <c r="F125" s="4">
        <f t="shared" si="168"/>
        <v>2.6834039259704254</v>
      </c>
      <c r="G125" s="4">
        <f t="shared" si="168"/>
        <v>2.6834039259704254</v>
      </c>
      <c r="H125" s="4">
        <f t="shared" si="168"/>
        <v>2.6834039259704254</v>
      </c>
      <c r="I125" s="4">
        <f t="shared" si="168"/>
        <v>2.6834039259704254</v>
      </c>
      <c r="J125" s="4">
        <f t="shared" si="168"/>
        <v>1.9352628053910088</v>
      </c>
      <c r="K125" s="4">
        <f t="shared" si="168"/>
        <v>1.9352628053910088</v>
      </c>
      <c r="L125" s="4">
        <f t="shared" si="168"/>
        <v>1.9352628053910088</v>
      </c>
      <c r="M125" s="4">
        <f t="shared" si="168"/>
        <v>1.9352628053910088</v>
      </c>
      <c r="N125" s="4">
        <f t="shared" si="168"/>
        <v>2.6834039259704254</v>
      </c>
      <c r="O125" s="4">
        <f t="shared" si="168"/>
        <v>2.6834039259704254</v>
      </c>
      <c r="P125" s="4">
        <f t="shared" si="168"/>
        <v>2.6834039259704254</v>
      </c>
      <c r="Q125" s="4">
        <f t="shared" si="168"/>
        <v>2.6834039259704254</v>
      </c>
    </row>
    <row r="126" spans="1:17" x14ac:dyDescent="0.25">
      <c r="A126" s="16" t="s">
        <v>205</v>
      </c>
      <c r="B126" s="2" t="s">
        <v>206</v>
      </c>
      <c r="C126" s="2"/>
      <c r="D126" s="2" t="s">
        <v>335</v>
      </c>
      <c r="E126" s="4">
        <f t="shared" ref="E126:Q126" si="169">+SUM(E125)</f>
        <v>1.9352628053910088</v>
      </c>
      <c r="F126" s="4">
        <f t="shared" si="169"/>
        <v>2.6834039259704254</v>
      </c>
      <c r="G126" s="4">
        <f t="shared" si="169"/>
        <v>2.6834039259704254</v>
      </c>
      <c r="H126" s="4">
        <f t="shared" si="169"/>
        <v>2.6834039259704254</v>
      </c>
      <c r="I126" s="4">
        <f t="shared" si="169"/>
        <v>2.6834039259704254</v>
      </c>
      <c r="J126" s="4">
        <f t="shared" si="169"/>
        <v>1.9352628053910088</v>
      </c>
      <c r="K126" s="4">
        <f t="shared" si="169"/>
        <v>1.9352628053910088</v>
      </c>
      <c r="L126" s="4">
        <f t="shared" si="169"/>
        <v>1.9352628053910088</v>
      </c>
      <c r="M126" s="4">
        <f t="shared" si="169"/>
        <v>1.9352628053910088</v>
      </c>
      <c r="N126" s="4">
        <f t="shared" si="169"/>
        <v>2.6834039259704254</v>
      </c>
      <c r="O126" s="4">
        <f t="shared" si="169"/>
        <v>2.6834039259704254</v>
      </c>
      <c r="P126" s="4">
        <f t="shared" si="169"/>
        <v>2.6834039259704254</v>
      </c>
      <c r="Q126" s="4">
        <f t="shared" si="169"/>
        <v>2.6834039259704254</v>
      </c>
    </row>
    <row r="127" spans="1:17" x14ac:dyDescent="0.25">
      <c r="A127" s="24" t="s">
        <v>75</v>
      </c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</row>
    <row r="128" spans="1:17" x14ac:dyDescent="0.25">
      <c r="A128" s="16" t="s">
        <v>223</v>
      </c>
      <c r="B128" s="2" t="s">
        <v>296</v>
      </c>
      <c r="C128" s="2"/>
      <c r="D128" s="2"/>
      <c r="E128" s="4">
        <f t="shared" ref="E128:Q128" si="170">+E103*E105</f>
        <v>724.12750796794796</v>
      </c>
      <c r="F128" s="4">
        <f t="shared" si="170"/>
        <v>1004.0634235161534</v>
      </c>
      <c r="G128" s="4">
        <f t="shared" si="170"/>
        <v>1004.0634235161534</v>
      </c>
      <c r="H128" s="4">
        <f t="shared" si="170"/>
        <v>1004.0634235161534</v>
      </c>
      <c r="I128" s="4">
        <f t="shared" si="170"/>
        <v>1004.0634235161534</v>
      </c>
      <c r="J128" s="4">
        <f t="shared" si="170"/>
        <v>724.12750796794796</v>
      </c>
      <c r="K128" s="4">
        <f t="shared" si="170"/>
        <v>724.12750796794796</v>
      </c>
      <c r="L128" s="4">
        <f t="shared" si="170"/>
        <v>724.12750796794796</v>
      </c>
      <c r="M128" s="4">
        <f t="shared" si="170"/>
        <v>724.12750796794796</v>
      </c>
      <c r="N128" s="4">
        <f t="shared" si="170"/>
        <v>1004.0634235161534</v>
      </c>
      <c r="O128" s="4">
        <f t="shared" si="170"/>
        <v>1004.0634235161534</v>
      </c>
      <c r="P128" s="4">
        <f t="shared" si="170"/>
        <v>1004.0634235161534</v>
      </c>
      <c r="Q128" s="4">
        <f t="shared" si="170"/>
        <v>1004.0634235161534</v>
      </c>
    </row>
    <row r="129" spans="1:17" x14ac:dyDescent="0.25">
      <c r="A129" s="16" t="s">
        <v>224</v>
      </c>
      <c r="B129" s="2" t="s">
        <v>297</v>
      </c>
      <c r="C129" s="2"/>
      <c r="D129" s="2"/>
      <c r="E129" s="4">
        <f t="shared" ref="E129:Q129" si="171">+E104</f>
        <v>1422.2992000000004</v>
      </c>
      <c r="F129" s="4">
        <f t="shared" si="171"/>
        <v>1422.2992000000004</v>
      </c>
      <c r="G129" s="4">
        <f t="shared" si="171"/>
        <v>1422.2992000000004</v>
      </c>
      <c r="H129" s="4">
        <f t="shared" si="171"/>
        <v>1422.2992000000004</v>
      </c>
      <c r="I129" s="4">
        <f t="shared" si="171"/>
        <v>1422.2992000000004</v>
      </c>
      <c r="J129" s="4">
        <f t="shared" si="171"/>
        <v>1422.2992000000004</v>
      </c>
      <c r="K129" s="4">
        <f t="shared" si="171"/>
        <v>1422.2992000000004</v>
      </c>
      <c r="L129" s="4">
        <f t="shared" si="171"/>
        <v>1422.2992000000004</v>
      </c>
      <c r="M129" s="4">
        <f t="shared" si="171"/>
        <v>1422.2992000000004</v>
      </c>
      <c r="N129" s="4">
        <f t="shared" si="171"/>
        <v>1422.2992000000004</v>
      </c>
      <c r="O129" s="4">
        <f t="shared" si="171"/>
        <v>1422.2992000000004</v>
      </c>
      <c r="P129" s="4">
        <f t="shared" si="171"/>
        <v>1422.2992000000004</v>
      </c>
      <c r="Q129" s="4">
        <f t="shared" si="171"/>
        <v>1422.2992000000004</v>
      </c>
    </row>
    <row r="130" spans="1:17" x14ac:dyDescent="0.25">
      <c r="A130" s="16" t="s">
        <v>223</v>
      </c>
      <c r="B130" s="2" t="s">
        <v>220</v>
      </c>
      <c r="C130" s="2"/>
      <c r="D130" s="2"/>
      <c r="E130" s="4">
        <f t="shared" ref="E130:Q130" si="172">+E128*1000/E93</f>
        <v>25.742619153713751</v>
      </c>
      <c r="F130" s="4">
        <f t="shared" si="172"/>
        <v>35.694296975795055</v>
      </c>
      <c r="G130" s="4">
        <f t="shared" si="172"/>
        <v>35.694296975795055</v>
      </c>
      <c r="H130" s="4">
        <f t="shared" si="172"/>
        <v>35.694296975795055</v>
      </c>
      <c r="I130" s="4">
        <f t="shared" si="172"/>
        <v>35.694296975795055</v>
      </c>
      <c r="J130" s="4">
        <f t="shared" si="172"/>
        <v>25.742619153713751</v>
      </c>
      <c r="K130" s="4">
        <f t="shared" si="172"/>
        <v>25.742619153713751</v>
      </c>
      <c r="L130" s="4">
        <f t="shared" si="172"/>
        <v>25.742619153713751</v>
      </c>
      <c r="M130" s="4">
        <f t="shared" si="172"/>
        <v>25.742619153713751</v>
      </c>
      <c r="N130" s="4">
        <f t="shared" si="172"/>
        <v>35.694296975795055</v>
      </c>
      <c r="O130" s="4">
        <f t="shared" si="172"/>
        <v>35.694296975795055</v>
      </c>
      <c r="P130" s="4">
        <f t="shared" si="172"/>
        <v>35.694296975795055</v>
      </c>
      <c r="Q130" s="4">
        <f t="shared" si="172"/>
        <v>35.694296975795055</v>
      </c>
    </row>
    <row r="131" spans="1:17" x14ac:dyDescent="0.25">
      <c r="A131" s="16" t="s">
        <v>224</v>
      </c>
      <c r="B131" s="2" t="s">
        <v>221</v>
      </c>
      <c r="C131" s="2"/>
      <c r="D131" s="2"/>
      <c r="E131" s="4">
        <f t="shared" ref="E131:Q131" si="173">+E129*1000/E93</f>
        <v>50.562513128354162</v>
      </c>
      <c r="F131" s="4">
        <f t="shared" si="173"/>
        <v>50.562513128354162</v>
      </c>
      <c r="G131" s="4">
        <f t="shared" si="173"/>
        <v>50.562513128354162</v>
      </c>
      <c r="H131" s="4">
        <f t="shared" si="173"/>
        <v>50.562513128354162</v>
      </c>
      <c r="I131" s="4">
        <f t="shared" si="173"/>
        <v>50.562513128354162</v>
      </c>
      <c r="J131" s="4">
        <f t="shared" si="173"/>
        <v>50.562513128354162</v>
      </c>
      <c r="K131" s="4">
        <f t="shared" si="173"/>
        <v>50.562513128354162</v>
      </c>
      <c r="L131" s="4">
        <f t="shared" si="173"/>
        <v>50.562513128354162</v>
      </c>
      <c r="M131" s="4">
        <f t="shared" si="173"/>
        <v>50.562513128354162</v>
      </c>
      <c r="N131" s="4">
        <f t="shared" si="173"/>
        <v>50.562513128354162</v>
      </c>
      <c r="O131" s="4">
        <f t="shared" si="173"/>
        <v>50.562513128354162</v>
      </c>
      <c r="P131" s="4">
        <f t="shared" si="173"/>
        <v>50.562513128354162</v>
      </c>
      <c r="Q131" s="4">
        <f t="shared" si="173"/>
        <v>50.562513128354162</v>
      </c>
    </row>
    <row r="132" spans="1:17" x14ac:dyDescent="0.25">
      <c r="A132" s="16" t="s">
        <v>228</v>
      </c>
      <c r="B132" s="2" t="s">
        <v>221</v>
      </c>
      <c r="C132" s="2"/>
      <c r="D132" s="2"/>
      <c r="E132" s="4">
        <f t="shared" ref="E132:Q132" si="174">+E95</f>
        <v>4.4117355048985116</v>
      </c>
      <c r="F132" s="4">
        <f t="shared" si="174"/>
        <v>4.4117355048985116</v>
      </c>
      <c r="G132" s="4">
        <f t="shared" si="174"/>
        <v>4.4117355048985116</v>
      </c>
      <c r="H132" s="4">
        <f t="shared" si="174"/>
        <v>4.4117355048985116</v>
      </c>
      <c r="I132" s="4">
        <f t="shared" si="174"/>
        <v>4.4117355048985116</v>
      </c>
      <c r="J132" s="4">
        <f t="shared" si="174"/>
        <v>4.4117355048985116</v>
      </c>
      <c r="K132" s="4">
        <f t="shared" si="174"/>
        <v>4.4117355048985116</v>
      </c>
      <c r="L132" s="4">
        <f t="shared" si="174"/>
        <v>4.4117355048985116</v>
      </c>
      <c r="M132" s="4">
        <f t="shared" si="174"/>
        <v>4.4117355048985116</v>
      </c>
      <c r="N132" s="4">
        <f t="shared" si="174"/>
        <v>4.4117355048985116</v>
      </c>
      <c r="O132" s="4">
        <f t="shared" si="174"/>
        <v>4.4117355048985116</v>
      </c>
      <c r="P132" s="4">
        <f t="shared" si="174"/>
        <v>4.4117355048985116</v>
      </c>
      <c r="Q132" s="4">
        <f t="shared" si="174"/>
        <v>4.4117355048985116</v>
      </c>
    </row>
    <row r="133" spans="1:17" x14ac:dyDescent="0.25">
      <c r="A133" s="16" t="s">
        <v>229</v>
      </c>
      <c r="B133" s="2" t="s">
        <v>222</v>
      </c>
      <c r="C133" s="2"/>
      <c r="D133" s="2"/>
      <c r="E133" s="4">
        <f t="shared" ref="E133:Q133" si="175">+E130+E131</f>
        <v>76.305132282067916</v>
      </c>
      <c r="F133" s="4">
        <f t="shared" si="175"/>
        <v>86.256810104149224</v>
      </c>
      <c r="G133" s="4">
        <f t="shared" ref="G133:H133" si="176">+G130+G131</f>
        <v>86.256810104149224</v>
      </c>
      <c r="H133" s="4">
        <f t="shared" si="176"/>
        <v>86.256810104149224</v>
      </c>
      <c r="I133" s="4">
        <f t="shared" ref="I133" si="177">+I130+I131</f>
        <v>86.256810104149224</v>
      </c>
      <c r="J133" s="4">
        <f t="shared" si="175"/>
        <v>76.305132282067916</v>
      </c>
      <c r="K133" s="4">
        <f t="shared" si="175"/>
        <v>76.305132282067916</v>
      </c>
      <c r="L133" s="4">
        <f t="shared" si="175"/>
        <v>76.305132282067916</v>
      </c>
      <c r="M133" s="4">
        <f t="shared" si="175"/>
        <v>76.305132282067916</v>
      </c>
      <c r="N133" s="4">
        <f t="shared" si="175"/>
        <v>86.256810104149224</v>
      </c>
      <c r="O133" s="4">
        <f t="shared" si="175"/>
        <v>86.256810104149224</v>
      </c>
      <c r="P133" s="4">
        <f t="shared" si="175"/>
        <v>86.256810104149224</v>
      </c>
      <c r="Q133" s="4">
        <f t="shared" si="175"/>
        <v>86.256810104149224</v>
      </c>
    </row>
    <row r="134" spans="1:17" x14ac:dyDescent="0.25">
      <c r="A134" s="16" t="s">
        <v>230</v>
      </c>
      <c r="B134" s="2" t="s">
        <v>222</v>
      </c>
      <c r="C134" s="2"/>
      <c r="D134" s="2"/>
      <c r="E134" s="4">
        <f t="shared" ref="E134:Q134" si="178">+E130+E131+E132</f>
        <v>80.716867786966432</v>
      </c>
      <c r="F134" s="4">
        <f t="shared" si="178"/>
        <v>90.66854560904774</v>
      </c>
      <c r="G134" s="4">
        <f t="shared" ref="G134:H134" si="179">+G130+G131+G132</f>
        <v>90.66854560904774</v>
      </c>
      <c r="H134" s="4">
        <f t="shared" si="179"/>
        <v>90.66854560904774</v>
      </c>
      <c r="I134" s="4">
        <f t="shared" ref="I134" si="180">+I130+I131+I132</f>
        <v>90.66854560904774</v>
      </c>
      <c r="J134" s="4">
        <f t="shared" si="178"/>
        <v>80.716867786966432</v>
      </c>
      <c r="K134" s="4">
        <f t="shared" si="178"/>
        <v>80.716867786966432</v>
      </c>
      <c r="L134" s="4">
        <f t="shared" si="178"/>
        <v>80.716867786966432</v>
      </c>
      <c r="M134" s="4">
        <f t="shared" si="178"/>
        <v>80.716867786966432</v>
      </c>
      <c r="N134" s="4">
        <f t="shared" si="178"/>
        <v>90.66854560904774</v>
      </c>
      <c r="O134" s="4">
        <f t="shared" si="178"/>
        <v>90.66854560904774</v>
      </c>
      <c r="P134" s="4">
        <f t="shared" si="178"/>
        <v>90.66854560904774</v>
      </c>
      <c r="Q134" s="4">
        <f t="shared" si="178"/>
        <v>90.66854560904774</v>
      </c>
    </row>
    <row r="135" spans="1:17" x14ac:dyDescent="0.25">
      <c r="A135" s="16" t="s">
        <v>234</v>
      </c>
      <c r="B135" s="2" t="s">
        <v>231</v>
      </c>
      <c r="C135" s="2"/>
      <c r="D135" s="42" t="s">
        <v>321</v>
      </c>
      <c r="E135" s="3">
        <v>0.51</v>
      </c>
      <c r="F135" s="3">
        <v>0.51</v>
      </c>
      <c r="G135" s="3">
        <v>0.51</v>
      </c>
      <c r="H135" s="3">
        <v>0.51</v>
      </c>
      <c r="I135" s="3">
        <v>0.51</v>
      </c>
      <c r="J135" s="3">
        <v>0.51</v>
      </c>
      <c r="K135" s="3">
        <v>0.51</v>
      </c>
      <c r="L135" s="3">
        <v>0.51</v>
      </c>
      <c r="M135" s="3">
        <v>0.51</v>
      </c>
      <c r="N135" s="3">
        <v>0.51</v>
      </c>
      <c r="O135" s="3">
        <v>0.51</v>
      </c>
      <c r="P135" s="3">
        <v>0.51</v>
      </c>
      <c r="Q135" s="3">
        <v>0.51</v>
      </c>
    </row>
    <row r="136" spans="1:17" x14ac:dyDescent="0.25">
      <c r="A136" s="16" t="s">
        <v>233</v>
      </c>
      <c r="B136" s="2" t="s">
        <v>232</v>
      </c>
      <c r="C136" s="42" t="s">
        <v>72</v>
      </c>
      <c r="D136" s="32"/>
      <c r="E136" s="3">
        <v>275</v>
      </c>
      <c r="F136" s="3">
        <v>275</v>
      </c>
      <c r="G136" s="3">
        <v>275</v>
      </c>
      <c r="H136" s="3">
        <v>275</v>
      </c>
      <c r="I136" s="3">
        <v>275</v>
      </c>
      <c r="J136" s="3">
        <v>275</v>
      </c>
      <c r="K136" s="3">
        <v>275</v>
      </c>
      <c r="L136" s="3">
        <v>275</v>
      </c>
      <c r="M136" s="3">
        <v>275</v>
      </c>
      <c r="N136" s="3">
        <v>275</v>
      </c>
      <c r="O136" s="3">
        <v>275</v>
      </c>
      <c r="P136" s="3">
        <v>275</v>
      </c>
      <c r="Q136" s="3">
        <v>275</v>
      </c>
    </row>
    <row r="137" spans="1:17" x14ac:dyDescent="0.25">
      <c r="A137" s="16" t="s">
        <v>235</v>
      </c>
      <c r="B137" s="2" t="s">
        <v>322</v>
      </c>
      <c r="C137" s="2" t="s">
        <v>324</v>
      </c>
      <c r="D137" s="2" t="s">
        <v>323</v>
      </c>
      <c r="E137" s="3">
        <v>0.8</v>
      </c>
      <c r="F137" s="3">
        <v>0.8</v>
      </c>
      <c r="G137" s="3">
        <v>0.8</v>
      </c>
      <c r="H137" s="3">
        <v>0.8</v>
      </c>
      <c r="I137" s="3">
        <v>0.8</v>
      </c>
      <c r="J137" s="3">
        <v>0.8</v>
      </c>
      <c r="K137" s="3">
        <v>0.8</v>
      </c>
      <c r="L137" s="3">
        <v>0.8</v>
      </c>
      <c r="M137" s="3">
        <v>0.8</v>
      </c>
      <c r="N137" s="3">
        <v>0.8</v>
      </c>
      <c r="O137" s="3">
        <v>0.8</v>
      </c>
      <c r="P137" s="3">
        <v>0.8</v>
      </c>
      <c r="Q137" s="3">
        <v>0.8</v>
      </c>
    </row>
    <row r="138" spans="1:17" x14ac:dyDescent="0.25">
      <c r="A138" s="16" t="s">
        <v>240</v>
      </c>
      <c r="B138" s="2" t="s">
        <v>232</v>
      </c>
      <c r="C138" s="2"/>
      <c r="D138" s="2"/>
      <c r="E138" s="4">
        <f>E136*E137</f>
        <v>220</v>
      </c>
      <c r="F138" s="4">
        <f t="shared" ref="F138:Q138" si="181">F136*F137</f>
        <v>220</v>
      </c>
      <c r="G138" s="4">
        <f t="shared" si="181"/>
        <v>220</v>
      </c>
      <c r="H138" s="4">
        <f t="shared" si="181"/>
        <v>220</v>
      </c>
      <c r="I138" s="4">
        <f t="shared" si="181"/>
        <v>220</v>
      </c>
      <c r="J138" s="4">
        <f t="shared" si="181"/>
        <v>220</v>
      </c>
      <c r="K138" s="4">
        <f t="shared" si="181"/>
        <v>220</v>
      </c>
      <c r="L138" s="4">
        <f t="shared" si="181"/>
        <v>220</v>
      </c>
      <c r="M138" s="4">
        <f t="shared" si="181"/>
        <v>220</v>
      </c>
      <c r="N138" s="4">
        <f t="shared" si="181"/>
        <v>220</v>
      </c>
      <c r="O138" s="4">
        <f t="shared" si="181"/>
        <v>220</v>
      </c>
      <c r="P138" s="4">
        <f t="shared" si="181"/>
        <v>220</v>
      </c>
      <c r="Q138" s="4">
        <f t="shared" si="181"/>
        <v>220</v>
      </c>
    </row>
    <row r="139" spans="1:17" x14ac:dyDescent="0.25">
      <c r="A139" s="16" t="s">
        <v>241</v>
      </c>
      <c r="B139" s="2" t="s">
        <v>236</v>
      </c>
      <c r="C139" s="2"/>
      <c r="D139" s="2" t="s">
        <v>71</v>
      </c>
      <c r="E139" s="3">
        <v>0.55000000000000004</v>
      </c>
      <c r="F139" s="3">
        <v>0.55000000000000004</v>
      </c>
      <c r="G139" s="3">
        <v>0.55000000000000004</v>
      </c>
      <c r="H139" s="3">
        <v>0.55000000000000004</v>
      </c>
      <c r="I139" s="3">
        <v>0.55000000000000004</v>
      </c>
      <c r="J139" s="3">
        <v>0.55000000000000004</v>
      </c>
      <c r="K139" s="3">
        <v>0.55000000000000004</v>
      </c>
      <c r="L139" s="3">
        <v>0.55000000000000004</v>
      </c>
      <c r="M139" s="3">
        <v>0.55000000000000004</v>
      </c>
      <c r="N139" s="3">
        <v>0.55000000000000004</v>
      </c>
      <c r="O139" s="3">
        <v>0.55000000000000004</v>
      </c>
      <c r="P139" s="3">
        <v>0.55000000000000004</v>
      </c>
      <c r="Q139" s="3">
        <v>0.55000000000000004</v>
      </c>
    </row>
    <row r="140" spans="1:17" x14ac:dyDescent="0.25">
      <c r="A140" s="16" t="s">
        <v>237</v>
      </c>
      <c r="B140" s="2" t="s">
        <v>238</v>
      </c>
      <c r="C140" s="2"/>
      <c r="D140" s="2"/>
      <c r="E140" s="3">
        <v>0.71699999999999997</v>
      </c>
      <c r="F140" s="3">
        <v>0.71699999999999997</v>
      </c>
      <c r="G140" s="3">
        <v>0.71699999999999997</v>
      </c>
      <c r="H140" s="3">
        <v>0.71699999999999997</v>
      </c>
      <c r="I140" s="3">
        <v>0.71699999999999997</v>
      </c>
      <c r="J140" s="3">
        <v>0.71699999999999997</v>
      </c>
      <c r="K140" s="3">
        <v>0.71699999999999997</v>
      </c>
      <c r="L140" s="3">
        <v>0.71699999999999997</v>
      </c>
      <c r="M140" s="3">
        <v>0.71699999999999997</v>
      </c>
      <c r="N140" s="3">
        <v>0.71699999999999997</v>
      </c>
      <c r="O140" s="3">
        <v>0.71699999999999997</v>
      </c>
      <c r="P140" s="3">
        <v>0.71699999999999997</v>
      </c>
      <c r="Q140" s="3">
        <v>0.71699999999999997</v>
      </c>
    </row>
    <row r="141" spans="1:17" x14ac:dyDescent="0.25">
      <c r="A141" s="16" t="s">
        <v>240</v>
      </c>
      <c r="B141" s="2" t="s">
        <v>239</v>
      </c>
      <c r="C141" s="2"/>
      <c r="D141" s="2"/>
      <c r="E141" s="4">
        <f t="shared" ref="E141:M141" si="182">+E138*E140/1000</f>
        <v>0.15773999999999999</v>
      </c>
      <c r="F141" s="4">
        <f t="shared" si="182"/>
        <v>0.15773999999999999</v>
      </c>
      <c r="G141" s="4">
        <f t="shared" ref="G141:H141" si="183">+G138*G140/1000</f>
        <v>0.15773999999999999</v>
      </c>
      <c r="H141" s="4">
        <f t="shared" si="183"/>
        <v>0.15773999999999999</v>
      </c>
      <c r="I141" s="4">
        <f t="shared" ref="I141" si="184">+I138*I140/1000</f>
        <v>0.15773999999999999</v>
      </c>
      <c r="J141" s="4">
        <f t="shared" si="182"/>
        <v>0.15773999999999999</v>
      </c>
      <c r="K141" s="4">
        <f t="shared" si="182"/>
        <v>0.15773999999999999</v>
      </c>
      <c r="L141" s="4">
        <f t="shared" si="182"/>
        <v>0.15773999999999999</v>
      </c>
      <c r="M141" s="4">
        <f t="shared" si="182"/>
        <v>0.15773999999999999</v>
      </c>
      <c r="N141" s="4">
        <f t="shared" ref="N141:Q141" si="185">+N138*N140/1000</f>
        <v>0.15773999999999999</v>
      </c>
      <c r="O141" s="4">
        <f t="shared" ref="O141:P141" si="186">+O138*O140/1000</f>
        <v>0.15773999999999999</v>
      </c>
      <c r="P141" s="4">
        <f t="shared" si="186"/>
        <v>0.15773999999999999</v>
      </c>
      <c r="Q141" s="4">
        <f t="shared" si="185"/>
        <v>0.15773999999999999</v>
      </c>
    </row>
    <row r="142" spans="1:17" x14ac:dyDescent="0.25">
      <c r="A142" s="16" t="s">
        <v>242</v>
      </c>
      <c r="B142" s="2" t="s">
        <v>206</v>
      </c>
      <c r="C142" s="2"/>
      <c r="D142" s="2"/>
      <c r="E142" s="26">
        <f t="shared" ref="E142:Q142" si="187">+E141*E133</f>
        <v>12.036371566173392</v>
      </c>
      <c r="F142" s="26">
        <f t="shared" si="187"/>
        <v>13.606149225828498</v>
      </c>
      <c r="G142" s="26">
        <f>+G141*G133</f>
        <v>13.606149225828498</v>
      </c>
      <c r="H142" s="26">
        <f t="shared" ref="H142" si="188">+H141*H133</f>
        <v>13.606149225828498</v>
      </c>
      <c r="I142" s="26">
        <f t="shared" ref="I142" si="189">+I141*I133</f>
        <v>13.606149225828498</v>
      </c>
      <c r="J142" s="26">
        <f t="shared" si="187"/>
        <v>12.036371566173392</v>
      </c>
      <c r="K142" s="26">
        <f t="shared" si="187"/>
        <v>12.036371566173392</v>
      </c>
      <c r="L142" s="26">
        <f t="shared" si="187"/>
        <v>12.036371566173392</v>
      </c>
      <c r="M142" s="26">
        <f t="shared" si="187"/>
        <v>12.036371566173392</v>
      </c>
      <c r="N142" s="26">
        <f t="shared" si="187"/>
        <v>13.606149225828498</v>
      </c>
      <c r="O142" s="26">
        <f t="shared" si="187"/>
        <v>13.606149225828498</v>
      </c>
      <c r="P142" s="26">
        <f t="shared" si="187"/>
        <v>13.606149225828498</v>
      </c>
      <c r="Q142" s="26">
        <f t="shared" si="187"/>
        <v>13.606149225828498</v>
      </c>
    </row>
    <row r="143" spans="1:17" x14ac:dyDescent="0.25">
      <c r="A143" s="16" t="s">
        <v>243</v>
      </c>
      <c r="B143" s="2" t="s">
        <v>206</v>
      </c>
      <c r="C143" s="2"/>
      <c r="D143" s="2"/>
      <c r="E143" s="26">
        <f t="shared" ref="E143:Q143" si="190">+E141*E134</f>
        <v>12.732278724716084</v>
      </c>
      <c r="F143" s="26">
        <f t="shared" si="190"/>
        <v>14.302056384371189</v>
      </c>
      <c r="G143" s="26">
        <f>+G141*G134</f>
        <v>14.302056384371189</v>
      </c>
      <c r="H143" s="26">
        <f t="shared" ref="H143" si="191">+H141*H134</f>
        <v>14.302056384371189</v>
      </c>
      <c r="I143" s="26">
        <f t="shared" ref="I143" si="192">+I141*I134</f>
        <v>14.302056384371189</v>
      </c>
      <c r="J143" s="26">
        <f t="shared" si="190"/>
        <v>12.732278724716084</v>
      </c>
      <c r="K143" s="26">
        <f t="shared" si="190"/>
        <v>12.732278724716084</v>
      </c>
      <c r="L143" s="26">
        <f t="shared" si="190"/>
        <v>12.732278724716084</v>
      </c>
      <c r="M143" s="26">
        <f t="shared" si="190"/>
        <v>12.732278724716084</v>
      </c>
      <c r="N143" s="26">
        <f t="shared" si="190"/>
        <v>14.302056384371189</v>
      </c>
      <c r="O143" s="26">
        <f t="shared" si="190"/>
        <v>14.302056384371189</v>
      </c>
      <c r="P143" s="26">
        <f t="shared" si="190"/>
        <v>14.302056384371189</v>
      </c>
      <c r="Q143" s="26">
        <f t="shared" si="190"/>
        <v>14.302056384371189</v>
      </c>
    </row>
    <row r="144" spans="1:17" x14ac:dyDescent="0.25">
      <c r="A144" s="16" t="s">
        <v>244</v>
      </c>
      <c r="B144" s="2" t="s">
        <v>222</v>
      </c>
      <c r="C144" s="2"/>
      <c r="D144" s="2"/>
      <c r="E144" s="4">
        <f t="shared" ref="E144:M144" si="193">+E134*(1-E135)</f>
        <v>39.551265215613554</v>
      </c>
      <c r="F144" s="4">
        <f t="shared" si="193"/>
        <v>44.427587348433391</v>
      </c>
      <c r="G144" s="4">
        <f t="shared" ref="G144:H144" si="194">+G134*(1-G135)</f>
        <v>44.427587348433391</v>
      </c>
      <c r="H144" s="4">
        <f t="shared" si="194"/>
        <v>44.427587348433391</v>
      </c>
      <c r="I144" s="4">
        <f t="shared" ref="I144" si="195">+I134*(1-I135)</f>
        <v>44.427587348433391</v>
      </c>
      <c r="J144" s="4">
        <f t="shared" si="193"/>
        <v>39.551265215613554</v>
      </c>
      <c r="K144" s="4">
        <f t="shared" si="193"/>
        <v>39.551265215613554</v>
      </c>
      <c r="L144" s="4">
        <f t="shared" si="193"/>
        <v>39.551265215613554</v>
      </c>
      <c r="M144" s="4">
        <f t="shared" si="193"/>
        <v>39.551265215613554</v>
      </c>
      <c r="N144" s="4">
        <f t="shared" ref="N144:Q144" si="196">+N134*(1-N135)</f>
        <v>44.427587348433391</v>
      </c>
      <c r="O144" s="4">
        <f t="shared" ref="O144:P144" si="197">+O134*(1-O135)</f>
        <v>44.427587348433391</v>
      </c>
      <c r="P144" s="4">
        <f t="shared" si="197"/>
        <v>44.427587348433391</v>
      </c>
      <c r="Q144" s="4">
        <f t="shared" si="196"/>
        <v>44.427587348433391</v>
      </c>
    </row>
    <row r="145" spans="1:17" x14ac:dyDescent="0.25">
      <c r="A145" s="16" t="s">
        <v>245</v>
      </c>
      <c r="B145" s="2" t="s">
        <v>231</v>
      </c>
      <c r="C145" s="2"/>
      <c r="D145" s="2" t="s">
        <v>76</v>
      </c>
      <c r="E145" s="4">
        <f t="shared" ref="E145:Q145" si="198">+VS_tot_omsat_lager_afg</f>
        <v>0.13092377276210895</v>
      </c>
      <c r="F145" s="4">
        <f t="shared" si="198"/>
        <v>0.13092377276210895</v>
      </c>
      <c r="G145" s="4">
        <f t="shared" si="198"/>
        <v>0.13092377276210895</v>
      </c>
      <c r="H145" s="4">
        <f t="shared" si="198"/>
        <v>0.13092377276210895</v>
      </c>
      <c r="I145" s="4">
        <f t="shared" si="198"/>
        <v>0.13092377276210895</v>
      </c>
      <c r="J145" s="4">
        <f t="shared" si="198"/>
        <v>0.13092377276210895</v>
      </c>
      <c r="K145" s="4">
        <f t="shared" si="198"/>
        <v>0.13092377276210895</v>
      </c>
      <c r="L145" s="4">
        <f t="shared" si="198"/>
        <v>0.13092377276210895</v>
      </c>
      <c r="M145" s="4">
        <f t="shared" si="198"/>
        <v>0.13092377276210895</v>
      </c>
      <c r="N145" s="4">
        <f t="shared" si="198"/>
        <v>0.13092377276210895</v>
      </c>
      <c r="O145" s="4">
        <f t="shared" si="198"/>
        <v>0.13092377276210895</v>
      </c>
      <c r="P145" s="4">
        <f t="shared" si="198"/>
        <v>0.13092377276210895</v>
      </c>
      <c r="Q145" s="4">
        <f t="shared" si="198"/>
        <v>0.13092377276210895</v>
      </c>
    </row>
    <row r="146" spans="1:17" x14ac:dyDescent="0.25">
      <c r="A146" s="16" t="s">
        <v>245</v>
      </c>
      <c r="B146" s="2" t="s">
        <v>222</v>
      </c>
      <c r="C146" s="2"/>
      <c r="D146" s="2"/>
      <c r="E146" s="4">
        <f t="shared" ref="E146:M146" si="199">+E144*E145</f>
        <v>5.1782008595428932</v>
      </c>
      <c r="F146" s="4">
        <f t="shared" si="199"/>
        <v>5.8166273503750396</v>
      </c>
      <c r="G146" s="4">
        <f t="shared" ref="G146:H146" si="200">+G144*G145</f>
        <v>5.8166273503750396</v>
      </c>
      <c r="H146" s="4">
        <f t="shared" si="200"/>
        <v>5.8166273503750396</v>
      </c>
      <c r="I146" s="4">
        <f t="shared" ref="I146" si="201">+I144*I145</f>
        <v>5.8166273503750396</v>
      </c>
      <c r="J146" s="4">
        <f t="shared" si="199"/>
        <v>5.1782008595428932</v>
      </c>
      <c r="K146" s="4">
        <f t="shared" si="199"/>
        <v>5.1782008595428932</v>
      </c>
      <c r="L146" s="4">
        <f t="shared" si="199"/>
        <v>5.1782008595428932</v>
      </c>
      <c r="M146" s="4">
        <f t="shared" si="199"/>
        <v>5.1782008595428932</v>
      </c>
      <c r="N146" s="4">
        <f t="shared" ref="N146:Q146" si="202">+N144*N145</f>
        <v>5.8166273503750396</v>
      </c>
      <c r="O146" s="4">
        <f t="shared" ref="O146:P146" si="203">+O144*O145</f>
        <v>5.8166273503750396</v>
      </c>
      <c r="P146" s="4">
        <f t="shared" si="203"/>
        <v>5.8166273503750396</v>
      </c>
      <c r="Q146" s="4">
        <f t="shared" si="202"/>
        <v>5.8166273503750396</v>
      </c>
    </row>
    <row r="147" spans="1:17" x14ac:dyDescent="0.25">
      <c r="A147" s="16" t="s">
        <v>205</v>
      </c>
      <c r="B147" s="2" t="s">
        <v>206</v>
      </c>
      <c r="C147" s="2"/>
      <c r="D147" s="2"/>
      <c r="E147" s="4">
        <f t="shared" ref="E147:Q147" si="204">+E146/E71</f>
        <v>0.31069205157257357</v>
      </c>
      <c r="F147" s="4">
        <f t="shared" si="204"/>
        <v>0.34899764102250236</v>
      </c>
      <c r="G147" s="4">
        <f t="shared" si="204"/>
        <v>0.34899764102250236</v>
      </c>
      <c r="H147" s="4">
        <f t="shared" si="204"/>
        <v>0.34899764102250236</v>
      </c>
      <c r="I147" s="4">
        <f t="shared" si="204"/>
        <v>0.34899764102250236</v>
      </c>
      <c r="J147" s="4">
        <f t="shared" si="204"/>
        <v>0.31069205157257357</v>
      </c>
      <c r="K147" s="4">
        <f t="shared" si="204"/>
        <v>0.31069205157257357</v>
      </c>
      <c r="L147" s="4">
        <f t="shared" si="204"/>
        <v>0.31069205157257357</v>
      </c>
      <c r="M147" s="4">
        <f t="shared" si="204"/>
        <v>0.31069205157257357</v>
      </c>
      <c r="N147" s="4">
        <f t="shared" si="204"/>
        <v>0.34899764102250236</v>
      </c>
      <c r="O147" s="4">
        <f t="shared" si="204"/>
        <v>0.34899764102250236</v>
      </c>
      <c r="P147" s="4">
        <f t="shared" si="204"/>
        <v>0.34899764102250236</v>
      </c>
      <c r="Q147" s="4">
        <f t="shared" si="204"/>
        <v>0.34899764102250236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73"/>
  <sheetViews>
    <sheetView tabSelected="1" topLeftCell="A29" workbookViewId="0">
      <selection activeCell="C39" sqref="C39"/>
    </sheetView>
  </sheetViews>
  <sheetFormatPr defaultColWidth="12.5703125" defaultRowHeight="15" x14ac:dyDescent="0.25"/>
  <cols>
    <col min="1" max="1" width="18" bestFit="1" customWidth="1"/>
    <col min="5" max="5" width="15" bestFit="1" customWidth="1"/>
    <col min="6" max="6" width="12" bestFit="1" customWidth="1"/>
    <col min="7" max="7" width="16.28515625" bestFit="1" customWidth="1"/>
    <col min="8" max="19" width="8.5703125" customWidth="1"/>
  </cols>
  <sheetData>
    <row r="1" spans="1:20" x14ac:dyDescent="0.25">
      <c r="A1" t="s">
        <v>77</v>
      </c>
      <c r="B1" s="3">
        <f>Tabel_svin!E64</f>
        <v>31.3</v>
      </c>
      <c r="C1" t="s">
        <v>43</v>
      </c>
      <c r="D1" s="1">
        <v>81000</v>
      </c>
      <c r="E1" t="s">
        <v>45</v>
      </c>
      <c r="F1" s="1">
        <v>8.31</v>
      </c>
    </row>
    <row r="2" spans="1:20" x14ac:dyDescent="0.25">
      <c r="A2" t="s">
        <v>78</v>
      </c>
      <c r="B2" s="1">
        <v>0.45</v>
      </c>
      <c r="C2" t="s">
        <v>79</v>
      </c>
      <c r="D2" s="1">
        <v>4</v>
      </c>
      <c r="E2" t="s">
        <v>80</v>
      </c>
      <c r="F2" s="1">
        <v>6.67</v>
      </c>
    </row>
    <row r="4" spans="1:20" x14ac:dyDescent="0.25">
      <c r="A4" t="s">
        <v>81</v>
      </c>
    </row>
    <row r="5" spans="1:20" x14ac:dyDescent="0.25">
      <c r="A5" t="s">
        <v>82</v>
      </c>
      <c r="B5" t="s">
        <v>83</v>
      </c>
      <c r="C5" t="s">
        <v>84</v>
      </c>
      <c r="D5" t="s">
        <v>332</v>
      </c>
      <c r="E5" t="s">
        <v>333</v>
      </c>
      <c r="G5" t="s">
        <v>82</v>
      </c>
      <c r="H5">
        <v>5</v>
      </c>
      <c r="I5">
        <v>6</v>
      </c>
      <c r="J5">
        <v>7</v>
      </c>
      <c r="K5">
        <v>8</v>
      </c>
      <c r="L5">
        <v>9</v>
      </c>
      <c r="M5">
        <v>10</v>
      </c>
      <c r="N5">
        <v>11</v>
      </c>
      <c r="O5">
        <v>12</v>
      </c>
      <c r="P5">
        <v>1</v>
      </c>
      <c r="Q5">
        <v>2</v>
      </c>
      <c r="R5">
        <v>3</v>
      </c>
      <c r="S5">
        <v>4</v>
      </c>
    </row>
    <row r="6" spans="1:20" x14ac:dyDescent="0.25">
      <c r="A6">
        <v>1</v>
      </c>
      <c r="B6">
        <v>1.5</v>
      </c>
      <c r="C6">
        <v>8.43</v>
      </c>
      <c r="D6" s="7">
        <v>1</v>
      </c>
      <c r="E6" s="11">
        <f>+(1-EXP(Ln_A-E_a/(R_*(C6+273.15)))*VS_tot_CH4*24/1000)^30</f>
        <v>0.83966651849357965</v>
      </c>
      <c r="G6">
        <v>4</v>
      </c>
      <c r="H6">
        <v>1</v>
      </c>
    </row>
    <row r="7" spans="1:20" x14ac:dyDescent="0.25">
      <c r="A7">
        <v>2</v>
      </c>
      <c r="B7">
        <v>1.2</v>
      </c>
      <c r="C7">
        <v>5.7069999999999999</v>
      </c>
      <c r="D7" s="7">
        <v>1</v>
      </c>
      <c r="E7" s="11">
        <f t="shared" ref="E7:E17" si="0">+(1-EXP(Ln_A-E_a/(R_*(C7+273.15)))*VS_tot_CH4*24/1000)^30</f>
        <v>0.88291711536767625</v>
      </c>
      <c r="G7">
        <v>5</v>
      </c>
      <c r="H7" s="8">
        <f>+LOOKUP($G7,Måned_VS_tot_t30)*H6</f>
        <v>0.7767201383172383</v>
      </c>
      <c r="I7" s="8">
        <v>1</v>
      </c>
      <c r="J7" s="8"/>
      <c r="K7" s="8"/>
      <c r="L7" s="8"/>
      <c r="M7" s="8"/>
      <c r="N7" s="8"/>
      <c r="O7" s="8"/>
      <c r="P7" s="8"/>
      <c r="Q7" s="8"/>
      <c r="R7" s="8"/>
      <c r="S7" s="8"/>
      <c r="T7" s="8"/>
    </row>
    <row r="8" spans="1:20" x14ac:dyDescent="0.25">
      <c r="A8">
        <v>3</v>
      </c>
      <c r="B8">
        <v>3</v>
      </c>
      <c r="C8">
        <v>6.0670000000000002</v>
      </c>
      <c r="D8" s="7">
        <v>1</v>
      </c>
      <c r="E8" s="11">
        <f t="shared" si="0"/>
        <v>0.87785241670175851</v>
      </c>
      <c r="G8">
        <v>6</v>
      </c>
      <c r="H8" s="8">
        <f t="shared" ref="H8:H18" si="1">+LOOKUP($G8,Måned_VS_tot_t30)*H7</f>
        <v>0.51183575687765859</v>
      </c>
      <c r="I8" s="8">
        <f t="shared" ref="I8:I18" si="2">+LOOKUP($G8,Måned_VS_tot_t30)*I7</f>
        <v>0.65897062742128598</v>
      </c>
      <c r="J8" s="8">
        <v>1</v>
      </c>
      <c r="K8" s="8"/>
      <c r="L8" s="8"/>
      <c r="M8" s="8"/>
      <c r="N8" s="8"/>
      <c r="O8" s="8"/>
      <c r="P8" s="8"/>
      <c r="Q8" s="8"/>
      <c r="R8" s="8"/>
      <c r="S8" s="8"/>
      <c r="T8" s="8"/>
    </row>
    <row r="9" spans="1:20" x14ac:dyDescent="0.25">
      <c r="A9">
        <v>4</v>
      </c>
      <c r="B9">
        <v>7.5</v>
      </c>
      <c r="C9">
        <v>8.4269999999999996</v>
      </c>
      <c r="D9" s="7">
        <v>1</v>
      </c>
      <c r="E9" s="11">
        <f t="shared" si="0"/>
        <v>0.83972078482117551</v>
      </c>
      <c r="G9">
        <v>7</v>
      </c>
      <c r="H9" s="8">
        <f t="shared" si="1"/>
        <v>0.2691441340483498</v>
      </c>
      <c r="I9" s="8">
        <f t="shared" si="2"/>
        <v>0.34651365501021991</v>
      </c>
      <c r="J9" s="8">
        <f t="shared" ref="J9:J18" si="3">+LOOKUP($G9,Måned_VS_tot_t30)*J8</f>
        <v>0.52584081989543752</v>
      </c>
      <c r="K9" s="8">
        <v>1</v>
      </c>
      <c r="L9" s="8"/>
      <c r="M9" s="8"/>
      <c r="N9" s="8"/>
      <c r="O9" s="8"/>
      <c r="P9" s="8"/>
      <c r="Q9" s="8"/>
      <c r="R9" s="8"/>
      <c r="S9" s="8"/>
      <c r="T9" s="8"/>
    </row>
    <row r="10" spans="1:20" x14ac:dyDescent="0.25">
      <c r="A10">
        <v>5</v>
      </c>
      <c r="B10">
        <v>11.4</v>
      </c>
      <c r="C10">
        <v>11.451000000000001</v>
      </c>
      <c r="D10" s="7">
        <v>1</v>
      </c>
      <c r="E10" s="11">
        <f t="shared" si="0"/>
        <v>0.7767201383172383</v>
      </c>
      <c r="G10">
        <v>8</v>
      </c>
      <c r="H10" s="8">
        <f t="shared" si="1"/>
        <v>0.1436142602631221</v>
      </c>
      <c r="I10" s="8">
        <f t="shared" si="2"/>
        <v>0.1848983349063949</v>
      </c>
      <c r="J10" s="8">
        <f t="shared" si="3"/>
        <v>0.28058661071123536</v>
      </c>
      <c r="K10" s="8">
        <f t="shared" ref="K10:K18" si="4">+LOOKUP($G10,Måned_VS_tot_t30)*K9</f>
        <v>0.53359609998902235</v>
      </c>
      <c r="L10" s="8">
        <v>1</v>
      </c>
      <c r="M10" s="8"/>
      <c r="N10" s="8"/>
      <c r="O10" s="8"/>
      <c r="P10" s="8"/>
      <c r="Q10" s="8"/>
      <c r="R10" s="8"/>
      <c r="S10" s="8"/>
      <c r="T10" s="8"/>
    </row>
    <row r="11" spans="1:20" x14ac:dyDescent="0.25">
      <c r="A11">
        <v>6</v>
      </c>
      <c r="B11">
        <v>14.6</v>
      </c>
      <c r="C11">
        <v>15.654</v>
      </c>
      <c r="D11" s="7">
        <v>1</v>
      </c>
      <c r="E11" s="11">
        <f t="shared" si="0"/>
        <v>0.65897062742128598</v>
      </c>
      <c r="G11">
        <v>9</v>
      </c>
      <c r="H11" s="8">
        <f t="shared" si="1"/>
        <v>8.1857880433454738E-2</v>
      </c>
      <c r="I11" s="8">
        <f t="shared" si="2"/>
        <v>0.1053891567827758</v>
      </c>
      <c r="J11" s="8">
        <f t="shared" si="3"/>
        <v>0.15992997623458494</v>
      </c>
      <c r="K11" s="8">
        <f t="shared" si="4"/>
        <v>0.3041414249019061</v>
      </c>
      <c r="L11" s="8">
        <f t="shared" ref="L11:L18" si="5">+LOOKUP($G11,Måned_VS_tot_t30)*L10</f>
        <v>0.56998434753957761</v>
      </c>
      <c r="M11" s="8">
        <v>1</v>
      </c>
      <c r="N11" s="8"/>
      <c r="O11" s="8"/>
      <c r="P11" s="8"/>
      <c r="Q11" s="8"/>
      <c r="R11" s="8"/>
      <c r="S11" s="8"/>
      <c r="T11" s="8"/>
    </row>
    <row r="12" spans="1:20" x14ac:dyDescent="0.25">
      <c r="A12">
        <v>7</v>
      </c>
      <c r="B12">
        <v>17.399999999999999</v>
      </c>
      <c r="C12">
        <v>19.37</v>
      </c>
      <c r="D12" s="7">
        <v>1</v>
      </c>
      <c r="E12" s="11">
        <f t="shared" si="0"/>
        <v>0.52584081989543752</v>
      </c>
      <c r="G12">
        <v>10</v>
      </c>
      <c r="H12" s="8">
        <f t="shared" si="1"/>
        <v>5.5815071728743747E-2</v>
      </c>
      <c r="I12" s="8">
        <f t="shared" si="2"/>
        <v>7.185995183499029E-2</v>
      </c>
      <c r="J12" s="8">
        <f t="shared" si="3"/>
        <v>0.10904879344348918</v>
      </c>
      <c r="K12" s="8">
        <f t="shared" si="4"/>
        <v>0.20737985587572555</v>
      </c>
      <c r="L12" s="8">
        <f t="shared" si="5"/>
        <v>0.38864574887258729</v>
      </c>
      <c r="M12" s="8">
        <f t="shared" ref="M12:M18" si="6">+LOOKUP($G12,Måned_VS_tot_t30)*M11</f>
        <v>0.6818533711499879</v>
      </c>
      <c r="N12" s="8">
        <v>1</v>
      </c>
      <c r="O12" s="8"/>
      <c r="P12" s="8"/>
      <c r="Q12" s="8"/>
      <c r="R12" s="8"/>
      <c r="S12" s="8"/>
      <c r="T12" s="8"/>
    </row>
    <row r="13" spans="1:20" x14ac:dyDescent="0.25">
      <c r="A13">
        <v>8</v>
      </c>
      <c r="B13">
        <v>17.2</v>
      </c>
      <c r="C13">
        <v>19.170000000000002</v>
      </c>
      <c r="D13" s="7">
        <v>1</v>
      </c>
      <c r="E13" s="11">
        <f t="shared" si="0"/>
        <v>0.53359609998902235</v>
      </c>
      <c r="G13">
        <v>11</v>
      </c>
      <c r="H13" s="8">
        <f t="shared" si="1"/>
        <v>4.1931154699492025E-2</v>
      </c>
      <c r="I13" s="8">
        <f t="shared" si="2"/>
        <v>5.3984894469629348E-2</v>
      </c>
      <c r="J13" s="8">
        <f t="shared" si="3"/>
        <v>8.1923066405684128E-2</v>
      </c>
      <c r="K13" s="8">
        <f t="shared" si="4"/>
        <v>0.15579442163119703</v>
      </c>
      <c r="L13" s="8">
        <f t="shared" si="5"/>
        <v>0.29197069025504907</v>
      </c>
      <c r="M13" s="8">
        <f t="shared" si="6"/>
        <v>0.512243347585568</v>
      </c>
      <c r="N13" s="8">
        <f t="shared" ref="N13:N18" si="7">+LOOKUP($G13,Måned_VS_tot_t30)*N12</f>
        <v>0.75125147027085593</v>
      </c>
      <c r="O13" s="8">
        <v>1</v>
      </c>
      <c r="P13" s="8"/>
      <c r="Q13" s="8"/>
      <c r="R13" s="8"/>
      <c r="S13" s="8"/>
      <c r="T13" s="8"/>
    </row>
    <row r="14" spans="1:20" x14ac:dyDescent="0.25">
      <c r="A14">
        <v>9</v>
      </c>
      <c r="B14">
        <v>13.8</v>
      </c>
      <c r="C14">
        <v>18.21</v>
      </c>
      <c r="D14" s="7">
        <v>1</v>
      </c>
      <c r="E14" s="11">
        <f t="shared" si="0"/>
        <v>0.56998434753957761</v>
      </c>
      <c r="G14">
        <v>12</v>
      </c>
      <c r="H14" s="8">
        <f t="shared" si="1"/>
        <v>3.3766516758720007E-2</v>
      </c>
      <c r="I14" s="8">
        <f t="shared" si="2"/>
        <v>4.3473208808355417E-2</v>
      </c>
      <c r="J14" s="8">
        <f t="shared" si="3"/>
        <v>6.5971390831905161E-2</v>
      </c>
      <c r="K14" s="8">
        <f t="shared" si="4"/>
        <v>0.12545886195184211</v>
      </c>
      <c r="L14" s="8">
        <f t="shared" si="5"/>
        <v>0.23511952571321859</v>
      </c>
      <c r="M14" s="8">
        <f t="shared" si="6"/>
        <v>0.41250172347389374</v>
      </c>
      <c r="N14" s="8">
        <f t="shared" si="7"/>
        <v>0.60497130457562165</v>
      </c>
      <c r="O14" s="8">
        <f>+LOOKUP($G14,Måned_VS_tot_t30)*O13</f>
        <v>0.80528468630817529</v>
      </c>
      <c r="P14" s="8">
        <v>1</v>
      </c>
      <c r="Q14" s="8"/>
      <c r="R14" s="8"/>
      <c r="S14" s="8"/>
      <c r="T14" s="8"/>
    </row>
    <row r="15" spans="1:20" x14ac:dyDescent="0.25">
      <c r="A15">
        <v>10</v>
      </c>
      <c r="B15">
        <v>9.4</v>
      </c>
      <c r="C15">
        <v>14.93</v>
      </c>
      <c r="D15" s="7">
        <v>1</v>
      </c>
      <c r="E15" s="11">
        <f t="shared" si="0"/>
        <v>0.6818533711499879</v>
      </c>
      <c r="G15">
        <v>1</v>
      </c>
      <c r="H15" s="8">
        <f t="shared" si="1"/>
        <v>2.835261356844954E-2</v>
      </c>
      <c r="I15" s="8">
        <f t="shared" si="2"/>
        <v>3.6502997887856214E-2</v>
      </c>
      <c r="J15" s="8">
        <f t="shared" si="3"/>
        <v>5.5393968060005065E-2</v>
      </c>
      <c r="K15" s="8">
        <f t="shared" si="4"/>
        <v>0.1053436058292699</v>
      </c>
      <c r="L15" s="8">
        <f t="shared" si="5"/>
        <v>0.19742199358547993</v>
      </c>
      <c r="M15" s="8">
        <f t="shared" si="6"/>
        <v>0.34636388602192569</v>
      </c>
      <c r="N15" s="8">
        <f t="shared" si="7"/>
        <v>0.50797414910153127</v>
      </c>
      <c r="O15" s="8">
        <f>+LOOKUP($G15,Måned_VS_tot_t30)*O14</f>
        <v>0.67617058894857995</v>
      </c>
      <c r="P15" s="8">
        <f>+LOOKUP($G15,Måned_VS_tot_t30)*P14</f>
        <v>0.83966651849357965</v>
      </c>
      <c r="Q15" s="8">
        <v>1</v>
      </c>
      <c r="R15" s="8"/>
      <c r="S15" s="8"/>
      <c r="T15" s="8"/>
    </row>
    <row r="16" spans="1:20" x14ac:dyDescent="0.25">
      <c r="A16">
        <v>11</v>
      </c>
      <c r="B16">
        <v>5.7</v>
      </c>
      <c r="C16">
        <v>12.48</v>
      </c>
      <c r="D16" s="7">
        <v>1</v>
      </c>
      <c r="E16" s="11">
        <f t="shared" si="0"/>
        <v>0.75125147027085593</v>
      </c>
      <c r="G16">
        <v>2</v>
      </c>
      <c r="H16" s="8">
        <f t="shared" si="1"/>
        <v>2.5033007784989906E-2</v>
      </c>
      <c r="I16" s="8">
        <f t="shared" si="2"/>
        <v>3.2229121597418385E-2</v>
      </c>
      <c r="J16" s="8">
        <f t="shared" si="3"/>
        <v>4.8908282488308863E-2</v>
      </c>
      <c r="K16" s="8">
        <f t="shared" si="4"/>
        <v>9.30096725812085E-2</v>
      </c>
      <c r="L16" s="8">
        <f t="shared" si="5"/>
        <v>0.17430725708662784</v>
      </c>
      <c r="M16" s="8">
        <f t="shared" si="6"/>
        <v>0.30581060311401725</v>
      </c>
      <c r="N16" s="8">
        <f t="shared" si="7"/>
        <v>0.44849907040607384</v>
      </c>
      <c r="O16" s="8">
        <f>+LOOKUP($G16,Måned_VS_tot_t30)*O15</f>
        <v>0.59700258589094302</v>
      </c>
      <c r="P16" s="8">
        <f>+LOOKUP($G16,Måned_VS_tot_t30)*P15</f>
        <v>0.74135594037917096</v>
      </c>
      <c r="Q16" s="8">
        <f>+LOOKUP($G16,Måned_VS_tot_t30)*Q15</f>
        <v>0.88291711536767625</v>
      </c>
      <c r="R16" s="8">
        <v>1</v>
      </c>
      <c r="S16" s="8"/>
      <c r="T16" s="8"/>
    </row>
    <row r="17" spans="1:20" x14ac:dyDescent="0.25">
      <c r="A17">
        <v>12</v>
      </c>
      <c r="B17">
        <v>2.2000000000000002</v>
      </c>
      <c r="C17">
        <v>10.18</v>
      </c>
      <c r="D17" s="7">
        <v>1</v>
      </c>
      <c r="E17" s="11">
        <f t="shared" si="0"/>
        <v>0.80528468630817529</v>
      </c>
      <c r="G17">
        <v>3</v>
      </c>
      <c r="H17" s="8">
        <f t="shared" si="1"/>
        <v>2.1975286381367323E-2</v>
      </c>
      <c r="I17" s="8">
        <f t="shared" si="2"/>
        <v>2.8292412282468569E-2</v>
      </c>
      <c r="J17" s="8">
        <f t="shared" si="3"/>
        <v>4.2934253979094228E-2</v>
      </c>
      <c r="K17" s="8">
        <f t="shared" si="4"/>
        <v>8.1648765852053162E-2</v>
      </c>
      <c r="L17" s="8">
        <f t="shared" si="5"/>
        <v>0.15301604688215098</v>
      </c>
      <c r="M17" s="8">
        <f t="shared" si="6"/>
        <v>0.26845657699666237</v>
      </c>
      <c r="N17" s="8">
        <f t="shared" si="7"/>
        <v>0.39371599284446407</v>
      </c>
      <c r="O17" s="8">
        <f>+LOOKUP($G17,Måned_VS_tot_t30)*O16</f>
        <v>0.52408016280156344</v>
      </c>
      <c r="P17" s="8">
        <f>+LOOKUP($G17,Måned_VS_tot_t30)*P16</f>
        <v>0.65080110389806001</v>
      </c>
      <c r="Q17" s="8">
        <f>+LOOKUP($G17,Måned_VS_tot_t30)*Q16</f>
        <v>0.77507092347285989</v>
      </c>
      <c r="R17" s="8">
        <f>+LOOKUP($G17,Måned_VS_tot_t30)*R16</f>
        <v>0.87785241670175851</v>
      </c>
      <c r="S17" s="8">
        <v>1</v>
      </c>
      <c r="T17" s="8"/>
    </row>
    <row r="18" spans="1:20" x14ac:dyDescent="0.25">
      <c r="D18" s="7"/>
      <c r="E18" s="11"/>
      <c r="G18">
        <v>4</v>
      </c>
      <c r="H18" s="8">
        <f t="shared" si="1"/>
        <v>1.845310472683186E-2</v>
      </c>
      <c r="I18" s="8">
        <f t="shared" si="2"/>
        <v>2.3757726646318773E-2</v>
      </c>
      <c r="J18" s="8">
        <f t="shared" si="3"/>
        <v>3.6052785447036682E-2</v>
      </c>
      <c r="K18" s="8">
        <f t="shared" si="4"/>
        <v>6.8562165740966477E-2</v>
      </c>
      <c r="L18" s="8">
        <f t="shared" si="5"/>
        <v>0.1284907549781136</v>
      </c>
      <c r="M18" s="8">
        <f t="shared" si="6"/>
        <v>0.22542856752604365</v>
      </c>
      <c r="N18" s="8">
        <f t="shared" si="7"/>
        <v>0.3306115025080017</v>
      </c>
      <c r="O18" s="8">
        <f>+LOOKUP($G18,Måned_VS_tot_t30)*O17</f>
        <v>0.4400810056169383</v>
      </c>
      <c r="P18" s="8">
        <f>+LOOKUP($G18,Måned_VS_tot_t30)*P17</f>
        <v>0.54649121372776632</v>
      </c>
      <c r="Q18" s="8">
        <f>+LOOKUP($G18,Måned_VS_tot_t30)*Q17</f>
        <v>0.6508431641507032</v>
      </c>
      <c r="R18" s="8">
        <f>+LOOKUP($G18,Måned_VS_tot_t30)*R17</f>
        <v>0.73715092030996621</v>
      </c>
      <c r="S18" s="8">
        <f>+LOOKUP($G18,Måned_VS_tot_t30)*S17</f>
        <v>0.83972078482117551</v>
      </c>
      <c r="T18" s="8"/>
    </row>
    <row r="19" spans="1:20" x14ac:dyDescent="0.25">
      <c r="G19" s="12" t="s">
        <v>87</v>
      </c>
      <c r="H19" s="13">
        <f>1-MIN((H6:H18))</f>
        <v>0.98154689527316819</v>
      </c>
      <c r="I19" s="13">
        <f t="shared" ref="I19:S19" si="8">1-MIN((I6:I18))</f>
        <v>0.97624227335368119</v>
      </c>
      <c r="J19" s="13">
        <f t="shared" si="8"/>
        <v>0.96394721455296328</v>
      </c>
      <c r="K19" s="13">
        <f t="shared" si="8"/>
        <v>0.93143783425903348</v>
      </c>
      <c r="L19" s="13">
        <f t="shared" si="8"/>
        <v>0.87150924502188643</v>
      </c>
      <c r="M19" s="13">
        <f t="shared" si="8"/>
        <v>0.77457143247395632</v>
      </c>
      <c r="N19" s="13">
        <f t="shared" si="8"/>
        <v>0.66938849749199836</v>
      </c>
      <c r="O19" s="13">
        <f t="shared" si="8"/>
        <v>0.5599189943830617</v>
      </c>
      <c r="P19" s="13">
        <f t="shared" si="8"/>
        <v>0.45350878627223368</v>
      </c>
      <c r="Q19" s="13">
        <f t="shared" si="8"/>
        <v>0.3491568358492968</v>
      </c>
      <c r="R19" s="13">
        <f t="shared" si="8"/>
        <v>0.26284907969003379</v>
      </c>
      <c r="S19" s="13">
        <f t="shared" si="8"/>
        <v>0.16027921517882449</v>
      </c>
      <c r="T19" s="8">
        <f>+AVERAGE((H19:S19))</f>
        <v>0.66286302531667807</v>
      </c>
    </row>
    <row r="20" spans="1:20" x14ac:dyDescent="0.25">
      <c r="G20" s="14" t="s">
        <v>88</v>
      </c>
      <c r="H20" s="15">
        <f t="shared" ref="H20:S20" si="9">+H19/VS_tot_CH4</f>
        <v>0.14715845506344349</v>
      </c>
      <c r="I20" s="15">
        <f t="shared" si="9"/>
        <v>0.14636315942334052</v>
      </c>
      <c r="J20" s="15">
        <f t="shared" si="9"/>
        <v>0.1445198222718086</v>
      </c>
      <c r="K20" s="15">
        <f t="shared" si="9"/>
        <v>0.13964585221274864</v>
      </c>
      <c r="L20" s="15">
        <f t="shared" si="9"/>
        <v>0.13066105622517038</v>
      </c>
      <c r="M20" s="15">
        <f t="shared" si="9"/>
        <v>0.11612765104557067</v>
      </c>
      <c r="N20" s="15">
        <f t="shared" si="9"/>
        <v>0.10035809557601175</v>
      </c>
      <c r="O20" s="15">
        <f t="shared" si="9"/>
        <v>8.3945876219349583E-2</v>
      </c>
      <c r="P20" s="15">
        <f t="shared" si="9"/>
        <v>6.7992321779945075E-2</v>
      </c>
      <c r="Q20" s="15">
        <f t="shared" si="9"/>
        <v>5.2347351701543747E-2</v>
      </c>
      <c r="R20" s="15">
        <f t="shared" si="9"/>
        <v>3.940765812444285E-2</v>
      </c>
      <c r="S20" s="15">
        <f t="shared" si="9"/>
        <v>2.4029867343152097E-2</v>
      </c>
      <c r="T20" s="15">
        <f>+AVERAGE((H20:S20))</f>
        <v>9.937976391554397E-2</v>
      </c>
    </row>
    <row r="21" spans="1:20" x14ac:dyDescent="0.25"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</row>
    <row r="22" spans="1:20" x14ac:dyDescent="0.25">
      <c r="A22" t="s">
        <v>89</v>
      </c>
      <c r="B22" s="3">
        <f>Tabel_kvæg!E63</f>
        <v>31.2</v>
      </c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</row>
    <row r="23" spans="1:20" x14ac:dyDescent="0.25"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</row>
    <row r="24" spans="1:20" x14ac:dyDescent="0.25">
      <c r="A24" t="s">
        <v>90</v>
      </c>
    </row>
    <row r="25" spans="1:20" x14ac:dyDescent="0.25">
      <c r="A25" t="s">
        <v>82</v>
      </c>
      <c r="B25" t="s">
        <v>83</v>
      </c>
      <c r="C25" t="s">
        <v>84</v>
      </c>
      <c r="D25" t="s">
        <v>332</v>
      </c>
      <c r="E25" t="s">
        <v>333</v>
      </c>
      <c r="G25" t="s">
        <v>82</v>
      </c>
      <c r="H25">
        <v>5</v>
      </c>
      <c r="I25">
        <v>6</v>
      </c>
      <c r="J25">
        <v>7</v>
      </c>
      <c r="K25">
        <v>8</v>
      </c>
      <c r="L25">
        <v>9</v>
      </c>
      <c r="M25">
        <v>10</v>
      </c>
      <c r="N25">
        <v>11</v>
      </c>
      <c r="O25">
        <v>12</v>
      </c>
      <c r="P25">
        <v>1</v>
      </c>
      <c r="Q25">
        <v>2</v>
      </c>
      <c r="R25">
        <v>3</v>
      </c>
      <c r="S25">
        <v>4</v>
      </c>
    </row>
    <row r="26" spans="1:20" x14ac:dyDescent="0.25">
      <c r="A26">
        <v>1</v>
      </c>
      <c r="B26">
        <v>1.5</v>
      </c>
      <c r="C26">
        <v>8.43</v>
      </c>
      <c r="D26" s="7">
        <v>1</v>
      </c>
      <c r="E26" s="11">
        <f>+(1-EXP(Ln_A_kvaeg-E_a/(R_*(C26+273.15)))*VS_tot_CH4*24/1000)^30</f>
        <v>0.85378415071034086</v>
      </c>
      <c r="G26">
        <v>4</v>
      </c>
      <c r="H26">
        <v>1</v>
      </c>
    </row>
    <row r="27" spans="1:20" x14ac:dyDescent="0.25">
      <c r="A27">
        <v>2</v>
      </c>
      <c r="B27">
        <v>1.2</v>
      </c>
      <c r="C27">
        <v>5.7069999999999999</v>
      </c>
      <c r="D27" s="7">
        <v>1</v>
      </c>
      <c r="E27" s="11">
        <f t="shared" ref="E27:E37" si="10">+(1-EXP(Ln_A_kvaeg-E_a/(R_*(C27+273.15)))*VS_tot_CH4*24/1000)^30</f>
        <v>0.8934618422782481</v>
      </c>
      <c r="G27">
        <v>5</v>
      </c>
      <c r="H27" s="8">
        <f>+LOOKUP($G27,Måned_VS_tot_kvaeg_t30)*H26</f>
        <v>0.79569596400302744</v>
      </c>
      <c r="I27" s="8">
        <v>1</v>
      </c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</row>
    <row r="28" spans="1:20" x14ac:dyDescent="0.25">
      <c r="A28">
        <v>3</v>
      </c>
      <c r="B28">
        <v>3</v>
      </c>
      <c r="C28">
        <v>6.0670000000000002</v>
      </c>
      <c r="D28" s="7">
        <v>1</v>
      </c>
      <c r="E28" s="11">
        <f t="shared" si="10"/>
        <v>0.88882498619132577</v>
      </c>
      <c r="G28">
        <v>6</v>
      </c>
      <c r="H28" s="8">
        <f>+LOOKUP($G28,Måned_VS_tot_kvaeg_t30)*H27</f>
        <v>0.54570660640648361</v>
      </c>
      <c r="I28" s="8">
        <f>+LOOKUP($G28,Måned_VS_tot_kvaeg_t30)*I27</f>
        <v>0.68582301669737677</v>
      </c>
      <c r="J28" s="8">
        <v>1</v>
      </c>
      <c r="K28" s="8"/>
      <c r="L28" s="8"/>
      <c r="M28" s="8"/>
      <c r="N28" s="8"/>
      <c r="O28" s="8"/>
      <c r="P28" s="8"/>
      <c r="Q28" s="8"/>
      <c r="R28" s="8"/>
      <c r="S28" s="8"/>
      <c r="T28" s="8"/>
    </row>
    <row r="29" spans="1:20" x14ac:dyDescent="0.25">
      <c r="A29">
        <v>4</v>
      </c>
      <c r="B29">
        <v>7.5</v>
      </c>
      <c r="C29">
        <v>8.4269999999999996</v>
      </c>
      <c r="D29" s="7">
        <v>1</v>
      </c>
      <c r="E29" s="11">
        <f t="shared" si="10"/>
        <v>0.85383405059750295</v>
      </c>
      <c r="G29">
        <v>7</v>
      </c>
      <c r="H29" s="8"/>
      <c r="I29" s="8">
        <f>+LOOKUP($G29,Måned_VS_tot_kvaeg_t30)*I28</f>
        <v>0.3836096855475204</v>
      </c>
      <c r="J29" s="8">
        <f>+LOOKUP($G29,Måned_VS_tot_kvaeg_t30)*J28</f>
        <v>0.55934209877471974</v>
      </c>
      <c r="K29" s="8">
        <v>1</v>
      </c>
      <c r="L29" s="8"/>
      <c r="M29" s="8"/>
      <c r="N29" s="8"/>
      <c r="O29" s="8"/>
      <c r="P29" s="8"/>
      <c r="Q29" s="8"/>
      <c r="R29" s="8"/>
      <c r="S29" s="8"/>
      <c r="T29" s="8"/>
    </row>
    <row r="30" spans="1:20" x14ac:dyDescent="0.25">
      <c r="A30">
        <v>5</v>
      </c>
      <c r="B30">
        <v>11.4</v>
      </c>
      <c r="C30">
        <v>11.451000000000001</v>
      </c>
      <c r="D30" s="7">
        <v>1</v>
      </c>
      <c r="E30" s="11">
        <f t="shared" si="10"/>
        <v>0.79569596400302744</v>
      </c>
      <c r="G30">
        <v>8</v>
      </c>
      <c r="H30" s="8"/>
      <c r="I30" s="8"/>
      <c r="J30" s="8">
        <f>+LOOKUP($G30,Måned_VS_tot_kvaeg_t30)*J29</f>
        <v>0.31702724893209899</v>
      </c>
      <c r="K30" s="8">
        <f>+LOOKUP($G30,Måned_VS_tot_kvaeg_t30)*K29</f>
        <v>0.56678596091116806</v>
      </c>
      <c r="L30" s="8">
        <v>1</v>
      </c>
      <c r="M30" s="8"/>
      <c r="N30" s="8"/>
      <c r="O30" s="8"/>
      <c r="P30" s="8"/>
      <c r="Q30" s="8"/>
      <c r="R30" s="8"/>
      <c r="S30" s="8"/>
      <c r="T30" s="8"/>
    </row>
    <row r="31" spans="1:20" x14ac:dyDescent="0.25">
      <c r="A31">
        <v>6</v>
      </c>
      <c r="B31">
        <v>14.6</v>
      </c>
      <c r="C31">
        <v>15.654</v>
      </c>
      <c r="D31" s="7">
        <v>1</v>
      </c>
      <c r="E31" s="11">
        <f t="shared" si="10"/>
        <v>0.68582301669737677</v>
      </c>
      <c r="G31">
        <v>9</v>
      </c>
      <c r="H31" s="8"/>
      <c r="I31" s="8"/>
      <c r="J31" s="8"/>
      <c r="K31" s="8">
        <f>+LOOKUP($G31,Måned_VS_tot_kvaeg_t30)*K30</f>
        <v>0.34096726228909841</v>
      </c>
      <c r="L31" s="8">
        <f>+LOOKUP($G31,Måned_VS_tot_kvaeg_t30)*L30</f>
        <v>0.60158028921703999</v>
      </c>
      <c r="M31" s="8">
        <v>1</v>
      </c>
      <c r="N31" s="8"/>
      <c r="O31" s="8"/>
      <c r="P31" s="8"/>
      <c r="Q31" s="8"/>
      <c r="R31" s="8"/>
      <c r="S31" s="8"/>
      <c r="T31" s="8"/>
    </row>
    <row r="32" spans="1:20" x14ac:dyDescent="0.25">
      <c r="A32">
        <v>7</v>
      </c>
      <c r="B32">
        <v>17.399999999999999</v>
      </c>
      <c r="C32">
        <v>19.37</v>
      </c>
      <c r="D32" s="7">
        <v>1</v>
      </c>
      <c r="E32" s="11">
        <f t="shared" si="10"/>
        <v>0.55934209877471974</v>
      </c>
      <c r="G32">
        <v>10</v>
      </c>
      <c r="H32" s="8"/>
      <c r="I32" s="8"/>
      <c r="J32" s="8"/>
      <c r="K32" s="8"/>
      <c r="L32" s="8">
        <f>+LOOKUP($G32,Måned_VS_tot_kvaeg_t30)*L31</f>
        <v>0.42550306958078699</v>
      </c>
      <c r="M32" s="8">
        <f t="shared" ref="M32:M38" si="11">+LOOKUP($G32,Måned_VS_tot_kvaeg_t30)*M31</f>
        <v>0.70730886168923779</v>
      </c>
      <c r="N32" s="8">
        <v>1</v>
      </c>
      <c r="O32" s="8"/>
      <c r="P32" s="8"/>
      <c r="Q32" s="8"/>
      <c r="R32" s="8"/>
      <c r="S32" s="8"/>
      <c r="T32" s="8"/>
    </row>
    <row r="33" spans="1:20" x14ac:dyDescent="0.25">
      <c r="A33">
        <v>8</v>
      </c>
      <c r="B33">
        <v>17.2</v>
      </c>
      <c r="C33">
        <v>19.170000000000002</v>
      </c>
      <c r="D33" s="7">
        <v>1</v>
      </c>
      <c r="E33" s="11">
        <f t="shared" si="10"/>
        <v>0.56678596091116806</v>
      </c>
      <c r="G33">
        <v>11</v>
      </c>
      <c r="H33" s="8"/>
      <c r="I33" s="8"/>
      <c r="J33" s="8"/>
      <c r="K33" s="8"/>
      <c r="L33" s="8"/>
      <c r="M33" s="8">
        <f t="shared" si="11"/>
        <v>0.54609240870450992</v>
      </c>
      <c r="N33" s="8">
        <f t="shared" ref="N33:N38" si="12">+LOOKUP($G33,Måned_VS_tot_kvaeg_t30)*N32</f>
        <v>0.77207064449934781</v>
      </c>
      <c r="O33" s="8">
        <v>1</v>
      </c>
      <c r="P33" s="8"/>
      <c r="Q33" s="8"/>
      <c r="R33" s="8"/>
      <c r="S33" s="8"/>
      <c r="T33" s="8"/>
    </row>
    <row r="34" spans="1:20" x14ac:dyDescent="0.25">
      <c r="A34">
        <v>9</v>
      </c>
      <c r="B34">
        <v>13.8</v>
      </c>
      <c r="C34">
        <v>18.21</v>
      </c>
      <c r="D34" s="7">
        <v>1</v>
      </c>
      <c r="E34" s="11">
        <f t="shared" si="10"/>
        <v>0.60158028921703999</v>
      </c>
      <c r="G34">
        <v>12</v>
      </c>
      <c r="H34" s="8"/>
      <c r="I34" s="8"/>
      <c r="J34" s="8"/>
      <c r="K34" s="8"/>
      <c r="L34" s="8"/>
      <c r="M34" s="8">
        <f t="shared" si="11"/>
        <v>0.44894688293978535</v>
      </c>
      <c r="N34" s="8">
        <f t="shared" si="12"/>
        <v>0.63472537565496245</v>
      </c>
      <c r="O34" s="8">
        <f>+LOOKUP($G34,Måned_VS_tot_kvaeg_t30)*O33</f>
        <v>0.82210789929275518</v>
      </c>
      <c r="P34" s="8">
        <v>1</v>
      </c>
      <c r="Q34" s="8"/>
      <c r="R34" s="8"/>
      <c r="S34" s="8"/>
      <c r="T34" s="8"/>
    </row>
    <row r="35" spans="1:20" x14ac:dyDescent="0.25">
      <c r="A35">
        <v>10</v>
      </c>
      <c r="B35">
        <v>9.4</v>
      </c>
      <c r="C35">
        <v>14.93</v>
      </c>
      <c r="D35" s="7">
        <v>1</v>
      </c>
      <c r="E35" s="11">
        <f t="shared" si="10"/>
        <v>0.70730886168923779</v>
      </c>
      <c r="G35">
        <v>1</v>
      </c>
      <c r="H35" s="8"/>
      <c r="I35" s="8"/>
      <c r="J35" s="8"/>
      <c r="K35" s="8"/>
      <c r="L35" s="8"/>
      <c r="M35" s="8">
        <f t="shared" si="11"/>
        <v>0.38330373316479943</v>
      </c>
      <c r="N35" s="8">
        <f t="shared" si="12"/>
        <v>0.54191846578787417</v>
      </c>
      <c r="O35" s="8">
        <f>+LOOKUP($G35,Måned_VS_tot_kvaeg_t30)*O34</f>
        <v>0.70190269458992738</v>
      </c>
      <c r="P35" s="8">
        <f>+LOOKUP($G35,Måned_VS_tot_kvaeg_t30)*P34</f>
        <v>0.85378415071034086</v>
      </c>
      <c r="Q35" s="8">
        <v>1</v>
      </c>
      <c r="R35" s="8"/>
      <c r="S35" s="8"/>
      <c r="T35" s="8"/>
    </row>
    <row r="36" spans="1:20" x14ac:dyDescent="0.25">
      <c r="A36">
        <v>11</v>
      </c>
      <c r="B36">
        <v>5.7</v>
      </c>
      <c r="C36">
        <v>12.48</v>
      </c>
      <c r="D36" s="7">
        <v>1</v>
      </c>
      <c r="E36" s="11">
        <f t="shared" si="10"/>
        <v>0.77207064449934781</v>
      </c>
      <c r="G36">
        <v>2</v>
      </c>
      <c r="H36" s="8"/>
      <c r="I36" s="8"/>
      <c r="J36" s="8"/>
      <c r="K36" s="8"/>
      <c r="L36" s="8"/>
      <c r="M36" s="8">
        <f t="shared" si="11"/>
        <v>0.34246725958555174</v>
      </c>
      <c r="N36" s="8">
        <f t="shared" si="12"/>
        <v>0.48418347080743585</v>
      </c>
      <c r="O36" s="8">
        <f>+LOOKUP($G36,Måned_VS_tot_kvaeg_t30)*O35</f>
        <v>0.62712327460838302</v>
      </c>
      <c r="P36" s="8">
        <f>+LOOKUP($G36,Måned_VS_tot_kvaeg_t30)*P35</f>
        <v>0.76282356020163056</v>
      </c>
      <c r="Q36" s="8">
        <f>+LOOKUP($G36,Måned_VS_tot_kvaeg_t30)*Q35</f>
        <v>0.8934618422782481</v>
      </c>
      <c r="R36" s="8">
        <v>1</v>
      </c>
      <c r="S36" s="8"/>
      <c r="T36" s="8"/>
    </row>
    <row r="37" spans="1:20" x14ac:dyDescent="0.25">
      <c r="A37">
        <v>12</v>
      </c>
      <c r="B37">
        <v>2.2000000000000002</v>
      </c>
      <c r="C37">
        <v>10.18</v>
      </c>
      <c r="D37" s="7">
        <v>1</v>
      </c>
      <c r="E37" s="11">
        <f t="shared" si="10"/>
        <v>0.82210789929275518</v>
      </c>
      <c r="G37">
        <v>3</v>
      </c>
      <c r="H37" s="8"/>
      <c r="I37" s="8"/>
      <c r="J37" s="8"/>
      <c r="K37" s="8"/>
      <c r="L37" s="8"/>
      <c r="M37" s="8">
        <f t="shared" si="11"/>
        <v>0.3043934572721092</v>
      </c>
      <c r="N37" s="8">
        <f t="shared" si="12"/>
        <v>0.43035436675448735</v>
      </c>
      <c r="O37" s="8">
        <f>+LOOKUP($G37,Måned_VS_tot_kvaeg_t30)*O36</f>
        <v>0.55740283589405504</v>
      </c>
      <c r="P37" s="8">
        <f>+LOOKUP($G37,Måned_VS_tot_kvaeg_t30)*P36</f>
        <v>0.67801664036263221</v>
      </c>
      <c r="Q37" s="8">
        <f>+LOOKUP($G37,Måned_VS_tot_kvaeg_t30)*Q36</f>
        <v>0.79413120962544037</v>
      </c>
      <c r="R37" s="8">
        <f>+LOOKUP($G37,Måned_VS_tot_kvaeg_t30)*R36</f>
        <v>0.88882498619132577</v>
      </c>
      <c r="S37" s="8">
        <v>1</v>
      </c>
      <c r="T37" s="8"/>
    </row>
    <row r="38" spans="1:20" x14ac:dyDescent="0.25">
      <c r="D38" s="7"/>
      <c r="E38" s="11"/>
      <c r="G38">
        <v>4</v>
      </c>
      <c r="H38" s="8"/>
      <c r="I38" s="8"/>
      <c r="J38" s="8"/>
      <c r="K38" s="8"/>
      <c r="L38" s="8"/>
      <c r="M38" s="8">
        <f t="shared" si="11"/>
        <v>0.25990149859802292</v>
      </c>
      <c r="N38" s="8">
        <f t="shared" si="12"/>
        <v>0.36745121215830728</v>
      </c>
      <c r="O38" s="8">
        <f>+LOOKUP($G38,Måned_VS_tot_kvaeg_t30)*O37</f>
        <v>0.47592952118595622</v>
      </c>
      <c r="P38" s="8">
        <f>+LOOKUP($G38,Måned_VS_tot_kvaeg_t30)*P37</f>
        <v>0.57891369441333662</v>
      </c>
      <c r="Q38" s="8">
        <f>+LOOKUP($G38,Måned_VS_tot_kvaeg_t30)*Q37</f>
        <v>0.6780562674203845</v>
      </c>
      <c r="R38" s="8">
        <f>+LOOKUP($G38,Måned_VS_tot_kvaeg_t30)*R37</f>
        <v>0.75890903823200928</v>
      </c>
      <c r="S38" s="8">
        <f>+LOOKUP($G38,Måned_VS_tot_kvaeg_t30)*S37</f>
        <v>0.85383405059750295</v>
      </c>
      <c r="T38" s="8"/>
    </row>
    <row r="39" spans="1:20" x14ac:dyDescent="0.25">
      <c r="G39" s="12" t="s">
        <v>87</v>
      </c>
      <c r="H39" s="13">
        <f>1-MIN((H26:H38))</f>
        <v>0.45429339359351639</v>
      </c>
      <c r="I39" s="13">
        <f>1-MIN((I26:I38))</f>
        <v>0.6163903144524796</v>
      </c>
      <c r="J39" s="13">
        <f t="shared" ref="J39:S39" si="13">1-MIN((J26:J38))</f>
        <v>0.68297275106790101</v>
      </c>
      <c r="K39" s="13">
        <f t="shared" si="13"/>
        <v>0.65903273771090154</v>
      </c>
      <c r="L39" s="13">
        <f t="shared" si="13"/>
        <v>0.57449693041921301</v>
      </c>
      <c r="M39" s="13">
        <f t="shared" si="13"/>
        <v>0.74009850140197708</v>
      </c>
      <c r="N39" s="13">
        <f t="shared" si="13"/>
        <v>0.63254878784169266</v>
      </c>
      <c r="O39" s="13">
        <f t="shared" si="13"/>
        <v>0.52407047881404378</v>
      </c>
      <c r="P39" s="13">
        <f t="shared" si="13"/>
        <v>0.42108630558666338</v>
      </c>
      <c r="Q39" s="13">
        <f t="shared" si="13"/>
        <v>0.3219437325796155</v>
      </c>
      <c r="R39" s="13">
        <f t="shared" si="13"/>
        <v>0.24109096176799072</v>
      </c>
      <c r="S39" s="13">
        <f t="shared" si="13"/>
        <v>0.14616594940249705</v>
      </c>
      <c r="T39" s="8">
        <f>+AVERAGE((H39:S39))</f>
        <v>0.50118257038654102</v>
      </c>
    </row>
    <row r="40" spans="1:20" x14ac:dyDescent="0.25">
      <c r="G40" s="14" t="s">
        <v>88</v>
      </c>
      <c r="H40" s="15">
        <f t="shared" ref="H40:S40" si="14">+H39/VS_tot_CH4</f>
        <v>6.8109954061996464E-2</v>
      </c>
      <c r="I40" s="15">
        <f t="shared" si="14"/>
        <v>9.2412340997373249E-2</v>
      </c>
      <c r="J40" s="15">
        <f t="shared" si="14"/>
        <v>0.10239471530253388</v>
      </c>
      <c r="K40" s="15">
        <f t="shared" si="14"/>
        <v>9.8805507902683887E-2</v>
      </c>
      <c r="L40" s="15">
        <f t="shared" si="14"/>
        <v>8.6131473825968974E-2</v>
      </c>
      <c r="M40" s="15">
        <f t="shared" si="14"/>
        <v>0.11095929556251531</v>
      </c>
      <c r="N40" s="15">
        <f t="shared" si="14"/>
        <v>9.4834900725890958E-2</v>
      </c>
      <c r="O40" s="15">
        <f t="shared" si="14"/>
        <v>7.8571286179017055E-2</v>
      </c>
      <c r="P40" s="15">
        <f t="shared" si="14"/>
        <v>6.3131380147925548E-2</v>
      </c>
      <c r="Q40" s="15">
        <f t="shared" si="14"/>
        <v>4.8267426173855398E-2</v>
      </c>
      <c r="R40" s="15">
        <f t="shared" si="14"/>
        <v>3.6145571479458877E-2</v>
      </c>
      <c r="S40" s="15">
        <f t="shared" si="14"/>
        <v>2.1913935442653232E-2</v>
      </c>
      <c r="T40" s="15">
        <f>+AVERAGE((H40:S40))</f>
        <v>7.5139815650156067E-2</v>
      </c>
    </row>
    <row r="41" spans="1:20" x14ac:dyDescent="0.25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</row>
    <row r="42" spans="1:20" x14ac:dyDescent="0.25">
      <c r="A42" t="s">
        <v>91</v>
      </c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</row>
    <row r="43" spans="1:20" x14ac:dyDescent="0.25">
      <c r="A43" t="s">
        <v>92</v>
      </c>
      <c r="B43" s="3">
        <f>Tabel_kvæg!E69</f>
        <v>10</v>
      </c>
      <c r="C43" t="s">
        <v>93</v>
      </c>
      <c r="D43" s="3">
        <f>Tabel_kvæg!E64</f>
        <v>27.9</v>
      </c>
      <c r="E43" t="s">
        <v>94</v>
      </c>
      <c r="F43" s="3">
        <f>Tabel_kvæg!E71</f>
        <v>16.666666666666668</v>
      </c>
    </row>
    <row r="45" spans="1:20" x14ac:dyDescent="0.25">
      <c r="A45" t="s">
        <v>82</v>
      </c>
      <c r="B45" t="s">
        <v>83</v>
      </c>
      <c r="C45" t="s">
        <v>84</v>
      </c>
      <c r="D45" t="s">
        <v>85</v>
      </c>
      <c r="E45" t="s">
        <v>86</v>
      </c>
      <c r="G45" t="s">
        <v>82</v>
      </c>
      <c r="H45">
        <v>5</v>
      </c>
      <c r="I45">
        <v>6</v>
      </c>
      <c r="J45">
        <v>7</v>
      </c>
      <c r="K45">
        <v>8</v>
      </c>
      <c r="L45">
        <v>9</v>
      </c>
      <c r="M45">
        <v>10</v>
      </c>
      <c r="N45">
        <v>11</v>
      </c>
      <c r="O45">
        <v>12</v>
      </c>
      <c r="P45">
        <v>1</v>
      </c>
      <c r="Q45">
        <v>2</v>
      </c>
      <c r="R45">
        <v>3</v>
      </c>
      <c r="S45">
        <v>4</v>
      </c>
    </row>
    <row r="46" spans="1:20" x14ac:dyDescent="0.25">
      <c r="A46">
        <v>1</v>
      </c>
      <c r="B46">
        <v>1.5</v>
      </c>
      <c r="C46">
        <f>+ROUND(B46*0.75+6.3,1)</f>
        <v>7.4</v>
      </c>
      <c r="D46" s="7">
        <v>1</v>
      </c>
      <c r="E46" s="11">
        <f>+(1-EXP(Ln_A__afg-E_a/(R_*(C46+273.15)))*VS_tot_CH4_afg*24/1000)^30</f>
        <v>0.98728261269280881</v>
      </c>
      <c r="G46">
        <v>4</v>
      </c>
      <c r="H46">
        <v>1</v>
      </c>
    </row>
    <row r="47" spans="1:20" x14ac:dyDescent="0.25">
      <c r="A47">
        <v>2</v>
      </c>
      <c r="B47">
        <v>1.2</v>
      </c>
      <c r="C47">
        <f t="shared" ref="C47:C57" si="15">+ROUND(B47*0.75+6.3,1)</f>
        <v>7.2</v>
      </c>
      <c r="D47" s="7">
        <v>1</v>
      </c>
      <c r="E47" s="11">
        <f t="shared" ref="E47:E57" si="16">+(1-EXP(Ln_A__afg-E_a/(R_*(C47+273.15)))*VS_tot_CH4_afg*24/1000)^30</f>
        <v>0.98759207389846904</v>
      </c>
      <c r="G47">
        <v>5</v>
      </c>
      <c r="H47" s="8">
        <f t="shared" ref="H47:H58" si="17">+LOOKUP($G47,Måned_VS_tot_t30_afg)*H46</f>
        <v>0.96885909368342138</v>
      </c>
      <c r="I47" s="8">
        <v>1</v>
      </c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</row>
    <row r="48" spans="1:20" x14ac:dyDescent="0.25">
      <c r="A48">
        <v>3</v>
      </c>
      <c r="B48">
        <v>3</v>
      </c>
      <c r="C48">
        <f t="shared" si="15"/>
        <v>8.6</v>
      </c>
      <c r="D48" s="7">
        <v>1</v>
      </c>
      <c r="E48" s="11">
        <f t="shared" si="16"/>
        <v>0.9852688903511686</v>
      </c>
      <c r="G48">
        <v>6</v>
      </c>
      <c r="H48" s="8">
        <f t="shared" si="17"/>
        <v>0.92914949164158722</v>
      </c>
      <c r="I48" s="8">
        <f t="shared" ref="I48:I58" si="18">+LOOKUP($G48,Måned_VS_tot_t30_afg)*I47</f>
        <v>0.95901405859662658</v>
      </c>
      <c r="J48" s="8">
        <v>1</v>
      </c>
      <c r="K48" s="8"/>
      <c r="L48" s="8"/>
      <c r="M48" s="8"/>
      <c r="N48" s="8"/>
      <c r="O48" s="8"/>
      <c r="P48" s="8"/>
      <c r="Q48" s="8"/>
      <c r="R48" s="8"/>
      <c r="S48" s="8"/>
      <c r="T48" s="8"/>
    </row>
    <row r="49" spans="1:20" x14ac:dyDescent="0.25">
      <c r="A49">
        <v>4</v>
      </c>
      <c r="B49">
        <v>7.5</v>
      </c>
      <c r="C49">
        <f t="shared" si="15"/>
        <v>11.9</v>
      </c>
      <c r="D49" s="7">
        <v>1</v>
      </c>
      <c r="E49" s="11">
        <f t="shared" si="16"/>
        <v>0.97808989746070729</v>
      </c>
      <c r="G49">
        <v>7</v>
      </c>
      <c r="H49" s="8">
        <f t="shared" si="17"/>
        <v>0.8809585406773901</v>
      </c>
      <c r="I49" s="8">
        <f t="shared" si="18"/>
        <v>0.90927416217785617</v>
      </c>
      <c r="J49" s="8">
        <f t="shared" ref="J49:J58" si="19">+LOOKUP($G49,Måned_VS_tot_t30_afg)*J48</f>
        <v>0.94813434070866776</v>
      </c>
      <c r="K49" s="8">
        <v>1</v>
      </c>
      <c r="L49" s="8"/>
      <c r="M49" s="8"/>
      <c r="N49" s="8"/>
      <c r="O49" s="8"/>
      <c r="P49" s="8"/>
      <c r="Q49" s="8"/>
      <c r="R49" s="8"/>
      <c r="S49" s="8"/>
      <c r="T49" s="8"/>
    </row>
    <row r="50" spans="1:20" x14ac:dyDescent="0.25">
      <c r="A50">
        <v>5</v>
      </c>
      <c r="B50">
        <v>11.4</v>
      </c>
      <c r="C50">
        <f t="shared" si="15"/>
        <v>14.9</v>
      </c>
      <c r="D50" s="7">
        <v>1</v>
      </c>
      <c r="E50" s="11">
        <f t="shared" si="16"/>
        <v>0.96885909368342138</v>
      </c>
      <c r="G50">
        <v>8</v>
      </c>
      <c r="H50" s="8">
        <f t="shared" si="17"/>
        <v>0.83627103050591678</v>
      </c>
      <c r="I50" s="8">
        <f t="shared" si="18"/>
        <v>0.86315031355753746</v>
      </c>
      <c r="J50" s="8">
        <f t="shared" si="19"/>
        <v>0.90003927035295883</v>
      </c>
      <c r="K50" s="8">
        <f t="shared" ref="K50:K58" si="20">+LOOKUP($G50,Måned_VS_tot_t30_afg)*K49</f>
        <v>0.94927399178500271</v>
      </c>
      <c r="L50" s="8">
        <v>1</v>
      </c>
      <c r="M50" s="8"/>
      <c r="N50" s="8"/>
      <c r="O50" s="8"/>
      <c r="P50" s="8"/>
      <c r="Q50" s="8"/>
      <c r="R50" s="8"/>
      <c r="S50" s="8"/>
      <c r="T50" s="8"/>
    </row>
    <row r="51" spans="1:20" x14ac:dyDescent="0.25">
      <c r="A51">
        <v>6</v>
      </c>
      <c r="B51">
        <v>14.6</v>
      </c>
      <c r="C51">
        <f t="shared" si="15"/>
        <v>17.3</v>
      </c>
      <c r="D51" s="7">
        <v>1</v>
      </c>
      <c r="E51" s="11">
        <f t="shared" si="16"/>
        <v>0.95901405859662658</v>
      </c>
      <c r="G51">
        <v>9</v>
      </c>
      <c r="H51" s="8">
        <f t="shared" si="17"/>
        <v>0.80425276404547086</v>
      </c>
      <c r="I51" s="8">
        <f t="shared" si="18"/>
        <v>0.83010292135242492</v>
      </c>
      <c r="J51" s="8">
        <f t="shared" si="19"/>
        <v>0.86557951253306564</v>
      </c>
      <c r="K51" s="8">
        <f t="shared" si="20"/>
        <v>0.9129291866868805</v>
      </c>
      <c r="L51" s="8">
        <f t="shared" ref="L51:L58" si="21">+LOOKUP($G51,Måned_VS_tot_t30_afg)*L50</f>
        <v>0.96171305080235059</v>
      </c>
      <c r="M51" s="8">
        <v>1</v>
      </c>
      <c r="N51" s="8"/>
      <c r="O51" s="8"/>
      <c r="P51" s="8"/>
      <c r="Q51" s="8"/>
      <c r="R51" s="8"/>
      <c r="S51" s="8"/>
      <c r="T51" s="8"/>
    </row>
    <row r="52" spans="1:20" x14ac:dyDescent="0.25">
      <c r="A52">
        <v>7</v>
      </c>
      <c r="B52">
        <v>17.399999999999999</v>
      </c>
      <c r="C52">
        <f t="shared" si="15"/>
        <v>19.399999999999999</v>
      </c>
      <c r="D52" s="7">
        <v>1</v>
      </c>
      <c r="E52" s="11">
        <f t="shared" si="16"/>
        <v>0.94813434070866776</v>
      </c>
      <c r="G52">
        <v>10</v>
      </c>
      <c r="H52" s="8">
        <f t="shared" si="17"/>
        <v>0.78322138792951712</v>
      </c>
      <c r="I52" s="8">
        <f t="shared" si="18"/>
        <v>0.8083955582765453</v>
      </c>
      <c r="J52" s="8">
        <f t="shared" si="19"/>
        <v>0.84294442926051683</v>
      </c>
      <c r="K52" s="8">
        <f t="shared" si="20"/>
        <v>0.88905589964231402</v>
      </c>
      <c r="L52" s="8">
        <f t="shared" si="21"/>
        <v>0.93656405562164891</v>
      </c>
      <c r="M52" s="8">
        <f t="shared" ref="M52:M58" si="22">+LOOKUP($G52,Måned_VS_tot_t30_afg)*M51</f>
        <v>0.97384979317924403</v>
      </c>
      <c r="N52" s="8">
        <v>1</v>
      </c>
      <c r="O52" s="8"/>
      <c r="P52" s="8"/>
      <c r="Q52" s="8"/>
      <c r="R52" s="8"/>
      <c r="S52" s="8"/>
      <c r="T52" s="8"/>
    </row>
    <row r="53" spans="1:20" x14ac:dyDescent="0.25">
      <c r="A53">
        <v>8</v>
      </c>
      <c r="B53">
        <v>17.2</v>
      </c>
      <c r="C53">
        <f t="shared" si="15"/>
        <v>19.2</v>
      </c>
      <c r="D53" s="7">
        <v>1</v>
      </c>
      <c r="E53" s="11">
        <f t="shared" si="16"/>
        <v>0.94927399178500271</v>
      </c>
      <c r="G53">
        <v>11</v>
      </c>
      <c r="H53" s="8">
        <f t="shared" si="17"/>
        <v>0.76852662437503461</v>
      </c>
      <c r="I53" s="8">
        <f t="shared" si="18"/>
        <v>0.79322847809916286</v>
      </c>
      <c r="J53" s="8">
        <f t="shared" si="19"/>
        <v>0.82712914475928934</v>
      </c>
      <c r="K53" s="8">
        <f t="shared" si="20"/>
        <v>0.87237547386066094</v>
      </c>
      <c r="L53" s="8">
        <f t="shared" si="21"/>
        <v>0.91899228400881106</v>
      </c>
      <c r="M53" s="8">
        <f t="shared" si="22"/>
        <v>0.95557846827814397</v>
      </c>
      <c r="N53" s="8">
        <f t="shared" ref="N53:N58" si="23">+LOOKUP($G53,Måned_VS_tot_t30_afg)*N52</f>
        <v>0.98123804612469934</v>
      </c>
      <c r="O53" s="8">
        <v>1</v>
      </c>
      <c r="P53" s="8"/>
      <c r="Q53" s="8"/>
      <c r="R53" s="8"/>
      <c r="S53" s="8"/>
      <c r="T53" s="8"/>
    </row>
    <row r="54" spans="1:20" x14ac:dyDescent="0.25">
      <c r="A54">
        <v>9</v>
      </c>
      <c r="B54">
        <v>13.8</v>
      </c>
      <c r="C54">
        <f t="shared" si="15"/>
        <v>16.7</v>
      </c>
      <c r="D54" s="7">
        <v>1</v>
      </c>
      <c r="E54" s="11">
        <f t="shared" si="16"/>
        <v>0.96171305080235059</v>
      </c>
      <c r="G54">
        <v>12</v>
      </c>
      <c r="H54" s="8">
        <f t="shared" si="17"/>
        <v>0.75800575556149696</v>
      </c>
      <c r="I54" s="8">
        <f t="shared" si="18"/>
        <v>0.78236944928668684</v>
      </c>
      <c r="J54" s="8">
        <f t="shared" si="19"/>
        <v>0.81580602731889795</v>
      </c>
      <c r="K54" s="8">
        <f t="shared" si="20"/>
        <v>0.86043294952183347</v>
      </c>
      <c r="L54" s="8">
        <f t="shared" si="21"/>
        <v>0.90641159135086635</v>
      </c>
      <c r="M54" s="8">
        <f t="shared" si="22"/>
        <v>0.9424969231671062</v>
      </c>
      <c r="N54" s="8">
        <f t="shared" si="23"/>
        <v>0.96780523009633468</v>
      </c>
      <c r="O54" s="8">
        <f>+LOOKUP($G54,Måned_VS_tot_t30_afg)*O53</f>
        <v>0.98631033918689126</v>
      </c>
      <c r="P54" s="8">
        <v>1</v>
      </c>
      <c r="Q54" s="8"/>
      <c r="R54" s="8"/>
      <c r="S54" s="8"/>
      <c r="T54" s="8"/>
    </row>
    <row r="55" spans="1:20" x14ac:dyDescent="0.25">
      <c r="A55">
        <v>10</v>
      </c>
      <c r="B55">
        <v>9.4</v>
      </c>
      <c r="C55">
        <f t="shared" si="15"/>
        <v>13.4</v>
      </c>
      <c r="D55" s="7">
        <v>1</v>
      </c>
      <c r="E55" s="11">
        <f t="shared" si="16"/>
        <v>0.97384979317924403</v>
      </c>
      <c r="G55">
        <v>1</v>
      </c>
      <c r="H55" s="8">
        <f t="shared" si="17"/>
        <v>0.74836590278694137</v>
      </c>
      <c r="I55" s="8">
        <f t="shared" si="18"/>
        <v>0.77241975398279417</v>
      </c>
      <c r="J55" s="8">
        <f t="shared" si="19"/>
        <v>0.80543110610194257</v>
      </c>
      <c r="K55" s="8">
        <f t="shared" si="20"/>
        <v>0.84949049045089542</v>
      </c>
      <c r="L55" s="8">
        <f t="shared" si="21"/>
        <v>0.89488440408392989</v>
      </c>
      <c r="M55" s="8">
        <f t="shared" si="22"/>
        <v>0.93051082475935409</v>
      </c>
      <c r="N55" s="8">
        <f t="shared" si="23"/>
        <v>0.95549727614727431</v>
      </c>
      <c r="O55" s="8">
        <f>+LOOKUP($G55,Måned_VS_tot_t30_afg)*O54</f>
        <v>0.97376704859836449</v>
      </c>
      <c r="P55" s="8">
        <f>+LOOKUP($G55,Måned_VS_tot_t30_afg)*P54</f>
        <v>0.98728261269280881</v>
      </c>
      <c r="Q55" s="8">
        <v>1</v>
      </c>
      <c r="R55" s="8"/>
      <c r="S55" s="8"/>
      <c r="T55" s="8"/>
    </row>
    <row r="56" spans="1:20" x14ac:dyDescent="0.25">
      <c r="A56">
        <v>11</v>
      </c>
      <c r="B56">
        <v>5.7</v>
      </c>
      <c r="C56">
        <f t="shared" si="15"/>
        <v>10.6</v>
      </c>
      <c r="D56" s="7">
        <v>1</v>
      </c>
      <c r="E56" s="11">
        <f t="shared" si="16"/>
        <v>0.98123804612469934</v>
      </c>
      <c r="G56">
        <v>2</v>
      </c>
      <c r="H56" s="8">
        <f t="shared" si="17"/>
        <v>0.73908023396825551</v>
      </c>
      <c r="I56" s="8">
        <f t="shared" si="18"/>
        <v>0.76283562675601291</v>
      </c>
      <c r="J56" s="8">
        <f t="shared" si="19"/>
        <v>0.7954373764575553</v>
      </c>
      <c r="K56" s="8">
        <f t="shared" si="20"/>
        <v>0.83895007522142739</v>
      </c>
      <c r="L56" s="8">
        <f t="shared" si="21"/>
        <v>0.88378074452864386</v>
      </c>
      <c r="M56" s="8">
        <f t="shared" si="22"/>
        <v>0.91896511520906543</v>
      </c>
      <c r="N56" s="8">
        <f t="shared" si="23"/>
        <v>0.94364153655462479</v>
      </c>
      <c r="O56" s="8">
        <f>+LOOKUP($G56,Måned_VS_tot_t30_afg)*O55</f>
        <v>0.96168461901925006</v>
      </c>
      <c r="P56" s="8">
        <f>+LOOKUP($G56,Måned_VS_tot_t30_afg)*P55</f>
        <v>0.97503248299319001</v>
      </c>
      <c r="Q56" s="8">
        <f>+LOOKUP($G56,Måned_VS_tot_t30_afg)*Q55</f>
        <v>0.98759207389846904</v>
      </c>
      <c r="R56" s="8">
        <v>1</v>
      </c>
      <c r="S56" s="8"/>
      <c r="T56" s="8"/>
    </row>
    <row r="57" spans="1:20" x14ac:dyDescent="0.25">
      <c r="A57">
        <v>12</v>
      </c>
      <c r="B57">
        <v>2.2000000000000002</v>
      </c>
      <c r="C57">
        <f t="shared" si="15"/>
        <v>8</v>
      </c>
      <c r="D57" s="7">
        <v>1</v>
      </c>
      <c r="E57" s="11">
        <f t="shared" si="16"/>
        <v>0.98631033918689126</v>
      </c>
      <c r="G57">
        <v>3</v>
      </c>
      <c r="H57" s="8">
        <f t="shared" si="17"/>
        <v>0.72819276200238514</v>
      </c>
      <c r="I57" s="8">
        <f t="shared" si="18"/>
        <v>0.75159821149423511</v>
      </c>
      <c r="J57" s="8">
        <f t="shared" si="19"/>
        <v>0.78371970124618029</v>
      </c>
      <c r="K57" s="8">
        <f t="shared" si="20"/>
        <v>0.82659140967344524</v>
      </c>
      <c r="L57" s="8">
        <f t="shared" si="21"/>
        <v>0.87076167347546651</v>
      </c>
      <c r="M57" s="8">
        <f t="shared" si="22"/>
        <v>0.90542773933346976</v>
      </c>
      <c r="N57" s="8">
        <f t="shared" si="23"/>
        <v>0.92974064961044689</v>
      </c>
      <c r="O57" s="8">
        <f>+LOOKUP($G57,Måned_VS_tot_t30_afg)*O56</f>
        <v>0.9475179374488828</v>
      </c>
      <c r="P57" s="8">
        <f>+LOOKUP($G57,Måned_VS_tot_t30_afg)*P56</f>
        <v>0.96066917257504503</v>
      </c>
      <c r="Q57" s="8">
        <f>+LOOKUP($G57,Måned_VS_tot_t30_afg)*Q56</f>
        <v>0.97304374676955385</v>
      </c>
      <c r="R57" s="8">
        <f>+LOOKUP($G57,Måned_VS_tot_t30_afg)*R56</f>
        <v>0.9852688903511686</v>
      </c>
      <c r="S57" s="8">
        <v>1</v>
      </c>
      <c r="T57" s="8"/>
    </row>
    <row r="58" spans="1:20" x14ac:dyDescent="0.25">
      <c r="G58">
        <v>4</v>
      </c>
      <c r="H58" s="8">
        <f t="shared" si="17"/>
        <v>0.71223798391854209</v>
      </c>
      <c r="I58" s="8">
        <f t="shared" si="18"/>
        <v>0.73513061761204745</v>
      </c>
      <c r="J58" s="8">
        <f t="shared" si="19"/>
        <v>0.76654832222981262</v>
      </c>
      <c r="K58" s="8">
        <f t="shared" si="20"/>
        <v>0.80848070712940157</v>
      </c>
      <c r="L58" s="8">
        <f t="shared" si="21"/>
        <v>0.85168319592233288</v>
      </c>
      <c r="M58" s="8">
        <f t="shared" si="22"/>
        <v>0.88558972472275344</v>
      </c>
      <c r="N58" s="8">
        <f t="shared" si="23"/>
        <v>0.90936993664253341</v>
      </c>
      <c r="O58" s="8">
        <f>+LOOKUP($G58,Måned_VS_tot_t30_afg)*O57</f>
        <v>0.92675772228155862</v>
      </c>
      <c r="P58" s="8">
        <f>+LOOKUP($G58,Måned_VS_tot_t30_afg)*P57</f>
        <v>0.93962081249758833</v>
      </c>
      <c r="Q58" s="8">
        <f>+LOOKUP($G58,Måned_VS_tot_t30_afg)*Q57</f>
        <v>0.95172425850261533</v>
      </c>
      <c r="R58" s="8">
        <f>+LOOKUP($G58,Måned_VS_tot_t30_afg)*R57</f>
        <v>0.96368154793479932</v>
      </c>
      <c r="S58" s="8">
        <f>+LOOKUP($G58,Måned_VS_tot_t30_afg)*S57</f>
        <v>0.97808989746070729</v>
      </c>
      <c r="T58" s="8"/>
    </row>
    <row r="59" spans="1:20" x14ac:dyDescent="0.25">
      <c r="G59" s="12" t="s">
        <v>87</v>
      </c>
      <c r="H59" s="13">
        <f>1-MIN(H46:H58)</f>
        <v>0.28776201608145791</v>
      </c>
      <c r="I59" s="13">
        <f t="shared" ref="I59:S59" si="24">1-MIN(I46:I58)</f>
        <v>0.26486938238795255</v>
      </c>
      <c r="J59" s="13">
        <f t="shared" si="24"/>
        <v>0.23345167777018738</v>
      </c>
      <c r="K59" s="13">
        <f t="shared" si="24"/>
        <v>0.19151929287059843</v>
      </c>
      <c r="L59" s="13">
        <f t="shared" si="24"/>
        <v>0.14831680407766712</v>
      </c>
      <c r="M59" s="13">
        <f t="shared" si="24"/>
        <v>0.11441027527724656</v>
      </c>
      <c r="N59" s="13">
        <f t="shared" si="24"/>
        <v>9.0630063357466595E-2</v>
      </c>
      <c r="O59" s="13">
        <f t="shared" si="24"/>
        <v>7.3242277718441384E-2</v>
      </c>
      <c r="P59" s="13">
        <f t="shared" si="24"/>
        <v>6.0379187502411669E-2</v>
      </c>
      <c r="Q59" s="13">
        <f t="shared" si="24"/>
        <v>4.8275741497384672E-2</v>
      </c>
      <c r="R59" s="13">
        <f t="shared" si="24"/>
        <v>3.6318452065200679E-2</v>
      </c>
      <c r="S59" s="13">
        <f t="shared" si="24"/>
        <v>2.1910102539292708E-2</v>
      </c>
      <c r="T59" s="8">
        <f>+AVERAGE((H59:S59))</f>
        <v>0.13092377276210895</v>
      </c>
    </row>
    <row r="60" spans="1:20" x14ac:dyDescent="0.25">
      <c r="G60" s="14" t="s">
        <v>95</v>
      </c>
      <c r="H60" s="15">
        <f t="shared" ref="H60:S60" si="25">+H59/VS_tot_CH4_afg</f>
        <v>1.7265720964887474E-2</v>
      </c>
      <c r="I60" s="15">
        <f t="shared" si="25"/>
        <v>1.5892162943277152E-2</v>
      </c>
      <c r="J60" s="15">
        <f t="shared" si="25"/>
        <v>1.4007100666211242E-2</v>
      </c>
      <c r="K60" s="15">
        <f t="shared" si="25"/>
        <v>1.1491157572235905E-2</v>
      </c>
      <c r="L60" s="15">
        <f t="shared" si="25"/>
        <v>8.8990082446600265E-3</v>
      </c>
      <c r="M60" s="15">
        <f t="shared" si="25"/>
        <v>6.8646165166347936E-3</v>
      </c>
      <c r="N60" s="15">
        <f t="shared" si="25"/>
        <v>5.4378038014479954E-3</v>
      </c>
      <c r="O60" s="15">
        <f t="shared" si="25"/>
        <v>4.394536663106483E-3</v>
      </c>
      <c r="P60" s="15">
        <f t="shared" si="25"/>
        <v>3.6227512501446997E-3</v>
      </c>
      <c r="Q60" s="15">
        <f t="shared" si="25"/>
        <v>2.8965444898430802E-3</v>
      </c>
      <c r="R60" s="15">
        <f t="shared" si="25"/>
        <v>2.1791071239120408E-3</v>
      </c>
      <c r="S60" s="15">
        <f t="shared" si="25"/>
        <v>1.3146061523575624E-3</v>
      </c>
      <c r="T60" s="15">
        <f>+AVERAGE((H60:S60))</f>
        <v>7.8554263657265398E-3</v>
      </c>
    </row>
    <row r="62" spans="1:20" x14ac:dyDescent="0.25">
      <c r="B62" t="s">
        <v>96</v>
      </c>
      <c r="C62" t="s">
        <v>97</v>
      </c>
      <c r="D62" t="s">
        <v>98</v>
      </c>
      <c r="E62" t="s">
        <v>99</v>
      </c>
    </row>
    <row r="63" spans="1:20" x14ac:dyDescent="0.25">
      <c r="B63">
        <v>20</v>
      </c>
      <c r="C63">
        <f>+B63+273.16</f>
        <v>293.16000000000003</v>
      </c>
      <c r="D63">
        <f>+EXP(30.3-(81000/(8.31*C63)))*24/1000</f>
        <v>1.2573429059407081E-3</v>
      </c>
      <c r="E63" s="18"/>
      <c r="F63" s="18"/>
    </row>
    <row r="64" spans="1:20" x14ac:dyDescent="0.25">
      <c r="B64">
        <v>19</v>
      </c>
      <c r="C64">
        <f t="shared" ref="C64:C73" si="26">+B64+273.16</f>
        <v>292.16000000000003</v>
      </c>
      <c r="D64">
        <f t="shared" ref="D64:D73" si="27">+EXP(30.3-(81000/(8.31*C64)))*24/1000</f>
        <v>1.1220938261781162E-3</v>
      </c>
      <c r="E64" s="18">
        <f>1-D64/D63</f>
        <v>0.10756737809834183</v>
      </c>
      <c r="F64" s="18">
        <f>+D64/$D$63</f>
        <v>0.89243262190165817</v>
      </c>
    </row>
    <row r="65" spans="2:6" x14ac:dyDescent="0.25">
      <c r="B65">
        <v>18</v>
      </c>
      <c r="C65">
        <f t="shared" si="26"/>
        <v>291.16000000000003</v>
      </c>
      <c r="D65">
        <f t="shared" si="27"/>
        <v>1.0006106220989261E-3</v>
      </c>
      <c r="E65" s="18">
        <f t="shared" ref="E65:E73" si="28">1-D65/D64</f>
        <v>0.10826474689105581</v>
      </c>
      <c r="F65" s="18">
        <f t="shared" ref="F65:F73" si="29">+D65/$D$63</f>
        <v>0.79581362997415384</v>
      </c>
    </row>
    <row r="66" spans="2:6" x14ac:dyDescent="0.25">
      <c r="B66">
        <v>17</v>
      </c>
      <c r="C66">
        <f t="shared" si="26"/>
        <v>290.16000000000003</v>
      </c>
      <c r="D66">
        <f t="shared" si="27"/>
        <v>8.915753109128053E-4</v>
      </c>
      <c r="E66" s="18">
        <f t="shared" si="28"/>
        <v>0.10896877244557268</v>
      </c>
      <c r="F66" s="18">
        <f t="shared" si="29"/>
        <v>0.70909479562041511</v>
      </c>
    </row>
    <row r="67" spans="2:6" x14ac:dyDescent="0.25">
      <c r="B67">
        <v>16</v>
      </c>
      <c r="C67">
        <f t="shared" si="26"/>
        <v>289.16000000000003</v>
      </c>
      <c r="D67">
        <f t="shared" si="27"/>
        <v>7.9378774301120227E-4</v>
      </c>
      <c r="E67" s="18">
        <f t="shared" si="28"/>
        <v>0.1096795376730284</v>
      </c>
      <c r="F67" s="18">
        <f t="shared" si="29"/>
        <v>0.63132160627041745</v>
      </c>
    </row>
    <row r="68" spans="2:6" x14ac:dyDescent="0.25">
      <c r="B68">
        <v>15</v>
      </c>
      <c r="C68">
        <f t="shared" si="26"/>
        <v>288.16000000000003</v>
      </c>
      <c r="D68">
        <f t="shared" si="27"/>
        <v>7.0615585693994823E-4</v>
      </c>
      <c r="E68" s="18">
        <f t="shared" si="28"/>
        <v>0.11039712674174829</v>
      </c>
      <c r="F68" s="18">
        <f t="shared" si="29"/>
        <v>0.56162551488817802</v>
      </c>
    </row>
    <row r="69" spans="2:6" x14ac:dyDescent="0.25">
      <c r="B69">
        <v>14</v>
      </c>
      <c r="C69">
        <f t="shared" si="26"/>
        <v>287.16000000000003</v>
      </c>
      <c r="D69">
        <f t="shared" si="27"/>
        <v>6.2768667054331751E-4</v>
      </c>
      <c r="E69" s="18">
        <f t="shared" si="28"/>
        <v>0.11112162509940604</v>
      </c>
      <c r="F69" s="18">
        <f t="shared" si="29"/>
        <v>0.49921677497651307</v>
      </c>
    </row>
    <row r="70" spans="2:6" x14ac:dyDescent="0.25">
      <c r="B70">
        <v>13</v>
      </c>
      <c r="C70">
        <f t="shared" si="26"/>
        <v>286.16000000000003</v>
      </c>
      <c r="D70">
        <f t="shared" si="27"/>
        <v>5.5747795837728358E-4</v>
      </c>
      <c r="E70" s="18">
        <f t="shared" si="28"/>
        <v>0.11185311949553134</v>
      </c>
      <c r="F70" s="18">
        <f t="shared" si="29"/>
        <v>0.44337782139089132</v>
      </c>
    </row>
    <row r="71" spans="2:6" x14ac:dyDescent="0.25">
      <c r="B71">
        <v>12</v>
      </c>
      <c r="C71">
        <f t="shared" si="26"/>
        <v>285.16000000000003</v>
      </c>
      <c r="D71">
        <f t="shared" si="27"/>
        <v>4.9471056844348346E-4</v>
      </c>
      <c r="E71" s="18">
        <f t="shared" si="28"/>
        <v>0.1125916980045355</v>
      </c>
      <c r="F71" s="18">
        <f t="shared" si="29"/>
        <v>0.3934571596229392</v>
      </c>
    </row>
    <row r="72" spans="2:6" x14ac:dyDescent="0.25">
      <c r="B72">
        <v>11</v>
      </c>
      <c r="C72">
        <f t="shared" si="26"/>
        <v>284.16000000000003</v>
      </c>
      <c r="D72">
        <f t="shared" si="27"/>
        <v>4.3864133410375289E-4</v>
      </c>
      <c r="E72" s="18">
        <f t="shared" si="28"/>
        <v>0.11333745004911089</v>
      </c>
      <c r="F72" s="18">
        <f t="shared" si="29"/>
        <v>0.3488637284477093</v>
      </c>
    </row>
    <row r="73" spans="2:6" x14ac:dyDescent="0.25">
      <c r="B73">
        <v>10</v>
      </c>
      <c r="C73">
        <f t="shared" si="26"/>
        <v>283.16000000000003</v>
      </c>
      <c r="D73">
        <f t="shared" si="27"/>
        <v>3.8859653970294949E-4</v>
      </c>
      <c r="E73" s="18">
        <f t="shared" si="28"/>
        <v>0.11409046642413823</v>
      </c>
      <c r="F73" s="18">
        <f t="shared" si="29"/>
        <v>0.30906170295064628</v>
      </c>
    </row>
  </sheetData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51017e06-3185-4484-8ddc-2b23098c8f10" xsi:nil="true"/>
    <lcf76f155ced4ddcb4097134ff3c332f xmlns="0cd6032e-4b27-47f4-bb02-403eeb79ffb0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010BCB8FDA3789478577C31581FA3B2F" ma:contentTypeVersion="12" ma:contentTypeDescription="Opret et nyt dokument." ma:contentTypeScope="" ma:versionID="f292e6a414670b17f73bfa0928db04e7">
  <xsd:schema xmlns:xsd="http://www.w3.org/2001/XMLSchema" xmlns:xs="http://www.w3.org/2001/XMLSchema" xmlns:p="http://schemas.microsoft.com/office/2006/metadata/properties" xmlns:ns2="0cd6032e-4b27-47f4-bb02-403eeb79ffb0" xmlns:ns3="51017e06-3185-4484-8ddc-2b23098c8f10" targetNamespace="http://schemas.microsoft.com/office/2006/metadata/properties" ma:root="true" ma:fieldsID="31239af3d6d5239002168564422d4159" ns2:_="" ns3:_="">
    <xsd:import namespace="0cd6032e-4b27-47f4-bb02-403eeb79ffb0"/>
    <xsd:import namespace="51017e06-3185-4484-8ddc-2b23098c8f1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cd6032e-4b27-47f4-bb02-403eeb79ffb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Billedmærker" ma:readOnly="false" ma:fieldId="{5cf76f15-5ced-4ddc-b409-7134ff3c332f}" ma:taxonomyMulti="true" ma:sspId="5cd08861-88c0-49b2-8510-903f698cfa7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1017e06-3185-4484-8ddc-2b23098c8f1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Del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lt med detaljer" ma:internalName="SharedWithDetails" ma:readOnly="true">
      <xsd:simpleType>
        <xsd:restriction base="dms:Note">
          <xsd:maxLength value="255"/>
        </xsd:restriction>
      </xsd:simpleType>
    </xsd:element>
    <xsd:element name="TaxCatchAll" ma:index="12" nillable="true" ma:displayName="Taxonomy Catch All Column" ma:hidden="true" ma:list="{650218f9-5b5b-44c9-a5a4-b251f80673b8}" ma:internalName="TaxCatchAll" ma:showField="CatchAllData" ma:web="51017e06-3185-4484-8ddc-2b23098c8f1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dhol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E2544F1-D550-4ABD-8DC3-837C3181A044}">
  <ds:schemaRefs>
    <ds:schemaRef ds:uri="http://schemas.microsoft.com/office/2006/metadata/properties"/>
    <ds:schemaRef ds:uri="http://schemas.microsoft.com/office/infopath/2007/PartnerControls"/>
    <ds:schemaRef ds:uri="51017e06-3185-4484-8ddc-2b23098c8f10"/>
    <ds:schemaRef ds:uri="0cd6032e-4b27-47f4-bb02-403eeb79ffb0"/>
  </ds:schemaRefs>
</ds:datastoreItem>
</file>

<file path=customXml/itemProps2.xml><?xml version="1.0" encoding="utf-8"?>
<ds:datastoreItem xmlns:ds="http://schemas.openxmlformats.org/officeDocument/2006/customXml" ds:itemID="{0004E541-2E4D-4AE8-8084-A5775081931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cd6032e-4b27-47f4-bb02-403eeb79ffb0"/>
    <ds:schemaRef ds:uri="51017e06-3185-4484-8ddc-2b23098c8f1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B591A28-77E8-4B69-8E3E-D2C48B98FB7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21</vt:i4>
      </vt:variant>
    </vt:vector>
  </HeadingPairs>
  <TitlesOfParts>
    <vt:vector size="24" baseType="lpstr">
      <vt:lpstr>Tabel_svin</vt:lpstr>
      <vt:lpstr>Tabel_kvæg</vt:lpstr>
      <vt:lpstr>Lager</vt:lpstr>
      <vt:lpstr>CH4__CH4_CO2</vt:lpstr>
      <vt:lpstr>CH4_CH4_CO2__afg</vt:lpstr>
      <vt:lpstr>CH4_CO2__CH4</vt:lpstr>
      <vt:lpstr>CH4_CO2__CH4_afg</vt:lpstr>
      <vt:lpstr>CH4_VS</vt:lpstr>
      <vt:lpstr>E_a</vt:lpstr>
      <vt:lpstr>Ln_A</vt:lpstr>
      <vt:lpstr>Ln_A___kvaeg</vt:lpstr>
      <vt:lpstr>Ln_A__afg</vt:lpstr>
      <vt:lpstr>Ln_A_kvaeg</vt:lpstr>
      <vt:lpstr>Måned_VS_tot_kvaeg_t30</vt:lpstr>
      <vt:lpstr>Måned_VS_tot_t30</vt:lpstr>
      <vt:lpstr>Måned_VS_tot_t30_afg</vt:lpstr>
      <vt:lpstr>R_</vt:lpstr>
      <vt:lpstr>VS_kvæg_tot_omsat_lager</vt:lpstr>
      <vt:lpstr>VS_svin_tot_omsat_lager</vt:lpstr>
      <vt:lpstr>VS_tot_CH4</vt:lpstr>
      <vt:lpstr>VS_tot_CH4_afg</vt:lpstr>
      <vt:lpstr>VS_tot_omsat_lager</vt:lpstr>
      <vt:lpstr>VS_tot_omsat_lager_afg</vt:lpstr>
      <vt:lpstr>VS_tot_omsat_lager_svin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Anders Peter Adamsen</dc:creator>
  <cp:keywords/>
  <dc:description/>
  <cp:lastModifiedBy>Frederik Rask Dalby</cp:lastModifiedBy>
  <cp:revision/>
  <dcterms:created xsi:type="dcterms:W3CDTF">2020-12-17T09:08:40Z</dcterms:created>
  <dcterms:modified xsi:type="dcterms:W3CDTF">2024-05-21T08:25:49Z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0x010100010BCB8FDA3789478577C31581FA3B2F</vt:lpwstr>
  </property>
</Properties>
</file>