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1"/>
  <workbookPr/>
  <mc:AlternateContent xmlns:mc="http://schemas.openxmlformats.org/markup-compatibility/2006">
    <mc:Choice Requires="x15">
      <x15ac:absPath xmlns:x15ac="http://schemas.microsoft.com/office/spreadsheetml/2010/11/ac" url="https://aarhusuniversitet-my.sharepoint.com/personal/au277187_uni_au_dk/Documents/Documents/GitHub/AU-BCE-EE/Dalby-2024-KVIK/model/"/>
    </mc:Choice>
  </mc:AlternateContent>
  <xr:revisionPtr revIDLastSave="624" documentId="8_{CE3165A3-CB55-4B9B-B08C-2A32524C647D}" xr6:coauthVersionLast="47" xr6:coauthVersionMax="47" xr10:uidLastSave="{3F81816D-3FC7-468A-9B8A-90970E69B48B}"/>
  <bookViews>
    <workbookView xWindow="-28920" yWindow="1620" windowWidth="29040" windowHeight="15720" xr2:uid="{00000000-000D-0000-FFFF-FFFF00000000}"/>
  </bookViews>
  <sheets>
    <sheet name="Tabel_svin" sheetId="1" r:id="rId1"/>
    <sheet name="Tabel_kvæg" sheetId="10" r:id="rId2"/>
    <sheet name="Lager" sheetId="2" r:id="rId3"/>
  </sheets>
  <definedNames>
    <definedName name="CH4__CH4_CO2">Lager!$D$2</definedName>
    <definedName name="CH4_CH4_CO2__afg">Lager!$B$43</definedName>
    <definedName name="CH4_CO2__CH4">Lager!$D$2</definedName>
    <definedName name="CH4_CO2__CH4_afg">Lager!$B$43</definedName>
    <definedName name="CH4_VS">Lager!$B$2</definedName>
    <definedName name="E_a">Lager!$D$1</definedName>
    <definedName name="Ln_A">Lager!$B$1</definedName>
    <definedName name="Ln_A___kvaeg">Lager!$B$22</definedName>
    <definedName name="Ln_A__afg">Lager!$D$43</definedName>
    <definedName name="Ln_A_kvaeg">Lager!$B$22</definedName>
    <definedName name="Måned_VS_tot_kvaeg_t30">Lager!$A$25:$E$37</definedName>
    <definedName name="Måned_VS_tot_t30">Lager!$A$5:$E$17</definedName>
    <definedName name="Måned_VS_tot_t30_afg">Lager!$A$45:$E$57</definedName>
    <definedName name="R_">Lager!$F$1</definedName>
    <definedName name="VS_kvæg_tot_omsat_lager">Lager!$T$39</definedName>
    <definedName name="VS_svin_tot_omsat_lager">Lager!$T$19</definedName>
    <definedName name="VS_tot_CH4">Lager!$F$2</definedName>
    <definedName name="VS_tot_CH4_afg">Lager!$F$43</definedName>
    <definedName name="VS_tot_omsat_lager">Lager!$T$19</definedName>
    <definedName name="VS_tot_omsat_lager_afg">Lager!$T$59</definedName>
    <definedName name="VS_tot_omsat_lager_svin">Lager!$T$19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53" i="1" l="1"/>
  <c r="E156" i="10"/>
  <c r="E155" i="10"/>
  <c r="W140" i="1"/>
  <c r="W139" i="1"/>
  <c r="W138" i="1"/>
  <c r="W137" i="1"/>
  <c r="W134" i="1"/>
  <c r="W128" i="1"/>
  <c r="W141" i="1"/>
  <c r="W135" i="1"/>
  <c r="W132" i="1"/>
  <c r="W131" i="1"/>
  <c r="W112" i="1"/>
  <c r="W52" i="1"/>
  <c r="D81" i="10"/>
  <c r="W56" i="1"/>
  <c r="W124" i="1"/>
  <c r="W125" i="1" s="1"/>
  <c r="W58" i="1"/>
  <c r="W55" i="1"/>
  <c r="W111" i="1"/>
  <c r="W13" i="1"/>
  <c r="W11" i="1"/>
  <c r="X107" i="1"/>
  <c r="W107" i="1"/>
  <c r="G46" i="10"/>
  <c r="G47" i="10" s="1"/>
  <c r="G50" i="10" s="1"/>
  <c r="G59" i="10"/>
  <c r="F16" i="10"/>
  <c r="G16" i="10"/>
  <c r="E16" i="10"/>
  <c r="G36" i="10"/>
  <c r="F36" i="10"/>
  <c r="E36" i="10"/>
  <c r="G158" i="10"/>
  <c r="G154" i="10"/>
  <c r="G135" i="10"/>
  <c r="G101" i="10"/>
  <c r="G99" i="10"/>
  <c r="G93" i="10"/>
  <c r="G96" i="10" s="1"/>
  <c r="G97" i="10" s="1"/>
  <c r="G102" i="10" s="1"/>
  <c r="G91" i="10"/>
  <c r="G81" i="10"/>
  <c r="G78" i="10"/>
  <c r="G77" i="10"/>
  <c r="G74" i="10"/>
  <c r="G73" i="10"/>
  <c r="G66" i="10"/>
  <c r="G64" i="10"/>
  <c r="G110" i="10" s="1"/>
  <c r="G111" i="10" s="1"/>
  <c r="G49" i="10"/>
  <c r="G45" i="10"/>
  <c r="G43" i="10"/>
  <c r="G42" i="10"/>
  <c r="G40" i="10"/>
  <c r="F158" i="10"/>
  <c r="F154" i="10"/>
  <c r="F135" i="10"/>
  <c r="F114" i="10"/>
  <c r="F144" i="10" s="1"/>
  <c r="F101" i="10"/>
  <c r="F99" i="10"/>
  <c r="F93" i="10"/>
  <c r="F96" i="10" s="1"/>
  <c r="F97" i="10" s="1"/>
  <c r="F91" i="10"/>
  <c r="F113" i="10" s="1"/>
  <c r="F81" i="10"/>
  <c r="F78" i="10"/>
  <c r="F77" i="10"/>
  <c r="F74" i="10"/>
  <c r="F73" i="10"/>
  <c r="F66" i="10"/>
  <c r="F64" i="10"/>
  <c r="F110" i="10" s="1"/>
  <c r="F42" i="10"/>
  <c r="F43" i="10" s="1"/>
  <c r="F45" i="10" s="1"/>
  <c r="F47" i="10" s="1"/>
  <c r="F50" i="10" s="1"/>
  <c r="F40" i="10"/>
  <c r="E158" i="10"/>
  <c r="E154" i="10"/>
  <c r="E135" i="10"/>
  <c r="E99" i="10"/>
  <c r="E101" i="10" s="1"/>
  <c r="E93" i="10"/>
  <c r="E96" i="10" s="1"/>
  <c r="E97" i="10" s="1"/>
  <c r="E91" i="10"/>
  <c r="E113" i="10" s="1"/>
  <c r="E81" i="10"/>
  <c r="E78" i="10"/>
  <c r="E77" i="10"/>
  <c r="E74" i="10"/>
  <c r="E73" i="10"/>
  <c r="E66" i="10"/>
  <c r="E64" i="10"/>
  <c r="E110" i="10" s="1"/>
  <c r="E42" i="10"/>
  <c r="E49" i="10" s="1"/>
  <c r="E51" i="10" s="1"/>
  <c r="E40" i="10"/>
  <c r="C155" i="1"/>
  <c r="E46" i="2"/>
  <c r="E26" i="2"/>
  <c r="E6" i="2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AZ58" i="1"/>
  <c r="BA58" i="1"/>
  <c r="BB58" i="1"/>
  <c r="BC58" i="1"/>
  <c r="BD58" i="1"/>
  <c r="BE58" i="1"/>
  <c r="BF58" i="1"/>
  <c r="BG58" i="1"/>
  <c r="BH58" i="1"/>
  <c r="BI58" i="1"/>
  <c r="BJ58" i="1"/>
  <c r="BK58" i="1"/>
  <c r="BL58" i="1"/>
  <c r="BM58" i="1"/>
  <c r="BN58" i="1"/>
  <c r="BO58" i="1"/>
  <c r="BP58" i="1"/>
  <c r="BQ58" i="1"/>
  <c r="BR58" i="1"/>
  <c r="BS58" i="1"/>
  <c r="BT58" i="1"/>
  <c r="BU58" i="1"/>
  <c r="BV58" i="1"/>
  <c r="BW58" i="1"/>
  <c r="BX58" i="1"/>
  <c r="BY58" i="1"/>
  <c r="BZ58" i="1"/>
  <c r="CA58" i="1"/>
  <c r="CB58" i="1"/>
  <c r="CC58" i="1"/>
  <c r="CD58" i="1"/>
  <c r="CE58" i="1"/>
  <c r="CF58" i="1"/>
  <c r="CG58" i="1"/>
  <c r="C58" i="1"/>
  <c r="CE40" i="1"/>
  <c r="W43" i="1"/>
  <c r="X43" i="1"/>
  <c r="D42" i="10"/>
  <c r="H42" i="10"/>
  <c r="I42" i="10"/>
  <c r="J42" i="10"/>
  <c r="L42" i="10"/>
  <c r="M42" i="10"/>
  <c r="N42" i="10"/>
  <c r="O42" i="10"/>
  <c r="C42" i="10"/>
  <c r="D40" i="10"/>
  <c r="H40" i="10"/>
  <c r="I40" i="10"/>
  <c r="J40" i="10"/>
  <c r="K40" i="10"/>
  <c r="L40" i="10"/>
  <c r="M40" i="10"/>
  <c r="N40" i="10"/>
  <c r="O40" i="10"/>
  <c r="C40" i="10"/>
  <c r="D47" i="1"/>
  <c r="E47" i="1"/>
  <c r="G47" i="1"/>
  <c r="H47" i="1"/>
  <c r="I47" i="1"/>
  <c r="J47" i="1"/>
  <c r="K47" i="1"/>
  <c r="L47" i="1"/>
  <c r="M47" i="1"/>
  <c r="N47" i="1"/>
  <c r="O47" i="1"/>
  <c r="Q47" i="1"/>
  <c r="R47" i="1"/>
  <c r="T47" i="1"/>
  <c r="U47" i="1"/>
  <c r="V47" i="1"/>
  <c r="W47" i="1"/>
  <c r="X47" i="1"/>
  <c r="Y47" i="1"/>
  <c r="Z47" i="1"/>
  <c r="AB47" i="1"/>
  <c r="AC47" i="1"/>
  <c r="AE47" i="1"/>
  <c r="AF47" i="1"/>
  <c r="AG47" i="1"/>
  <c r="AH47" i="1"/>
  <c r="AI47" i="1"/>
  <c r="AJ47" i="1"/>
  <c r="AK47" i="1"/>
  <c r="AM47" i="1"/>
  <c r="AN47" i="1"/>
  <c r="AP47" i="1"/>
  <c r="AQ47" i="1"/>
  <c r="AR47" i="1"/>
  <c r="AS47" i="1"/>
  <c r="AT47" i="1"/>
  <c r="AU47" i="1"/>
  <c r="AV47" i="1"/>
  <c r="AX47" i="1"/>
  <c r="AY47" i="1"/>
  <c r="AZ47" i="1"/>
  <c r="BA47" i="1"/>
  <c r="BB47" i="1"/>
  <c r="BC47" i="1"/>
  <c r="BD47" i="1"/>
  <c r="BE47" i="1"/>
  <c r="BF47" i="1"/>
  <c r="BH47" i="1"/>
  <c r="BI47" i="1"/>
  <c r="BK47" i="1"/>
  <c r="BL47" i="1"/>
  <c r="BM47" i="1"/>
  <c r="BN47" i="1"/>
  <c r="BO47" i="1"/>
  <c r="BQ47" i="1"/>
  <c r="BR47" i="1"/>
  <c r="BT47" i="1"/>
  <c r="BU47" i="1"/>
  <c r="BV47" i="1"/>
  <c r="BW47" i="1"/>
  <c r="BX47" i="1"/>
  <c r="BY47" i="1"/>
  <c r="CA47" i="1"/>
  <c r="CB47" i="1"/>
  <c r="CD47" i="1"/>
  <c r="CE47" i="1"/>
  <c r="CF47" i="1"/>
  <c r="CG47" i="1"/>
  <c r="C47" i="1"/>
  <c r="D43" i="1"/>
  <c r="E43" i="1"/>
  <c r="F43" i="1"/>
  <c r="F50" i="1" s="1"/>
  <c r="G43" i="1"/>
  <c r="G50" i="1" s="1"/>
  <c r="H43" i="1"/>
  <c r="H50" i="1" s="1"/>
  <c r="I43" i="1"/>
  <c r="I50" i="1" s="1"/>
  <c r="K43" i="1"/>
  <c r="K50" i="1" s="1"/>
  <c r="L43" i="1"/>
  <c r="M43" i="1"/>
  <c r="M50" i="1" s="1"/>
  <c r="N43" i="1"/>
  <c r="N50" i="1" s="1"/>
  <c r="O43" i="1"/>
  <c r="O50" i="1" s="1"/>
  <c r="P43" i="1"/>
  <c r="P50" i="1" s="1"/>
  <c r="Q43" i="1"/>
  <c r="Q50" i="1" s="1"/>
  <c r="R43" i="1"/>
  <c r="R50" i="1" s="1"/>
  <c r="S43" i="1"/>
  <c r="S50" i="1" s="1"/>
  <c r="U43" i="1"/>
  <c r="V43" i="1"/>
  <c r="W50" i="1"/>
  <c r="Y43" i="1"/>
  <c r="Z43" i="1"/>
  <c r="Z50" i="1" s="1"/>
  <c r="AA43" i="1"/>
  <c r="AA50" i="1" s="1"/>
  <c r="AB43" i="1"/>
  <c r="AB50" i="1" s="1"/>
  <c r="AC43" i="1"/>
  <c r="AD43" i="1"/>
  <c r="AD50" i="1" s="1"/>
  <c r="AF43" i="1"/>
  <c r="AF50" i="1" s="1"/>
  <c r="AG43" i="1"/>
  <c r="AH43" i="1"/>
  <c r="AI43" i="1"/>
  <c r="AI50" i="1" s="1"/>
  <c r="AJ43" i="1"/>
  <c r="AJ50" i="1" s="1"/>
  <c r="AK43" i="1"/>
  <c r="AL43" i="1"/>
  <c r="AL50" i="1" s="1"/>
  <c r="AM43" i="1"/>
  <c r="AM50" i="1" s="1"/>
  <c r="AN43" i="1"/>
  <c r="AN50" i="1" s="1"/>
  <c r="AO43" i="1"/>
  <c r="AO50" i="1" s="1"/>
  <c r="AQ43" i="1"/>
  <c r="AQ50" i="1" s="1"/>
  <c r="AR43" i="1"/>
  <c r="AS43" i="1"/>
  <c r="AT43" i="1"/>
  <c r="AT50" i="1" s="1"/>
  <c r="AU43" i="1"/>
  <c r="AU50" i="1" s="1"/>
  <c r="AV43" i="1"/>
  <c r="AV50" i="1" s="1"/>
  <c r="AW43" i="1"/>
  <c r="AW50" i="1" s="1"/>
  <c r="AX43" i="1"/>
  <c r="AX50" i="1" s="1"/>
  <c r="AY43" i="1"/>
  <c r="AY50" i="1" s="1"/>
  <c r="AZ43" i="1"/>
  <c r="AZ50" i="1" s="1"/>
  <c r="BB43" i="1"/>
  <c r="BB50" i="1" s="1"/>
  <c r="BC43" i="1"/>
  <c r="C43" i="1"/>
  <c r="C50" i="1" s="1"/>
  <c r="BE39" i="1"/>
  <c r="BF39" i="1"/>
  <c r="BG39" i="1"/>
  <c r="BH39" i="1"/>
  <c r="BI39" i="1"/>
  <c r="BJ39" i="1"/>
  <c r="BK39" i="1"/>
  <c r="BL39" i="1"/>
  <c r="BM39" i="1"/>
  <c r="BN39" i="1"/>
  <c r="BO39" i="1"/>
  <c r="BP39" i="1"/>
  <c r="BQ39" i="1"/>
  <c r="BR39" i="1"/>
  <c r="BS39" i="1"/>
  <c r="BT39" i="1"/>
  <c r="BU39" i="1"/>
  <c r="BV39" i="1"/>
  <c r="BW39" i="1"/>
  <c r="BX39" i="1"/>
  <c r="BY39" i="1"/>
  <c r="BZ39" i="1"/>
  <c r="CA39" i="1"/>
  <c r="CB39" i="1"/>
  <c r="CC39" i="1"/>
  <c r="CD39" i="1"/>
  <c r="CE39" i="1"/>
  <c r="CF39" i="1"/>
  <c r="CG39" i="1"/>
  <c r="BE40" i="1"/>
  <c r="BE43" i="1" s="1"/>
  <c r="BE50" i="1" s="1"/>
  <c r="BF40" i="1"/>
  <c r="BF43" i="1" s="1"/>
  <c r="BF50" i="1" s="1"/>
  <c r="BG40" i="1"/>
  <c r="BH40" i="1"/>
  <c r="BH43" i="1" s="1"/>
  <c r="BH50" i="1" s="1"/>
  <c r="BI40" i="1"/>
  <c r="BI43" i="1" s="1"/>
  <c r="BI50" i="1" s="1"/>
  <c r="BJ40" i="1"/>
  <c r="BJ43" i="1" s="1"/>
  <c r="BJ50" i="1" s="1"/>
  <c r="BK40" i="1"/>
  <c r="BL40" i="1"/>
  <c r="BL43" i="1" s="1"/>
  <c r="BM40" i="1"/>
  <c r="BM43" i="1" s="1"/>
  <c r="BM50" i="1" s="1"/>
  <c r="BN40" i="1"/>
  <c r="BN43" i="1" s="1"/>
  <c r="BN50" i="1" s="1"/>
  <c r="BO40" i="1"/>
  <c r="BP40" i="1"/>
  <c r="BP43" i="1" s="1"/>
  <c r="BP50" i="1" s="1"/>
  <c r="BQ40" i="1"/>
  <c r="BQ43" i="1" s="1"/>
  <c r="BQ50" i="1" s="1"/>
  <c r="BR40" i="1"/>
  <c r="BR43" i="1" s="1"/>
  <c r="BR50" i="1" s="1"/>
  <c r="BS40" i="1"/>
  <c r="BS43" i="1" s="1"/>
  <c r="BS50" i="1" s="1"/>
  <c r="BT40" i="1"/>
  <c r="BU40" i="1"/>
  <c r="BU43" i="1" s="1"/>
  <c r="BU50" i="1" s="1"/>
  <c r="BV40" i="1"/>
  <c r="BV43" i="1" s="1"/>
  <c r="BW40" i="1"/>
  <c r="BX40" i="1"/>
  <c r="BX43" i="1" s="1"/>
  <c r="BX50" i="1" s="1"/>
  <c r="BY40" i="1"/>
  <c r="BY43" i="1" s="1"/>
  <c r="BY50" i="1" s="1"/>
  <c r="BZ40" i="1"/>
  <c r="BZ43" i="1" s="1"/>
  <c r="BZ50" i="1" s="1"/>
  <c r="CA40" i="1"/>
  <c r="CA43" i="1" s="1"/>
  <c r="CA50" i="1" s="1"/>
  <c r="CB40" i="1"/>
  <c r="CB43" i="1" s="1"/>
  <c r="CB50" i="1" s="1"/>
  <c r="CC40" i="1"/>
  <c r="CC43" i="1" s="1"/>
  <c r="CC50" i="1" s="1"/>
  <c r="CD40" i="1"/>
  <c r="CF40" i="1"/>
  <c r="CF43" i="1" s="1"/>
  <c r="CF50" i="1" s="1"/>
  <c r="CG40" i="1"/>
  <c r="CG43" i="1" s="1"/>
  <c r="BD40" i="1"/>
  <c r="BD43" i="1" s="1"/>
  <c r="BD50" i="1" s="1"/>
  <c r="BD39" i="1"/>
  <c r="D41" i="1"/>
  <c r="E41" i="1"/>
  <c r="E44" i="1" s="1"/>
  <c r="E46" i="1" s="1"/>
  <c r="E48" i="1" s="1"/>
  <c r="E51" i="1" s="1"/>
  <c r="F41" i="1"/>
  <c r="F44" i="1" s="1"/>
  <c r="F46" i="1" s="1"/>
  <c r="G41" i="1"/>
  <c r="H41" i="1"/>
  <c r="I41" i="1"/>
  <c r="J41" i="1"/>
  <c r="K41" i="1"/>
  <c r="L41" i="1"/>
  <c r="M41" i="1"/>
  <c r="M44" i="1" s="1"/>
  <c r="M46" i="1" s="1"/>
  <c r="M48" i="1" s="1"/>
  <c r="M51" i="1" s="1"/>
  <c r="N41" i="1"/>
  <c r="O41" i="1"/>
  <c r="O44" i="1" s="1"/>
  <c r="O46" i="1" s="1"/>
  <c r="P41" i="1"/>
  <c r="Q41" i="1"/>
  <c r="R41" i="1"/>
  <c r="R44" i="1" s="1"/>
  <c r="R46" i="1" s="1"/>
  <c r="S41" i="1"/>
  <c r="T41" i="1"/>
  <c r="U41" i="1"/>
  <c r="U44" i="1" s="1"/>
  <c r="U46" i="1" s="1"/>
  <c r="U48" i="1" s="1"/>
  <c r="U51" i="1" s="1"/>
  <c r="V41" i="1"/>
  <c r="W41" i="1"/>
  <c r="W44" i="1" s="1"/>
  <c r="W46" i="1" s="1"/>
  <c r="X41" i="1"/>
  <c r="X44" i="1" s="1"/>
  <c r="X46" i="1" s="1"/>
  <c r="X48" i="1" s="1"/>
  <c r="X51" i="1" s="1"/>
  <c r="Y41" i="1"/>
  <c r="Z41" i="1"/>
  <c r="AA41" i="1"/>
  <c r="AB41" i="1"/>
  <c r="AC41" i="1"/>
  <c r="AD41" i="1"/>
  <c r="AE41" i="1"/>
  <c r="AF41" i="1"/>
  <c r="AF44" i="1" s="1"/>
  <c r="AF46" i="1" s="1"/>
  <c r="AF48" i="1" s="1"/>
  <c r="AF51" i="1" s="1"/>
  <c r="AG41" i="1"/>
  <c r="AG44" i="1" s="1"/>
  <c r="AG46" i="1" s="1"/>
  <c r="AH41" i="1"/>
  <c r="AH44" i="1" s="1"/>
  <c r="AH46" i="1" s="1"/>
  <c r="AH48" i="1" s="1"/>
  <c r="AH51" i="1" s="1"/>
  <c r="AI41" i="1"/>
  <c r="AJ41" i="1"/>
  <c r="AK41" i="1"/>
  <c r="AK44" i="1" s="1"/>
  <c r="AK46" i="1" s="1"/>
  <c r="AK48" i="1" s="1"/>
  <c r="AK51" i="1" s="1"/>
  <c r="AL41" i="1"/>
  <c r="AM41" i="1"/>
  <c r="AN41" i="1"/>
  <c r="AN44" i="1" s="1"/>
  <c r="AN46" i="1" s="1"/>
  <c r="AN48" i="1" s="1"/>
  <c r="AN51" i="1" s="1"/>
  <c r="AO41" i="1"/>
  <c r="AP41" i="1"/>
  <c r="AQ41" i="1"/>
  <c r="AR41" i="1"/>
  <c r="AS41" i="1"/>
  <c r="AS44" i="1" s="1"/>
  <c r="AS46" i="1" s="1"/>
  <c r="AS48" i="1" s="1"/>
  <c r="AS51" i="1" s="1"/>
  <c r="AT41" i="1"/>
  <c r="AT44" i="1" s="1"/>
  <c r="AT46" i="1" s="1"/>
  <c r="AU41" i="1"/>
  <c r="AV41" i="1"/>
  <c r="AV44" i="1" s="1"/>
  <c r="AV46" i="1" s="1"/>
  <c r="AV48" i="1" s="1"/>
  <c r="AV51" i="1" s="1"/>
  <c r="AW41" i="1"/>
  <c r="AX41" i="1"/>
  <c r="AY41" i="1"/>
  <c r="AZ41" i="1"/>
  <c r="BA41" i="1"/>
  <c r="BB41" i="1"/>
  <c r="BB44" i="1" s="1"/>
  <c r="BB46" i="1" s="1"/>
  <c r="BC41" i="1"/>
  <c r="BC44" i="1" s="1"/>
  <c r="BC46" i="1" s="1"/>
  <c r="C41" i="1"/>
  <c r="C39" i="2"/>
  <c r="C59" i="2"/>
  <c r="AT155" i="1"/>
  <c r="AT101" i="1"/>
  <c r="AT102" i="1" s="1"/>
  <c r="AT88" i="1"/>
  <c r="AT89" i="1" s="1"/>
  <c r="AT82" i="1"/>
  <c r="AT79" i="1"/>
  <c r="AT78" i="1"/>
  <c r="AT75" i="1"/>
  <c r="AT74" i="1"/>
  <c r="AT67" i="1"/>
  <c r="AT65" i="1"/>
  <c r="AT111" i="1" s="1"/>
  <c r="AU36" i="1"/>
  <c r="AU65" i="1"/>
  <c r="AU111" i="1" s="1"/>
  <c r="AU67" i="1"/>
  <c r="AU74" i="1"/>
  <c r="AU75" i="1"/>
  <c r="AU78" i="1"/>
  <c r="AU79" i="1"/>
  <c r="AU82" i="1"/>
  <c r="AU88" i="1"/>
  <c r="AU89" i="1" s="1"/>
  <c r="AU101" i="1"/>
  <c r="AU102" i="1" s="1"/>
  <c r="AU155" i="1"/>
  <c r="AI155" i="1"/>
  <c r="AI101" i="1"/>
  <c r="AI102" i="1" s="1"/>
  <c r="AI88" i="1"/>
  <c r="AI89" i="1" s="1"/>
  <c r="AI82" i="1"/>
  <c r="AI79" i="1"/>
  <c r="AI78" i="1"/>
  <c r="AI75" i="1"/>
  <c r="AI74" i="1"/>
  <c r="AI67" i="1"/>
  <c r="AI65" i="1"/>
  <c r="AI111" i="1" s="1"/>
  <c r="AI62" i="1"/>
  <c r="X155" i="1"/>
  <c r="X101" i="1"/>
  <c r="X102" i="1" s="1"/>
  <c r="X88" i="1"/>
  <c r="X89" i="1" s="1"/>
  <c r="X82" i="1"/>
  <c r="X79" i="1"/>
  <c r="X78" i="1"/>
  <c r="X75" i="1"/>
  <c r="X74" i="1"/>
  <c r="X67" i="1"/>
  <c r="X65" i="1"/>
  <c r="X111" i="1" s="1"/>
  <c r="X50" i="1"/>
  <c r="CG49" i="1"/>
  <c r="BV49" i="1"/>
  <c r="BL49" i="1"/>
  <c r="BC49" i="1"/>
  <c r="AR49" i="1"/>
  <c r="CD60" i="1"/>
  <c r="CD42" i="1" s="1"/>
  <c r="BT60" i="1"/>
  <c r="BT42" i="1" s="1"/>
  <c r="BK60" i="1"/>
  <c r="BK42" i="1" s="1"/>
  <c r="BA60" i="1"/>
  <c r="BA42" i="1" s="1"/>
  <c r="BA43" i="1" s="1"/>
  <c r="AP60" i="1"/>
  <c r="AP42" i="1" s="1"/>
  <c r="AP43" i="1" s="1"/>
  <c r="AE60" i="1"/>
  <c r="AE42" i="1" s="1"/>
  <c r="AE43" i="1" s="1"/>
  <c r="T60" i="1"/>
  <c r="T42" i="1" s="1"/>
  <c r="T43" i="1" s="1"/>
  <c r="T44" i="1" s="1"/>
  <c r="T46" i="1" s="1"/>
  <c r="K59" i="10"/>
  <c r="K41" i="10" s="1"/>
  <c r="K42" i="10" s="1"/>
  <c r="J60" i="1"/>
  <c r="J42" i="1" s="1"/>
  <c r="J43" i="1" s="1"/>
  <c r="O59" i="10"/>
  <c r="O46" i="10" s="1"/>
  <c r="J59" i="10"/>
  <c r="J46" i="10" s="1"/>
  <c r="CC60" i="1"/>
  <c r="CC47" i="1" s="1"/>
  <c r="I60" i="1"/>
  <c r="P60" i="1"/>
  <c r="P47" i="1" s="1"/>
  <c r="BZ60" i="1"/>
  <c r="BZ47" i="1" s="1"/>
  <c r="BS60" i="1"/>
  <c r="BS47" i="1" s="1"/>
  <c r="BP60" i="1"/>
  <c r="BP47" i="1" s="1"/>
  <c r="BJ60" i="1"/>
  <c r="BJ47" i="1" s="1"/>
  <c r="BG60" i="1"/>
  <c r="BG47" i="1" s="1"/>
  <c r="AZ60" i="1"/>
  <c r="AW60" i="1"/>
  <c r="AW47" i="1" s="1"/>
  <c r="AO60" i="1"/>
  <c r="AO47" i="1" s="1"/>
  <c r="AL60" i="1"/>
  <c r="AL47" i="1" s="1"/>
  <c r="AD60" i="1"/>
  <c r="AD47" i="1" s="1"/>
  <c r="AA60" i="1"/>
  <c r="AA47" i="1" s="1"/>
  <c r="S60" i="1"/>
  <c r="S47" i="1" s="1"/>
  <c r="F60" i="1"/>
  <c r="F47" i="1" s="1"/>
  <c r="BZ155" i="1"/>
  <c r="BY155" i="1"/>
  <c r="BX155" i="1"/>
  <c r="BZ101" i="1"/>
  <c r="BZ102" i="1" s="1"/>
  <c r="BY101" i="1"/>
  <c r="BY102" i="1" s="1"/>
  <c r="BX101" i="1"/>
  <c r="BX102" i="1" s="1"/>
  <c r="BZ88" i="1"/>
  <c r="BZ89" i="1" s="1"/>
  <c r="BY88" i="1"/>
  <c r="BY89" i="1" s="1"/>
  <c r="BY92" i="1" s="1"/>
  <c r="BX88" i="1"/>
  <c r="BX89" i="1" s="1"/>
  <c r="BX92" i="1" s="1"/>
  <c r="BZ83" i="1"/>
  <c r="BY83" i="1"/>
  <c r="BX83" i="1"/>
  <c r="BZ82" i="1"/>
  <c r="BY82" i="1"/>
  <c r="BX82" i="1"/>
  <c r="BZ79" i="1"/>
  <c r="BY79" i="1"/>
  <c r="BX79" i="1"/>
  <c r="BZ78" i="1"/>
  <c r="BY78" i="1"/>
  <c r="BX78" i="1"/>
  <c r="BZ75" i="1"/>
  <c r="BY75" i="1"/>
  <c r="BX75" i="1"/>
  <c r="BZ74" i="1"/>
  <c r="BY74" i="1"/>
  <c r="BX74" i="1"/>
  <c r="BZ67" i="1"/>
  <c r="BY67" i="1"/>
  <c r="BX67" i="1"/>
  <c r="BZ65" i="1"/>
  <c r="BZ111" i="1" s="1"/>
  <c r="BY65" i="1"/>
  <c r="BY111" i="1" s="1"/>
  <c r="BX65" i="1"/>
  <c r="BX111" i="1" s="1"/>
  <c r="BZ62" i="1"/>
  <c r="BY62" i="1"/>
  <c r="BX62" i="1"/>
  <c r="BZ36" i="1"/>
  <c r="BY36" i="1"/>
  <c r="BX36" i="1"/>
  <c r="BP155" i="1"/>
  <c r="BO155" i="1"/>
  <c r="BN155" i="1"/>
  <c r="BP101" i="1"/>
  <c r="BP102" i="1" s="1"/>
  <c r="BO101" i="1"/>
  <c r="BO102" i="1" s="1"/>
  <c r="BN101" i="1"/>
  <c r="BN102" i="1" s="1"/>
  <c r="BP88" i="1"/>
  <c r="BP89" i="1" s="1"/>
  <c r="BP97" i="1" s="1"/>
  <c r="BO88" i="1"/>
  <c r="BO89" i="1" s="1"/>
  <c r="BN88" i="1"/>
  <c r="BN89" i="1" s="1"/>
  <c r="BP83" i="1"/>
  <c r="BO83" i="1"/>
  <c r="BN83" i="1"/>
  <c r="BP82" i="1"/>
  <c r="BO82" i="1"/>
  <c r="BN82" i="1"/>
  <c r="BP79" i="1"/>
  <c r="BO79" i="1"/>
  <c r="BN79" i="1"/>
  <c r="BP78" i="1"/>
  <c r="BO78" i="1"/>
  <c r="BN78" i="1"/>
  <c r="BP75" i="1"/>
  <c r="BO75" i="1"/>
  <c r="BN75" i="1"/>
  <c r="BP74" i="1"/>
  <c r="BO74" i="1"/>
  <c r="BN74" i="1"/>
  <c r="BP67" i="1"/>
  <c r="BO67" i="1"/>
  <c r="BN67" i="1"/>
  <c r="BP65" i="1"/>
  <c r="BP111" i="1" s="1"/>
  <c r="BO65" i="1"/>
  <c r="BO111" i="1" s="1"/>
  <c r="BN65" i="1"/>
  <c r="BN111" i="1" s="1"/>
  <c r="BP36" i="1"/>
  <c r="BO36" i="1"/>
  <c r="BN36" i="1"/>
  <c r="BG155" i="1"/>
  <c r="BF155" i="1"/>
  <c r="BE155" i="1"/>
  <c r="BG101" i="1"/>
  <c r="BG102" i="1" s="1"/>
  <c r="BF101" i="1"/>
  <c r="BF102" i="1" s="1"/>
  <c r="BE101" i="1"/>
  <c r="BE102" i="1" s="1"/>
  <c r="BG88" i="1"/>
  <c r="BG89" i="1" s="1"/>
  <c r="BF88" i="1"/>
  <c r="BF89" i="1" s="1"/>
  <c r="BE88" i="1"/>
  <c r="BE89" i="1" s="1"/>
  <c r="BG83" i="1"/>
  <c r="BF83" i="1"/>
  <c r="BE83" i="1"/>
  <c r="BG82" i="1"/>
  <c r="BF82" i="1"/>
  <c r="BE82" i="1"/>
  <c r="BG79" i="1"/>
  <c r="BF79" i="1"/>
  <c r="BE79" i="1"/>
  <c r="BG78" i="1"/>
  <c r="BF78" i="1"/>
  <c r="BE78" i="1"/>
  <c r="BG75" i="1"/>
  <c r="BF75" i="1"/>
  <c r="BE75" i="1"/>
  <c r="BG74" i="1"/>
  <c r="BF74" i="1"/>
  <c r="BE74" i="1"/>
  <c r="BG67" i="1"/>
  <c r="BF67" i="1"/>
  <c r="BE67" i="1"/>
  <c r="BG65" i="1"/>
  <c r="BG111" i="1" s="1"/>
  <c r="BF65" i="1"/>
  <c r="BF111" i="1" s="1"/>
  <c r="BE65" i="1"/>
  <c r="BE111" i="1" s="1"/>
  <c r="BG36" i="1"/>
  <c r="BF36" i="1"/>
  <c r="BE36" i="1"/>
  <c r="AW155" i="1"/>
  <c r="AV155" i="1"/>
  <c r="AW101" i="1"/>
  <c r="AW102" i="1" s="1"/>
  <c r="AV101" i="1"/>
  <c r="AV102" i="1" s="1"/>
  <c r="AW88" i="1"/>
  <c r="AW89" i="1" s="1"/>
  <c r="AV88" i="1"/>
  <c r="AV89" i="1" s="1"/>
  <c r="AW82" i="1"/>
  <c r="AV82" i="1"/>
  <c r="AW79" i="1"/>
  <c r="AV79" i="1"/>
  <c r="AW78" i="1"/>
  <c r="AV78" i="1"/>
  <c r="AW75" i="1"/>
  <c r="AV75" i="1"/>
  <c r="AW74" i="1"/>
  <c r="AV74" i="1"/>
  <c r="AW67" i="1"/>
  <c r="AV67" i="1"/>
  <c r="AW65" i="1"/>
  <c r="AW111" i="1" s="1"/>
  <c r="AV65" i="1"/>
  <c r="AV111" i="1" s="1"/>
  <c r="AW36" i="1"/>
  <c r="AV36" i="1"/>
  <c r="AL155" i="1"/>
  <c r="AK155" i="1"/>
  <c r="AJ155" i="1"/>
  <c r="AL101" i="1"/>
  <c r="AL102" i="1" s="1"/>
  <c r="AK101" i="1"/>
  <c r="AK102" i="1" s="1"/>
  <c r="AJ101" i="1"/>
  <c r="AJ102" i="1" s="1"/>
  <c r="AL88" i="1"/>
  <c r="AL89" i="1" s="1"/>
  <c r="AL97" i="1" s="1"/>
  <c r="AK88" i="1"/>
  <c r="AK89" i="1" s="1"/>
  <c r="AJ88" i="1"/>
  <c r="AJ89" i="1" s="1"/>
  <c r="AJ92" i="1" s="1"/>
  <c r="AL82" i="1"/>
  <c r="AK82" i="1"/>
  <c r="AJ82" i="1"/>
  <c r="AL79" i="1"/>
  <c r="AK79" i="1"/>
  <c r="AJ79" i="1"/>
  <c r="AL78" i="1"/>
  <c r="AK78" i="1"/>
  <c r="AJ78" i="1"/>
  <c r="AL75" i="1"/>
  <c r="AK75" i="1"/>
  <c r="AJ75" i="1"/>
  <c r="AL74" i="1"/>
  <c r="AK74" i="1"/>
  <c r="AJ74" i="1"/>
  <c r="AL67" i="1"/>
  <c r="AK67" i="1"/>
  <c r="AJ67" i="1"/>
  <c r="AL65" i="1"/>
  <c r="AL111" i="1" s="1"/>
  <c r="AK65" i="1"/>
  <c r="AK111" i="1" s="1"/>
  <c r="AJ65" i="1"/>
  <c r="AJ111" i="1" s="1"/>
  <c r="AL62" i="1"/>
  <c r="AK62" i="1"/>
  <c r="AJ62" i="1"/>
  <c r="AK50" i="1"/>
  <c r="AL36" i="1"/>
  <c r="AK36" i="1"/>
  <c r="AJ36" i="1"/>
  <c r="AA155" i="1"/>
  <c r="Z155" i="1"/>
  <c r="Y155" i="1"/>
  <c r="AA101" i="1"/>
  <c r="AA102" i="1" s="1"/>
  <c r="Z101" i="1"/>
  <c r="Z102" i="1" s="1"/>
  <c r="Y101" i="1"/>
  <c r="Y102" i="1" s="1"/>
  <c r="AA88" i="1"/>
  <c r="AA89" i="1" s="1"/>
  <c r="AA92" i="1" s="1"/>
  <c r="Z88" i="1"/>
  <c r="Z89" i="1" s="1"/>
  <c r="Y88" i="1"/>
  <c r="Y89" i="1" s="1"/>
  <c r="Y92" i="1" s="1"/>
  <c r="AA82" i="1"/>
  <c r="Z82" i="1"/>
  <c r="Y82" i="1"/>
  <c r="AA79" i="1"/>
  <c r="Z79" i="1"/>
  <c r="Y79" i="1"/>
  <c r="AA78" i="1"/>
  <c r="Z78" i="1"/>
  <c r="Y78" i="1"/>
  <c r="AA75" i="1"/>
  <c r="Z75" i="1"/>
  <c r="Y75" i="1"/>
  <c r="AA74" i="1"/>
  <c r="Z74" i="1"/>
  <c r="Y74" i="1"/>
  <c r="AA67" i="1"/>
  <c r="Z67" i="1"/>
  <c r="Y67" i="1"/>
  <c r="AA65" i="1"/>
  <c r="AA111" i="1" s="1"/>
  <c r="Z65" i="1"/>
  <c r="Z111" i="1" s="1"/>
  <c r="Y65" i="1"/>
  <c r="Y111" i="1" s="1"/>
  <c r="Y50" i="1"/>
  <c r="AA36" i="1"/>
  <c r="Z36" i="1"/>
  <c r="Y36" i="1"/>
  <c r="P155" i="1"/>
  <c r="O155" i="1"/>
  <c r="N155" i="1"/>
  <c r="P101" i="1"/>
  <c r="P102" i="1" s="1"/>
  <c r="O101" i="1"/>
  <c r="O102" i="1" s="1"/>
  <c r="N101" i="1"/>
  <c r="N102" i="1" s="1"/>
  <c r="P88" i="1"/>
  <c r="P89" i="1" s="1"/>
  <c r="O88" i="1"/>
  <c r="O89" i="1" s="1"/>
  <c r="N88" i="1"/>
  <c r="N89" i="1" s="1"/>
  <c r="P82" i="1"/>
  <c r="O82" i="1"/>
  <c r="N82" i="1"/>
  <c r="P79" i="1"/>
  <c r="O79" i="1"/>
  <c r="N79" i="1"/>
  <c r="P78" i="1"/>
  <c r="O78" i="1"/>
  <c r="N78" i="1"/>
  <c r="P75" i="1"/>
  <c r="O75" i="1"/>
  <c r="N75" i="1"/>
  <c r="P74" i="1"/>
  <c r="O74" i="1"/>
  <c r="N74" i="1"/>
  <c r="P67" i="1"/>
  <c r="O67" i="1"/>
  <c r="N67" i="1"/>
  <c r="P65" i="1"/>
  <c r="P111" i="1" s="1"/>
  <c r="O65" i="1"/>
  <c r="O111" i="1" s="1"/>
  <c r="N65" i="1"/>
  <c r="N111" i="1" s="1"/>
  <c r="P36" i="1"/>
  <c r="O36" i="1"/>
  <c r="N36" i="1"/>
  <c r="F155" i="1"/>
  <c r="E155" i="1"/>
  <c r="D155" i="1"/>
  <c r="F102" i="1"/>
  <c r="E102" i="1"/>
  <c r="D102" i="1"/>
  <c r="F88" i="1"/>
  <c r="F89" i="1" s="1"/>
  <c r="F92" i="1" s="1"/>
  <c r="E88" i="1"/>
  <c r="E89" i="1" s="1"/>
  <c r="E97" i="1" s="1"/>
  <c r="D88" i="1"/>
  <c r="D89" i="1" s="1"/>
  <c r="D97" i="1" s="1"/>
  <c r="F82" i="1"/>
  <c r="E82" i="1"/>
  <c r="D82" i="1"/>
  <c r="F79" i="1"/>
  <c r="E79" i="1"/>
  <c r="D79" i="1"/>
  <c r="F78" i="1"/>
  <c r="E78" i="1"/>
  <c r="D78" i="1"/>
  <c r="F75" i="1"/>
  <c r="E75" i="1"/>
  <c r="D75" i="1"/>
  <c r="F74" i="1"/>
  <c r="E74" i="1"/>
  <c r="D74" i="1"/>
  <c r="F67" i="1"/>
  <c r="E67" i="1"/>
  <c r="D67" i="1"/>
  <c r="F65" i="1"/>
  <c r="F111" i="1" s="1"/>
  <c r="E65" i="1"/>
  <c r="E111" i="1" s="1"/>
  <c r="D65" i="1"/>
  <c r="D111" i="1" s="1"/>
  <c r="E50" i="1"/>
  <c r="D50" i="1"/>
  <c r="F36" i="1"/>
  <c r="E36" i="1"/>
  <c r="D36" i="1"/>
  <c r="CA36" i="1"/>
  <c r="CA155" i="1"/>
  <c r="CA101" i="1"/>
  <c r="CA102" i="1" s="1"/>
  <c r="CA88" i="1"/>
  <c r="CA89" i="1" s="1"/>
  <c r="CA83" i="1"/>
  <c r="CA82" i="1"/>
  <c r="CA79" i="1"/>
  <c r="CA78" i="1"/>
  <c r="CA75" i="1"/>
  <c r="CA74" i="1"/>
  <c r="CA67" i="1"/>
  <c r="CA65" i="1"/>
  <c r="CA111" i="1" s="1"/>
  <c r="CA62" i="1"/>
  <c r="BQ36" i="1"/>
  <c r="BQ155" i="1"/>
  <c r="BQ101" i="1"/>
  <c r="BQ102" i="1" s="1"/>
  <c r="BQ88" i="1"/>
  <c r="BQ89" i="1" s="1"/>
  <c r="BQ83" i="1"/>
  <c r="BQ82" i="1"/>
  <c r="BQ79" i="1"/>
  <c r="BQ78" i="1"/>
  <c r="BQ75" i="1"/>
  <c r="BQ74" i="1"/>
  <c r="BQ67" i="1"/>
  <c r="BQ65" i="1"/>
  <c r="BQ111" i="1" s="1"/>
  <c r="BH36" i="1"/>
  <c r="BH155" i="1"/>
  <c r="BH101" i="1"/>
  <c r="BH102" i="1" s="1"/>
  <c r="BH88" i="1"/>
  <c r="BH89" i="1" s="1"/>
  <c r="BH83" i="1"/>
  <c r="BH82" i="1"/>
  <c r="BH79" i="1"/>
  <c r="BH78" i="1"/>
  <c r="BH75" i="1"/>
  <c r="BH74" i="1"/>
  <c r="BH67" i="1"/>
  <c r="BH65" i="1"/>
  <c r="BH111" i="1" s="1"/>
  <c r="AX36" i="1"/>
  <c r="AX155" i="1"/>
  <c r="AX101" i="1"/>
  <c r="AX102" i="1" s="1"/>
  <c r="AX88" i="1"/>
  <c r="AX89" i="1" s="1"/>
  <c r="AX92" i="1" s="1"/>
  <c r="AX82" i="1"/>
  <c r="AX79" i="1"/>
  <c r="AX78" i="1"/>
  <c r="AX75" i="1"/>
  <c r="AX74" i="1"/>
  <c r="AX67" i="1"/>
  <c r="AX65" i="1"/>
  <c r="AX111" i="1" s="1"/>
  <c r="AM36" i="1"/>
  <c r="AM155" i="1"/>
  <c r="AM101" i="1"/>
  <c r="AM102" i="1" s="1"/>
  <c r="AM88" i="1"/>
  <c r="AM89" i="1" s="1"/>
  <c r="AM82" i="1"/>
  <c r="AM79" i="1"/>
  <c r="AM78" i="1"/>
  <c r="AM75" i="1"/>
  <c r="AM74" i="1"/>
  <c r="AM67" i="1"/>
  <c r="AM65" i="1"/>
  <c r="AM111" i="1" s="1"/>
  <c r="AM62" i="1"/>
  <c r="AB36" i="1"/>
  <c r="AB155" i="1"/>
  <c r="AB101" i="1"/>
  <c r="AB102" i="1" s="1"/>
  <c r="AB88" i="1"/>
  <c r="AB89" i="1" s="1"/>
  <c r="AB97" i="1" s="1"/>
  <c r="AB82" i="1"/>
  <c r="AB79" i="1"/>
  <c r="AB78" i="1"/>
  <c r="AB75" i="1"/>
  <c r="AB74" i="1"/>
  <c r="AB67" i="1"/>
  <c r="AB65" i="1"/>
  <c r="AB111" i="1" s="1"/>
  <c r="Q36" i="1"/>
  <c r="Q155" i="1"/>
  <c r="Q101" i="1"/>
  <c r="Q102" i="1" s="1"/>
  <c r="Q88" i="1"/>
  <c r="Q89" i="1" s="1"/>
  <c r="Q82" i="1"/>
  <c r="Q79" i="1"/>
  <c r="Q78" i="1"/>
  <c r="Q75" i="1"/>
  <c r="Q74" i="1"/>
  <c r="Q67" i="1"/>
  <c r="Q65" i="1"/>
  <c r="Q111" i="1" s="1"/>
  <c r="G36" i="1"/>
  <c r="G155" i="1"/>
  <c r="G102" i="1"/>
  <c r="G88" i="1"/>
  <c r="G89" i="1" s="1"/>
  <c r="G82" i="1"/>
  <c r="G79" i="1"/>
  <c r="G78" i="1"/>
  <c r="G75" i="1"/>
  <c r="G74" i="1"/>
  <c r="G67" i="1"/>
  <c r="G65" i="1"/>
  <c r="G111" i="1" s="1"/>
  <c r="H36" i="10"/>
  <c r="H154" i="10"/>
  <c r="H99" i="10"/>
  <c r="H101" i="10" s="1"/>
  <c r="H93" i="10"/>
  <c r="H96" i="10" s="1"/>
  <c r="H97" i="10" s="1"/>
  <c r="H91" i="10"/>
  <c r="H81" i="10"/>
  <c r="H78" i="10"/>
  <c r="H77" i="10"/>
  <c r="H74" i="10"/>
  <c r="H73" i="10"/>
  <c r="H66" i="10"/>
  <c r="H64" i="10"/>
  <c r="H110" i="10" s="1"/>
  <c r="M36" i="10"/>
  <c r="M154" i="10"/>
  <c r="M99" i="10"/>
  <c r="M101" i="10" s="1"/>
  <c r="M93" i="10"/>
  <c r="M96" i="10" s="1"/>
  <c r="M97" i="10" s="1"/>
  <c r="M91" i="10"/>
  <c r="M113" i="10" s="1"/>
  <c r="M81" i="10"/>
  <c r="M78" i="10"/>
  <c r="M77" i="10"/>
  <c r="M74" i="10"/>
  <c r="M73" i="10"/>
  <c r="M66" i="10"/>
  <c r="M64" i="10"/>
  <c r="M110" i="10" s="1"/>
  <c r="N36" i="10"/>
  <c r="N154" i="10"/>
  <c r="N99" i="10"/>
  <c r="N101" i="10" s="1"/>
  <c r="N93" i="10"/>
  <c r="N96" i="10" s="1"/>
  <c r="N97" i="10" s="1"/>
  <c r="N91" i="10"/>
  <c r="N114" i="10" s="1"/>
  <c r="N81" i="10"/>
  <c r="N78" i="10"/>
  <c r="N77" i="10"/>
  <c r="N74" i="10"/>
  <c r="N73" i="10"/>
  <c r="N66" i="10"/>
  <c r="N64" i="10"/>
  <c r="N110" i="10" s="1"/>
  <c r="I36" i="10"/>
  <c r="I154" i="10"/>
  <c r="I99" i="10"/>
  <c r="I101" i="10" s="1"/>
  <c r="I93" i="10"/>
  <c r="I96" i="10" s="1"/>
  <c r="I97" i="10" s="1"/>
  <c r="I91" i="10"/>
  <c r="I114" i="10" s="1"/>
  <c r="I81" i="10"/>
  <c r="I78" i="10"/>
  <c r="I77" i="10"/>
  <c r="I74" i="10"/>
  <c r="I73" i="10"/>
  <c r="I66" i="10"/>
  <c r="I64" i="10"/>
  <c r="I110" i="10" s="1"/>
  <c r="CB36" i="1"/>
  <c r="CB155" i="1"/>
  <c r="CB101" i="1"/>
  <c r="CB102" i="1" s="1"/>
  <c r="CB88" i="1"/>
  <c r="CB89" i="1" s="1"/>
  <c r="CB83" i="1"/>
  <c r="CB82" i="1"/>
  <c r="CB79" i="1"/>
  <c r="CB78" i="1"/>
  <c r="CB75" i="1"/>
  <c r="CB74" i="1"/>
  <c r="CB67" i="1"/>
  <c r="CB65" i="1"/>
  <c r="CB111" i="1" s="1"/>
  <c r="CB62" i="1"/>
  <c r="BR36" i="1"/>
  <c r="BR155" i="1"/>
  <c r="BR101" i="1"/>
  <c r="BR102" i="1" s="1"/>
  <c r="BR88" i="1"/>
  <c r="BR89" i="1" s="1"/>
  <c r="BR92" i="1" s="1"/>
  <c r="BR83" i="1"/>
  <c r="BR82" i="1"/>
  <c r="BR79" i="1"/>
  <c r="BR78" i="1"/>
  <c r="BR75" i="1"/>
  <c r="BR74" i="1"/>
  <c r="BR67" i="1"/>
  <c r="BR65" i="1"/>
  <c r="BR111" i="1" s="1"/>
  <c r="BI36" i="1"/>
  <c r="BI155" i="1"/>
  <c r="BI101" i="1"/>
  <c r="BI102" i="1" s="1"/>
  <c r="BI88" i="1"/>
  <c r="BI89" i="1" s="1"/>
  <c r="BI83" i="1"/>
  <c r="BI82" i="1"/>
  <c r="BI79" i="1"/>
  <c r="BI78" i="1"/>
  <c r="BI75" i="1"/>
  <c r="BI74" i="1"/>
  <c r="BI67" i="1"/>
  <c r="BI65" i="1"/>
  <c r="BI111" i="1" s="1"/>
  <c r="AY36" i="1"/>
  <c r="AY155" i="1"/>
  <c r="AY101" i="1"/>
  <c r="AY102" i="1" s="1"/>
  <c r="AY88" i="1"/>
  <c r="AY89" i="1" s="1"/>
  <c r="AY82" i="1"/>
  <c r="AY79" i="1"/>
  <c r="AY78" i="1"/>
  <c r="AY75" i="1"/>
  <c r="AY74" i="1"/>
  <c r="AY67" i="1"/>
  <c r="AY65" i="1"/>
  <c r="AY111" i="1" s="1"/>
  <c r="AN36" i="1"/>
  <c r="AN155" i="1"/>
  <c r="AN101" i="1"/>
  <c r="AN102" i="1" s="1"/>
  <c r="AN88" i="1"/>
  <c r="AN89" i="1" s="1"/>
  <c r="AN82" i="1"/>
  <c r="AN79" i="1"/>
  <c r="AN78" i="1"/>
  <c r="AN75" i="1"/>
  <c r="AN74" i="1"/>
  <c r="AN67" i="1"/>
  <c r="AN65" i="1"/>
  <c r="AN111" i="1" s="1"/>
  <c r="AN62" i="1"/>
  <c r="AO36" i="1"/>
  <c r="AO62" i="1"/>
  <c r="AO65" i="1"/>
  <c r="AO111" i="1" s="1"/>
  <c r="AO67" i="1"/>
  <c r="AO74" i="1"/>
  <c r="AO75" i="1"/>
  <c r="AO78" i="1"/>
  <c r="AO79" i="1"/>
  <c r="AO82" i="1"/>
  <c r="AO88" i="1"/>
  <c r="AO89" i="1" s="1"/>
  <c r="AO101" i="1"/>
  <c r="AO102" i="1" s="1"/>
  <c r="AO155" i="1"/>
  <c r="AC36" i="1"/>
  <c r="AC155" i="1"/>
  <c r="AC101" i="1"/>
  <c r="AC102" i="1" s="1"/>
  <c r="AC88" i="1"/>
  <c r="AC89" i="1" s="1"/>
  <c r="AC82" i="1"/>
  <c r="AC79" i="1"/>
  <c r="AC78" i="1"/>
  <c r="AC75" i="1"/>
  <c r="AC74" i="1"/>
  <c r="AC67" i="1"/>
  <c r="AC65" i="1"/>
  <c r="AC111" i="1" s="1"/>
  <c r="AC50" i="1"/>
  <c r="R36" i="1"/>
  <c r="R155" i="1"/>
  <c r="R101" i="1"/>
  <c r="R102" i="1" s="1"/>
  <c r="R88" i="1"/>
  <c r="R89" i="1" s="1"/>
  <c r="R82" i="1"/>
  <c r="R79" i="1"/>
  <c r="R78" i="1"/>
  <c r="R75" i="1"/>
  <c r="R74" i="1"/>
  <c r="R67" i="1"/>
  <c r="R65" i="1"/>
  <c r="R111" i="1" s="1"/>
  <c r="H36" i="1"/>
  <c r="H155" i="1"/>
  <c r="H102" i="1"/>
  <c r="H88" i="1"/>
  <c r="H89" i="1" s="1"/>
  <c r="H82" i="1"/>
  <c r="H79" i="1"/>
  <c r="H78" i="1"/>
  <c r="H75" i="1"/>
  <c r="H74" i="1"/>
  <c r="H67" i="1"/>
  <c r="H65" i="1"/>
  <c r="H111" i="1" s="1"/>
  <c r="CC36" i="1"/>
  <c r="CC155" i="1"/>
  <c r="CC101" i="1"/>
  <c r="CC102" i="1" s="1"/>
  <c r="CC88" i="1"/>
  <c r="CC89" i="1" s="1"/>
  <c r="CC83" i="1"/>
  <c r="CC82" i="1"/>
  <c r="CC79" i="1"/>
  <c r="CC78" i="1"/>
  <c r="CC75" i="1"/>
  <c r="CC74" i="1"/>
  <c r="CC67" i="1"/>
  <c r="CC65" i="1"/>
  <c r="CC111" i="1" s="1"/>
  <c r="CC62" i="1"/>
  <c r="BS36" i="1"/>
  <c r="BS155" i="1"/>
  <c r="BS101" i="1"/>
  <c r="BS102" i="1" s="1"/>
  <c r="BS88" i="1"/>
  <c r="BS89" i="1" s="1"/>
  <c r="BS83" i="1"/>
  <c r="BS82" i="1"/>
  <c r="BS79" i="1"/>
  <c r="BS78" i="1"/>
  <c r="BS75" i="1"/>
  <c r="BS74" i="1"/>
  <c r="BS67" i="1"/>
  <c r="BS65" i="1"/>
  <c r="BS111" i="1" s="1"/>
  <c r="BJ36" i="1"/>
  <c r="BJ155" i="1"/>
  <c r="BJ101" i="1"/>
  <c r="BJ102" i="1" s="1"/>
  <c r="BJ88" i="1"/>
  <c r="BJ89" i="1" s="1"/>
  <c r="BJ83" i="1"/>
  <c r="BJ82" i="1"/>
  <c r="BJ79" i="1"/>
  <c r="BJ78" i="1"/>
  <c r="BJ75" i="1"/>
  <c r="BJ74" i="1"/>
  <c r="BJ67" i="1"/>
  <c r="BJ65" i="1"/>
  <c r="BJ111" i="1" s="1"/>
  <c r="AZ36" i="1"/>
  <c r="AZ155" i="1"/>
  <c r="AZ101" i="1"/>
  <c r="AZ102" i="1" s="1"/>
  <c r="AZ88" i="1"/>
  <c r="AZ89" i="1" s="1"/>
  <c r="AZ82" i="1"/>
  <c r="AZ79" i="1"/>
  <c r="AZ78" i="1"/>
  <c r="AZ75" i="1"/>
  <c r="AZ74" i="1"/>
  <c r="AZ67" i="1"/>
  <c r="AZ65" i="1"/>
  <c r="AZ111" i="1" s="1"/>
  <c r="AD36" i="1"/>
  <c r="AD155" i="1"/>
  <c r="AD101" i="1"/>
  <c r="AD102" i="1" s="1"/>
  <c r="AD88" i="1"/>
  <c r="AD89" i="1" s="1"/>
  <c r="AD82" i="1"/>
  <c r="AD79" i="1"/>
  <c r="AD78" i="1"/>
  <c r="AD75" i="1"/>
  <c r="AD74" i="1"/>
  <c r="AD67" i="1"/>
  <c r="AD65" i="1"/>
  <c r="AD111" i="1" s="1"/>
  <c r="S36" i="1"/>
  <c r="S155" i="1"/>
  <c r="S101" i="1"/>
  <c r="S102" i="1" s="1"/>
  <c r="S88" i="1"/>
  <c r="S89" i="1" s="1"/>
  <c r="S82" i="1"/>
  <c r="S79" i="1"/>
  <c r="S78" i="1"/>
  <c r="S75" i="1"/>
  <c r="S74" i="1"/>
  <c r="S67" i="1"/>
  <c r="S65" i="1"/>
  <c r="S111" i="1" s="1"/>
  <c r="I36" i="1"/>
  <c r="I155" i="1"/>
  <c r="I102" i="1"/>
  <c r="I88" i="1"/>
  <c r="I89" i="1" s="1"/>
  <c r="I82" i="1"/>
  <c r="I79" i="1"/>
  <c r="I78" i="1"/>
  <c r="I75" i="1"/>
  <c r="I74" i="1"/>
  <c r="I67" i="1"/>
  <c r="I65" i="1"/>
  <c r="I111" i="1" s="1"/>
  <c r="O36" i="10"/>
  <c r="O154" i="10"/>
  <c r="O99" i="10"/>
  <c r="O101" i="10" s="1"/>
  <c r="O93" i="10"/>
  <c r="O96" i="10" s="1"/>
  <c r="O97" i="10" s="1"/>
  <c r="O91" i="10"/>
  <c r="O113" i="10" s="1"/>
  <c r="O81" i="10"/>
  <c r="O78" i="10"/>
  <c r="O77" i="10"/>
  <c r="O74" i="10"/>
  <c r="O73" i="10"/>
  <c r="O66" i="10"/>
  <c r="O64" i="10"/>
  <c r="O110" i="10" s="1"/>
  <c r="J36" i="10"/>
  <c r="J154" i="10"/>
  <c r="J99" i="10"/>
  <c r="J101" i="10" s="1"/>
  <c r="J93" i="10"/>
  <c r="J96" i="10" s="1"/>
  <c r="J97" i="10" s="1"/>
  <c r="J91" i="10"/>
  <c r="J81" i="10"/>
  <c r="J78" i="10"/>
  <c r="J77" i="10"/>
  <c r="J74" i="10"/>
  <c r="J73" i="10"/>
  <c r="J66" i="10"/>
  <c r="J64" i="10"/>
  <c r="J110" i="10" s="1"/>
  <c r="D154" i="10"/>
  <c r="D99" i="10"/>
  <c r="D101" i="10" s="1"/>
  <c r="D93" i="10"/>
  <c r="D96" i="10" s="1"/>
  <c r="D97" i="10" s="1"/>
  <c r="D91" i="10"/>
  <c r="D114" i="10" s="1"/>
  <c r="D144" i="10" s="1"/>
  <c r="D78" i="10"/>
  <c r="D77" i="10"/>
  <c r="D74" i="10"/>
  <c r="D73" i="10"/>
  <c r="D66" i="10"/>
  <c r="D64" i="10"/>
  <c r="D110" i="10" s="1"/>
  <c r="K36" i="10"/>
  <c r="K154" i="10"/>
  <c r="K99" i="10"/>
  <c r="K101" i="10" s="1"/>
  <c r="K93" i="10"/>
  <c r="K96" i="10" s="1"/>
  <c r="K97" i="10" s="1"/>
  <c r="K91" i="10"/>
  <c r="K114" i="10" s="1"/>
  <c r="K81" i="10"/>
  <c r="K78" i="10"/>
  <c r="K77" i="10"/>
  <c r="K74" i="10"/>
  <c r="K73" i="10"/>
  <c r="K66" i="10"/>
  <c r="K64" i="10"/>
  <c r="K110" i="10" s="1"/>
  <c r="CD36" i="1"/>
  <c r="CD155" i="1"/>
  <c r="CD101" i="1"/>
  <c r="CD102" i="1" s="1"/>
  <c r="CD88" i="1"/>
  <c r="CD89" i="1" s="1"/>
  <c r="CD92" i="1" s="1"/>
  <c r="CD83" i="1"/>
  <c r="CD82" i="1"/>
  <c r="CD79" i="1"/>
  <c r="CD78" i="1"/>
  <c r="CD75" i="1"/>
  <c r="CD74" i="1"/>
  <c r="CD67" i="1"/>
  <c r="CD65" i="1"/>
  <c r="CD111" i="1" s="1"/>
  <c r="CD62" i="1"/>
  <c r="BT36" i="1"/>
  <c r="BT155" i="1"/>
  <c r="BT101" i="1"/>
  <c r="BT102" i="1" s="1"/>
  <c r="BT88" i="1"/>
  <c r="BT89" i="1" s="1"/>
  <c r="BT92" i="1" s="1"/>
  <c r="BT83" i="1"/>
  <c r="BT82" i="1"/>
  <c r="BT79" i="1"/>
  <c r="BT78" i="1"/>
  <c r="BT75" i="1"/>
  <c r="BT74" i="1"/>
  <c r="BT67" i="1"/>
  <c r="BT65" i="1"/>
  <c r="BT111" i="1" s="1"/>
  <c r="BK36" i="1"/>
  <c r="BK155" i="1"/>
  <c r="BK101" i="1"/>
  <c r="BK102" i="1" s="1"/>
  <c r="BK88" i="1"/>
  <c r="BK89" i="1" s="1"/>
  <c r="BK83" i="1"/>
  <c r="BK82" i="1"/>
  <c r="BK79" i="1"/>
  <c r="BK78" i="1"/>
  <c r="BK75" i="1"/>
  <c r="BK74" i="1"/>
  <c r="BK67" i="1"/>
  <c r="BK65" i="1"/>
  <c r="BK111" i="1" s="1"/>
  <c r="BA36" i="1"/>
  <c r="BA155" i="1"/>
  <c r="BA101" i="1"/>
  <c r="BA102" i="1" s="1"/>
  <c r="BA88" i="1"/>
  <c r="BA89" i="1" s="1"/>
  <c r="BA82" i="1"/>
  <c r="BA79" i="1"/>
  <c r="BA78" i="1"/>
  <c r="BA75" i="1"/>
  <c r="BA74" i="1"/>
  <c r="BA67" i="1"/>
  <c r="BA65" i="1"/>
  <c r="BA111" i="1" s="1"/>
  <c r="AP36" i="1"/>
  <c r="AP155" i="1"/>
  <c r="AP101" i="1"/>
  <c r="AP102" i="1" s="1"/>
  <c r="AP88" i="1"/>
  <c r="AP89" i="1" s="1"/>
  <c r="AP92" i="1" s="1"/>
  <c r="AP82" i="1"/>
  <c r="AP79" i="1"/>
  <c r="AP78" i="1"/>
  <c r="AP75" i="1"/>
  <c r="AP74" i="1"/>
  <c r="AP67" i="1"/>
  <c r="AP65" i="1"/>
  <c r="AP111" i="1" s="1"/>
  <c r="AP62" i="1"/>
  <c r="AE36" i="1"/>
  <c r="AE155" i="1"/>
  <c r="AE101" i="1"/>
  <c r="AE102" i="1" s="1"/>
  <c r="AE88" i="1"/>
  <c r="AE89" i="1" s="1"/>
  <c r="AE92" i="1" s="1"/>
  <c r="AE82" i="1"/>
  <c r="AE79" i="1"/>
  <c r="AE78" i="1"/>
  <c r="AE75" i="1"/>
  <c r="AE74" i="1"/>
  <c r="AE67" i="1"/>
  <c r="AE65" i="1"/>
  <c r="AE111" i="1" s="1"/>
  <c r="T36" i="1"/>
  <c r="T155" i="1"/>
  <c r="T101" i="1"/>
  <c r="T102" i="1" s="1"/>
  <c r="T88" i="1"/>
  <c r="T89" i="1" s="1"/>
  <c r="T82" i="1"/>
  <c r="T79" i="1"/>
  <c r="T78" i="1"/>
  <c r="T75" i="1"/>
  <c r="T74" i="1"/>
  <c r="T67" i="1"/>
  <c r="T65" i="1"/>
  <c r="T111" i="1" s="1"/>
  <c r="J36" i="1"/>
  <c r="J155" i="1"/>
  <c r="J102" i="1"/>
  <c r="J88" i="1"/>
  <c r="J89" i="1" s="1"/>
  <c r="J97" i="1" s="1"/>
  <c r="J82" i="1"/>
  <c r="J79" i="1"/>
  <c r="J78" i="1"/>
  <c r="J75" i="1"/>
  <c r="J74" i="1"/>
  <c r="J67" i="1"/>
  <c r="J65" i="1"/>
  <c r="J111" i="1" s="1"/>
  <c r="CG155" i="1"/>
  <c r="CG101" i="1"/>
  <c r="CG102" i="1" s="1"/>
  <c r="CG88" i="1"/>
  <c r="CG89" i="1" s="1"/>
  <c r="CG83" i="1"/>
  <c r="CG82" i="1"/>
  <c r="CG79" i="1"/>
  <c r="CG78" i="1"/>
  <c r="CG75" i="1"/>
  <c r="CG74" i="1"/>
  <c r="CG67" i="1"/>
  <c r="CG65" i="1"/>
  <c r="CG111" i="1" s="1"/>
  <c r="CG62" i="1"/>
  <c r="BV155" i="1"/>
  <c r="BV101" i="1"/>
  <c r="BV102" i="1" s="1"/>
  <c r="BV88" i="1"/>
  <c r="BV89" i="1" s="1"/>
  <c r="BV83" i="1"/>
  <c r="BV82" i="1"/>
  <c r="BV79" i="1"/>
  <c r="BV78" i="1"/>
  <c r="BV75" i="1"/>
  <c r="BV74" i="1"/>
  <c r="BV67" i="1"/>
  <c r="BV65" i="1"/>
  <c r="BV111" i="1" s="1"/>
  <c r="BL155" i="1"/>
  <c r="BL101" i="1"/>
  <c r="BL102" i="1" s="1"/>
  <c r="BL88" i="1"/>
  <c r="BL89" i="1" s="1"/>
  <c r="BL83" i="1"/>
  <c r="BL82" i="1"/>
  <c r="BL79" i="1"/>
  <c r="BL78" i="1"/>
  <c r="BL75" i="1"/>
  <c r="BL74" i="1"/>
  <c r="BL67" i="1"/>
  <c r="BL65" i="1"/>
  <c r="BL111" i="1" s="1"/>
  <c r="BC155" i="1"/>
  <c r="BC101" i="1"/>
  <c r="BC102" i="1" s="1"/>
  <c r="BC88" i="1"/>
  <c r="BC89" i="1" s="1"/>
  <c r="BC82" i="1"/>
  <c r="BC79" i="1"/>
  <c r="BC78" i="1"/>
  <c r="BC75" i="1"/>
  <c r="BC74" i="1"/>
  <c r="BC67" i="1"/>
  <c r="BC65" i="1"/>
  <c r="BC111" i="1" s="1"/>
  <c r="AR155" i="1"/>
  <c r="AR101" i="1"/>
  <c r="AR102" i="1" s="1"/>
  <c r="AR88" i="1"/>
  <c r="AR89" i="1" s="1"/>
  <c r="AR82" i="1"/>
  <c r="AR79" i="1"/>
  <c r="AR78" i="1"/>
  <c r="AR75" i="1"/>
  <c r="AR74" i="1"/>
  <c r="AR67" i="1"/>
  <c r="AR65" i="1"/>
  <c r="AR111" i="1" s="1"/>
  <c r="AR62" i="1"/>
  <c r="AG64" i="1"/>
  <c r="AG65" i="1" s="1"/>
  <c r="AG111" i="1" s="1"/>
  <c r="AG155" i="1"/>
  <c r="AG101" i="1"/>
  <c r="AG102" i="1" s="1"/>
  <c r="AG88" i="1"/>
  <c r="AG89" i="1" s="1"/>
  <c r="AG94" i="1" s="1"/>
  <c r="AG82" i="1"/>
  <c r="AG79" i="1"/>
  <c r="AG78" i="1"/>
  <c r="AG75" i="1"/>
  <c r="AG74" i="1"/>
  <c r="AG67" i="1"/>
  <c r="V64" i="1"/>
  <c r="V65" i="1" s="1"/>
  <c r="V111" i="1" s="1"/>
  <c r="V155" i="1"/>
  <c r="V101" i="1"/>
  <c r="V102" i="1" s="1"/>
  <c r="V88" i="1"/>
  <c r="V89" i="1" s="1"/>
  <c r="V82" i="1"/>
  <c r="V79" i="1"/>
  <c r="V78" i="1"/>
  <c r="V75" i="1"/>
  <c r="V74" i="1"/>
  <c r="V67" i="1"/>
  <c r="L64" i="1"/>
  <c r="L65" i="1" s="1"/>
  <c r="L111" i="1" s="1"/>
  <c r="L155" i="1"/>
  <c r="L101" i="1"/>
  <c r="L102" i="1" s="1"/>
  <c r="L88" i="1"/>
  <c r="L89" i="1" s="1"/>
  <c r="L82" i="1"/>
  <c r="L79" i="1"/>
  <c r="L78" i="1"/>
  <c r="L75" i="1"/>
  <c r="L74" i="1"/>
  <c r="L67" i="1"/>
  <c r="U50" i="1"/>
  <c r="AH50" i="1"/>
  <c r="AS50" i="1"/>
  <c r="BD83" i="1"/>
  <c r="G52" i="10" l="1"/>
  <c r="G51" i="10"/>
  <c r="G57" i="10" s="1"/>
  <c r="G104" i="10"/>
  <c r="G147" i="10" s="1"/>
  <c r="G103" i="10"/>
  <c r="G29" i="10"/>
  <c r="G106" i="10"/>
  <c r="G12" i="10" s="1"/>
  <c r="G10" i="10" s="1"/>
  <c r="G11" i="10" s="1"/>
  <c r="G13" i="10" s="1"/>
  <c r="G116" i="10" s="1"/>
  <c r="G54" i="10"/>
  <c r="G55" i="10" s="1"/>
  <c r="F131" i="10"/>
  <c r="G113" i="10"/>
  <c r="G114" i="10"/>
  <c r="F52" i="10"/>
  <c r="H54" i="10"/>
  <c r="H55" i="10" s="1"/>
  <c r="F111" i="10"/>
  <c r="E111" i="10"/>
  <c r="F102" i="10"/>
  <c r="F54" i="10"/>
  <c r="F55" i="10" s="1"/>
  <c r="F104" i="10"/>
  <c r="F147" i="10" s="1"/>
  <c r="F133" i="10"/>
  <c r="F137" i="10" s="1"/>
  <c r="F139" i="10" s="1"/>
  <c r="F49" i="10"/>
  <c r="F51" i="10" s="1"/>
  <c r="F57" i="10" s="1"/>
  <c r="E114" i="10"/>
  <c r="E144" i="10" s="1"/>
  <c r="E43" i="10"/>
  <c r="E45" i="10" s="1"/>
  <c r="E47" i="10" s="1"/>
  <c r="E50" i="10" s="1"/>
  <c r="E52" i="10" s="1"/>
  <c r="E57" i="10" s="1"/>
  <c r="E102" i="10"/>
  <c r="E29" i="10" s="1"/>
  <c r="E103" i="10"/>
  <c r="E54" i="10"/>
  <c r="E55" i="10" s="1"/>
  <c r="I54" i="10"/>
  <c r="I55" i="10" s="1"/>
  <c r="E131" i="10"/>
  <c r="E133" i="10" s="1"/>
  <c r="E137" i="10" s="1"/>
  <c r="E139" i="10" s="1"/>
  <c r="K54" i="10"/>
  <c r="K55" i="10" s="1"/>
  <c r="O54" i="10"/>
  <c r="O55" i="10" s="1"/>
  <c r="D54" i="10"/>
  <c r="D55" i="10" s="1"/>
  <c r="H49" i="10"/>
  <c r="N54" i="10"/>
  <c r="N55" i="10" s="1"/>
  <c r="M54" i="10"/>
  <c r="M55" i="10" s="1"/>
  <c r="J49" i="10"/>
  <c r="J51" i="10" s="1"/>
  <c r="J57" i="10" s="1"/>
  <c r="O49" i="10"/>
  <c r="D49" i="10"/>
  <c r="D51" i="10" s="1"/>
  <c r="D57" i="10" s="1"/>
  <c r="J54" i="10"/>
  <c r="J55" i="10" s="1"/>
  <c r="AX44" i="1"/>
  <c r="AX46" i="1" s="1"/>
  <c r="AX48" i="1" s="1"/>
  <c r="AX51" i="1" s="1"/>
  <c r="T48" i="1"/>
  <c r="O48" i="1"/>
  <c r="O51" i="1" s="1"/>
  <c r="G44" i="1"/>
  <c r="G46" i="1" s="1"/>
  <c r="G48" i="1" s="1"/>
  <c r="G51" i="1" s="1"/>
  <c r="BB48" i="1"/>
  <c r="BB51" i="1" s="1"/>
  <c r="AL44" i="1"/>
  <c r="AL46" i="1" s="1"/>
  <c r="AL48" i="1" s="1"/>
  <c r="AL51" i="1" s="1"/>
  <c r="N44" i="1"/>
  <c r="N46" i="1" s="1"/>
  <c r="N48" i="1" s="1"/>
  <c r="N51" i="1" s="1"/>
  <c r="AC44" i="1"/>
  <c r="AC46" i="1" s="1"/>
  <c r="AC48" i="1" s="1"/>
  <c r="AC51" i="1" s="1"/>
  <c r="AB44" i="1"/>
  <c r="AB46" i="1" s="1"/>
  <c r="AB48" i="1" s="1"/>
  <c r="AB51" i="1" s="1"/>
  <c r="L44" i="1"/>
  <c r="L46" i="1" s="1"/>
  <c r="L48" i="1" s="1"/>
  <c r="L51" i="1" s="1"/>
  <c r="S44" i="1"/>
  <c r="S46" i="1" s="1"/>
  <c r="K44" i="1"/>
  <c r="K46" i="1" s="1"/>
  <c r="K48" i="1" s="1"/>
  <c r="K51" i="1" s="1"/>
  <c r="AR50" i="1"/>
  <c r="AP44" i="1"/>
  <c r="AP46" i="1" s="1"/>
  <c r="AP48" i="1" s="1"/>
  <c r="AP51" i="1" s="1"/>
  <c r="Z44" i="1"/>
  <c r="Z46" i="1" s="1"/>
  <c r="Z48" i="1" s="1"/>
  <c r="Z51" i="1" s="1"/>
  <c r="R48" i="1"/>
  <c r="R51" i="1" s="1"/>
  <c r="J44" i="1"/>
  <c r="J46" i="1" s="1"/>
  <c r="J48" i="1" s="1"/>
  <c r="J51" i="1" s="1"/>
  <c r="D44" i="1"/>
  <c r="D46" i="1" s="1"/>
  <c r="D48" i="1" s="1"/>
  <c r="D51" i="1" s="1"/>
  <c r="Y44" i="1"/>
  <c r="Y46" i="1" s="1"/>
  <c r="Y48" i="1" s="1"/>
  <c r="Y51" i="1" s="1"/>
  <c r="Q44" i="1"/>
  <c r="Q46" i="1" s="1"/>
  <c r="Q48" i="1" s="1"/>
  <c r="Q51" i="1" s="1"/>
  <c r="I44" i="1"/>
  <c r="I46" i="1" s="1"/>
  <c r="I48" i="1" s="1"/>
  <c r="I51" i="1" s="1"/>
  <c r="AR44" i="1"/>
  <c r="AR46" i="1" s="1"/>
  <c r="AR48" i="1" s="1"/>
  <c r="AR51" i="1" s="1"/>
  <c r="P44" i="1"/>
  <c r="P46" i="1" s="1"/>
  <c r="P48" i="1" s="1"/>
  <c r="P51" i="1" s="1"/>
  <c r="H44" i="1"/>
  <c r="H46" i="1" s="1"/>
  <c r="H48" i="1" s="1"/>
  <c r="H51" i="1" s="1"/>
  <c r="AW44" i="1"/>
  <c r="AW46" i="1" s="1"/>
  <c r="AW48" i="1" s="1"/>
  <c r="AW51" i="1" s="1"/>
  <c r="BT43" i="1"/>
  <c r="BC48" i="1"/>
  <c r="BC51" i="1" s="1"/>
  <c r="AU44" i="1"/>
  <c r="AU46" i="1" s="1"/>
  <c r="AU48" i="1" s="1"/>
  <c r="AU51" i="1" s="1"/>
  <c r="AM44" i="1"/>
  <c r="AM46" i="1" s="1"/>
  <c r="AM48" i="1" s="1"/>
  <c r="AM51" i="1" s="1"/>
  <c r="W48" i="1"/>
  <c r="W51" i="1" s="1"/>
  <c r="CD43" i="1"/>
  <c r="CD50" i="1" s="1"/>
  <c r="AZ44" i="1"/>
  <c r="AZ46" i="1" s="1"/>
  <c r="AZ48" i="1" s="1"/>
  <c r="AG48" i="1"/>
  <c r="AG51" i="1" s="1"/>
  <c r="AT48" i="1"/>
  <c r="AT51" i="1" s="1"/>
  <c r="AD44" i="1"/>
  <c r="AD46" i="1" s="1"/>
  <c r="AD48" i="1" s="1"/>
  <c r="AD51" i="1" s="1"/>
  <c r="V44" i="1"/>
  <c r="V46" i="1" s="1"/>
  <c r="V48" i="1" s="1"/>
  <c r="V51" i="1" s="1"/>
  <c r="AO44" i="1"/>
  <c r="AO46" i="1" s="1"/>
  <c r="AO48" i="1" s="1"/>
  <c r="AO51" i="1" s="1"/>
  <c r="AJ44" i="1"/>
  <c r="AJ46" i="1" s="1"/>
  <c r="AJ48" i="1" s="1"/>
  <c r="AJ51" i="1" s="1"/>
  <c r="AY44" i="1"/>
  <c r="AY46" i="1" s="1"/>
  <c r="AY48" i="1" s="1"/>
  <c r="AY51" i="1" s="1"/>
  <c r="AQ44" i="1"/>
  <c r="AQ46" i="1" s="1"/>
  <c r="AQ48" i="1" s="1"/>
  <c r="AQ51" i="1" s="1"/>
  <c r="AI44" i="1"/>
  <c r="AI46" i="1" s="1"/>
  <c r="AI48" i="1" s="1"/>
  <c r="AI51" i="1" s="1"/>
  <c r="AA44" i="1"/>
  <c r="AA46" i="1" s="1"/>
  <c r="AA48" i="1" s="1"/>
  <c r="AA51" i="1" s="1"/>
  <c r="S48" i="1"/>
  <c r="AL55" i="1"/>
  <c r="AL56" i="1" s="1"/>
  <c r="L49" i="10"/>
  <c r="I49" i="10"/>
  <c r="I51" i="10" s="1"/>
  <c r="N49" i="10"/>
  <c r="N51" i="10" s="1"/>
  <c r="M49" i="10"/>
  <c r="C49" i="10"/>
  <c r="N43" i="10"/>
  <c r="N45" i="10" s="1"/>
  <c r="N47" i="10" s="1"/>
  <c r="N50" i="10" s="1"/>
  <c r="N52" i="10" s="1"/>
  <c r="L43" i="10"/>
  <c r="L45" i="10" s="1"/>
  <c r="L47" i="10" s="1"/>
  <c r="L50" i="10" s="1"/>
  <c r="M43" i="10"/>
  <c r="M45" i="10" s="1"/>
  <c r="M47" i="10" s="1"/>
  <c r="M50" i="10" s="1"/>
  <c r="M52" i="10" s="1"/>
  <c r="K43" i="10"/>
  <c r="K45" i="10" s="1"/>
  <c r="K47" i="10" s="1"/>
  <c r="K50" i="10" s="1"/>
  <c r="K52" i="10" s="1"/>
  <c r="J43" i="10"/>
  <c r="J45" i="10" s="1"/>
  <c r="J47" i="10" s="1"/>
  <c r="J50" i="10" s="1"/>
  <c r="J52" i="10" s="1"/>
  <c r="I43" i="10"/>
  <c r="I45" i="10" s="1"/>
  <c r="I47" i="10" s="1"/>
  <c r="I50" i="10" s="1"/>
  <c r="I52" i="10" s="1"/>
  <c r="C43" i="10"/>
  <c r="C45" i="10" s="1"/>
  <c r="C47" i="10" s="1"/>
  <c r="C50" i="10" s="1"/>
  <c r="H43" i="10"/>
  <c r="H45" i="10" s="1"/>
  <c r="H47" i="10" s="1"/>
  <c r="H50" i="10" s="1"/>
  <c r="H52" i="10" s="1"/>
  <c r="O43" i="10"/>
  <c r="O45" i="10" s="1"/>
  <c r="O47" i="10" s="1"/>
  <c r="O50" i="10" s="1"/>
  <c r="O52" i="10" s="1"/>
  <c r="D43" i="10"/>
  <c r="D45" i="10" s="1"/>
  <c r="D47" i="10" s="1"/>
  <c r="D50" i="10" s="1"/>
  <c r="D52" i="10" s="1"/>
  <c r="BK43" i="1"/>
  <c r="BK50" i="1" s="1"/>
  <c r="BA44" i="1"/>
  <c r="BA46" i="1" s="1"/>
  <c r="BA48" i="1" s="1"/>
  <c r="BA51" i="1" s="1"/>
  <c r="AE44" i="1"/>
  <c r="AE46" i="1" s="1"/>
  <c r="AE48" i="1" s="1"/>
  <c r="AE51" i="1" s="1"/>
  <c r="F48" i="1"/>
  <c r="F51" i="1" s="1"/>
  <c r="S51" i="1"/>
  <c r="T51" i="1"/>
  <c r="BC50" i="1"/>
  <c r="AZ51" i="1"/>
  <c r="BH41" i="1"/>
  <c r="C44" i="1"/>
  <c r="C46" i="1" s="1"/>
  <c r="C48" i="1" s="1"/>
  <c r="C51" i="1" s="1"/>
  <c r="CA41" i="1"/>
  <c r="BS41" i="1"/>
  <c r="BK41" i="1"/>
  <c r="BZ41" i="1"/>
  <c r="AE50" i="1"/>
  <c r="CF41" i="1"/>
  <c r="BV41" i="1"/>
  <c r="J50" i="1"/>
  <c r="CE41" i="1"/>
  <c r="BW41" i="1"/>
  <c r="BO41" i="1"/>
  <c r="BG41" i="1"/>
  <c r="BX41" i="1"/>
  <c r="BD41" i="1"/>
  <c r="BP41" i="1"/>
  <c r="BN41" i="1"/>
  <c r="BF41" i="1"/>
  <c r="BR41" i="1"/>
  <c r="BJ41" i="1"/>
  <c r="CE43" i="1"/>
  <c r="CE50" i="1" s="1"/>
  <c r="CG41" i="1"/>
  <c r="BY41" i="1"/>
  <c r="BQ41" i="1"/>
  <c r="BI41" i="1"/>
  <c r="BG43" i="1"/>
  <c r="BG50" i="1" s="1"/>
  <c r="BW43" i="1"/>
  <c r="BW50" i="1" s="1"/>
  <c r="CD41" i="1"/>
  <c r="BO43" i="1"/>
  <c r="BO50" i="1" s="1"/>
  <c r="CG50" i="1"/>
  <c r="CC41" i="1"/>
  <c r="BU41" i="1"/>
  <c r="BM41" i="1"/>
  <c r="BE41" i="1"/>
  <c r="CB41" i="1"/>
  <c r="BT41" i="1"/>
  <c r="BL41" i="1"/>
  <c r="BL50" i="1"/>
  <c r="BV50" i="1"/>
  <c r="AT112" i="1"/>
  <c r="AU112" i="1"/>
  <c r="AT92" i="1"/>
  <c r="AT97" i="1"/>
  <c r="AT94" i="1"/>
  <c r="AU92" i="1"/>
  <c r="AU94" i="1"/>
  <c r="AU97" i="1"/>
  <c r="X112" i="1"/>
  <c r="AI112" i="1"/>
  <c r="AI92" i="1"/>
  <c r="AI97" i="1"/>
  <c r="AI94" i="1"/>
  <c r="X92" i="1"/>
  <c r="X97" i="1"/>
  <c r="X94" i="1"/>
  <c r="K49" i="10"/>
  <c r="K51" i="10" s="1"/>
  <c r="BO112" i="1"/>
  <c r="L49" i="1"/>
  <c r="L50" i="1" s="1"/>
  <c r="V49" i="1"/>
  <c r="V50" i="1" s="1"/>
  <c r="AG49" i="1"/>
  <c r="AG50" i="1" s="1"/>
  <c r="BZ112" i="1"/>
  <c r="BT50" i="1"/>
  <c r="BA50" i="1"/>
  <c r="AP50" i="1"/>
  <c r="T50" i="1"/>
  <c r="Z112" i="1"/>
  <c r="AK112" i="1"/>
  <c r="BX112" i="1"/>
  <c r="AL112" i="1"/>
  <c r="BN112" i="1"/>
  <c r="BY112" i="1"/>
  <c r="BZ92" i="1"/>
  <c r="BZ115" i="1" s="1"/>
  <c r="BZ97" i="1"/>
  <c r="BZ94" i="1"/>
  <c r="BG112" i="1"/>
  <c r="BG92" i="1"/>
  <c r="BG114" i="1" s="1"/>
  <c r="BG97" i="1"/>
  <c r="BX115" i="1"/>
  <c r="BX114" i="1"/>
  <c r="BY114" i="1"/>
  <c r="BY115" i="1"/>
  <c r="BX94" i="1"/>
  <c r="BY94" i="1"/>
  <c r="BX97" i="1"/>
  <c r="BE112" i="1"/>
  <c r="BP112" i="1"/>
  <c r="BY97" i="1"/>
  <c r="BF112" i="1"/>
  <c r="BP92" i="1"/>
  <c r="BP115" i="1" s="1"/>
  <c r="BP132" i="1" s="1"/>
  <c r="AJ112" i="1"/>
  <c r="AW112" i="1"/>
  <c r="BN94" i="1"/>
  <c r="BN92" i="1"/>
  <c r="BN97" i="1"/>
  <c r="BO92" i="1"/>
  <c r="BO97" i="1"/>
  <c r="BO94" i="1"/>
  <c r="O112" i="1"/>
  <c r="BP94" i="1"/>
  <c r="BP98" i="1" s="1"/>
  <c r="BF92" i="1"/>
  <c r="BF97" i="1"/>
  <c r="BF94" i="1"/>
  <c r="BE94" i="1"/>
  <c r="BE92" i="1"/>
  <c r="BE97" i="1"/>
  <c r="AW97" i="1"/>
  <c r="AW92" i="1"/>
  <c r="AW115" i="1" s="1"/>
  <c r="AW145" i="1" s="1"/>
  <c r="AW94" i="1"/>
  <c r="BG94" i="1"/>
  <c r="AL92" i="1"/>
  <c r="AL115" i="1" s="1"/>
  <c r="AL132" i="1" s="1"/>
  <c r="AL94" i="1"/>
  <c r="AL98" i="1" s="1"/>
  <c r="AV112" i="1"/>
  <c r="AV92" i="1"/>
  <c r="AV97" i="1"/>
  <c r="AV94" i="1"/>
  <c r="AJ94" i="1"/>
  <c r="F112" i="1"/>
  <c r="Y112" i="1"/>
  <c r="AK92" i="1"/>
  <c r="AK97" i="1"/>
  <c r="AK94" i="1"/>
  <c r="AJ115" i="1"/>
  <c r="AJ114" i="1"/>
  <c r="AA112" i="1"/>
  <c r="Y94" i="1"/>
  <c r="AA94" i="1"/>
  <c r="AJ97" i="1"/>
  <c r="E112" i="1"/>
  <c r="P112" i="1"/>
  <c r="N92" i="1"/>
  <c r="N115" i="1" s="1"/>
  <c r="N94" i="1"/>
  <c r="Y115" i="1"/>
  <c r="Y114" i="1"/>
  <c r="Z92" i="1"/>
  <c r="Z97" i="1"/>
  <c r="Z94" i="1"/>
  <c r="AA115" i="1"/>
  <c r="AA114" i="1"/>
  <c r="Y97" i="1"/>
  <c r="AA97" i="1"/>
  <c r="D112" i="1"/>
  <c r="N112" i="1"/>
  <c r="O92" i="1"/>
  <c r="O97" i="1"/>
  <c r="O94" i="1"/>
  <c r="P92" i="1"/>
  <c r="P97" i="1"/>
  <c r="P94" i="1"/>
  <c r="D92" i="1"/>
  <c r="D114" i="1" s="1"/>
  <c r="N97" i="1"/>
  <c r="F94" i="1"/>
  <c r="F97" i="1"/>
  <c r="F115" i="1"/>
  <c r="F114" i="1"/>
  <c r="CA92" i="1"/>
  <c r="CA115" i="1" s="1"/>
  <c r="CA94" i="1"/>
  <c r="E92" i="1"/>
  <c r="D94" i="1"/>
  <c r="D98" i="1" s="1"/>
  <c r="D55" i="1" s="1"/>
  <c r="D56" i="1" s="1"/>
  <c r="E94" i="1"/>
  <c r="E98" i="1" s="1"/>
  <c r="E55" i="1" s="1"/>
  <c r="E56" i="1" s="1"/>
  <c r="CA112" i="1"/>
  <c r="H111" i="10"/>
  <c r="N111" i="10"/>
  <c r="M111" i="10"/>
  <c r="M114" i="10"/>
  <c r="H102" i="10"/>
  <c r="H103" i="10" s="1"/>
  <c r="CA97" i="1"/>
  <c r="AX112" i="1"/>
  <c r="BH112" i="1"/>
  <c r="BQ112" i="1"/>
  <c r="BQ92" i="1"/>
  <c r="BQ97" i="1"/>
  <c r="BQ94" i="1"/>
  <c r="AX94" i="1"/>
  <c r="BH92" i="1"/>
  <c r="BH97" i="1"/>
  <c r="BH94" i="1"/>
  <c r="AX115" i="1"/>
  <c r="AX114" i="1"/>
  <c r="AX97" i="1"/>
  <c r="AN112" i="1"/>
  <c r="AB112" i="1"/>
  <c r="AM112" i="1"/>
  <c r="AM92" i="1"/>
  <c r="AM97" i="1"/>
  <c r="AM94" i="1"/>
  <c r="AB92" i="1"/>
  <c r="AB115" i="1" s="1"/>
  <c r="Q112" i="1"/>
  <c r="AB94" i="1"/>
  <c r="AB98" i="1" s="1"/>
  <c r="AB55" i="1" s="1"/>
  <c r="AB56" i="1" s="1"/>
  <c r="CB112" i="1"/>
  <c r="Q92" i="1"/>
  <c r="Q97" i="1"/>
  <c r="Q94" i="1"/>
  <c r="BI112" i="1"/>
  <c r="G112" i="1"/>
  <c r="G92" i="1"/>
  <c r="G97" i="1"/>
  <c r="G94" i="1"/>
  <c r="H51" i="10"/>
  <c r="H57" i="10" s="1"/>
  <c r="N144" i="10"/>
  <c r="N131" i="10"/>
  <c r="H113" i="10"/>
  <c r="M102" i="10"/>
  <c r="M106" i="10" s="1"/>
  <c r="M12" i="10" s="1"/>
  <c r="M10" i="10" s="1"/>
  <c r="M11" i="10" s="1"/>
  <c r="M13" i="10" s="1"/>
  <c r="H114" i="10"/>
  <c r="M51" i="10"/>
  <c r="M57" i="10" s="1"/>
  <c r="I102" i="10"/>
  <c r="I104" i="10" s="1"/>
  <c r="I147" i="10" s="1"/>
  <c r="O111" i="10"/>
  <c r="J111" i="10"/>
  <c r="N102" i="10"/>
  <c r="O114" i="10"/>
  <c r="O144" i="10" s="1"/>
  <c r="N113" i="10"/>
  <c r="I111" i="10"/>
  <c r="I144" i="10"/>
  <c r="I131" i="10"/>
  <c r="D102" i="10"/>
  <c r="D103" i="10" s="1"/>
  <c r="I113" i="10"/>
  <c r="D113" i="10"/>
  <c r="CB92" i="1"/>
  <c r="CB97" i="1"/>
  <c r="CB94" i="1"/>
  <c r="AY112" i="1"/>
  <c r="BR112" i="1"/>
  <c r="AO112" i="1"/>
  <c r="BR94" i="1"/>
  <c r="BR115" i="1"/>
  <c r="BR114" i="1"/>
  <c r="AY92" i="1"/>
  <c r="AY115" i="1" s="1"/>
  <c r="AY94" i="1"/>
  <c r="BR97" i="1"/>
  <c r="BI92" i="1"/>
  <c r="BI97" i="1"/>
  <c r="BI94" i="1"/>
  <c r="AY97" i="1"/>
  <c r="AN92" i="1"/>
  <c r="AN97" i="1"/>
  <c r="AN94" i="1"/>
  <c r="AO92" i="1"/>
  <c r="AO94" i="1"/>
  <c r="AO97" i="1"/>
  <c r="AC112" i="1"/>
  <c r="AZ112" i="1"/>
  <c r="CC112" i="1"/>
  <c r="H112" i="1"/>
  <c r="AC92" i="1"/>
  <c r="AC97" i="1"/>
  <c r="AC94" i="1"/>
  <c r="R112" i="1"/>
  <c r="R92" i="1"/>
  <c r="R94" i="1"/>
  <c r="R97" i="1"/>
  <c r="H92" i="1"/>
  <c r="H97" i="1"/>
  <c r="H94" i="1"/>
  <c r="BJ112" i="1"/>
  <c r="BS112" i="1"/>
  <c r="CC92" i="1"/>
  <c r="CC97" i="1"/>
  <c r="CC94" i="1"/>
  <c r="I112" i="1"/>
  <c r="BS92" i="1"/>
  <c r="BS97" i="1"/>
  <c r="BS94" i="1"/>
  <c r="BJ92" i="1"/>
  <c r="BJ97" i="1"/>
  <c r="BJ94" i="1"/>
  <c r="AZ92" i="1"/>
  <c r="AZ94" i="1"/>
  <c r="AZ97" i="1"/>
  <c r="AD112" i="1"/>
  <c r="S112" i="1"/>
  <c r="AD92" i="1"/>
  <c r="AD94" i="1"/>
  <c r="AD97" i="1"/>
  <c r="I94" i="1"/>
  <c r="I97" i="1"/>
  <c r="I92" i="1"/>
  <c r="I114" i="1" s="1"/>
  <c r="S92" i="1"/>
  <c r="S94" i="1"/>
  <c r="S97" i="1"/>
  <c r="BA112" i="1"/>
  <c r="CD112" i="1"/>
  <c r="O51" i="10"/>
  <c r="O102" i="10"/>
  <c r="O104" i="10" s="1"/>
  <c r="O147" i="10" s="1"/>
  <c r="J102" i="10"/>
  <c r="D131" i="10"/>
  <c r="J113" i="10"/>
  <c r="J114" i="10"/>
  <c r="K111" i="10"/>
  <c r="D111" i="10"/>
  <c r="K102" i="10"/>
  <c r="K144" i="10"/>
  <c r="K131" i="10"/>
  <c r="K113" i="10"/>
  <c r="CD115" i="1"/>
  <c r="CD114" i="1"/>
  <c r="CD94" i="1"/>
  <c r="CD97" i="1"/>
  <c r="BK112" i="1"/>
  <c r="BT112" i="1"/>
  <c r="BT115" i="1"/>
  <c r="BT114" i="1"/>
  <c r="BT94" i="1"/>
  <c r="BT97" i="1"/>
  <c r="BK92" i="1"/>
  <c r="BK97" i="1"/>
  <c r="BK94" i="1"/>
  <c r="T112" i="1"/>
  <c r="BA92" i="1"/>
  <c r="BA97" i="1"/>
  <c r="BA94" i="1"/>
  <c r="AP112" i="1"/>
  <c r="AP115" i="1"/>
  <c r="AP114" i="1"/>
  <c r="AP94" i="1"/>
  <c r="AP97" i="1"/>
  <c r="AE112" i="1"/>
  <c r="AE115" i="1"/>
  <c r="AE114" i="1"/>
  <c r="AE94" i="1"/>
  <c r="AE97" i="1"/>
  <c r="T92" i="1"/>
  <c r="T97" i="1"/>
  <c r="T94" i="1"/>
  <c r="BC112" i="1"/>
  <c r="AG112" i="1"/>
  <c r="J112" i="1"/>
  <c r="BV112" i="1"/>
  <c r="CG112" i="1"/>
  <c r="J92" i="1"/>
  <c r="J94" i="1"/>
  <c r="J98" i="1" s="1"/>
  <c r="J55" i="1" s="1"/>
  <c r="J56" i="1" s="1"/>
  <c r="CG92" i="1"/>
  <c r="CG94" i="1"/>
  <c r="CG97" i="1"/>
  <c r="BV92" i="1"/>
  <c r="BV94" i="1"/>
  <c r="BV97" i="1"/>
  <c r="BL112" i="1"/>
  <c r="BL92" i="1"/>
  <c r="BL97" i="1"/>
  <c r="BL94" i="1"/>
  <c r="V112" i="1"/>
  <c r="AR112" i="1"/>
  <c r="BC92" i="1"/>
  <c r="BC97" i="1"/>
  <c r="BC94" i="1"/>
  <c r="L112" i="1"/>
  <c r="AR92" i="1"/>
  <c r="AR94" i="1"/>
  <c r="AR97" i="1"/>
  <c r="AG92" i="1"/>
  <c r="AG97" i="1"/>
  <c r="V92" i="1"/>
  <c r="V97" i="1"/>
  <c r="V94" i="1"/>
  <c r="L92" i="1"/>
  <c r="L94" i="1"/>
  <c r="L97" i="1"/>
  <c r="CE155" i="1"/>
  <c r="CE101" i="1"/>
  <c r="CE102" i="1" s="1"/>
  <c r="CE88" i="1"/>
  <c r="CE89" i="1" s="1"/>
  <c r="CE97" i="1" s="1"/>
  <c r="CE83" i="1"/>
  <c r="CE82" i="1"/>
  <c r="CE79" i="1"/>
  <c r="CE78" i="1"/>
  <c r="CE75" i="1"/>
  <c r="CE74" i="1"/>
  <c r="CE67" i="1"/>
  <c r="CE65" i="1"/>
  <c r="CE111" i="1" s="1"/>
  <c r="CE62" i="1"/>
  <c r="BU155" i="1"/>
  <c r="BU101" i="1"/>
  <c r="BU102" i="1" s="1"/>
  <c r="BU88" i="1"/>
  <c r="BU89" i="1" s="1"/>
  <c r="BU83" i="1"/>
  <c r="BU82" i="1"/>
  <c r="BU79" i="1"/>
  <c r="BU78" i="1"/>
  <c r="BU75" i="1"/>
  <c r="BU74" i="1"/>
  <c r="BU67" i="1"/>
  <c r="BU65" i="1"/>
  <c r="BU111" i="1" s="1"/>
  <c r="BB155" i="1"/>
  <c r="BB101" i="1"/>
  <c r="BB102" i="1" s="1"/>
  <c r="BB88" i="1"/>
  <c r="BB89" i="1" s="1"/>
  <c r="BB82" i="1"/>
  <c r="BB79" i="1"/>
  <c r="BB78" i="1"/>
  <c r="BB75" i="1"/>
  <c r="BB74" i="1"/>
  <c r="BB67" i="1"/>
  <c r="BB65" i="1"/>
  <c r="BB111" i="1" s="1"/>
  <c r="AQ155" i="1"/>
  <c r="AQ101" i="1"/>
  <c r="AQ102" i="1" s="1"/>
  <c r="AQ88" i="1"/>
  <c r="AQ89" i="1" s="1"/>
  <c r="AQ82" i="1"/>
  <c r="AQ79" i="1"/>
  <c r="AQ78" i="1"/>
  <c r="AQ75" i="1"/>
  <c r="AQ74" i="1"/>
  <c r="AQ67" i="1"/>
  <c r="AQ65" i="1"/>
  <c r="AQ111" i="1" s="1"/>
  <c r="AQ62" i="1"/>
  <c r="AF155" i="1"/>
  <c r="AF101" i="1"/>
  <c r="AF102" i="1" s="1"/>
  <c r="AF88" i="1"/>
  <c r="AF89" i="1" s="1"/>
  <c r="AF82" i="1"/>
  <c r="AF79" i="1"/>
  <c r="AF78" i="1"/>
  <c r="AF75" i="1"/>
  <c r="AF74" i="1"/>
  <c r="AF67" i="1"/>
  <c r="AF65" i="1"/>
  <c r="AF111" i="1" s="1"/>
  <c r="U155" i="1"/>
  <c r="U101" i="1"/>
  <c r="U102" i="1" s="1"/>
  <c r="U88" i="1"/>
  <c r="U89" i="1" s="1"/>
  <c r="U82" i="1"/>
  <c r="U79" i="1"/>
  <c r="U78" i="1"/>
  <c r="U75" i="1"/>
  <c r="U74" i="1"/>
  <c r="U67" i="1"/>
  <c r="U65" i="1"/>
  <c r="U111" i="1" s="1"/>
  <c r="CF155" i="1"/>
  <c r="CF101" i="1"/>
  <c r="CF102" i="1" s="1"/>
  <c r="CF88" i="1"/>
  <c r="CF89" i="1" s="1"/>
  <c r="CF83" i="1"/>
  <c r="CF82" i="1"/>
  <c r="CF79" i="1"/>
  <c r="CF78" i="1"/>
  <c r="CF75" i="1"/>
  <c r="CF74" i="1"/>
  <c r="CF67" i="1"/>
  <c r="CF65" i="1"/>
  <c r="CF111" i="1" s="1"/>
  <c r="CF62" i="1"/>
  <c r="L66" i="10"/>
  <c r="C66" i="10"/>
  <c r="K67" i="1"/>
  <c r="M67" i="1"/>
  <c r="W67" i="1"/>
  <c r="AH67" i="1"/>
  <c r="AS67" i="1"/>
  <c r="BD67" i="1"/>
  <c r="BM67" i="1"/>
  <c r="BW67" i="1"/>
  <c r="C67" i="1"/>
  <c r="G130" i="10" l="1"/>
  <c r="G132" i="10" s="1"/>
  <c r="G117" i="10"/>
  <c r="G118" i="10" s="1"/>
  <c r="G119" i="10" s="1"/>
  <c r="G120" i="10" s="1"/>
  <c r="G15" i="10" s="1"/>
  <c r="G131" i="10"/>
  <c r="G133" i="10" s="1"/>
  <c r="G137" i="10" s="1"/>
  <c r="G139" i="10" s="1"/>
  <c r="G144" i="10"/>
  <c r="G146" i="10" s="1"/>
  <c r="G143" i="10"/>
  <c r="G145" i="10" s="1"/>
  <c r="K57" i="10"/>
  <c r="G123" i="10"/>
  <c r="G124" i="10" s="1"/>
  <c r="G125" i="10" s="1"/>
  <c r="G126" i="10" s="1"/>
  <c r="G127" i="10" s="1"/>
  <c r="G19" i="10" s="1"/>
  <c r="E146" i="10"/>
  <c r="F103" i="10"/>
  <c r="F29" i="10"/>
  <c r="F106" i="10"/>
  <c r="F12" i="10" s="1"/>
  <c r="F10" i="10" s="1"/>
  <c r="F11" i="10" s="1"/>
  <c r="F13" i="10" s="1"/>
  <c r="E104" i="10"/>
  <c r="E147" i="10" s="1"/>
  <c r="E106" i="10"/>
  <c r="E12" i="10" s="1"/>
  <c r="E10" i="10" s="1"/>
  <c r="E11" i="10" s="1"/>
  <c r="E13" i="10" s="1"/>
  <c r="E123" i="10" s="1"/>
  <c r="E124" i="10" s="1"/>
  <c r="E125" i="10" s="1"/>
  <c r="E126" i="10" s="1"/>
  <c r="E127" i="10" s="1"/>
  <c r="E19" i="10" s="1"/>
  <c r="E30" i="10" s="1"/>
  <c r="F146" i="10"/>
  <c r="N57" i="10"/>
  <c r="I57" i="10"/>
  <c r="O57" i="10"/>
  <c r="BL44" i="1"/>
  <c r="BL46" i="1" s="1"/>
  <c r="BL48" i="1" s="1"/>
  <c r="BL51" i="1" s="1"/>
  <c r="BZ44" i="1"/>
  <c r="BZ46" i="1" s="1"/>
  <c r="BZ48" i="1" s="1"/>
  <c r="BZ51" i="1" s="1"/>
  <c r="BX44" i="1"/>
  <c r="BX46" i="1" s="1"/>
  <c r="BX48" i="1" s="1"/>
  <c r="BX51" i="1" s="1"/>
  <c r="BT44" i="1"/>
  <c r="BT46" i="1" s="1"/>
  <c r="BT48" i="1" s="1"/>
  <c r="BT51" i="1" s="1"/>
  <c r="CB44" i="1"/>
  <c r="CB46" i="1" s="1"/>
  <c r="CB48" i="1" s="1"/>
  <c r="CB51" i="1" s="1"/>
  <c r="BR44" i="1"/>
  <c r="BR46" i="1" s="1"/>
  <c r="BR48" i="1" s="1"/>
  <c r="BR51" i="1" s="1"/>
  <c r="BS44" i="1"/>
  <c r="BS46" i="1" s="1"/>
  <c r="BS48" i="1" s="1"/>
  <c r="BS51" i="1" s="1"/>
  <c r="CD44" i="1"/>
  <c r="CD46" i="1" s="1"/>
  <c r="CD48" i="1" s="1"/>
  <c r="CD51" i="1" s="1"/>
  <c r="BE44" i="1"/>
  <c r="BE46" i="1" s="1"/>
  <c r="BE48" i="1" s="1"/>
  <c r="BE51" i="1" s="1"/>
  <c r="BF44" i="1"/>
  <c r="BF46" i="1" s="1"/>
  <c r="BF48" i="1" s="1"/>
  <c r="BF51" i="1" s="1"/>
  <c r="CA44" i="1"/>
  <c r="CA46" i="1" s="1"/>
  <c r="CA48" i="1" s="1"/>
  <c r="CA51" i="1" s="1"/>
  <c r="BM44" i="1"/>
  <c r="BM46" i="1" s="1"/>
  <c r="BM48" i="1" s="1"/>
  <c r="BM51" i="1" s="1"/>
  <c r="BI44" i="1"/>
  <c r="BI46" i="1" s="1"/>
  <c r="BI48" i="1" s="1"/>
  <c r="BI51" i="1" s="1"/>
  <c r="BN44" i="1"/>
  <c r="BN46" i="1" s="1"/>
  <c r="BN48" i="1" s="1"/>
  <c r="BN51" i="1" s="1"/>
  <c r="CG44" i="1"/>
  <c r="CG46" i="1" s="1"/>
  <c r="CG48" i="1" s="1"/>
  <c r="CG51" i="1" s="1"/>
  <c r="BJ44" i="1"/>
  <c r="BJ46" i="1" s="1"/>
  <c r="BJ48" i="1" s="1"/>
  <c r="BJ51" i="1" s="1"/>
  <c r="BO44" i="1"/>
  <c r="BO46" i="1" s="1"/>
  <c r="BO48" i="1" s="1"/>
  <c r="BO51" i="1" s="1"/>
  <c r="BU44" i="1"/>
  <c r="BU46" i="1" s="1"/>
  <c r="BU48" i="1" s="1"/>
  <c r="BU51" i="1" s="1"/>
  <c r="BQ44" i="1"/>
  <c r="BQ46" i="1" s="1"/>
  <c r="BQ48" i="1" s="1"/>
  <c r="BQ51" i="1" s="1"/>
  <c r="BP44" i="1"/>
  <c r="BP46" i="1" s="1"/>
  <c r="BP48" i="1" s="1"/>
  <c r="BP51" i="1" s="1"/>
  <c r="BP55" i="1"/>
  <c r="BP56" i="1" s="1"/>
  <c r="BV44" i="1"/>
  <c r="BV46" i="1" s="1"/>
  <c r="BV48" i="1" s="1"/>
  <c r="BV51" i="1" s="1"/>
  <c r="BH44" i="1"/>
  <c r="BH46" i="1" s="1"/>
  <c r="BH48" i="1" s="1"/>
  <c r="BH51" i="1" s="1"/>
  <c r="CC44" i="1"/>
  <c r="CC46" i="1" s="1"/>
  <c r="CC48" i="1" s="1"/>
  <c r="CC51" i="1" s="1"/>
  <c r="BY44" i="1"/>
  <c r="BY46" i="1" s="1"/>
  <c r="BY48" i="1" s="1"/>
  <c r="BY51" i="1" s="1"/>
  <c r="BD44" i="1"/>
  <c r="BD46" i="1" s="1"/>
  <c r="BD48" i="1" s="1"/>
  <c r="BD51" i="1" s="1"/>
  <c r="CF44" i="1"/>
  <c r="CF46" i="1" s="1"/>
  <c r="CF48" i="1" s="1"/>
  <c r="CF51" i="1" s="1"/>
  <c r="BK44" i="1"/>
  <c r="BK46" i="1" s="1"/>
  <c r="BK48" i="1" s="1"/>
  <c r="BK51" i="1" s="1"/>
  <c r="BG44" i="1"/>
  <c r="BG46" i="1" s="1"/>
  <c r="BG48" i="1" s="1"/>
  <c r="BG51" i="1" s="1"/>
  <c r="BW44" i="1"/>
  <c r="BW46" i="1" s="1"/>
  <c r="BW48" i="1" s="1"/>
  <c r="BW51" i="1" s="1"/>
  <c r="CE44" i="1"/>
  <c r="CE46" i="1" s="1"/>
  <c r="CE48" i="1" s="1"/>
  <c r="CE51" i="1" s="1"/>
  <c r="AT98" i="1"/>
  <c r="AT55" i="1" s="1"/>
  <c r="AT56" i="1" s="1"/>
  <c r="AU98" i="1"/>
  <c r="AU55" i="1" s="1"/>
  <c r="AU56" i="1" s="1"/>
  <c r="AT115" i="1"/>
  <c r="AT114" i="1"/>
  <c r="AU114" i="1"/>
  <c r="AU115" i="1"/>
  <c r="AI98" i="1"/>
  <c r="AI55" i="1" s="1"/>
  <c r="AI56" i="1" s="1"/>
  <c r="AI115" i="1"/>
  <c r="AI114" i="1"/>
  <c r="BP103" i="1"/>
  <c r="BP105" i="1" s="1"/>
  <c r="BP148" i="1" s="1"/>
  <c r="X98" i="1"/>
  <c r="X55" i="1" s="1"/>
  <c r="X56" i="1" s="1"/>
  <c r="X115" i="1"/>
  <c r="X114" i="1"/>
  <c r="AB103" i="1"/>
  <c r="AB105" i="1" s="1"/>
  <c r="AB148" i="1" s="1"/>
  <c r="AL103" i="1"/>
  <c r="AL104" i="1" s="1"/>
  <c r="BX98" i="1"/>
  <c r="BX55" i="1" s="1"/>
  <c r="BX56" i="1" s="1"/>
  <c r="BG98" i="1"/>
  <c r="BG55" i="1" s="1"/>
  <c r="BG56" i="1" s="1"/>
  <c r="BG115" i="1"/>
  <c r="BG145" i="1" s="1"/>
  <c r="BP145" i="1"/>
  <c r="H106" i="10"/>
  <c r="H12" i="10" s="1"/>
  <c r="H10" i="10" s="1"/>
  <c r="H11" i="10" s="1"/>
  <c r="H13" i="10" s="1"/>
  <c r="H116" i="10" s="1"/>
  <c r="H130" i="10" s="1"/>
  <c r="H132" i="10" s="1"/>
  <c r="M29" i="10"/>
  <c r="N133" i="10"/>
  <c r="H104" i="10"/>
  <c r="H147" i="10" s="1"/>
  <c r="BZ114" i="1"/>
  <c r="AW132" i="1"/>
  <c r="BP52" i="1"/>
  <c r="BZ98" i="1"/>
  <c r="BZ55" i="1" s="1"/>
  <c r="BZ56" i="1" s="1"/>
  <c r="AA98" i="1"/>
  <c r="AA55" i="1" s="1"/>
  <c r="AA56" i="1" s="1"/>
  <c r="BX145" i="1"/>
  <c r="BX132" i="1"/>
  <c r="BY145" i="1"/>
  <c r="BY132" i="1"/>
  <c r="BY98" i="1"/>
  <c r="BY55" i="1" s="1"/>
  <c r="BY56" i="1" s="1"/>
  <c r="AL52" i="1"/>
  <c r="BP114" i="1"/>
  <c r="BZ132" i="1"/>
  <c r="BZ145" i="1"/>
  <c r="BO115" i="1"/>
  <c r="BO114" i="1"/>
  <c r="AW114" i="1"/>
  <c r="BP53" i="1"/>
  <c r="BN98" i="1"/>
  <c r="BN55" i="1" s="1"/>
  <c r="BN56" i="1" s="1"/>
  <c r="BN115" i="1"/>
  <c r="BN114" i="1"/>
  <c r="BE98" i="1"/>
  <c r="BE55" i="1" s="1"/>
  <c r="BE56" i="1" s="1"/>
  <c r="BO98" i="1"/>
  <c r="BO55" i="1" s="1"/>
  <c r="BO56" i="1" s="1"/>
  <c r="AL145" i="1"/>
  <c r="BF98" i="1"/>
  <c r="BF55" i="1" s="1"/>
  <c r="BF56" i="1" s="1"/>
  <c r="AL114" i="1"/>
  <c r="BE115" i="1"/>
  <c r="BE114" i="1"/>
  <c r="BF115" i="1"/>
  <c r="BF114" i="1"/>
  <c r="AW98" i="1"/>
  <c r="AW55" i="1" s="1"/>
  <c r="AW56" i="1" s="1"/>
  <c r="AL53" i="1"/>
  <c r="AJ98" i="1"/>
  <c r="AJ55" i="1" s="1"/>
  <c r="AJ56" i="1" s="1"/>
  <c r="P98" i="1"/>
  <c r="P55" i="1" s="1"/>
  <c r="P56" i="1" s="1"/>
  <c r="AV98" i="1"/>
  <c r="AV55" i="1" s="1"/>
  <c r="AV56" i="1" s="1"/>
  <c r="AV115" i="1"/>
  <c r="AV114" i="1"/>
  <c r="D115" i="1"/>
  <c r="D132" i="1" s="1"/>
  <c r="F98" i="1"/>
  <c r="F55" i="1" s="1"/>
  <c r="F56" i="1" s="1"/>
  <c r="N114" i="1"/>
  <c r="AJ145" i="1"/>
  <c r="AJ132" i="1"/>
  <c r="AK98" i="1"/>
  <c r="AK55" i="1" s="1"/>
  <c r="AK56" i="1" s="1"/>
  <c r="AK115" i="1"/>
  <c r="AK114" i="1"/>
  <c r="CA114" i="1"/>
  <c r="AA132" i="1"/>
  <c r="AA145" i="1"/>
  <c r="Y145" i="1"/>
  <c r="Y132" i="1"/>
  <c r="Y98" i="1"/>
  <c r="Y55" i="1" s="1"/>
  <c r="Y56" i="1" s="1"/>
  <c r="Z98" i="1"/>
  <c r="Z55" i="1" s="1"/>
  <c r="Z56" i="1" s="1"/>
  <c r="Z115" i="1"/>
  <c r="Z114" i="1"/>
  <c r="P115" i="1"/>
  <c r="P114" i="1"/>
  <c r="O98" i="1"/>
  <c r="O55" i="1" s="1"/>
  <c r="O56" i="1" s="1"/>
  <c r="N145" i="1"/>
  <c r="N132" i="1"/>
  <c r="O114" i="1"/>
  <c r="O115" i="1"/>
  <c r="N98" i="1"/>
  <c r="N55" i="1" s="1"/>
  <c r="N56" i="1" s="1"/>
  <c r="D103" i="1"/>
  <c r="D52" i="1"/>
  <c r="D53" i="1"/>
  <c r="E103" i="1"/>
  <c r="E52" i="1"/>
  <c r="E53" i="1"/>
  <c r="AX98" i="1"/>
  <c r="AX55" i="1" s="1"/>
  <c r="AX56" i="1" s="1"/>
  <c r="E115" i="1"/>
  <c r="E114" i="1"/>
  <c r="CA98" i="1"/>
  <c r="CA55" i="1" s="1"/>
  <c r="CA56" i="1" s="1"/>
  <c r="F145" i="1"/>
  <c r="F132" i="1"/>
  <c r="I29" i="10"/>
  <c r="H29" i="10"/>
  <c r="I103" i="10"/>
  <c r="I133" i="10"/>
  <c r="I106" i="10"/>
  <c r="I12" i="10" s="1"/>
  <c r="I10" i="10" s="1"/>
  <c r="I11" i="10" s="1"/>
  <c r="I13" i="10" s="1"/>
  <c r="I116" i="10" s="1"/>
  <c r="I143" i="10" s="1"/>
  <c r="I145" i="10" s="1"/>
  <c r="M103" i="10"/>
  <c r="M144" i="10"/>
  <c r="M146" i="10" s="1"/>
  <c r="M131" i="10"/>
  <c r="M133" i="10" s="1"/>
  <c r="CA132" i="1"/>
  <c r="CA145" i="1"/>
  <c r="BQ98" i="1"/>
  <c r="BQ55" i="1" s="1"/>
  <c r="BQ56" i="1" s="1"/>
  <c r="BQ114" i="1"/>
  <c r="BQ115" i="1"/>
  <c r="BH98" i="1"/>
  <c r="BH55" i="1" s="1"/>
  <c r="BH56" i="1" s="1"/>
  <c r="AM98" i="1"/>
  <c r="AM55" i="1" s="1"/>
  <c r="AM56" i="1" s="1"/>
  <c r="BH115" i="1"/>
  <c r="BH114" i="1"/>
  <c r="AB114" i="1"/>
  <c r="AX145" i="1"/>
  <c r="AX132" i="1"/>
  <c r="AM115" i="1"/>
  <c r="AM114" i="1"/>
  <c r="AB52" i="1"/>
  <c r="AB53" i="1"/>
  <c r="AB132" i="1"/>
  <c r="AB145" i="1"/>
  <c r="Q98" i="1"/>
  <c r="Q55" i="1" s="1"/>
  <c r="Q56" i="1" s="1"/>
  <c r="G98" i="1"/>
  <c r="G55" i="1" s="1"/>
  <c r="G56" i="1" s="1"/>
  <c r="Q115" i="1"/>
  <c r="Q114" i="1"/>
  <c r="G115" i="1"/>
  <c r="G114" i="1"/>
  <c r="M123" i="10"/>
  <c r="M124" i="10" s="1"/>
  <c r="M125" i="10" s="1"/>
  <c r="M126" i="10" s="1"/>
  <c r="M127" i="10" s="1"/>
  <c r="M19" i="10" s="1"/>
  <c r="M30" i="10" s="1"/>
  <c r="M116" i="10"/>
  <c r="M143" i="10" s="1"/>
  <c r="M145" i="10" s="1"/>
  <c r="N104" i="10"/>
  <c r="N147" i="10" s="1"/>
  <c r="H144" i="10"/>
  <c r="H146" i="10" s="1"/>
  <c r="H131" i="10"/>
  <c r="H133" i="10" s="1"/>
  <c r="M104" i="10"/>
  <c r="M147" i="10" s="1"/>
  <c r="O146" i="10"/>
  <c r="I146" i="10"/>
  <c r="N103" i="10"/>
  <c r="N106" i="10"/>
  <c r="N12" i="10" s="1"/>
  <c r="N10" i="10" s="1"/>
  <c r="N11" i="10" s="1"/>
  <c r="N13" i="10" s="1"/>
  <c r="N29" i="10"/>
  <c r="N146" i="10"/>
  <c r="O131" i="10"/>
  <c r="O133" i="10" s="1"/>
  <c r="D104" i="10"/>
  <c r="D147" i="10" s="1"/>
  <c r="D106" i="10"/>
  <c r="D12" i="10" s="1"/>
  <c r="D10" i="10" s="1"/>
  <c r="D11" i="10" s="1"/>
  <c r="D13" i="10" s="1"/>
  <c r="D123" i="10" s="1"/>
  <c r="D124" i="10" s="1"/>
  <c r="D125" i="10" s="1"/>
  <c r="D126" i="10" s="1"/>
  <c r="D127" i="10" s="1"/>
  <c r="D19" i="10" s="1"/>
  <c r="D146" i="10"/>
  <c r="D29" i="10"/>
  <c r="D133" i="10"/>
  <c r="AY114" i="1"/>
  <c r="CB98" i="1"/>
  <c r="CB55" i="1" s="1"/>
  <c r="CB56" i="1" s="1"/>
  <c r="CB115" i="1"/>
  <c r="CB114" i="1"/>
  <c r="BR145" i="1"/>
  <c r="BR132" i="1"/>
  <c r="BR98" i="1"/>
  <c r="BR55" i="1" s="1"/>
  <c r="BR56" i="1" s="1"/>
  <c r="BI98" i="1"/>
  <c r="BI55" i="1" s="1"/>
  <c r="BI56" i="1" s="1"/>
  <c r="BI115" i="1"/>
  <c r="BI114" i="1"/>
  <c r="AY98" i="1"/>
  <c r="AY55" i="1" s="1"/>
  <c r="AY56" i="1" s="1"/>
  <c r="AY145" i="1"/>
  <c r="AY132" i="1"/>
  <c r="AN98" i="1"/>
  <c r="AN55" i="1" s="1"/>
  <c r="AN56" i="1" s="1"/>
  <c r="AN115" i="1"/>
  <c r="AN114" i="1"/>
  <c r="AO115" i="1"/>
  <c r="AO114" i="1"/>
  <c r="AO98" i="1"/>
  <c r="AO55" i="1" s="1"/>
  <c r="AO56" i="1" s="1"/>
  <c r="AC98" i="1"/>
  <c r="AC55" i="1" s="1"/>
  <c r="AC56" i="1" s="1"/>
  <c r="AC115" i="1"/>
  <c r="AC114" i="1"/>
  <c r="R115" i="1"/>
  <c r="R114" i="1"/>
  <c r="R98" i="1"/>
  <c r="R55" i="1" s="1"/>
  <c r="R56" i="1" s="1"/>
  <c r="H115" i="1"/>
  <c r="H114" i="1"/>
  <c r="H98" i="1"/>
  <c r="H55" i="1" s="1"/>
  <c r="H56" i="1" s="1"/>
  <c r="CC98" i="1"/>
  <c r="CC55" i="1" s="1"/>
  <c r="CC56" i="1" s="1"/>
  <c r="CC115" i="1"/>
  <c r="CC114" i="1"/>
  <c r="BS115" i="1"/>
  <c r="BS114" i="1"/>
  <c r="BS98" i="1"/>
  <c r="BS55" i="1" s="1"/>
  <c r="BS56" i="1" s="1"/>
  <c r="BJ98" i="1"/>
  <c r="BJ55" i="1" s="1"/>
  <c r="BJ56" i="1" s="1"/>
  <c r="BJ115" i="1"/>
  <c r="BJ114" i="1"/>
  <c r="AZ98" i="1"/>
  <c r="AZ55" i="1" s="1"/>
  <c r="AZ56" i="1" s="1"/>
  <c r="AZ115" i="1"/>
  <c r="AZ114" i="1"/>
  <c r="I115" i="1"/>
  <c r="I145" i="1" s="1"/>
  <c r="I98" i="1"/>
  <c r="I55" i="1" s="1"/>
  <c r="I56" i="1" s="1"/>
  <c r="AD98" i="1"/>
  <c r="AD55" i="1" s="1"/>
  <c r="AD56" i="1" s="1"/>
  <c r="AD115" i="1"/>
  <c r="AD114" i="1"/>
  <c r="CD98" i="1"/>
  <c r="CD55" i="1" s="1"/>
  <c r="CD56" i="1" s="1"/>
  <c r="S98" i="1"/>
  <c r="S55" i="1" s="1"/>
  <c r="S56" i="1" s="1"/>
  <c r="S115" i="1"/>
  <c r="S114" i="1"/>
  <c r="O103" i="10"/>
  <c r="O29" i="10"/>
  <c r="O106" i="10"/>
  <c r="O12" i="10" s="1"/>
  <c r="O10" i="10" s="1"/>
  <c r="O11" i="10" s="1"/>
  <c r="O13" i="10" s="1"/>
  <c r="J103" i="10"/>
  <c r="J29" i="10"/>
  <c r="J106" i="10"/>
  <c r="J12" i="10" s="1"/>
  <c r="J10" i="10" s="1"/>
  <c r="J11" i="10" s="1"/>
  <c r="J13" i="10" s="1"/>
  <c r="J131" i="10"/>
  <c r="J133" i="10" s="1"/>
  <c r="J144" i="10"/>
  <c r="J146" i="10" s="1"/>
  <c r="J104" i="10"/>
  <c r="J147" i="10" s="1"/>
  <c r="K103" i="10"/>
  <c r="K29" i="10"/>
  <c r="K106" i="10"/>
  <c r="K12" i="10" s="1"/>
  <c r="K10" i="10" s="1"/>
  <c r="K11" i="10" s="1"/>
  <c r="K13" i="10" s="1"/>
  <c r="K104" i="10"/>
  <c r="K147" i="10" s="1"/>
  <c r="K133" i="10"/>
  <c r="K146" i="10"/>
  <c r="CD145" i="1"/>
  <c r="CD132" i="1"/>
  <c r="BT98" i="1"/>
  <c r="BT55" i="1" s="1"/>
  <c r="BT56" i="1" s="1"/>
  <c r="BT145" i="1"/>
  <c r="BT132" i="1"/>
  <c r="BK98" i="1"/>
  <c r="BK55" i="1" s="1"/>
  <c r="BK56" i="1" s="1"/>
  <c r="BK114" i="1"/>
  <c r="BK115" i="1"/>
  <c r="BA98" i="1"/>
  <c r="BA55" i="1" s="1"/>
  <c r="BA56" i="1" s="1"/>
  <c r="BA115" i="1"/>
  <c r="BA114" i="1"/>
  <c r="AP145" i="1"/>
  <c r="AP132" i="1"/>
  <c r="AP98" i="1"/>
  <c r="AP55" i="1" s="1"/>
  <c r="AP56" i="1" s="1"/>
  <c r="AE145" i="1"/>
  <c r="AE132" i="1"/>
  <c r="AE98" i="1"/>
  <c r="AE55" i="1" s="1"/>
  <c r="AE56" i="1" s="1"/>
  <c r="T98" i="1"/>
  <c r="T55" i="1" s="1"/>
  <c r="T56" i="1" s="1"/>
  <c r="T115" i="1"/>
  <c r="T114" i="1"/>
  <c r="J103" i="1"/>
  <c r="J52" i="1"/>
  <c r="J53" i="1"/>
  <c r="J115" i="1"/>
  <c r="J114" i="1"/>
  <c r="CG98" i="1"/>
  <c r="CG55" i="1" s="1"/>
  <c r="CG56" i="1" s="1"/>
  <c r="CG115" i="1"/>
  <c r="CG114" i="1"/>
  <c r="BV114" i="1"/>
  <c r="BV115" i="1"/>
  <c r="BV98" i="1"/>
  <c r="BV55" i="1" s="1"/>
  <c r="BV56" i="1" s="1"/>
  <c r="BL98" i="1"/>
  <c r="BL55" i="1" s="1"/>
  <c r="BL56" i="1" s="1"/>
  <c r="BL115" i="1"/>
  <c r="BL114" i="1"/>
  <c r="BC114" i="1"/>
  <c r="BC115" i="1"/>
  <c r="BC98" i="1"/>
  <c r="BC55" i="1" s="1"/>
  <c r="BC56" i="1" s="1"/>
  <c r="AR98" i="1"/>
  <c r="AR55" i="1" s="1"/>
  <c r="AR56" i="1" s="1"/>
  <c r="AR115" i="1"/>
  <c r="AR114" i="1"/>
  <c r="AG98" i="1"/>
  <c r="AG55" i="1" s="1"/>
  <c r="AG56" i="1" s="1"/>
  <c r="AG115" i="1"/>
  <c r="AG114" i="1"/>
  <c r="V98" i="1"/>
  <c r="V55" i="1" s="1"/>
  <c r="V56" i="1" s="1"/>
  <c r="V115" i="1"/>
  <c r="V114" i="1"/>
  <c r="L115" i="1"/>
  <c r="L114" i="1"/>
  <c r="L98" i="1"/>
  <c r="L55" i="1" s="1"/>
  <c r="L56" i="1" s="1"/>
  <c r="CE112" i="1"/>
  <c r="BB112" i="1"/>
  <c r="BU112" i="1"/>
  <c r="AF112" i="1"/>
  <c r="CE94" i="1"/>
  <c r="CE98" i="1" s="1"/>
  <c r="CE55" i="1" s="1"/>
  <c r="CE56" i="1" s="1"/>
  <c r="CE92" i="1"/>
  <c r="BU94" i="1"/>
  <c r="BU92" i="1"/>
  <c r="BU97" i="1"/>
  <c r="CF112" i="1"/>
  <c r="AQ112" i="1"/>
  <c r="BB92" i="1"/>
  <c r="BB94" i="1"/>
  <c r="BB97" i="1"/>
  <c r="AQ94" i="1"/>
  <c r="AQ92" i="1"/>
  <c r="AQ97" i="1"/>
  <c r="U112" i="1"/>
  <c r="AF92" i="1"/>
  <c r="AF97" i="1"/>
  <c r="AF94" i="1"/>
  <c r="U92" i="1"/>
  <c r="U97" i="1"/>
  <c r="U94" i="1"/>
  <c r="CF97" i="1"/>
  <c r="CF94" i="1"/>
  <c r="CF92" i="1"/>
  <c r="K155" i="1"/>
  <c r="M155" i="1"/>
  <c r="W155" i="1"/>
  <c r="AH155" i="1"/>
  <c r="AS155" i="1"/>
  <c r="BD155" i="1"/>
  <c r="BM155" i="1"/>
  <c r="BW155" i="1"/>
  <c r="G30" i="10" l="1"/>
  <c r="G148" i="10"/>
  <c r="G155" i="10" s="1"/>
  <c r="G23" i="10" s="1"/>
  <c r="G34" i="10" s="1"/>
  <c r="G149" i="10"/>
  <c r="G26" i="10"/>
  <c r="G136" i="10"/>
  <c r="G138" i="10" s="1"/>
  <c r="G140" i="10" s="1"/>
  <c r="G27" i="10" s="1"/>
  <c r="G134" i="10"/>
  <c r="G22" i="10" s="1"/>
  <c r="G33" i="10" s="1"/>
  <c r="E116" i="10"/>
  <c r="F116" i="10"/>
  <c r="F123" i="10"/>
  <c r="F124" i="10" s="1"/>
  <c r="F125" i="10" s="1"/>
  <c r="F126" i="10" s="1"/>
  <c r="F127" i="10" s="1"/>
  <c r="F19" i="10" s="1"/>
  <c r="E130" i="10"/>
  <c r="E132" i="10" s="1"/>
  <c r="E117" i="10"/>
  <c r="E118" i="10" s="1"/>
  <c r="E119" i="10" s="1"/>
  <c r="E120" i="10" s="1"/>
  <c r="E15" i="10" s="1"/>
  <c r="E143" i="10"/>
  <c r="E145" i="10" s="1"/>
  <c r="AI52" i="1"/>
  <c r="BX52" i="1"/>
  <c r="AT53" i="1"/>
  <c r="AI53" i="1"/>
  <c r="AT52" i="1"/>
  <c r="BG132" i="1"/>
  <c r="BX53" i="1"/>
  <c r="AU132" i="1"/>
  <c r="AU145" i="1"/>
  <c r="BP107" i="1"/>
  <c r="BP12" i="1" s="1"/>
  <c r="BP10" i="1" s="1"/>
  <c r="BP11" i="1" s="1"/>
  <c r="BP13" i="1" s="1"/>
  <c r="BP124" i="1" s="1"/>
  <c r="BP125" i="1" s="1"/>
  <c r="BP126" i="1" s="1"/>
  <c r="BP127" i="1" s="1"/>
  <c r="BP128" i="1" s="1"/>
  <c r="BP19" i="1" s="1"/>
  <c r="AL107" i="1"/>
  <c r="AL12" i="1" s="1"/>
  <c r="AL10" i="1" s="1"/>
  <c r="AL11" i="1" s="1"/>
  <c r="AL13" i="1" s="1"/>
  <c r="AL117" i="1" s="1"/>
  <c r="AL118" i="1" s="1"/>
  <c r="AL119" i="1" s="1"/>
  <c r="AL120" i="1" s="1"/>
  <c r="AL121" i="1" s="1"/>
  <c r="AL15" i="1" s="1"/>
  <c r="AL26" i="1" s="1"/>
  <c r="AT145" i="1"/>
  <c r="AT132" i="1"/>
  <c r="AU103" i="1"/>
  <c r="AU53" i="1"/>
  <c r="AL147" i="1"/>
  <c r="AU52" i="1"/>
  <c r="AT103" i="1"/>
  <c r="BP134" i="1"/>
  <c r="BP104" i="1"/>
  <c r="AL105" i="1"/>
  <c r="AL148" i="1" s="1"/>
  <c r="BP147" i="1"/>
  <c r="AI132" i="1"/>
  <c r="AI145" i="1"/>
  <c r="AL134" i="1"/>
  <c r="AB147" i="1"/>
  <c r="AI103" i="1"/>
  <c r="CE103" i="1"/>
  <c r="CE107" i="1" s="1"/>
  <c r="CE12" i="1" s="1"/>
  <c r="CE10" i="1" s="1"/>
  <c r="CE11" i="1" s="1"/>
  <c r="CE13" i="1" s="1"/>
  <c r="AP103" i="1"/>
  <c r="AP107" i="1" s="1"/>
  <c r="AP12" i="1" s="1"/>
  <c r="AP10" i="1" s="1"/>
  <c r="AP11" i="1" s="1"/>
  <c r="AP13" i="1" s="1"/>
  <c r="CD103" i="1"/>
  <c r="CD105" i="1" s="1"/>
  <c r="CD148" i="1" s="1"/>
  <c r="AB134" i="1"/>
  <c r="BN53" i="1"/>
  <c r="V53" i="1"/>
  <c r="H103" i="1"/>
  <c r="H104" i="1" s="1"/>
  <c r="AC52" i="1"/>
  <c r="AR103" i="1"/>
  <c r="AR104" i="1" s="1"/>
  <c r="AN103" i="1"/>
  <c r="AN104" i="1" s="1"/>
  <c r="Y103" i="1"/>
  <c r="Y105" i="1" s="1"/>
  <c r="Y148" i="1" s="1"/>
  <c r="BT103" i="1"/>
  <c r="BT147" i="1" s="1"/>
  <c r="AD103" i="1"/>
  <c r="AD107" i="1" s="1"/>
  <c r="AD12" i="1" s="1"/>
  <c r="AD10" i="1" s="1"/>
  <c r="AD11" i="1" s="1"/>
  <c r="AD13" i="1" s="1"/>
  <c r="AO103" i="1"/>
  <c r="AO104" i="1" s="1"/>
  <c r="AY103" i="1"/>
  <c r="AY147" i="1" s="1"/>
  <c r="AM103" i="1"/>
  <c r="AM105" i="1" s="1"/>
  <c r="AM148" i="1" s="1"/>
  <c r="O103" i="1"/>
  <c r="O107" i="1" s="1"/>
  <c r="O12" i="1" s="1"/>
  <c r="O10" i="1" s="1"/>
  <c r="O11" i="1" s="1"/>
  <c r="O13" i="1" s="1"/>
  <c r="BG103" i="1"/>
  <c r="BG105" i="1" s="1"/>
  <c r="BG148" i="1" s="1"/>
  <c r="X145" i="1"/>
  <c r="X132" i="1"/>
  <c r="BY103" i="1"/>
  <c r="BY147" i="1" s="1"/>
  <c r="CC103" i="1"/>
  <c r="CC105" i="1" s="1"/>
  <c r="CC148" i="1" s="1"/>
  <c r="AK103" i="1"/>
  <c r="AK104" i="1" s="1"/>
  <c r="CG103" i="1"/>
  <c r="CG104" i="1" s="1"/>
  <c r="T103" i="1"/>
  <c r="T105" i="1" s="1"/>
  <c r="T148" i="1" s="1"/>
  <c r="I103" i="1"/>
  <c r="I107" i="1" s="1"/>
  <c r="I12" i="1" s="1"/>
  <c r="I10" i="1" s="1"/>
  <c r="I11" i="1" s="1"/>
  <c r="I13" i="1" s="1"/>
  <c r="I117" i="1" s="1"/>
  <c r="BS53" i="1"/>
  <c r="CB103" i="1"/>
  <c r="CB104" i="1" s="1"/>
  <c r="G103" i="1"/>
  <c r="G107" i="1" s="1"/>
  <c r="G12" i="1" s="1"/>
  <c r="G10" i="1" s="1"/>
  <c r="G11" i="1" s="1"/>
  <c r="G13" i="1" s="1"/>
  <c r="G117" i="1" s="1"/>
  <c r="G144" i="1" s="1"/>
  <c r="G146" i="1" s="1"/>
  <c r="AV53" i="1"/>
  <c r="BX103" i="1"/>
  <c r="BX134" i="1" s="1"/>
  <c r="X103" i="1"/>
  <c r="X52" i="1"/>
  <c r="BZ103" i="1"/>
  <c r="BZ107" i="1" s="1"/>
  <c r="BZ12" i="1" s="1"/>
  <c r="BZ10" i="1" s="1"/>
  <c r="BZ11" i="1" s="1"/>
  <c r="BZ13" i="1" s="1"/>
  <c r="BZ117" i="1" s="1"/>
  <c r="L103" i="1"/>
  <c r="L104" i="1" s="1"/>
  <c r="AG103" i="1"/>
  <c r="AG105" i="1" s="1"/>
  <c r="AG148" i="1" s="1"/>
  <c r="AE103" i="1"/>
  <c r="AE134" i="1" s="1"/>
  <c r="R53" i="1"/>
  <c r="Q103" i="1"/>
  <c r="Q104" i="1" s="1"/>
  <c r="P103" i="1"/>
  <c r="P105" i="1" s="1"/>
  <c r="P148" i="1" s="1"/>
  <c r="BE103" i="1"/>
  <c r="BE107" i="1" s="1"/>
  <c r="BE12" i="1" s="1"/>
  <c r="BE10" i="1" s="1"/>
  <c r="BE11" i="1" s="1"/>
  <c r="BE13" i="1" s="1"/>
  <c r="BE117" i="1" s="1"/>
  <c r="X53" i="1"/>
  <c r="AZ103" i="1"/>
  <c r="AZ107" i="1" s="1"/>
  <c r="AZ12" i="1" s="1"/>
  <c r="AZ10" i="1" s="1"/>
  <c r="AZ11" i="1" s="1"/>
  <c r="AZ13" i="1" s="1"/>
  <c r="Z103" i="1"/>
  <c r="Z105" i="1" s="1"/>
  <c r="Z148" i="1" s="1"/>
  <c r="BF53" i="1"/>
  <c r="BL53" i="1"/>
  <c r="BI53" i="1"/>
  <c r="AB107" i="1"/>
  <c r="AB12" i="1" s="1"/>
  <c r="AB10" i="1" s="1"/>
  <c r="AB11" i="1" s="1"/>
  <c r="AB13" i="1" s="1"/>
  <c r="AB124" i="1" s="1"/>
  <c r="AB125" i="1" s="1"/>
  <c r="AB126" i="1" s="1"/>
  <c r="AB127" i="1" s="1"/>
  <c r="AB128" i="1" s="1"/>
  <c r="AB19" i="1" s="1"/>
  <c r="N53" i="1"/>
  <c r="F103" i="1"/>
  <c r="F104" i="1" s="1"/>
  <c r="AJ53" i="1"/>
  <c r="BC52" i="1"/>
  <c r="BR103" i="1"/>
  <c r="BR105" i="1" s="1"/>
  <c r="BR148" i="1" s="1"/>
  <c r="AB104" i="1"/>
  <c r="BQ52" i="1"/>
  <c r="AX103" i="1"/>
  <c r="AX105" i="1" s="1"/>
  <c r="AX148" i="1" s="1"/>
  <c r="AA103" i="1"/>
  <c r="AA105" i="1" s="1"/>
  <c r="AA148" i="1" s="1"/>
  <c r="H143" i="10"/>
  <c r="H145" i="10" s="1"/>
  <c r="H149" i="10" s="1"/>
  <c r="AA53" i="1"/>
  <c r="H117" i="10"/>
  <c r="H118" i="10" s="1"/>
  <c r="H119" i="10" s="1"/>
  <c r="H120" i="10" s="1"/>
  <c r="H15" i="10" s="1"/>
  <c r="H26" i="10" s="1"/>
  <c r="H123" i="10"/>
  <c r="H124" i="10" s="1"/>
  <c r="H125" i="10" s="1"/>
  <c r="H126" i="10" s="1"/>
  <c r="H127" i="10" s="1"/>
  <c r="H19" i="10" s="1"/>
  <c r="H30" i="10" s="1"/>
  <c r="BZ53" i="1"/>
  <c r="BG52" i="1"/>
  <c r="I53" i="1"/>
  <c r="BZ52" i="1"/>
  <c r="BG53" i="1"/>
  <c r="P52" i="1"/>
  <c r="I52" i="1"/>
  <c r="P53" i="1"/>
  <c r="AA52" i="1"/>
  <c r="Y52" i="1"/>
  <c r="BY53" i="1"/>
  <c r="BE53" i="1"/>
  <c r="BE52" i="1"/>
  <c r="BY52" i="1"/>
  <c r="BN132" i="1"/>
  <c r="BN145" i="1"/>
  <c r="BO103" i="1"/>
  <c r="BO53" i="1"/>
  <c r="BO52" i="1"/>
  <c r="BN103" i="1"/>
  <c r="BN52" i="1"/>
  <c r="O52" i="1"/>
  <c r="Z53" i="1"/>
  <c r="BO145" i="1"/>
  <c r="BO132" i="1"/>
  <c r="BF145" i="1"/>
  <c r="BF132" i="1"/>
  <c r="D145" i="1"/>
  <c r="D147" i="1" s="1"/>
  <c r="BE132" i="1"/>
  <c r="BE145" i="1"/>
  <c r="AW103" i="1"/>
  <c r="AW52" i="1"/>
  <c r="AW53" i="1"/>
  <c r="BF103" i="1"/>
  <c r="BF52" i="1"/>
  <c r="AV103" i="1"/>
  <c r="AV52" i="1"/>
  <c r="AV145" i="1"/>
  <c r="AV132" i="1"/>
  <c r="AJ103" i="1"/>
  <c r="AJ52" i="1"/>
  <c r="F52" i="1"/>
  <c r="F53" i="1"/>
  <c r="AK53" i="1"/>
  <c r="AK52" i="1"/>
  <c r="AK145" i="1"/>
  <c r="AK132" i="1"/>
  <c r="Y53" i="1"/>
  <c r="Z145" i="1"/>
  <c r="Z132" i="1"/>
  <c r="Z52" i="1"/>
  <c r="P132" i="1"/>
  <c r="P145" i="1"/>
  <c r="N103" i="1"/>
  <c r="N147" i="1" s="1"/>
  <c r="N52" i="1"/>
  <c r="O53" i="1"/>
  <c r="O145" i="1"/>
  <c r="O132" i="1"/>
  <c r="D105" i="1"/>
  <c r="D148" i="1" s="1"/>
  <c r="D104" i="1"/>
  <c r="D107" i="1"/>
  <c r="D12" i="1" s="1"/>
  <c r="D10" i="1" s="1"/>
  <c r="D11" i="1" s="1"/>
  <c r="D13" i="1" s="1"/>
  <c r="AX52" i="1"/>
  <c r="AX53" i="1"/>
  <c r="E145" i="1"/>
  <c r="E147" i="1" s="1"/>
  <c r="E132" i="1"/>
  <c r="E134" i="1" s="1"/>
  <c r="E104" i="1"/>
  <c r="E107" i="1"/>
  <c r="E12" i="1" s="1"/>
  <c r="E10" i="1" s="1"/>
  <c r="E11" i="1" s="1"/>
  <c r="E13" i="1" s="1"/>
  <c r="E105" i="1"/>
  <c r="E148" i="1" s="1"/>
  <c r="CA103" i="1"/>
  <c r="CA147" i="1" s="1"/>
  <c r="CA52" i="1"/>
  <c r="CA53" i="1"/>
  <c r="D134" i="1"/>
  <c r="I123" i="10"/>
  <c r="I124" i="10" s="1"/>
  <c r="I125" i="10" s="1"/>
  <c r="I126" i="10" s="1"/>
  <c r="I127" i="10" s="1"/>
  <c r="I19" i="10" s="1"/>
  <c r="I30" i="10" s="1"/>
  <c r="M130" i="10"/>
  <c r="M132" i="10" s="1"/>
  <c r="I117" i="10"/>
  <c r="I118" i="10" s="1"/>
  <c r="I119" i="10" s="1"/>
  <c r="I120" i="10" s="1"/>
  <c r="I15" i="10" s="1"/>
  <c r="I26" i="10" s="1"/>
  <c r="M148" i="10"/>
  <c r="M155" i="10" s="1"/>
  <c r="M23" i="10" s="1"/>
  <c r="M34" i="10" s="1"/>
  <c r="I130" i="10"/>
  <c r="I132" i="10" s="1"/>
  <c r="I134" i="10" s="1"/>
  <c r="I22" i="10" s="1"/>
  <c r="I33" i="10" s="1"/>
  <c r="M149" i="10"/>
  <c r="M156" i="10" s="1"/>
  <c r="M24" i="10" s="1"/>
  <c r="AM52" i="1"/>
  <c r="BQ145" i="1"/>
  <c r="BQ132" i="1"/>
  <c r="AM53" i="1"/>
  <c r="BH103" i="1"/>
  <c r="BH53" i="1"/>
  <c r="BH52" i="1"/>
  <c r="BQ103" i="1"/>
  <c r="BQ53" i="1"/>
  <c r="BH132" i="1"/>
  <c r="BH145" i="1"/>
  <c r="G53" i="1"/>
  <c r="AM145" i="1"/>
  <c r="AM132" i="1"/>
  <c r="CB53" i="1"/>
  <c r="G52" i="1"/>
  <c r="Q52" i="1"/>
  <c r="Q53" i="1"/>
  <c r="Q145" i="1"/>
  <c r="Q132" i="1"/>
  <c r="CB52" i="1"/>
  <c r="G145" i="1"/>
  <c r="G132" i="1"/>
  <c r="M117" i="10"/>
  <c r="M118" i="10" s="1"/>
  <c r="M119" i="10" s="1"/>
  <c r="M120" i="10" s="1"/>
  <c r="M15" i="10" s="1"/>
  <c r="M26" i="10" s="1"/>
  <c r="H134" i="10"/>
  <c r="H22" i="10" s="1"/>
  <c r="H33" i="10" s="1"/>
  <c r="N123" i="10"/>
  <c r="N124" i="10" s="1"/>
  <c r="N125" i="10" s="1"/>
  <c r="N126" i="10" s="1"/>
  <c r="N127" i="10" s="1"/>
  <c r="N19" i="10" s="1"/>
  <c r="N116" i="10"/>
  <c r="D116" i="10"/>
  <c r="I148" i="10"/>
  <c r="I155" i="10" s="1"/>
  <c r="I23" i="10" s="1"/>
  <c r="I34" i="10" s="1"/>
  <c r="I149" i="10"/>
  <c r="CB145" i="1"/>
  <c r="CB132" i="1"/>
  <c r="AN53" i="1"/>
  <c r="AN52" i="1"/>
  <c r="BR52" i="1"/>
  <c r="BR53" i="1"/>
  <c r="AY53" i="1"/>
  <c r="AY52" i="1"/>
  <c r="BI145" i="1"/>
  <c r="BI132" i="1"/>
  <c r="BI103" i="1"/>
  <c r="BI52" i="1"/>
  <c r="AO145" i="1"/>
  <c r="AO132" i="1"/>
  <c r="AN145" i="1"/>
  <c r="AN132" i="1"/>
  <c r="AO53" i="1"/>
  <c r="AO52" i="1"/>
  <c r="CC52" i="1"/>
  <c r="AC145" i="1"/>
  <c r="AC132" i="1"/>
  <c r="AC103" i="1"/>
  <c r="AC53" i="1"/>
  <c r="R103" i="1"/>
  <c r="R52" i="1"/>
  <c r="H53" i="1"/>
  <c r="R145" i="1"/>
  <c r="R132" i="1"/>
  <c r="H132" i="1"/>
  <c r="H145" i="1"/>
  <c r="CC53" i="1"/>
  <c r="H52" i="1"/>
  <c r="CC145" i="1"/>
  <c r="CC132" i="1"/>
  <c r="BS103" i="1"/>
  <c r="BS52" i="1"/>
  <c r="BS145" i="1"/>
  <c r="BS132" i="1"/>
  <c r="AZ52" i="1"/>
  <c r="BJ145" i="1"/>
  <c r="BJ132" i="1"/>
  <c r="BJ103" i="1"/>
  <c r="BJ52" i="1"/>
  <c r="BJ53" i="1"/>
  <c r="AZ145" i="1"/>
  <c r="AZ132" i="1"/>
  <c r="I132" i="1"/>
  <c r="AZ53" i="1"/>
  <c r="AD53" i="1"/>
  <c r="CD52" i="1"/>
  <c r="AD145" i="1"/>
  <c r="AD132" i="1"/>
  <c r="CD53" i="1"/>
  <c r="AD52" i="1"/>
  <c r="S145" i="1"/>
  <c r="S132" i="1"/>
  <c r="S103" i="1"/>
  <c r="S53" i="1"/>
  <c r="S52" i="1"/>
  <c r="O116" i="10"/>
  <c r="O123" i="10"/>
  <c r="O124" i="10" s="1"/>
  <c r="O125" i="10" s="1"/>
  <c r="O126" i="10" s="1"/>
  <c r="O127" i="10" s="1"/>
  <c r="O19" i="10" s="1"/>
  <c r="J116" i="10"/>
  <c r="J123" i="10"/>
  <c r="J124" i="10" s="1"/>
  <c r="J125" i="10" s="1"/>
  <c r="J126" i="10" s="1"/>
  <c r="J127" i="10" s="1"/>
  <c r="J19" i="10" s="1"/>
  <c r="D30" i="10"/>
  <c r="K123" i="10"/>
  <c r="K124" i="10" s="1"/>
  <c r="K125" i="10" s="1"/>
  <c r="K126" i="10" s="1"/>
  <c r="K127" i="10" s="1"/>
  <c r="K19" i="10" s="1"/>
  <c r="K116" i="10"/>
  <c r="BT52" i="1"/>
  <c r="BT53" i="1"/>
  <c r="BK103" i="1"/>
  <c r="BK53" i="1"/>
  <c r="BK145" i="1"/>
  <c r="BK132" i="1"/>
  <c r="BK52" i="1"/>
  <c r="T53" i="1"/>
  <c r="BA145" i="1"/>
  <c r="BA132" i="1"/>
  <c r="BA103" i="1"/>
  <c r="BA53" i="1"/>
  <c r="BA52" i="1"/>
  <c r="AP52" i="1"/>
  <c r="AP53" i="1"/>
  <c r="T52" i="1"/>
  <c r="AE52" i="1"/>
  <c r="AE53" i="1"/>
  <c r="T132" i="1"/>
  <c r="T145" i="1"/>
  <c r="CG52" i="1"/>
  <c r="J145" i="1"/>
  <c r="J147" i="1" s="1"/>
  <c r="J132" i="1"/>
  <c r="J134" i="1" s="1"/>
  <c r="CG53" i="1"/>
  <c r="J104" i="1"/>
  <c r="J107" i="1"/>
  <c r="J12" i="1" s="1"/>
  <c r="J10" i="1" s="1"/>
  <c r="J11" i="1" s="1"/>
  <c r="J13" i="1" s="1"/>
  <c r="J105" i="1"/>
  <c r="J148" i="1" s="1"/>
  <c r="CG145" i="1"/>
  <c r="CG132" i="1"/>
  <c r="BV103" i="1"/>
  <c r="BV52" i="1"/>
  <c r="BV53" i="1"/>
  <c r="BV132" i="1"/>
  <c r="BV145" i="1"/>
  <c r="AR52" i="1"/>
  <c r="BL132" i="1"/>
  <c r="BL145" i="1"/>
  <c r="BL103" i="1"/>
  <c r="BL52" i="1"/>
  <c r="BC145" i="1"/>
  <c r="BC132" i="1"/>
  <c r="BC103" i="1"/>
  <c r="BC53" i="1"/>
  <c r="AR132" i="1"/>
  <c r="AR145" i="1"/>
  <c r="AR53" i="1"/>
  <c r="AG132" i="1"/>
  <c r="AG145" i="1"/>
  <c r="AG52" i="1"/>
  <c r="AG53" i="1"/>
  <c r="V132" i="1"/>
  <c r="V145" i="1"/>
  <c r="V103" i="1"/>
  <c r="V52" i="1"/>
  <c r="L132" i="1"/>
  <c r="L145" i="1"/>
  <c r="L52" i="1"/>
  <c r="L53" i="1"/>
  <c r="CE53" i="1"/>
  <c r="CE52" i="1"/>
  <c r="CE114" i="1"/>
  <c r="CE115" i="1"/>
  <c r="BU98" i="1"/>
  <c r="BU55" i="1" s="1"/>
  <c r="BU56" i="1" s="1"/>
  <c r="BU115" i="1"/>
  <c r="BU114" i="1"/>
  <c r="BB98" i="1"/>
  <c r="BB55" i="1" s="1"/>
  <c r="BB56" i="1" s="1"/>
  <c r="BB115" i="1"/>
  <c r="BB114" i="1"/>
  <c r="AQ98" i="1"/>
  <c r="AQ55" i="1" s="1"/>
  <c r="AQ56" i="1" s="1"/>
  <c r="AQ115" i="1"/>
  <c r="AQ114" i="1"/>
  <c r="AF98" i="1"/>
  <c r="AF55" i="1" s="1"/>
  <c r="AF56" i="1" s="1"/>
  <c r="AF115" i="1"/>
  <c r="AF114" i="1"/>
  <c r="U115" i="1"/>
  <c r="U114" i="1"/>
  <c r="U98" i="1"/>
  <c r="U55" i="1" s="1"/>
  <c r="U56" i="1" s="1"/>
  <c r="CF98" i="1"/>
  <c r="CF55" i="1" s="1"/>
  <c r="CF56" i="1" s="1"/>
  <c r="CF115" i="1"/>
  <c r="CF114" i="1"/>
  <c r="L99" i="10"/>
  <c r="L101" i="10" s="1"/>
  <c r="C99" i="10"/>
  <c r="C101" i="10" s="1"/>
  <c r="L93" i="10"/>
  <c r="L96" i="10" s="1"/>
  <c r="L97" i="10" s="1"/>
  <c r="L54" i="10" s="1"/>
  <c r="L55" i="10" s="1"/>
  <c r="C93" i="10"/>
  <c r="C96" i="10" s="1"/>
  <c r="C97" i="10" s="1"/>
  <c r="C54" i="10" s="1"/>
  <c r="C55" i="10" s="1"/>
  <c r="L91" i="10"/>
  <c r="C91" i="10"/>
  <c r="K65" i="1"/>
  <c r="M65" i="1"/>
  <c r="W65" i="1"/>
  <c r="AH65" i="1"/>
  <c r="AS65" i="1"/>
  <c r="BD65" i="1"/>
  <c r="BM65" i="1"/>
  <c r="BW65" i="1"/>
  <c r="L154" i="10"/>
  <c r="C154" i="10"/>
  <c r="L81" i="10"/>
  <c r="C81" i="10"/>
  <c r="L78" i="10"/>
  <c r="C78" i="10"/>
  <c r="L77" i="10"/>
  <c r="C77" i="10"/>
  <c r="L74" i="10"/>
  <c r="C74" i="10"/>
  <c r="L73" i="10"/>
  <c r="C73" i="10"/>
  <c r="L64" i="10"/>
  <c r="L110" i="10" s="1"/>
  <c r="C64" i="10"/>
  <c r="C110" i="10" s="1"/>
  <c r="G17" i="10" l="1"/>
  <c r="G28" i="10" s="1"/>
  <c r="G157" i="10"/>
  <c r="G159" i="10" s="1"/>
  <c r="G160" i="10" s="1"/>
  <c r="G20" i="10" s="1"/>
  <c r="G156" i="10"/>
  <c r="G24" i="10" s="1"/>
  <c r="F30" i="10"/>
  <c r="F130" i="10"/>
  <c r="F132" i="10" s="1"/>
  <c r="F117" i="10"/>
  <c r="F118" i="10" s="1"/>
  <c r="F119" i="10" s="1"/>
  <c r="F120" i="10" s="1"/>
  <c r="F15" i="10" s="1"/>
  <c r="F143" i="10"/>
  <c r="F145" i="10" s="1"/>
  <c r="E148" i="10"/>
  <c r="E23" i="10" s="1"/>
  <c r="E34" i="10" s="1"/>
  <c r="E149" i="10"/>
  <c r="E26" i="10"/>
  <c r="E134" i="10"/>
  <c r="E22" i="10" s="1"/>
  <c r="E33" i="10" s="1"/>
  <c r="E136" i="10"/>
  <c r="E138" i="10" s="1"/>
  <c r="E140" i="10" s="1"/>
  <c r="E27" i="10" s="1"/>
  <c r="H148" i="10"/>
  <c r="H155" i="10" s="1"/>
  <c r="H23" i="10" s="1"/>
  <c r="H34" i="10" s="1"/>
  <c r="L107" i="1"/>
  <c r="L12" i="1" s="1"/>
  <c r="L10" i="1" s="1"/>
  <c r="L11" i="1" s="1"/>
  <c r="L13" i="1" s="1"/>
  <c r="L147" i="1"/>
  <c r="AP105" i="1"/>
  <c r="AP148" i="1" s="1"/>
  <c r="Z107" i="1"/>
  <c r="Z12" i="1" s="1"/>
  <c r="Z10" i="1" s="1"/>
  <c r="Z11" i="1" s="1"/>
  <c r="Z13" i="1" s="1"/>
  <c r="Z124" i="1" s="1"/>
  <c r="Z125" i="1" s="1"/>
  <c r="Z126" i="1" s="1"/>
  <c r="Z127" i="1" s="1"/>
  <c r="Z128" i="1" s="1"/>
  <c r="Z19" i="1" s="1"/>
  <c r="Z104" i="1"/>
  <c r="AK107" i="1"/>
  <c r="AK12" i="1" s="1"/>
  <c r="AK10" i="1" s="1"/>
  <c r="AK11" i="1" s="1"/>
  <c r="AK13" i="1" s="1"/>
  <c r="AK117" i="1" s="1"/>
  <c r="BG147" i="1"/>
  <c r="L134" i="1"/>
  <c r="CE105" i="1"/>
  <c r="CE148" i="1" s="1"/>
  <c r="AO107" i="1"/>
  <c r="AO12" i="1" s="1"/>
  <c r="AO10" i="1" s="1"/>
  <c r="AO11" i="1" s="1"/>
  <c r="AO13" i="1" s="1"/>
  <c r="AO124" i="1" s="1"/>
  <c r="AO125" i="1" s="1"/>
  <c r="AO126" i="1" s="1"/>
  <c r="AO127" i="1" s="1"/>
  <c r="AO128" i="1" s="1"/>
  <c r="AO19" i="1" s="1"/>
  <c r="AP104" i="1"/>
  <c r="AP147" i="1"/>
  <c r="I124" i="1"/>
  <c r="I125" i="1" s="1"/>
  <c r="I126" i="1" s="1"/>
  <c r="I127" i="1" s="1"/>
  <c r="I128" i="1" s="1"/>
  <c r="I19" i="1" s="1"/>
  <c r="I30" i="1" s="1"/>
  <c r="Q147" i="1"/>
  <c r="O104" i="1"/>
  <c r="I134" i="1"/>
  <c r="AD104" i="1"/>
  <c r="Q105" i="1"/>
  <c r="Q148" i="1" s="1"/>
  <c r="Q107" i="1"/>
  <c r="Q12" i="1" s="1"/>
  <c r="Q10" i="1" s="1"/>
  <c r="Q11" i="1" s="1"/>
  <c r="Q13" i="1" s="1"/>
  <c r="Q124" i="1" s="1"/>
  <c r="Q125" i="1" s="1"/>
  <c r="Q126" i="1" s="1"/>
  <c r="Q127" i="1" s="1"/>
  <c r="Q128" i="1" s="1"/>
  <c r="Q19" i="1" s="1"/>
  <c r="BZ147" i="1"/>
  <c r="L105" i="1"/>
  <c r="L148" i="1" s="1"/>
  <c r="BZ134" i="1"/>
  <c r="Q134" i="1"/>
  <c r="AO105" i="1"/>
  <c r="AO148" i="1" s="1"/>
  <c r="AK105" i="1"/>
  <c r="AK148" i="1" s="1"/>
  <c r="AN134" i="1"/>
  <c r="AN105" i="1"/>
  <c r="AN148" i="1" s="1"/>
  <c r="AN147" i="1"/>
  <c r="BR147" i="1"/>
  <c r="AK134" i="1"/>
  <c r="AN107" i="1"/>
  <c r="AN12" i="1" s="1"/>
  <c r="AN10" i="1" s="1"/>
  <c r="AN11" i="1" s="1"/>
  <c r="AN13" i="1" s="1"/>
  <c r="AN117" i="1" s="1"/>
  <c r="AO134" i="1"/>
  <c r="Z134" i="1"/>
  <c r="AP134" i="1"/>
  <c r="BR107" i="1"/>
  <c r="BR12" i="1" s="1"/>
  <c r="BR10" i="1" s="1"/>
  <c r="BR11" i="1" s="1"/>
  <c r="BR13" i="1" s="1"/>
  <c r="BR117" i="1" s="1"/>
  <c r="AA104" i="1"/>
  <c r="BP117" i="1"/>
  <c r="BP144" i="1" s="1"/>
  <c r="BP146" i="1" s="1"/>
  <c r="BP149" i="1" s="1"/>
  <c r="AB117" i="1"/>
  <c r="AB118" i="1" s="1"/>
  <c r="AB119" i="1" s="1"/>
  <c r="AB120" i="1" s="1"/>
  <c r="AB121" i="1" s="1"/>
  <c r="AB15" i="1" s="1"/>
  <c r="AL124" i="1"/>
  <c r="AL125" i="1" s="1"/>
  <c r="AL126" i="1" s="1"/>
  <c r="AL127" i="1" s="1"/>
  <c r="AL128" i="1" s="1"/>
  <c r="AL19" i="1" s="1"/>
  <c r="AL30" i="1" s="1"/>
  <c r="T107" i="1"/>
  <c r="T12" i="1" s="1"/>
  <c r="T10" i="1" s="1"/>
  <c r="T11" i="1" s="1"/>
  <c r="T13" i="1" s="1"/>
  <c r="T117" i="1" s="1"/>
  <c r="BT105" i="1"/>
  <c r="BT148" i="1" s="1"/>
  <c r="AM104" i="1"/>
  <c r="AM107" i="1"/>
  <c r="AM12" i="1" s="1"/>
  <c r="AM10" i="1" s="1"/>
  <c r="AM11" i="1" s="1"/>
  <c r="AM13" i="1" s="1"/>
  <c r="AM124" i="1" s="1"/>
  <c r="AM125" i="1" s="1"/>
  <c r="AM126" i="1" s="1"/>
  <c r="AM127" i="1" s="1"/>
  <c r="AM128" i="1" s="1"/>
  <c r="AM19" i="1" s="1"/>
  <c r="AM30" i="1" s="1"/>
  <c r="BT134" i="1"/>
  <c r="BG134" i="1"/>
  <c r="CC134" i="1"/>
  <c r="AY134" i="1"/>
  <c r="Y134" i="1"/>
  <c r="BG104" i="1"/>
  <c r="AT134" i="1"/>
  <c r="AZ104" i="1"/>
  <c r="CE104" i="1"/>
  <c r="AZ134" i="1"/>
  <c r="CC104" i="1"/>
  <c r="Z147" i="1"/>
  <c r="AL144" i="1"/>
  <c r="AL146" i="1" s="1"/>
  <c r="AL149" i="1" s="1"/>
  <c r="AL156" i="1" s="1"/>
  <c r="AL23" i="1" s="1"/>
  <c r="AL34" i="1" s="1"/>
  <c r="BG107" i="1"/>
  <c r="BG12" i="1" s="1"/>
  <c r="BG10" i="1" s="1"/>
  <c r="BG11" i="1" s="1"/>
  <c r="BG13" i="1" s="1"/>
  <c r="BG124" i="1" s="1"/>
  <c r="BG125" i="1" s="1"/>
  <c r="BG126" i="1" s="1"/>
  <c r="BG127" i="1" s="1"/>
  <c r="BG128" i="1" s="1"/>
  <c r="BG19" i="1" s="1"/>
  <c r="BG30" i="1" s="1"/>
  <c r="AI147" i="1"/>
  <c r="CC107" i="1"/>
  <c r="CC12" i="1" s="1"/>
  <c r="CC10" i="1" s="1"/>
  <c r="CC11" i="1" s="1"/>
  <c r="CC13" i="1" s="1"/>
  <c r="CC117" i="1" s="1"/>
  <c r="CC118" i="1" s="1"/>
  <c r="CC119" i="1" s="1"/>
  <c r="CC120" i="1" s="1"/>
  <c r="CC121" i="1" s="1"/>
  <c r="CC15" i="1" s="1"/>
  <c r="AX104" i="1"/>
  <c r="AD147" i="1"/>
  <c r="I104" i="1"/>
  <c r="AO147" i="1"/>
  <c r="AK147" i="1"/>
  <c r="AA134" i="1"/>
  <c r="AM134" i="1"/>
  <c r="BY134" i="1"/>
  <c r="AT104" i="1"/>
  <c r="AT107" i="1"/>
  <c r="AT12" i="1" s="1"/>
  <c r="AT10" i="1" s="1"/>
  <c r="AT11" i="1" s="1"/>
  <c r="AT13" i="1" s="1"/>
  <c r="AT105" i="1"/>
  <c r="AT148" i="1" s="1"/>
  <c r="AT147" i="1"/>
  <c r="BR104" i="1"/>
  <c r="G134" i="1"/>
  <c r="P104" i="1"/>
  <c r="BZ124" i="1"/>
  <c r="BZ125" i="1" s="1"/>
  <c r="BZ126" i="1" s="1"/>
  <c r="BZ127" i="1" s="1"/>
  <c r="BZ128" i="1" s="1"/>
  <c r="BZ19" i="1" s="1"/>
  <c r="BZ30" i="1" s="1"/>
  <c r="BZ105" i="1"/>
  <c r="BZ148" i="1" s="1"/>
  <c r="BZ104" i="1"/>
  <c r="AI134" i="1"/>
  <c r="AG107" i="1"/>
  <c r="AG12" i="1" s="1"/>
  <c r="AG10" i="1" s="1"/>
  <c r="AG11" i="1" s="1"/>
  <c r="AG13" i="1" s="1"/>
  <c r="AG117" i="1" s="1"/>
  <c r="AE105" i="1"/>
  <c r="AE148" i="1" s="1"/>
  <c r="BE105" i="1"/>
  <c r="BE148" i="1" s="1"/>
  <c r="AU147" i="1"/>
  <c r="AU134" i="1"/>
  <c r="AL131" i="1"/>
  <c r="AL133" i="1" s="1"/>
  <c r="AL135" i="1" s="1"/>
  <c r="AL22" i="1" s="1"/>
  <c r="AL33" i="1" s="1"/>
  <c r="AU104" i="1"/>
  <c r="AU107" i="1"/>
  <c r="AU12" i="1" s="1"/>
  <c r="AU10" i="1" s="1"/>
  <c r="AU11" i="1" s="1"/>
  <c r="AU13" i="1" s="1"/>
  <c r="AU105" i="1"/>
  <c r="AU148" i="1" s="1"/>
  <c r="CG134" i="1"/>
  <c r="CB134" i="1"/>
  <c r="AG104" i="1"/>
  <c r="CG147" i="1"/>
  <c r="AD105" i="1"/>
  <c r="AD148" i="1" s="1"/>
  <c r="AZ147" i="1"/>
  <c r="CC147" i="1"/>
  <c r="H147" i="1"/>
  <c r="AY105" i="1"/>
  <c r="AY148" i="1" s="1"/>
  <c r="CB147" i="1"/>
  <c r="AX147" i="1"/>
  <c r="O105" i="1"/>
  <c r="O148" i="1" s="1"/>
  <c r="P147" i="1"/>
  <c r="CG107" i="1"/>
  <c r="CG12" i="1" s="1"/>
  <c r="CG10" i="1" s="1"/>
  <c r="CG11" i="1" s="1"/>
  <c r="CG13" i="1" s="1"/>
  <c r="CG117" i="1" s="1"/>
  <c r="I105" i="1"/>
  <c r="I148" i="1" s="1"/>
  <c r="H134" i="1"/>
  <c r="AY107" i="1"/>
  <c r="AY12" i="1" s="1"/>
  <c r="AY10" i="1" s="1"/>
  <c r="AY11" i="1" s="1"/>
  <c r="AY13" i="1" s="1"/>
  <c r="AY117" i="1" s="1"/>
  <c r="CB105" i="1"/>
  <c r="CB148" i="1" s="1"/>
  <c r="AX134" i="1"/>
  <c r="P134" i="1"/>
  <c r="CB107" i="1"/>
  <c r="CB12" i="1" s="1"/>
  <c r="CB10" i="1" s="1"/>
  <c r="CB11" i="1" s="1"/>
  <c r="CB13" i="1" s="1"/>
  <c r="CB124" i="1" s="1"/>
  <c r="CB125" i="1" s="1"/>
  <c r="CB126" i="1" s="1"/>
  <c r="CB127" i="1" s="1"/>
  <c r="CB128" i="1" s="1"/>
  <c r="CB19" i="1" s="1"/>
  <c r="CG105" i="1"/>
  <c r="CG148" i="1" s="1"/>
  <c r="CD134" i="1"/>
  <c r="CD107" i="1"/>
  <c r="CD12" i="1" s="1"/>
  <c r="CD10" i="1" s="1"/>
  <c r="CD11" i="1" s="1"/>
  <c r="CD13" i="1" s="1"/>
  <c r="CD124" i="1" s="1"/>
  <c r="CD125" i="1" s="1"/>
  <c r="CD126" i="1" s="1"/>
  <c r="CD127" i="1" s="1"/>
  <c r="CD128" i="1" s="1"/>
  <c r="CD19" i="1" s="1"/>
  <c r="CD30" i="1" s="1"/>
  <c r="CD104" i="1"/>
  <c r="H105" i="1"/>
  <c r="H148" i="1" s="1"/>
  <c r="BR134" i="1"/>
  <c r="AX107" i="1"/>
  <c r="AX12" i="1" s="1"/>
  <c r="AX10" i="1" s="1"/>
  <c r="AX11" i="1" s="1"/>
  <c r="AX13" i="1" s="1"/>
  <c r="AX117" i="1" s="1"/>
  <c r="AX131" i="1" s="1"/>
  <c r="AX133" i="1" s="1"/>
  <c r="O134" i="1"/>
  <c r="Y147" i="1"/>
  <c r="Y107" i="1"/>
  <c r="Y12" i="1" s="1"/>
  <c r="Y10" i="1" s="1"/>
  <c r="Y11" i="1" s="1"/>
  <c r="Y13" i="1" s="1"/>
  <c r="Y124" i="1" s="1"/>
  <c r="Y125" i="1" s="1"/>
  <c r="Y126" i="1" s="1"/>
  <c r="Y127" i="1" s="1"/>
  <c r="Y128" i="1" s="1"/>
  <c r="Y19" i="1" s="1"/>
  <c r="P107" i="1"/>
  <c r="P12" i="1" s="1"/>
  <c r="P10" i="1" s="1"/>
  <c r="P11" i="1" s="1"/>
  <c r="P13" i="1" s="1"/>
  <c r="P124" i="1" s="1"/>
  <c r="P125" i="1" s="1"/>
  <c r="P126" i="1" s="1"/>
  <c r="P127" i="1" s="1"/>
  <c r="P128" i="1" s="1"/>
  <c r="P19" i="1" s="1"/>
  <c r="P30" i="1" s="1"/>
  <c r="AI104" i="1"/>
  <c r="AI107" i="1"/>
  <c r="AI12" i="1" s="1"/>
  <c r="AI10" i="1" s="1"/>
  <c r="AI11" i="1" s="1"/>
  <c r="AI13" i="1" s="1"/>
  <c r="AI105" i="1"/>
  <c r="AI148" i="1" s="1"/>
  <c r="CD147" i="1"/>
  <c r="AG147" i="1"/>
  <c r="AZ105" i="1"/>
  <c r="AZ148" i="1" s="1"/>
  <c r="I147" i="1"/>
  <c r="H107" i="1"/>
  <c r="H12" i="1" s="1"/>
  <c r="H10" i="1" s="1"/>
  <c r="H11" i="1" s="1"/>
  <c r="H13" i="1" s="1"/>
  <c r="H117" i="1" s="1"/>
  <c r="O147" i="1"/>
  <c r="Y104" i="1"/>
  <c r="AY104" i="1"/>
  <c r="AG134" i="1"/>
  <c r="AD134" i="1"/>
  <c r="AA107" i="1"/>
  <c r="AA12" i="1" s="1"/>
  <c r="AA10" i="1" s="1"/>
  <c r="AA11" i="1" s="1"/>
  <c r="AA13" i="1" s="1"/>
  <c r="AA124" i="1" s="1"/>
  <c r="AA125" i="1" s="1"/>
  <c r="AA126" i="1" s="1"/>
  <c r="AA127" i="1" s="1"/>
  <c r="AA128" i="1" s="1"/>
  <c r="AA19" i="1" s="1"/>
  <c r="AA30" i="1" s="1"/>
  <c r="CF103" i="1"/>
  <c r="CF105" i="1" s="1"/>
  <c r="CF148" i="1" s="1"/>
  <c r="AR105" i="1"/>
  <c r="AR148" i="1" s="1"/>
  <c r="T104" i="1"/>
  <c r="AE104" i="1"/>
  <c r="BT107" i="1"/>
  <c r="BT12" i="1" s="1"/>
  <c r="BT10" i="1" s="1"/>
  <c r="BT11" i="1" s="1"/>
  <c r="BT13" i="1" s="1"/>
  <c r="BT117" i="1" s="1"/>
  <c r="G147" i="1"/>
  <c r="AM147" i="1"/>
  <c r="BE134" i="1"/>
  <c r="X104" i="1"/>
  <c r="X12" i="1"/>
  <c r="X10" i="1" s="1"/>
  <c r="X11" i="1" s="1"/>
  <c r="X13" i="1" s="1"/>
  <c r="X105" i="1"/>
  <c r="X148" i="1" s="1"/>
  <c r="X134" i="1"/>
  <c r="AR107" i="1"/>
  <c r="AR12" i="1" s="1"/>
  <c r="AR10" i="1" s="1"/>
  <c r="AR11" i="1" s="1"/>
  <c r="AR13" i="1" s="1"/>
  <c r="AR124" i="1" s="1"/>
  <c r="AR125" i="1" s="1"/>
  <c r="AR126" i="1" s="1"/>
  <c r="AR127" i="1" s="1"/>
  <c r="AR128" i="1" s="1"/>
  <c r="AR19" i="1" s="1"/>
  <c r="BT104" i="1"/>
  <c r="G124" i="1"/>
  <c r="G125" i="1" s="1"/>
  <c r="G126" i="1" s="1"/>
  <c r="G127" i="1" s="1"/>
  <c r="G128" i="1" s="1"/>
  <c r="G19" i="1" s="1"/>
  <c r="G30" i="1" s="1"/>
  <c r="F105" i="1"/>
  <c r="F148" i="1" s="1"/>
  <c r="BE124" i="1"/>
  <c r="BE125" i="1" s="1"/>
  <c r="BE126" i="1" s="1"/>
  <c r="BE127" i="1" s="1"/>
  <c r="BE128" i="1" s="1"/>
  <c r="BE19" i="1" s="1"/>
  <c r="BE30" i="1" s="1"/>
  <c r="BY105" i="1"/>
  <c r="BY148" i="1" s="1"/>
  <c r="X147" i="1"/>
  <c r="BB103" i="1"/>
  <c r="BB105" i="1" s="1"/>
  <c r="BB148" i="1" s="1"/>
  <c r="T147" i="1"/>
  <c r="G105" i="1"/>
  <c r="G148" i="1" s="1"/>
  <c r="F134" i="1"/>
  <c r="BY107" i="1"/>
  <c r="BY12" i="1" s="1"/>
  <c r="BY10" i="1" s="1"/>
  <c r="BY11" i="1" s="1"/>
  <c r="BY13" i="1" s="1"/>
  <c r="BY124" i="1" s="1"/>
  <c r="BY125" i="1" s="1"/>
  <c r="BY126" i="1" s="1"/>
  <c r="BY127" i="1" s="1"/>
  <c r="BY128" i="1" s="1"/>
  <c r="BY19" i="1" s="1"/>
  <c r="BX104" i="1"/>
  <c r="BX105" i="1"/>
  <c r="BX148" i="1" s="1"/>
  <c r="BX107" i="1"/>
  <c r="BX12" i="1" s="1"/>
  <c r="BX10" i="1" s="1"/>
  <c r="BX11" i="1" s="1"/>
  <c r="BX13" i="1" s="1"/>
  <c r="U103" i="1"/>
  <c r="U104" i="1" s="1"/>
  <c r="BE147" i="1"/>
  <c r="G104" i="1"/>
  <c r="F107" i="1"/>
  <c r="F12" i="1" s="1"/>
  <c r="F10" i="1" s="1"/>
  <c r="F11" i="1" s="1"/>
  <c r="F13" i="1" s="1"/>
  <c r="F117" i="1" s="1"/>
  <c r="F131" i="1" s="1"/>
  <c r="F133" i="1" s="1"/>
  <c r="BY104" i="1"/>
  <c r="BX147" i="1"/>
  <c r="AF103" i="1"/>
  <c r="AF105" i="1" s="1"/>
  <c r="AF148" i="1" s="1"/>
  <c r="AR134" i="1"/>
  <c r="AE147" i="1"/>
  <c r="F147" i="1"/>
  <c r="AA147" i="1"/>
  <c r="AQ103" i="1"/>
  <c r="AQ104" i="1" s="1"/>
  <c r="AE107" i="1"/>
  <c r="AE12" i="1" s="1"/>
  <c r="AE10" i="1" s="1"/>
  <c r="AE11" i="1" s="1"/>
  <c r="AE13" i="1" s="1"/>
  <c r="AE117" i="1" s="1"/>
  <c r="AR147" i="1"/>
  <c r="T134" i="1"/>
  <c r="BU103" i="1"/>
  <c r="BU104" i="1" s="1"/>
  <c r="BE104" i="1"/>
  <c r="M134" i="10"/>
  <c r="M22" i="10" s="1"/>
  <c r="M33" i="10" s="1"/>
  <c r="C111" i="10"/>
  <c r="BO134" i="1"/>
  <c r="BO147" i="1"/>
  <c r="BZ131" i="1"/>
  <c r="BZ133" i="1" s="1"/>
  <c r="BZ118" i="1"/>
  <c r="BZ119" i="1" s="1"/>
  <c r="BZ120" i="1" s="1"/>
  <c r="BZ121" i="1" s="1"/>
  <c r="BZ15" i="1" s="1"/>
  <c r="BZ144" i="1"/>
  <c r="BZ146" i="1" s="1"/>
  <c r="AV147" i="1"/>
  <c r="BN107" i="1"/>
  <c r="BN12" i="1" s="1"/>
  <c r="BN10" i="1" s="1"/>
  <c r="BN11" i="1" s="1"/>
  <c r="BN13" i="1" s="1"/>
  <c r="BN104" i="1"/>
  <c r="BN105" i="1"/>
  <c r="BN148" i="1" s="1"/>
  <c r="BO105" i="1"/>
  <c r="BO148" i="1" s="1"/>
  <c r="BO104" i="1"/>
  <c r="BO107" i="1"/>
  <c r="BO12" i="1" s="1"/>
  <c r="BO10" i="1" s="1"/>
  <c r="BO11" i="1" s="1"/>
  <c r="BO13" i="1" s="1"/>
  <c r="BN147" i="1"/>
  <c r="BP30" i="1"/>
  <c r="BN134" i="1"/>
  <c r="AW107" i="1"/>
  <c r="AW12" i="1" s="1"/>
  <c r="AW10" i="1" s="1"/>
  <c r="AW11" i="1" s="1"/>
  <c r="AW13" i="1" s="1"/>
  <c r="AW104" i="1"/>
  <c r="AW105" i="1"/>
  <c r="AW148" i="1" s="1"/>
  <c r="AW147" i="1"/>
  <c r="AW134" i="1"/>
  <c r="BE131" i="1"/>
  <c r="BE133" i="1" s="1"/>
  <c r="BE118" i="1"/>
  <c r="BE119" i="1" s="1"/>
  <c r="BE120" i="1" s="1"/>
  <c r="BE121" i="1" s="1"/>
  <c r="BE15" i="1" s="1"/>
  <c r="BE144" i="1"/>
  <c r="BE146" i="1" s="1"/>
  <c r="BF104" i="1"/>
  <c r="BF107" i="1"/>
  <c r="BF12" i="1" s="1"/>
  <c r="BF10" i="1" s="1"/>
  <c r="BF11" i="1" s="1"/>
  <c r="BF13" i="1" s="1"/>
  <c r="BF105" i="1"/>
  <c r="BF148" i="1" s="1"/>
  <c r="BF134" i="1"/>
  <c r="BF147" i="1"/>
  <c r="AJ104" i="1"/>
  <c r="AJ105" i="1"/>
  <c r="AJ148" i="1" s="1"/>
  <c r="AJ107" i="1"/>
  <c r="AJ12" i="1" s="1"/>
  <c r="AJ10" i="1" s="1"/>
  <c r="AJ11" i="1" s="1"/>
  <c r="AJ13" i="1" s="1"/>
  <c r="AV134" i="1"/>
  <c r="AJ134" i="1"/>
  <c r="AM117" i="1"/>
  <c r="AM118" i="1" s="1"/>
  <c r="AM119" i="1" s="1"/>
  <c r="AM120" i="1" s="1"/>
  <c r="AM121" i="1" s="1"/>
  <c r="AM15" i="1" s="1"/>
  <c r="AJ147" i="1"/>
  <c r="AV104" i="1"/>
  <c r="AV107" i="1"/>
  <c r="AV12" i="1" s="1"/>
  <c r="AV10" i="1" s="1"/>
  <c r="AV11" i="1" s="1"/>
  <c r="AV13" i="1" s="1"/>
  <c r="AV105" i="1"/>
  <c r="AV148" i="1" s="1"/>
  <c r="O124" i="1"/>
  <c r="O125" i="1" s="1"/>
  <c r="O126" i="1" s="1"/>
  <c r="O127" i="1" s="1"/>
  <c r="O128" i="1" s="1"/>
  <c r="O19" i="1" s="1"/>
  <c r="O117" i="1"/>
  <c r="CA134" i="1"/>
  <c r="N104" i="1"/>
  <c r="N107" i="1"/>
  <c r="N12" i="1" s="1"/>
  <c r="N10" i="1" s="1"/>
  <c r="N11" i="1" s="1"/>
  <c r="N13" i="1" s="1"/>
  <c r="N105" i="1"/>
  <c r="N148" i="1" s="1"/>
  <c r="N134" i="1"/>
  <c r="E117" i="1"/>
  <c r="E124" i="1"/>
  <c r="E125" i="1" s="1"/>
  <c r="E126" i="1" s="1"/>
  <c r="E127" i="1" s="1"/>
  <c r="E128" i="1" s="1"/>
  <c r="E19" i="1" s="1"/>
  <c r="CA105" i="1"/>
  <c r="CA148" i="1" s="1"/>
  <c r="CA104" i="1"/>
  <c r="CA107" i="1"/>
  <c r="CA12" i="1" s="1"/>
  <c r="CA10" i="1" s="1"/>
  <c r="CA11" i="1" s="1"/>
  <c r="CA13" i="1" s="1"/>
  <c r="D117" i="1"/>
  <c r="D124" i="1"/>
  <c r="D125" i="1" s="1"/>
  <c r="D126" i="1" s="1"/>
  <c r="D127" i="1" s="1"/>
  <c r="D128" i="1" s="1"/>
  <c r="D19" i="1" s="1"/>
  <c r="M157" i="10"/>
  <c r="BH147" i="1"/>
  <c r="BQ134" i="1"/>
  <c r="BH134" i="1"/>
  <c r="BQ147" i="1"/>
  <c r="BH107" i="1"/>
  <c r="BH12" i="1" s="1"/>
  <c r="BH10" i="1" s="1"/>
  <c r="BH11" i="1" s="1"/>
  <c r="BH13" i="1" s="1"/>
  <c r="BH104" i="1"/>
  <c r="BH105" i="1"/>
  <c r="BH148" i="1" s="1"/>
  <c r="BQ104" i="1"/>
  <c r="BQ107" i="1"/>
  <c r="BQ12" i="1" s="1"/>
  <c r="BQ10" i="1" s="1"/>
  <c r="BQ11" i="1" s="1"/>
  <c r="BQ13" i="1" s="1"/>
  <c r="BQ105" i="1"/>
  <c r="BQ148" i="1" s="1"/>
  <c r="AB30" i="1"/>
  <c r="G131" i="1"/>
  <c r="G133" i="1" s="1"/>
  <c r="G118" i="1"/>
  <c r="G119" i="1" s="1"/>
  <c r="G120" i="1" s="1"/>
  <c r="G121" i="1" s="1"/>
  <c r="G15" i="1" s="1"/>
  <c r="H157" i="10"/>
  <c r="H156" i="10"/>
  <c r="H24" i="10" s="1"/>
  <c r="N130" i="10"/>
  <c r="N132" i="10" s="1"/>
  <c r="N117" i="10"/>
  <c r="N118" i="10" s="1"/>
  <c r="N119" i="10" s="1"/>
  <c r="N120" i="10" s="1"/>
  <c r="N15" i="10" s="1"/>
  <c r="N143" i="10"/>
  <c r="N145" i="10" s="1"/>
  <c r="N30" i="10"/>
  <c r="I157" i="10"/>
  <c r="I156" i="10"/>
  <c r="I24" i="10" s="1"/>
  <c r="D117" i="10"/>
  <c r="D118" i="10" s="1"/>
  <c r="D119" i="10" s="1"/>
  <c r="D120" i="10" s="1"/>
  <c r="D15" i="10" s="1"/>
  <c r="D26" i="10" s="1"/>
  <c r="D143" i="10"/>
  <c r="D145" i="10" s="1"/>
  <c r="D130" i="10"/>
  <c r="D132" i="10" s="1"/>
  <c r="BR124" i="1"/>
  <c r="BR125" i="1" s="1"/>
  <c r="BR126" i="1" s="1"/>
  <c r="BR127" i="1" s="1"/>
  <c r="BR128" i="1" s="1"/>
  <c r="BR19" i="1" s="1"/>
  <c r="BI134" i="1"/>
  <c r="BI147" i="1"/>
  <c r="BI105" i="1"/>
  <c r="BI148" i="1" s="1"/>
  <c r="BI104" i="1"/>
  <c r="BI107" i="1"/>
  <c r="BI12" i="1" s="1"/>
  <c r="BI10" i="1" s="1"/>
  <c r="BI11" i="1" s="1"/>
  <c r="BI13" i="1" s="1"/>
  <c r="AC134" i="1"/>
  <c r="AC147" i="1"/>
  <c r="AC104" i="1"/>
  <c r="AC107" i="1"/>
  <c r="AC12" i="1" s="1"/>
  <c r="AC10" i="1" s="1"/>
  <c r="AC11" i="1" s="1"/>
  <c r="AC13" i="1" s="1"/>
  <c r="AC105" i="1"/>
  <c r="AC148" i="1" s="1"/>
  <c r="R134" i="1"/>
  <c r="R147" i="1"/>
  <c r="R105" i="1"/>
  <c r="R148" i="1" s="1"/>
  <c r="R104" i="1"/>
  <c r="R107" i="1"/>
  <c r="R12" i="1" s="1"/>
  <c r="R10" i="1" s="1"/>
  <c r="R11" i="1" s="1"/>
  <c r="R13" i="1" s="1"/>
  <c r="BS147" i="1"/>
  <c r="CC131" i="1"/>
  <c r="CC133" i="1" s="1"/>
  <c r="BS134" i="1"/>
  <c r="BS105" i="1"/>
  <c r="BS148" i="1" s="1"/>
  <c r="BS104" i="1"/>
  <c r="BS107" i="1"/>
  <c r="BS12" i="1" s="1"/>
  <c r="BS10" i="1" s="1"/>
  <c r="BS11" i="1" s="1"/>
  <c r="BS13" i="1" s="1"/>
  <c r="BJ134" i="1"/>
  <c r="BJ147" i="1"/>
  <c r="BJ104" i="1"/>
  <c r="BJ107" i="1"/>
  <c r="BJ12" i="1" s="1"/>
  <c r="BJ10" i="1" s="1"/>
  <c r="BJ11" i="1" s="1"/>
  <c r="BJ13" i="1" s="1"/>
  <c r="BJ105" i="1"/>
  <c r="BJ148" i="1" s="1"/>
  <c r="AZ117" i="1"/>
  <c r="AZ124" i="1"/>
  <c r="AZ125" i="1" s="1"/>
  <c r="AZ126" i="1" s="1"/>
  <c r="AZ127" i="1" s="1"/>
  <c r="AZ128" i="1" s="1"/>
  <c r="AZ19" i="1" s="1"/>
  <c r="AD117" i="1"/>
  <c r="AD124" i="1"/>
  <c r="AD125" i="1" s="1"/>
  <c r="AD126" i="1" s="1"/>
  <c r="AD127" i="1" s="1"/>
  <c r="AD128" i="1" s="1"/>
  <c r="AD19" i="1" s="1"/>
  <c r="S134" i="1"/>
  <c r="S104" i="1"/>
  <c r="S107" i="1"/>
  <c r="S12" i="1" s="1"/>
  <c r="S10" i="1" s="1"/>
  <c r="S11" i="1" s="1"/>
  <c r="S13" i="1" s="1"/>
  <c r="S105" i="1"/>
  <c r="S148" i="1" s="1"/>
  <c r="S147" i="1"/>
  <c r="I131" i="1"/>
  <c r="I133" i="1" s="1"/>
  <c r="I118" i="1"/>
  <c r="I119" i="1" s="1"/>
  <c r="I120" i="1" s="1"/>
  <c r="I121" i="1" s="1"/>
  <c r="I15" i="1" s="1"/>
  <c r="I144" i="1"/>
  <c r="I146" i="1" s="1"/>
  <c r="O130" i="10"/>
  <c r="O132" i="10" s="1"/>
  <c r="O117" i="10"/>
  <c r="O118" i="10" s="1"/>
  <c r="O119" i="10" s="1"/>
  <c r="O120" i="10" s="1"/>
  <c r="O15" i="10" s="1"/>
  <c r="O143" i="10"/>
  <c r="O145" i="10" s="1"/>
  <c r="O30" i="10"/>
  <c r="J117" i="10"/>
  <c r="J118" i="10" s="1"/>
  <c r="J119" i="10" s="1"/>
  <c r="J120" i="10" s="1"/>
  <c r="J15" i="10" s="1"/>
  <c r="J130" i="10"/>
  <c r="J132" i="10" s="1"/>
  <c r="J143" i="10"/>
  <c r="J145" i="10" s="1"/>
  <c r="J30" i="10"/>
  <c r="K117" i="10"/>
  <c r="K118" i="10" s="1"/>
  <c r="K119" i="10" s="1"/>
  <c r="K120" i="10" s="1"/>
  <c r="K15" i="10" s="1"/>
  <c r="K26" i="10" s="1"/>
  <c r="K130" i="10"/>
  <c r="K132" i="10" s="1"/>
  <c r="K143" i="10"/>
  <c r="K145" i="10" s="1"/>
  <c r="K30" i="10"/>
  <c r="C52" i="10"/>
  <c r="C51" i="10"/>
  <c r="L51" i="10"/>
  <c r="L52" i="10"/>
  <c r="BK147" i="1"/>
  <c r="BK134" i="1"/>
  <c r="BK104" i="1"/>
  <c r="BK107" i="1"/>
  <c r="BK12" i="1" s="1"/>
  <c r="BK10" i="1" s="1"/>
  <c r="BK11" i="1" s="1"/>
  <c r="BK13" i="1" s="1"/>
  <c r="BK105" i="1"/>
  <c r="BK148" i="1" s="1"/>
  <c r="BA134" i="1"/>
  <c r="BA147" i="1"/>
  <c r="BA104" i="1"/>
  <c r="BA107" i="1"/>
  <c r="BA12" i="1" s="1"/>
  <c r="BA10" i="1" s="1"/>
  <c r="BA11" i="1" s="1"/>
  <c r="BA13" i="1" s="1"/>
  <c r="BA105" i="1"/>
  <c r="BA148" i="1" s="1"/>
  <c r="AP117" i="1"/>
  <c r="AP124" i="1"/>
  <c r="AP125" i="1" s="1"/>
  <c r="AP126" i="1" s="1"/>
  <c r="AP127" i="1" s="1"/>
  <c r="AP128" i="1" s="1"/>
  <c r="AP19" i="1" s="1"/>
  <c r="J124" i="1"/>
  <c r="J125" i="1" s="1"/>
  <c r="J126" i="1" s="1"/>
  <c r="J127" i="1" s="1"/>
  <c r="J128" i="1" s="1"/>
  <c r="J19" i="1" s="1"/>
  <c r="J117" i="1"/>
  <c r="BV147" i="1"/>
  <c r="BV134" i="1"/>
  <c r="BV104" i="1"/>
  <c r="BV107" i="1"/>
  <c r="BV12" i="1" s="1"/>
  <c r="BV10" i="1" s="1"/>
  <c r="BV11" i="1" s="1"/>
  <c r="BV13" i="1" s="1"/>
  <c r="BV105" i="1"/>
  <c r="BV148" i="1" s="1"/>
  <c r="BC147" i="1"/>
  <c r="BL104" i="1"/>
  <c r="BL105" i="1"/>
  <c r="BL148" i="1" s="1"/>
  <c r="BL107" i="1"/>
  <c r="BL12" i="1" s="1"/>
  <c r="BL10" i="1" s="1"/>
  <c r="BL11" i="1" s="1"/>
  <c r="BL13" i="1" s="1"/>
  <c r="BL147" i="1"/>
  <c r="BL134" i="1"/>
  <c r="BC104" i="1"/>
  <c r="BC107" i="1"/>
  <c r="BC12" i="1" s="1"/>
  <c r="BC10" i="1" s="1"/>
  <c r="BC11" i="1" s="1"/>
  <c r="BC13" i="1" s="1"/>
  <c r="BC105" i="1"/>
  <c r="BC148" i="1" s="1"/>
  <c r="BC134" i="1"/>
  <c r="BB53" i="1"/>
  <c r="V147" i="1"/>
  <c r="V104" i="1"/>
  <c r="V107" i="1"/>
  <c r="V12" i="1" s="1"/>
  <c r="V10" i="1" s="1"/>
  <c r="V11" i="1" s="1"/>
  <c r="V13" i="1" s="1"/>
  <c r="V105" i="1"/>
  <c r="V148" i="1" s="1"/>
  <c r="V134" i="1"/>
  <c r="U53" i="1"/>
  <c r="AQ52" i="1"/>
  <c r="L124" i="1"/>
  <c r="L125" i="1" s="1"/>
  <c r="L126" i="1" s="1"/>
  <c r="L127" i="1" s="1"/>
  <c r="L128" i="1" s="1"/>
  <c r="L19" i="1" s="1"/>
  <c r="L117" i="1"/>
  <c r="BU53" i="1"/>
  <c r="CF53" i="1"/>
  <c r="BU52" i="1"/>
  <c r="U52" i="1"/>
  <c r="CF52" i="1"/>
  <c r="BB52" i="1"/>
  <c r="AQ53" i="1"/>
  <c r="AF52" i="1"/>
  <c r="AF53" i="1"/>
  <c r="L111" i="10"/>
  <c r="CE124" i="1"/>
  <c r="CE125" i="1" s="1"/>
  <c r="CE126" i="1" s="1"/>
  <c r="CE127" i="1" s="1"/>
  <c r="CE128" i="1" s="1"/>
  <c r="CE19" i="1" s="1"/>
  <c r="CE117" i="1"/>
  <c r="CE145" i="1"/>
  <c r="CE147" i="1" s="1"/>
  <c r="CE132" i="1"/>
  <c r="CE134" i="1" s="1"/>
  <c r="BU132" i="1"/>
  <c r="BU145" i="1"/>
  <c r="BB145" i="1"/>
  <c r="BB132" i="1"/>
  <c r="AQ145" i="1"/>
  <c r="AQ132" i="1"/>
  <c r="AF145" i="1"/>
  <c r="AF132" i="1"/>
  <c r="U145" i="1"/>
  <c r="U132" i="1"/>
  <c r="CF145" i="1"/>
  <c r="CF132" i="1"/>
  <c r="L102" i="10"/>
  <c r="L29" i="10" s="1"/>
  <c r="C102" i="10"/>
  <c r="C29" i="10" s="1"/>
  <c r="G31" i="10" l="1"/>
  <c r="G21" i="10"/>
  <c r="G32" i="10" s="1"/>
  <c r="F26" i="10"/>
  <c r="F136" i="10"/>
  <c r="F138" i="10" s="1"/>
  <c r="F140" i="10" s="1"/>
  <c r="F27" i="10" s="1"/>
  <c r="F134" i="10"/>
  <c r="F22" i="10" s="1"/>
  <c r="F33" i="10" s="1"/>
  <c r="F148" i="10"/>
  <c r="F155" i="10" s="1"/>
  <c r="F23" i="10" s="1"/>
  <c r="F34" i="10" s="1"/>
  <c r="F149" i="10"/>
  <c r="L57" i="10"/>
  <c r="C57" i="10"/>
  <c r="E17" i="10"/>
  <c r="E28" i="10" s="1"/>
  <c r="E157" i="10"/>
  <c r="E159" i="10" s="1"/>
  <c r="E160" i="10" s="1"/>
  <c r="E20" i="10" s="1"/>
  <c r="E24" i="10"/>
  <c r="AX118" i="1"/>
  <c r="AX119" i="1" s="1"/>
  <c r="AX120" i="1" s="1"/>
  <c r="AX121" i="1" s="1"/>
  <c r="AX15" i="1" s="1"/>
  <c r="AK124" i="1"/>
  <c r="AK125" i="1" s="1"/>
  <c r="AK126" i="1" s="1"/>
  <c r="AK127" i="1" s="1"/>
  <c r="AK128" i="1" s="1"/>
  <c r="AK19" i="1" s="1"/>
  <c r="T124" i="1"/>
  <c r="T125" i="1" s="1"/>
  <c r="T126" i="1" s="1"/>
  <c r="T127" i="1" s="1"/>
  <c r="T128" i="1" s="1"/>
  <c r="T19" i="1" s="1"/>
  <c r="T30" i="1" s="1"/>
  <c r="U107" i="1"/>
  <c r="U12" i="1" s="1"/>
  <c r="U10" i="1" s="1"/>
  <c r="U11" i="1" s="1"/>
  <c r="U13" i="1" s="1"/>
  <c r="U124" i="1" s="1"/>
  <c r="U125" i="1" s="1"/>
  <c r="U126" i="1" s="1"/>
  <c r="U127" i="1" s="1"/>
  <c r="U128" i="1" s="1"/>
  <c r="U19" i="1" s="1"/>
  <c r="Z117" i="1"/>
  <c r="Z118" i="1" s="1"/>
  <c r="Z119" i="1" s="1"/>
  <c r="Z120" i="1" s="1"/>
  <c r="Z121" i="1" s="1"/>
  <c r="Z15" i="1" s="1"/>
  <c r="AQ147" i="1"/>
  <c r="AL150" i="1"/>
  <c r="AL157" i="1" s="1"/>
  <c r="AL24" i="1" s="1"/>
  <c r="AO117" i="1"/>
  <c r="AO144" i="1" s="1"/>
  <c r="AO146" i="1" s="1"/>
  <c r="AO149" i="1" s="1"/>
  <c r="AF147" i="1"/>
  <c r="AQ105" i="1"/>
  <c r="AQ148" i="1" s="1"/>
  <c r="AQ107" i="1"/>
  <c r="AQ12" i="1" s="1"/>
  <c r="AQ10" i="1" s="1"/>
  <c r="AQ11" i="1" s="1"/>
  <c r="AQ13" i="1" s="1"/>
  <c r="AQ124" i="1" s="1"/>
  <c r="AQ125" i="1" s="1"/>
  <c r="AQ126" i="1" s="1"/>
  <c r="AQ127" i="1" s="1"/>
  <c r="AQ128" i="1" s="1"/>
  <c r="AQ19" i="1" s="1"/>
  <c r="CC124" i="1"/>
  <c r="CC125" i="1" s="1"/>
  <c r="CC126" i="1" s="1"/>
  <c r="CC127" i="1" s="1"/>
  <c r="CC128" i="1" s="1"/>
  <c r="CC19" i="1" s="1"/>
  <c r="CC30" i="1" s="1"/>
  <c r="CC144" i="1"/>
  <c r="CC146" i="1" s="1"/>
  <c r="CC149" i="1" s="1"/>
  <c r="CC158" i="1" s="1"/>
  <c r="Q117" i="1"/>
  <c r="Q131" i="1" s="1"/>
  <c r="Q133" i="1" s="1"/>
  <c r="CB117" i="1"/>
  <c r="CB131" i="1" s="1"/>
  <c r="CB133" i="1" s="1"/>
  <c r="BT124" i="1"/>
  <c r="BT125" i="1" s="1"/>
  <c r="BT126" i="1" s="1"/>
  <c r="BT127" i="1" s="1"/>
  <c r="BT128" i="1" s="1"/>
  <c r="BT19" i="1" s="1"/>
  <c r="BT30" i="1" s="1"/>
  <c r="AX144" i="1"/>
  <c r="AX146" i="1" s="1"/>
  <c r="AX149" i="1" s="1"/>
  <c r="BZ149" i="1"/>
  <c r="BZ156" i="1" s="1"/>
  <c r="BZ23" i="1" s="1"/>
  <c r="BZ34" i="1" s="1"/>
  <c r="AN124" i="1"/>
  <c r="AN125" i="1" s="1"/>
  <c r="AN126" i="1" s="1"/>
  <c r="AN127" i="1" s="1"/>
  <c r="AN128" i="1" s="1"/>
  <c r="AN19" i="1" s="1"/>
  <c r="AN30" i="1" s="1"/>
  <c r="CG124" i="1"/>
  <c r="CG125" i="1" s="1"/>
  <c r="CG126" i="1" s="1"/>
  <c r="CG127" i="1" s="1"/>
  <c r="CG128" i="1" s="1"/>
  <c r="CG19" i="1" s="1"/>
  <c r="CG30" i="1" s="1"/>
  <c r="AG124" i="1"/>
  <c r="AG125" i="1" s="1"/>
  <c r="AG126" i="1" s="1"/>
  <c r="AG127" i="1" s="1"/>
  <c r="AG128" i="1" s="1"/>
  <c r="AG19" i="1" s="1"/>
  <c r="AG30" i="1" s="1"/>
  <c r="BP118" i="1"/>
  <c r="BP119" i="1" s="1"/>
  <c r="BP120" i="1" s="1"/>
  <c r="BP121" i="1" s="1"/>
  <c r="BP15" i="1" s="1"/>
  <c r="BP26" i="1" s="1"/>
  <c r="BP131" i="1"/>
  <c r="BP133" i="1" s="1"/>
  <c r="BP135" i="1" s="1"/>
  <c r="BP22" i="1" s="1"/>
  <c r="BP33" i="1" s="1"/>
  <c r="AQ134" i="1"/>
  <c r="AF107" i="1"/>
  <c r="AF12" i="1" s="1"/>
  <c r="AF10" i="1" s="1"/>
  <c r="AF11" i="1" s="1"/>
  <c r="AF13" i="1" s="1"/>
  <c r="AF124" i="1" s="1"/>
  <c r="AF125" i="1" s="1"/>
  <c r="AF126" i="1" s="1"/>
  <c r="AF127" i="1" s="1"/>
  <c r="AF128" i="1" s="1"/>
  <c r="AF19" i="1" s="1"/>
  <c r="AF104" i="1"/>
  <c r="BB134" i="1"/>
  <c r="AF134" i="1"/>
  <c r="BB147" i="1"/>
  <c r="BB107" i="1"/>
  <c r="BB12" i="1" s="1"/>
  <c r="BB10" i="1" s="1"/>
  <c r="BB11" i="1" s="1"/>
  <c r="BB13" i="1" s="1"/>
  <c r="BB117" i="1" s="1"/>
  <c r="BB131" i="1" s="1"/>
  <c r="BB133" i="1" s="1"/>
  <c r="AL158" i="1"/>
  <c r="F124" i="1"/>
  <c r="F125" i="1" s="1"/>
  <c r="F126" i="1" s="1"/>
  <c r="F127" i="1" s="1"/>
  <c r="F128" i="1" s="1"/>
  <c r="F19" i="1" s="1"/>
  <c r="F30" i="1" s="1"/>
  <c r="AX124" i="1"/>
  <c r="AX125" i="1" s="1"/>
  <c r="AX126" i="1" s="1"/>
  <c r="AX127" i="1" s="1"/>
  <c r="AX128" i="1" s="1"/>
  <c r="AX19" i="1" s="1"/>
  <c r="AX30" i="1" s="1"/>
  <c r="P117" i="1"/>
  <c r="P131" i="1" s="1"/>
  <c r="P133" i="1" s="1"/>
  <c r="P135" i="1" s="1"/>
  <c r="P22" i="1" s="1"/>
  <c r="P33" i="1" s="1"/>
  <c r="AA117" i="1"/>
  <c r="AA118" i="1" s="1"/>
  <c r="AA119" i="1" s="1"/>
  <c r="AA120" i="1" s="1"/>
  <c r="AA121" i="1" s="1"/>
  <c r="AA15" i="1" s="1"/>
  <c r="AA26" i="1" s="1"/>
  <c r="AB144" i="1"/>
  <c r="AB146" i="1" s="1"/>
  <c r="AB149" i="1" s="1"/>
  <c r="AB156" i="1" s="1"/>
  <c r="AB23" i="1" s="1"/>
  <c r="AB34" i="1" s="1"/>
  <c r="AB131" i="1"/>
  <c r="AB133" i="1" s="1"/>
  <c r="AB135" i="1" s="1"/>
  <c r="AB22" i="1" s="1"/>
  <c r="AB33" i="1" s="1"/>
  <c r="BG117" i="1"/>
  <c r="G149" i="1"/>
  <c r="G158" i="1" s="1"/>
  <c r="Y117" i="1"/>
  <c r="Y131" i="1" s="1"/>
  <c r="Y133" i="1" s="1"/>
  <c r="F144" i="1"/>
  <c r="F146" i="1" s="1"/>
  <c r="F149" i="1" s="1"/>
  <c r="F158" i="1" s="1"/>
  <c r="H124" i="1"/>
  <c r="H125" i="1" s="1"/>
  <c r="H126" i="1" s="1"/>
  <c r="H127" i="1" s="1"/>
  <c r="H128" i="1" s="1"/>
  <c r="H19" i="1" s="1"/>
  <c r="H30" i="1" s="1"/>
  <c r="AY124" i="1"/>
  <c r="AY125" i="1" s="1"/>
  <c r="AY126" i="1" s="1"/>
  <c r="AY127" i="1" s="1"/>
  <c r="AY128" i="1" s="1"/>
  <c r="AY19" i="1" s="1"/>
  <c r="AY30" i="1" s="1"/>
  <c r="F135" i="1"/>
  <c r="F22" i="1" s="1"/>
  <c r="F33" i="1" s="1"/>
  <c r="AU124" i="1"/>
  <c r="AU125" i="1" s="1"/>
  <c r="AU126" i="1" s="1"/>
  <c r="AU127" i="1" s="1"/>
  <c r="AU128" i="1" s="1"/>
  <c r="AU19" i="1" s="1"/>
  <c r="AU117" i="1"/>
  <c r="AT117" i="1"/>
  <c r="AT124" i="1"/>
  <c r="AT125" i="1" s="1"/>
  <c r="AT126" i="1" s="1"/>
  <c r="AT127" i="1" s="1"/>
  <c r="AT128" i="1" s="1"/>
  <c r="AT19" i="1" s="1"/>
  <c r="CD117" i="1"/>
  <c r="CD144" i="1" s="1"/>
  <c r="CD146" i="1" s="1"/>
  <c r="CD149" i="1" s="1"/>
  <c r="CD158" i="1" s="1"/>
  <c r="BU147" i="1"/>
  <c r="CF147" i="1"/>
  <c r="I149" i="1"/>
  <c r="I150" i="1" s="1"/>
  <c r="I157" i="1" s="1"/>
  <c r="I24" i="1" s="1"/>
  <c r="F118" i="1"/>
  <c r="F119" i="1" s="1"/>
  <c r="F120" i="1" s="1"/>
  <c r="F121" i="1" s="1"/>
  <c r="F15" i="1" s="1"/>
  <c r="F26" i="1" s="1"/>
  <c r="AI117" i="1"/>
  <c r="AI124" i="1"/>
  <c r="AI125" i="1" s="1"/>
  <c r="AI126" i="1" s="1"/>
  <c r="AI127" i="1" s="1"/>
  <c r="AI128" i="1" s="1"/>
  <c r="AI19" i="1" s="1"/>
  <c r="CF107" i="1"/>
  <c r="CF12" i="1" s="1"/>
  <c r="CF10" i="1" s="1"/>
  <c r="CF11" i="1" s="1"/>
  <c r="CF13" i="1" s="1"/>
  <c r="CF124" i="1" s="1"/>
  <c r="CF125" i="1" s="1"/>
  <c r="CF126" i="1" s="1"/>
  <c r="CF127" i="1" s="1"/>
  <c r="CF128" i="1" s="1"/>
  <c r="CF19" i="1" s="1"/>
  <c r="CF30" i="1" s="1"/>
  <c r="BU105" i="1"/>
  <c r="BU148" i="1" s="1"/>
  <c r="BU134" i="1"/>
  <c r="CF104" i="1"/>
  <c r="BU107" i="1"/>
  <c r="BU12" i="1" s="1"/>
  <c r="BU10" i="1" s="1"/>
  <c r="BU11" i="1" s="1"/>
  <c r="BU13" i="1" s="1"/>
  <c r="BU124" i="1" s="1"/>
  <c r="BU125" i="1" s="1"/>
  <c r="BU126" i="1" s="1"/>
  <c r="BU127" i="1" s="1"/>
  <c r="BU128" i="1" s="1"/>
  <c r="BU19" i="1" s="1"/>
  <c r="BU30" i="1" s="1"/>
  <c r="CF134" i="1"/>
  <c r="U147" i="1"/>
  <c r="U105" i="1"/>
  <c r="U148" i="1" s="1"/>
  <c r="BX117" i="1"/>
  <c r="BX124" i="1"/>
  <c r="BX125" i="1" s="1"/>
  <c r="BX126" i="1" s="1"/>
  <c r="BX127" i="1" s="1"/>
  <c r="BX128" i="1" s="1"/>
  <c r="BX19" i="1" s="1"/>
  <c r="BX30" i="1" s="1"/>
  <c r="AE124" i="1"/>
  <c r="AE125" i="1" s="1"/>
  <c r="AE126" i="1" s="1"/>
  <c r="AE127" i="1" s="1"/>
  <c r="AE128" i="1" s="1"/>
  <c r="AE19" i="1" s="1"/>
  <c r="AE30" i="1" s="1"/>
  <c r="U134" i="1"/>
  <c r="BB104" i="1"/>
  <c r="AR117" i="1"/>
  <c r="AR144" i="1" s="1"/>
  <c r="AR146" i="1" s="1"/>
  <c r="AR149" i="1" s="1"/>
  <c r="BE149" i="1"/>
  <c r="BE156" i="1" s="1"/>
  <c r="BE23" i="1" s="1"/>
  <c r="BE34" i="1" s="1"/>
  <c r="BY117" i="1"/>
  <c r="BY118" i="1" s="1"/>
  <c r="BY119" i="1" s="1"/>
  <c r="BY120" i="1" s="1"/>
  <c r="BY121" i="1" s="1"/>
  <c r="BY15" i="1" s="1"/>
  <c r="X117" i="1"/>
  <c r="X124" i="1"/>
  <c r="X125" i="1" s="1"/>
  <c r="X126" i="1" s="1"/>
  <c r="X127" i="1" s="1"/>
  <c r="X128" i="1" s="1"/>
  <c r="X19" i="1" s="1"/>
  <c r="BZ26" i="1"/>
  <c r="BZ135" i="1"/>
  <c r="BZ22" i="1" s="1"/>
  <c r="BZ33" i="1" s="1"/>
  <c r="BY30" i="1"/>
  <c r="AM131" i="1"/>
  <c r="AM133" i="1" s="1"/>
  <c r="AM135" i="1" s="1"/>
  <c r="AM22" i="1" s="1"/>
  <c r="AM33" i="1" s="1"/>
  <c r="BP158" i="1"/>
  <c r="BP150" i="1"/>
  <c r="BP157" i="1" s="1"/>
  <c r="BP24" i="1" s="1"/>
  <c r="BP156" i="1"/>
  <c r="BP23" i="1" s="1"/>
  <c r="BP34" i="1" s="1"/>
  <c r="BN124" i="1"/>
  <c r="BN125" i="1" s="1"/>
  <c r="BN126" i="1" s="1"/>
  <c r="BN127" i="1" s="1"/>
  <c r="BN128" i="1" s="1"/>
  <c r="BN19" i="1" s="1"/>
  <c r="BN117" i="1"/>
  <c r="BO124" i="1"/>
  <c r="BO125" i="1" s="1"/>
  <c r="BO126" i="1" s="1"/>
  <c r="BO127" i="1" s="1"/>
  <c r="BO128" i="1" s="1"/>
  <c r="BO19" i="1" s="1"/>
  <c r="BO117" i="1"/>
  <c r="BE26" i="1"/>
  <c r="BE135" i="1"/>
  <c r="BE22" i="1" s="1"/>
  <c r="BE33" i="1" s="1"/>
  <c r="BF124" i="1"/>
  <c r="BF125" i="1" s="1"/>
  <c r="BF126" i="1" s="1"/>
  <c r="BF127" i="1" s="1"/>
  <c r="BF128" i="1" s="1"/>
  <c r="BF19" i="1" s="1"/>
  <c r="BF117" i="1"/>
  <c r="AW124" i="1"/>
  <c r="AW125" i="1" s="1"/>
  <c r="AW126" i="1" s="1"/>
  <c r="AW127" i="1" s="1"/>
  <c r="AW128" i="1" s="1"/>
  <c r="AW19" i="1" s="1"/>
  <c r="AW30" i="1" s="1"/>
  <c r="AW117" i="1"/>
  <c r="AV124" i="1"/>
  <c r="AV125" i="1" s="1"/>
  <c r="AV126" i="1" s="1"/>
  <c r="AV127" i="1" s="1"/>
  <c r="AV128" i="1" s="1"/>
  <c r="AV19" i="1" s="1"/>
  <c r="AV117" i="1"/>
  <c r="AJ124" i="1"/>
  <c r="AJ125" i="1" s="1"/>
  <c r="AJ126" i="1" s="1"/>
  <c r="AJ127" i="1" s="1"/>
  <c r="AJ128" i="1" s="1"/>
  <c r="AJ19" i="1" s="1"/>
  <c r="AJ30" i="1" s="1"/>
  <c r="AJ117" i="1"/>
  <c r="AM144" i="1"/>
  <c r="AM146" i="1" s="1"/>
  <c r="AM149" i="1" s="1"/>
  <c r="AM158" i="1" s="1"/>
  <c r="AK30" i="1"/>
  <c r="AK131" i="1"/>
  <c r="AK133" i="1" s="1"/>
  <c r="AK118" i="1"/>
  <c r="AK119" i="1" s="1"/>
  <c r="AK120" i="1" s="1"/>
  <c r="AK121" i="1" s="1"/>
  <c r="AK15" i="1" s="1"/>
  <c r="AK144" i="1"/>
  <c r="AK146" i="1" s="1"/>
  <c r="AK149" i="1" s="1"/>
  <c r="Z131" i="1"/>
  <c r="Z133" i="1" s="1"/>
  <c r="Z144" i="1"/>
  <c r="Z146" i="1" s="1"/>
  <c r="Z149" i="1" s="1"/>
  <c r="Z30" i="1"/>
  <c r="Y30" i="1"/>
  <c r="N117" i="1"/>
  <c r="N124" i="1"/>
  <c r="N125" i="1" s="1"/>
  <c r="N126" i="1" s="1"/>
  <c r="N127" i="1" s="1"/>
  <c r="N128" i="1" s="1"/>
  <c r="N19" i="1" s="1"/>
  <c r="O131" i="1"/>
  <c r="O133" i="1" s="1"/>
  <c r="O118" i="1"/>
  <c r="O119" i="1" s="1"/>
  <c r="O120" i="1" s="1"/>
  <c r="O121" i="1" s="1"/>
  <c r="O15" i="1" s="1"/>
  <c r="O144" i="1"/>
  <c r="O146" i="1" s="1"/>
  <c r="O149" i="1" s="1"/>
  <c r="O30" i="1"/>
  <c r="D30" i="1"/>
  <c r="D131" i="1"/>
  <c r="D133" i="1" s="1"/>
  <c r="D118" i="1"/>
  <c r="D119" i="1" s="1"/>
  <c r="D120" i="1" s="1"/>
  <c r="D121" i="1" s="1"/>
  <c r="D15" i="1" s="1"/>
  <c r="D144" i="1"/>
  <c r="D146" i="1" s="1"/>
  <c r="D149" i="1" s="1"/>
  <c r="CA117" i="1"/>
  <c r="CA124" i="1"/>
  <c r="CA125" i="1" s="1"/>
  <c r="CA126" i="1" s="1"/>
  <c r="CA127" i="1" s="1"/>
  <c r="CA128" i="1" s="1"/>
  <c r="CA19" i="1" s="1"/>
  <c r="CA30" i="1" s="1"/>
  <c r="E30" i="1"/>
  <c r="E131" i="1"/>
  <c r="E133" i="1" s="1"/>
  <c r="E118" i="1"/>
  <c r="E119" i="1" s="1"/>
  <c r="E120" i="1" s="1"/>
  <c r="E121" i="1" s="1"/>
  <c r="E15" i="1" s="1"/>
  <c r="E144" i="1"/>
  <c r="E146" i="1" s="1"/>
  <c r="E149" i="1" s="1"/>
  <c r="BQ117" i="1"/>
  <c r="BQ124" i="1"/>
  <c r="BQ125" i="1" s="1"/>
  <c r="BQ126" i="1" s="1"/>
  <c r="BQ127" i="1" s="1"/>
  <c r="BQ128" i="1" s="1"/>
  <c r="BQ19" i="1" s="1"/>
  <c r="BH117" i="1"/>
  <c r="BH124" i="1"/>
  <c r="BH125" i="1" s="1"/>
  <c r="BH126" i="1" s="1"/>
  <c r="BH127" i="1" s="1"/>
  <c r="BH128" i="1" s="1"/>
  <c r="BH19" i="1" s="1"/>
  <c r="BH30" i="1" s="1"/>
  <c r="AX26" i="1"/>
  <c r="AX135" i="1"/>
  <c r="AX22" i="1" s="1"/>
  <c r="AX33" i="1" s="1"/>
  <c r="AM26" i="1"/>
  <c r="AB26" i="1"/>
  <c r="Q30" i="1"/>
  <c r="G26" i="1"/>
  <c r="G135" i="1"/>
  <c r="G22" i="1" s="1"/>
  <c r="G33" i="1" s="1"/>
  <c r="N134" i="10"/>
  <c r="N22" i="10" s="1"/>
  <c r="N33" i="10" s="1"/>
  <c r="N148" i="10"/>
  <c r="N155" i="10" s="1"/>
  <c r="N23" i="10" s="1"/>
  <c r="N34" i="10" s="1"/>
  <c r="N149" i="10"/>
  <c r="N26" i="10"/>
  <c r="D134" i="10"/>
  <c r="D22" i="10" s="1"/>
  <c r="D33" i="10" s="1"/>
  <c r="D148" i="10"/>
  <c r="D155" i="10" s="1"/>
  <c r="D23" i="10" s="1"/>
  <c r="D34" i="10" s="1"/>
  <c r="D149" i="10"/>
  <c r="CB30" i="1"/>
  <c r="BR30" i="1"/>
  <c r="BR131" i="1"/>
  <c r="BR133" i="1" s="1"/>
  <c r="BR118" i="1"/>
  <c r="BR119" i="1" s="1"/>
  <c r="BR120" i="1" s="1"/>
  <c r="BR121" i="1" s="1"/>
  <c r="BR15" i="1" s="1"/>
  <c r="BR144" i="1"/>
  <c r="BR146" i="1" s="1"/>
  <c r="BR149" i="1" s="1"/>
  <c r="BI124" i="1"/>
  <c r="BI125" i="1" s="1"/>
  <c r="BI126" i="1" s="1"/>
  <c r="BI127" i="1" s="1"/>
  <c r="BI128" i="1" s="1"/>
  <c r="BI19" i="1" s="1"/>
  <c r="BI117" i="1"/>
  <c r="AY131" i="1"/>
  <c r="AY133" i="1" s="1"/>
  <c r="AY118" i="1"/>
  <c r="AY119" i="1" s="1"/>
  <c r="AY120" i="1" s="1"/>
  <c r="AY121" i="1" s="1"/>
  <c r="AY15" i="1" s="1"/>
  <c r="AY144" i="1"/>
  <c r="AY146" i="1" s="1"/>
  <c r="AY149" i="1" s="1"/>
  <c r="AO30" i="1"/>
  <c r="AN131" i="1"/>
  <c r="AN133" i="1" s="1"/>
  <c r="AN118" i="1"/>
  <c r="AN119" i="1" s="1"/>
  <c r="AN120" i="1" s="1"/>
  <c r="AN121" i="1" s="1"/>
  <c r="AN15" i="1" s="1"/>
  <c r="AN144" i="1"/>
  <c r="AN146" i="1" s="1"/>
  <c r="AN149" i="1" s="1"/>
  <c r="AC117" i="1"/>
  <c r="AC124" i="1"/>
  <c r="AC125" i="1" s="1"/>
  <c r="AC126" i="1" s="1"/>
  <c r="AC127" i="1" s="1"/>
  <c r="AC128" i="1" s="1"/>
  <c r="AC19" i="1" s="1"/>
  <c r="R117" i="1"/>
  <c r="R124" i="1"/>
  <c r="R125" i="1" s="1"/>
  <c r="R126" i="1" s="1"/>
  <c r="R127" i="1" s="1"/>
  <c r="R128" i="1" s="1"/>
  <c r="R19" i="1" s="1"/>
  <c r="H131" i="1"/>
  <c r="H133" i="1" s="1"/>
  <c r="H118" i="1"/>
  <c r="H119" i="1" s="1"/>
  <c r="H120" i="1" s="1"/>
  <c r="H121" i="1" s="1"/>
  <c r="H15" i="1" s="1"/>
  <c r="H144" i="1"/>
  <c r="H146" i="1" s="1"/>
  <c r="H149" i="1" s="1"/>
  <c r="CC26" i="1"/>
  <c r="CC135" i="1"/>
  <c r="CC22" i="1" s="1"/>
  <c r="CC33" i="1" s="1"/>
  <c r="BS117" i="1"/>
  <c r="BS124" i="1"/>
  <c r="BS125" i="1" s="1"/>
  <c r="BS126" i="1" s="1"/>
  <c r="BS127" i="1" s="1"/>
  <c r="BS128" i="1" s="1"/>
  <c r="BS19" i="1" s="1"/>
  <c r="BJ117" i="1"/>
  <c r="BJ124" i="1"/>
  <c r="BJ125" i="1" s="1"/>
  <c r="BJ126" i="1" s="1"/>
  <c r="BJ127" i="1" s="1"/>
  <c r="BJ128" i="1" s="1"/>
  <c r="BJ19" i="1" s="1"/>
  <c r="AZ30" i="1"/>
  <c r="AZ131" i="1"/>
  <c r="AZ133" i="1" s="1"/>
  <c r="AZ118" i="1"/>
  <c r="AZ119" i="1" s="1"/>
  <c r="AZ120" i="1" s="1"/>
  <c r="AZ121" i="1" s="1"/>
  <c r="AZ15" i="1" s="1"/>
  <c r="AZ144" i="1"/>
  <c r="AZ146" i="1" s="1"/>
  <c r="AZ149" i="1" s="1"/>
  <c r="AD30" i="1"/>
  <c r="AD131" i="1"/>
  <c r="AD133" i="1" s="1"/>
  <c r="AD118" i="1"/>
  <c r="AD119" i="1" s="1"/>
  <c r="AD120" i="1" s="1"/>
  <c r="AD121" i="1" s="1"/>
  <c r="AD15" i="1" s="1"/>
  <c r="AD144" i="1"/>
  <c r="AD146" i="1" s="1"/>
  <c r="AD149" i="1" s="1"/>
  <c r="S117" i="1"/>
  <c r="S124" i="1"/>
  <c r="S125" i="1" s="1"/>
  <c r="S126" i="1" s="1"/>
  <c r="S127" i="1" s="1"/>
  <c r="S128" i="1" s="1"/>
  <c r="S19" i="1" s="1"/>
  <c r="I26" i="1"/>
  <c r="I135" i="1"/>
  <c r="I22" i="1" s="1"/>
  <c r="I33" i="1" s="1"/>
  <c r="O26" i="10"/>
  <c r="O148" i="10"/>
  <c r="O155" i="10" s="1"/>
  <c r="O23" i="10" s="1"/>
  <c r="O34" i="10" s="1"/>
  <c r="O149" i="10"/>
  <c r="O134" i="10"/>
  <c r="O22" i="10" s="1"/>
  <c r="O33" i="10" s="1"/>
  <c r="J26" i="10"/>
  <c r="J148" i="10"/>
  <c r="J155" i="10" s="1"/>
  <c r="J23" i="10" s="1"/>
  <c r="J34" i="10" s="1"/>
  <c r="J149" i="10"/>
  <c r="J134" i="10"/>
  <c r="J22" i="10" s="1"/>
  <c r="J33" i="10" s="1"/>
  <c r="K134" i="10"/>
  <c r="K22" i="10" s="1"/>
  <c r="K33" i="10" s="1"/>
  <c r="K148" i="10"/>
  <c r="K155" i="10" s="1"/>
  <c r="K23" i="10" s="1"/>
  <c r="K34" i="10" s="1"/>
  <c r="K149" i="10"/>
  <c r="BT131" i="1"/>
  <c r="BT133" i="1" s="1"/>
  <c r="BT118" i="1"/>
  <c r="BT119" i="1" s="1"/>
  <c r="BT120" i="1" s="1"/>
  <c r="BT121" i="1" s="1"/>
  <c r="BT15" i="1" s="1"/>
  <c r="BT144" i="1"/>
  <c r="BT146" i="1" s="1"/>
  <c r="BT149" i="1" s="1"/>
  <c r="BK124" i="1"/>
  <c r="BK125" i="1" s="1"/>
  <c r="BK126" i="1" s="1"/>
  <c r="BK127" i="1" s="1"/>
  <c r="BK128" i="1" s="1"/>
  <c r="BK19" i="1" s="1"/>
  <c r="BK117" i="1"/>
  <c r="BA124" i="1"/>
  <c r="BA125" i="1" s="1"/>
  <c r="BA126" i="1" s="1"/>
  <c r="BA127" i="1" s="1"/>
  <c r="BA128" i="1" s="1"/>
  <c r="BA19" i="1" s="1"/>
  <c r="BA117" i="1"/>
  <c r="AP30" i="1"/>
  <c r="AP131" i="1"/>
  <c r="AP133" i="1" s="1"/>
  <c r="AP118" i="1"/>
  <c r="AP119" i="1" s="1"/>
  <c r="AP120" i="1" s="1"/>
  <c r="AP121" i="1" s="1"/>
  <c r="AP15" i="1" s="1"/>
  <c r="AP144" i="1"/>
  <c r="AP146" i="1" s="1"/>
  <c r="AP149" i="1" s="1"/>
  <c r="AE131" i="1"/>
  <c r="AE133" i="1" s="1"/>
  <c r="AE118" i="1"/>
  <c r="AE119" i="1" s="1"/>
  <c r="AE120" i="1" s="1"/>
  <c r="AE121" i="1" s="1"/>
  <c r="AE15" i="1" s="1"/>
  <c r="AE144" i="1"/>
  <c r="AE146" i="1" s="1"/>
  <c r="AE149" i="1" s="1"/>
  <c r="T131" i="1"/>
  <c r="T133" i="1" s="1"/>
  <c r="T118" i="1"/>
  <c r="T119" i="1" s="1"/>
  <c r="T120" i="1" s="1"/>
  <c r="T121" i="1" s="1"/>
  <c r="T15" i="1" s="1"/>
  <c r="T144" i="1"/>
  <c r="T146" i="1" s="1"/>
  <c r="T149" i="1" s="1"/>
  <c r="J131" i="1"/>
  <c r="J133" i="1" s="1"/>
  <c r="J118" i="1"/>
  <c r="J119" i="1" s="1"/>
  <c r="J120" i="1" s="1"/>
  <c r="J121" i="1" s="1"/>
  <c r="J15" i="1" s="1"/>
  <c r="J26" i="1" s="1"/>
  <c r="J144" i="1"/>
  <c r="J146" i="1" s="1"/>
  <c r="J149" i="1" s="1"/>
  <c r="J30" i="1"/>
  <c r="CG131" i="1"/>
  <c r="CG133" i="1" s="1"/>
  <c r="CG118" i="1"/>
  <c r="CG119" i="1" s="1"/>
  <c r="CG120" i="1" s="1"/>
  <c r="CG121" i="1" s="1"/>
  <c r="CG15" i="1" s="1"/>
  <c r="CG144" i="1"/>
  <c r="CG146" i="1" s="1"/>
  <c r="CG149" i="1" s="1"/>
  <c r="BV124" i="1"/>
  <c r="BV125" i="1" s="1"/>
  <c r="BV126" i="1" s="1"/>
  <c r="BV127" i="1" s="1"/>
  <c r="BV128" i="1" s="1"/>
  <c r="BV19" i="1" s="1"/>
  <c r="BV117" i="1"/>
  <c r="BL117" i="1"/>
  <c r="BL124" i="1"/>
  <c r="BL125" i="1" s="1"/>
  <c r="BL126" i="1" s="1"/>
  <c r="BL127" i="1" s="1"/>
  <c r="BL128" i="1" s="1"/>
  <c r="BL19" i="1" s="1"/>
  <c r="BC124" i="1"/>
  <c r="BC125" i="1" s="1"/>
  <c r="BC126" i="1" s="1"/>
  <c r="BC127" i="1" s="1"/>
  <c r="BC128" i="1" s="1"/>
  <c r="BC19" i="1" s="1"/>
  <c r="BC117" i="1"/>
  <c r="AR30" i="1"/>
  <c r="AG131" i="1"/>
  <c r="AG133" i="1" s="1"/>
  <c r="AG118" i="1"/>
  <c r="AG119" i="1" s="1"/>
  <c r="AG120" i="1" s="1"/>
  <c r="AG121" i="1" s="1"/>
  <c r="AG15" i="1" s="1"/>
  <c r="AG144" i="1"/>
  <c r="AG146" i="1" s="1"/>
  <c r="AG149" i="1" s="1"/>
  <c r="V124" i="1"/>
  <c r="V125" i="1" s="1"/>
  <c r="V126" i="1" s="1"/>
  <c r="V127" i="1" s="1"/>
  <c r="V128" i="1" s="1"/>
  <c r="V19" i="1" s="1"/>
  <c r="V117" i="1"/>
  <c r="L131" i="1"/>
  <c r="L133" i="1" s="1"/>
  <c r="L118" i="1"/>
  <c r="L119" i="1" s="1"/>
  <c r="L120" i="1" s="1"/>
  <c r="L121" i="1" s="1"/>
  <c r="L15" i="1" s="1"/>
  <c r="L144" i="1"/>
  <c r="L146" i="1" s="1"/>
  <c r="L149" i="1" s="1"/>
  <c r="L30" i="1"/>
  <c r="CE131" i="1"/>
  <c r="CE133" i="1" s="1"/>
  <c r="CE118" i="1"/>
  <c r="CE119" i="1" s="1"/>
  <c r="CE120" i="1" s="1"/>
  <c r="CE121" i="1" s="1"/>
  <c r="CE15" i="1" s="1"/>
  <c r="CE30" i="1"/>
  <c r="CE144" i="1"/>
  <c r="CE146" i="1" s="1"/>
  <c r="CE149" i="1" s="1"/>
  <c r="C103" i="10"/>
  <c r="C106" i="10"/>
  <c r="C12" i="10" s="1"/>
  <c r="C10" i="10" s="1"/>
  <c r="C11" i="10" s="1"/>
  <c r="C13" i="10" s="1"/>
  <c r="C104" i="10"/>
  <c r="C147" i="10" s="1"/>
  <c r="L106" i="10"/>
  <c r="L103" i="10"/>
  <c r="L104" i="10"/>
  <c r="L147" i="10" s="1"/>
  <c r="L114" i="10"/>
  <c r="L113" i="10"/>
  <c r="C114" i="10"/>
  <c r="C113" i="10"/>
  <c r="F157" i="10" l="1"/>
  <c r="F159" i="10" s="1"/>
  <c r="F160" i="10" s="1"/>
  <c r="F20" i="10" s="1"/>
  <c r="F156" i="10"/>
  <c r="F24" i="10" s="1"/>
  <c r="F17" i="10"/>
  <c r="F28" i="10" s="1"/>
  <c r="E31" i="10"/>
  <c r="E21" i="10"/>
  <c r="E32" i="10" s="1"/>
  <c r="U117" i="1"/>
  <c r="U131" i="1" s="1"/>
  <c r="U133" i="1" s="1"/>
  <c r="AO131" i="1"/>
  <c r="AO133" i="1" s="1"/>
  <c r="AO135" i="1" s="1"/>
  <c r="AO22" i="1" s="1"/>
  <c r="AO33" i="1" s="1"/>
  <c r="AQ117" i="1"/>
  <c r="AO118" i="1"/>
  <c r="AO119" i="1" s="1"/>
  <c r="AO120" i="1" s="1"/>
  <c r="AO121" i="1" s="1"/>
  <c r="AO15" i="1" s="1"/>
  <c r="CB144" i="1"/>
  <c r="CB146" i="1" s="1"/>
  <c r="CB149" i="1" s="1"/>
  <c r="CB158" i="1" s="1"/>
  <c r="AB158" i="1"/>
  <c r="Q118" i="1"/>
  <c r="Q119" i="1" s="1"/>
  <c r="Q120" i="1" s="1"/>
  <c r="Q121" i="1" s="1"/>
  <c r="Q15" i="1" s="1"/>
  <c r="Q26" i="1" s="1"/>
  <c r="Q144" i="1"/>
  <c r="Q146" i="1" s="1"/>
  <c r="Q149" i="1" s="1"/>
  <c r="Q158" i="1" s="1"/>
  <c r="BB124" i="1"/>
  <c r="BB125" i="1" s="1"/>
  <c r="BB126" i="1" s="1"/>
  <c r="BB127" i="1" s="1"/>
  <c r="BB128" i="1" s="1"/>
  <c r="BB19" i="1" s="1"/>
  <c r="BB30" i="1" s="1"/>
  <c r="AA131" i="1"/>
  <c r="AA133" i="1" s="1"/>
  <c r="AA135" i="1" s="1"/>
  <c r="AA22" i="1" s="1"/>
  <c r="AA33" i="1" s="1"/>
  <c r="CB118" i="1"/>
  <c r="CB119" i="1" s="1"/>
  <c r="CB120" i="1" s="1"/>
  <c r="CB121" i="1" s="1"/>
  <c r="CB15" i="1" s="1"/>
  <c r="CB26" i="1" s="1"/>
  <c r="AX158" i="1"/>
  <c r="AX150" i="1"/>
  <c r="AX157" i="1" s="1"/>
  <c r="AX24" i="1" s="1"/>
  <c r="Y144" i="1"/>
  <c r="Y146" i="1" s="1"/>
  <c r="Y149" i="1" s="1"/>
  <c r="Y158" i="1" s="1"/>
  <c r="BZ150" i="1"/>
  <c r="BZ157" i="1" s="1"/>
  <c r="BZ24" i="1" s="1"/>
  <c r="Y118" i="1"/>
  <c r="Y119" i="1" s="1"/>
  <c r="Y120" i="1" s="1"/>
  <c r="Y121" i="1" s="1"/>
  <c r="Y15" i="1" s="1"/>
  <c r="Y26" i="1" s="1"/>
  <c r="BZ158" i="1"/>
  <c r="AF117" i="1"/>
  <c r="AF118" i="1" s="1"/>
  <c r="AF119" i="1" s="1"/>
  <c r="AF120" i="1" s="1"/>
  <c r="AF121" i="1" s="1"/>
  <c r="AF15" i="1" s="1"/>
  <c r="AR118" i="1"/>
  <c r="AR119" i="1" s="1"/>
  <c r="AR120" i="1" s="1"/>
  <c r="AR121" i="1" s="1"/>
  <c r="AR15" i="1" s="1"/>
  <c r="AR26" i="1" s="1"/>
  <c r="CD118" i="1"/>
  <c r="CD119" i="1" s="1"/>
  <c r="CD120" i="1" s="1"/>
  <c r="CD121" i="1" s="1"/>
  <c r="CD15" i="1" s="1"/>
  <c r="CD26" i="1" s="1"/>
  <c r="AA144" i="1"/>
  <c r="AA146" i="1" s="1"/>
  <c r="AA149" i="1" s="1"/>
  <c r="AA150" i="1" s="1"/>
  <c r="AA157" i="1" s="1"/>
  <c r="AA24" i="1" s="1"/>
  <c r="AR131" i="1"/>
  <c r="AR133" i="1" s="1"/>
  <c r="AR135" i="1" s="1"/>
  <c r="AR22" i="1" s="1"/>
  <c r="AR33" i="1" s="1"/>
  <c r="CC150" i="1"/>
  <c r="CC157" i="1" s="1"/>
  <c r="CC24" i="1" s="1"/>
  <c r="BB118" i="1"/>
  <c r="BB119" i="1" s="1"/>
  <c r="BB120" i="1" s="1"/>
  <c r="BB121" i="1" s="1"/>
  <c r="BB15" i="1" s="1"/>
  <c r="BB26" i="1" s="1"/>
  <c r="AX156" i="1"/>
  <c r="AX23" i="1" s="1"/>
  <c r="AX34" i="1" s="1"/>
  <c r="P118" i="1"/>
  <c r="P119" i="1" s="1"/>
  <c r="P120" i="1" s="1"/>
  <c r="P121" i="1" s="1"/>
  <c r="P15" i="1" s="1"/>
  <c r="P26" i="1" s="1"/>
  <c r="BB144" i="1"/>
  <c r="BB146" i="1" s="1"/>
  <c r="BB149" i="1" s="1"/>
  <c r="BB158" i="1" s="1"/>
  <c r="P144" i="1"/>
  <c r="P146" i="1" s="1"/>
  <c r="P149" i="1" s="1"/>
  <c r="P150" i="1" s="1"/>
  <c r="P157" i="1" s="1"/>
  <c r="P24" i="1" s="1"/>
  <c r="AB150" i="1"/>
  <c r="AB157" i="1" s="1"/>
  <c r="AB24" i="1" s="1"/>
  <c r="BG118" i="1"/>
  <c r="BG119" i="1" s="1"/>
  <c r="BG120" i="1" s="1"/>
  <c r="BG121" i="1" s="1"/>
  <c r="BG15" i="1" s="1"/>
  <c r="BG26" i="1" s="1"/>
  <c r="BG144" i="1"/>
  <c r="BG146" i="1" s="1"/>
  <c r="BG149" i="1" s="1"/>
  <c r="BG131" i="1"/>
  <c r="BG133" i="1" s="1"/>
  <c r="BG135" i="1" s="1"/>
  <c r="BG22" i="1" s="1"/>
  <c r="BG33" i="1" s="1"/>
  <c r="CD131" i="1"/>
  <c r="CD133" i="1" s="1"/>
  <c r="CD135" i="1" s="1"/>
  <c r="CD22" i="1" s="1"/>
  <c r="CD33" i="1" s="1"/>
  <c r="G150" i="1"/>
  <c r="G157" i="1" s="1"/>
  <c r="G24" i="1" s="1"/>
  <c r="G156" i="1"/>
  <c r="G23" i="1" s="1"/>
  <c r="G34" i="1" s="1"/>
  <c r="CF117" i="1"/>
  <c r="CF144" i="1" s="1"/>
  <c r="CF146" i="1" s="1"/>
  <c r="CF149" i="1" s="1"/>
  <c r="CF150" i="1" s="1"/>
  <c r="CF157" i="1" s="1"/>
  <c r="CF24" i="1" s="1"/>
  <c r="I156" i="1"/>
  <c r="I23" i="1" s="1"/>
  <c r="I34" i="1" s="1"/>
  <c r="I158" i="1"/>
  <c r="CC156" i="1"/>
  <c r="CC23" i="1" s="1"/>
  <c r="CC34" i="1" s="1"/>
  <c r="BY131" i="1"/>
  <c r="BY133" i="1" s="1"/>
  <c r="BY135" i="1" s="1"/>
  <c r="BY22" i="1" s="1"/>
  <c r="BY33" i="1" s="1"/>
  <c r="AT30" i="1"/>
  <c r="CD156" i="1"/>
  <c r="CD23" i="1" s="1"/>
  <c r="CD34" i="1" s="1"/>
  <c r="BE158" i="1"/>
  <c r="AT131" i="1"/>
  <c r="AT133" i="1" s="1"/>
  <c r="AT118" i="1"/>
  <c r="AT119" i="1" s="1"/>
  <c r="AT120" i="1" s="1"/>
  <c r="AT121" i="1" s="1"/>
  <c r="AT15" i="1" s="1"/>
  <c r="AT144" i="1"/>
  <c r="AT146" i="1" s="1"/>
  <c r="AT149" i="1" s="1"/>
  <c r="CD150" i="1"/>
  <c r="CD157" i="1" s="1"/>
  <c r="CD24" i="1" s="1"/>
  <c r="BE150" i="1"/>
  <c r="BE157" i="1" s="1"/>
  <c r="BE24" i="1" s="1"/>
  <c r="AU118" i="1"/>
  <c r="AU119" i="1" s="1"/>
  <c r="AU120" i="1" s="1"/>
  <c r="AU121" i="1" s="1"/>
  <c r="AU15" i="1" s="1"/>
  <c r="AU131" i="1"/>
  <c r="AU133" i="1" s="1"/>
  <c r="AU144" i="1"/>
  <c r="AU146" i="1" s="1"/>
  <c r="AU149" i="1" s="1"/>
  <c r="F150" i="1"/>
  <c r="F157" i="1" s="1"/>
  <c r="F24" i="1" s="1"/>
  <c r="AU30" i="1"/>
  <c r="AI30" i="1"/>
  <c r="BY144" i="1"/>
  <c r="BY146" i="1" s="1"/>
  <c r="BY149" i="1" s="1"/>
  <c r="BY156" i="1" s="1"/>
  <c r="BY23" i="1" s="1"/>
  <c r="BY34" i="1" s="1"/>
  <c r="AI131" i="1"/>
  <c r="AI133" i="1" s="1"/>
  <c r="AI118" i="1"/>
  <c r="AI119" i="1" s="1"/>
  <c r="AI120" i="1" s="1"/>
  <c r="AI121" i="1" s="1"/>
  <c r="AI15" i="1" s="1"/>
  <c r="AI144" i="1"/>
  <c r="AI146" i="1" s="1"/>
  <c r="AI149" i="1" s="1"/>
  <c r="BU117" i="1"/>
  <c r="BU144" i="1" s="1"/>
  <c r="BU146" i="1" s="1"/>
  <c r="BU149" i="1" s="1"/>
  <c r="BU158" i="1" s="1"/>
  <c r="F156" i="1"/>
  <c r="F23" i="1" s="1"/>
  <c r="F34" i="1" s="1"/>
  <c r="X30" i="1"/>
  <c r="X131" i="1"/>
  <c r="X133" i="1" s="1"/>
  <c r="X118" i="1"/>
  <c r="X119" i="1" s="1"/>
  <c r="X120" i="1" s="1"/>
  <c r="X121" i="1" s="1"/>
  <c r="X15" i="1" s="1"/>
  <c r="X144" i="1"/>
  <c r="X146" i="1" s="1"/>
  <c r="X149" i="1" s="1"/>
  <c r="BX131" i="1"/>
  <c r="BX133" i="1" s="1"/>
  <c r="BX135" i="1" s="1"/>
  <c r="BX22" i="1" s="1"/>
  <c r="BX33" i="1" s="1"/>
  <c r="BX118" i="1"/>
  <c r="BX119" i="1" s="1"/>
  <c r="BX120" i="1" s="1"/>
  <c r="BX121" i="1" s="1"/>
  <c r="BX15" i="1" s="1"/>
  <c r="BX26" i="1" s="1"/>
  <c r="BX144" i="1"/>
  <c r="BX146" i="1" s="1"/>
  <c r="BX149" i="1" s="1"/>
  <c r="AM156" i="1"/>
  <c r="AM23" i="1" s="1"/>
  <c r="AM34" i="1" s="1"/>
  <c r="BY26" i="1"/>
  <c r="AM150" i="1"/>
  <c r="AM157" i="1" s="1"/>
  <c r="AM24" i="1" s="1"/>
  <c r="BN131" i="1"/>
  <c r="BN133" i="1" s="1"/>
  <c r="BN118" i="1"/>
  <c r="BN119" i="1" s="1"/>
  <c r="BN120" i="1" s="1"/>
  <c r="BN121" i="1" s="1"/>
  <c r="BN15" i="1" s="1"/>
  <c r="BN144" i="1"/>
  <c r="BN146" i="1" s="1"/>
  <c r="BN149" i="1" s="1"/>
  <c r="BN30" i="1"/>
  <c r="BO131" i="1"/>
  <c r="BO133" i="1" s="1"/>
  <c r="BO118" i="1"/>
  <c r="BO119" i="1" s="1"/>
  <c r="BO120" i="1" s="1"/>
  <c r="BO121" i="1" s="1"/>
  <c r="BO15" i="1" s="1"/>
  <c r="BO144" i="1"/>
  <c r="BO146" i="1" s="1"/>
  <c r="BO149" i="1" s="1"/>
  <c r="BO30" i="1"/>
  <c r="AW131" i="1"/>
  <c r="AW133" i="1" s="1"/>
  <c r="AW118" i="1"/>
  <c r="AW119" i="1" s="1"/>
  <c r="AW120" i="1" s="1"/>
  <c r="AW121" i="1" s="1"/>
  <c r="AW15" i="1" s="1"/>
  <c r="AW144" i="1"/>
  <c r="AW146" i="1" s="1"/>
  <c r="AW149" i="1" s="1"/>
  <c r="BF131" i="1"/>
  <c r="BF133" i="1" s="1"/>
  <c r="BF118" i="1"/>
  <c r="BF119" i="1" s="1"/>
  <c r="BF120" i="1" s="1"/>
  <c r="BF121" i="1" s="1"/>
  <c r="BF15" i="1" s="1"/>
  <c r="BF144" i="1"/>
  <c r="BF146" i="1" s="1"/>
  <c r="BF149" i="1" s="1"/>
  <c r="BF30" i="1"/>
  <c r="AJ118" i="1"/>
  <c r="AJ119" i="1" s="1"/>
  <c r="AJ120" i="1" s="1"/>
  <c r="AJ121" i="1" s="1"/>
  <c r="AJ15" i="1" s="1"/>
  <c r="AJ26" i="1" s="1"/>
  <c r="AJ131" i="1"/>
  <c r="AJ133" i="1" s="1"/>
  <c r="AJ144" i="1"/>
  <c r="AJ146" i="1" s="1"/>
  <c r="AJ149" i="1" s="1"/>
  <c r="AV131" i="1"/>
  <c r="AV133" i="1" s="1"/>
  <c r="AV118" i="1"/>
  <c r="AV119" i="1" s="1"/>
  <c r="AV120" i="1" s="1"/>
  <c r="AV121" i="1" s="1"/>
  <c r="AV15" i="1" s="1"/>
  <c r="AV144" i="1"/>
  <c r="AV146" i="1" s="1"/>
  <c r="AV149" i="1" s="1"/>
  <c r="AV30" i="1"/>
  <c r="AK135" i="1"/>
  <c r="AK22" i="1" s="1"/>
  <c r="AK33" i="1" s="1"/>
  <c r="AK156" i="1"/>
  <c r="AK23" i="1" s="1"/>
  <c r="AK34" i="1" s="1"/>
  <c r="AK158" i="1"/>
  <c r="AK150" i="1"/>
  <c r="AK157" i="1" s="1"/>
  <c r="AK24" i="1" s="1"/>
  <c r="AK26" i="1"/>
  <c r="Z156" i="1"/>
  <c r="Z23" i="1" s="1"/>
  <c r="Z34" i="1" s="1"/>
  <c r="Z158" i="1"/>
  <c r="Z150" i="1"/>
  <c r="Z157" i="1" s="1"/>
  <c r="Z24" i="1" s="1"/>
  <c r="Z26" i="1"/>
  <c r="Z135" i="1"/>
  <c r="Z22" i="1" s="1"/>
  <c r="Z33" i="1" s="1"/>
  <c r="Y135" i="1"/>
  <c r="Y22" i="1" s="1"/>
  <c r="Y33" i="1" s="1"/>
  <c r="O156" i="1"/>
  <c r="O23" i="1" s="1"/>
  <c r="O34" i="1" s="1"/>
  <c r="O158" i="1"/>
  <c r="O150" i="1"/>
  <c r="O157" i="1" s="1"/>
  <c r="O24" i="1" s="1"/>
  <c r="O26" i="1"/>
  <c r="O135" i="1"/>
  <c r="O22" i="1" s="1"/>
  <c r="O33" i="1" s="1"/>
  <c r="N30" i="1"/>
  <c r="N131" i="1"/>
  <c r="N133" i="1" s="1"/>
  <c r="N118" i="1"/>
  <c r="N119" i="1" s="1"/>
  <c r="N120" i="1" s="1"/>
  <c r="N121" i="1" s="1"/>
  <c r="N15" i="1" s="1"/>
  <c r="N144" i="1"/>
  <c r="N146" i="1" s="1"/>
  <c r="N149" i="1" s="1"/>
  <c r="E156" i="1"/>
  <c r="E23" i="1" s="1"/>
  <c r="E34" i="1" s="1"/>
  <c r="E158" i="1"/>
  <c r="E150" i="1"/>
  <c r="E157" i="1" s="1"/>
  <c r="E24" i="1" s="1"/>
  <c r="CA131" i="1"/>
  <c r="CA133" i="1" s="1"/>
  <c r="CA118" i="1"/>
  <c r="CA119" i="1" s="1"/>
  <c r="CA120" i="1" s="1"/>
  <c r="CA121" i="1" s="1"/>
  <c r="CA15" i="1" s="1"/>
  <c r="CA26" i="1" s="1"/>
  <c r="CA144" i="1"/>
  <c r="CA146" i="1" s="1"/>
  <c r="CA149" i="1" s="1"/>
  <c r="E26" i="1"/>
  <c r="D156" i="1"/>
  <c r="D23" i="1" s="1"/>
  <c r="D34" i="1" s="1"/>
  <c r="D158" i="1"/>
  <c r="D150" i="1"/>
  <c r="D157" i="1" s="1"/>
  <c r="D24" i="1" s="1"/>
  <c r="E135" i="1"/>
  <c r="E22" i="1" s="1"/>
  <c r="E33" i="1" s="1"/>
  <c r="D26" i="1"/>
  <c r="D135" i="1"/>
  <c r="D22" i="1" s="1"/>
  <c r="D33" i="1" s="1"/>
  <c r="BH144" i="1"/>
  <c r="BH146" i="1" s="1"/>
  <c r="BH149" i="1" s="1"/>
  <c r="BH131" i="1"/>
  <c r="BH133" i="1" s="1"/>
  <c r="BH118" i="1"/>
  <c r="BH119" i="1" s="1"/>
  <c r="BH120" i="1" s="1"/>
  <c r="BH121" i="1" s="1"/>
  <c r="BH15" i="1" s="1"/>
  <c r="BH26" i="1" s="1"/>
  <c r="BQ30" i="1"/>
  <c r="BQ131" i="1"/>
  <c r="BQ133" i="1" s="1"/>
  <c r="BQ118" i="1"/>
  <c r="BQ119" i="1" s="1"/>
  <c r="BQ120" i="1" s="1"/>
  <c r="BQ121" i="1" s="1"/>
  <c r="BQ15" i="1" s="1"/>
  <c r="BQ144" i="1"/>
  <c r="BQ146" i="1" s="1"/>
  <c r="BQ149" i="1" s="1"/>
  <c r="Q135" i="1"/>
  <c r="Q22" i="1" s="1"/>
  <c r="Q33" i="1" s="1"/>
  <c r="N157" i="10"/>
  <c r="N156" i="10"/>
  <c r="N24" i="10" s="1"/>
  <c r="D157" i="10"/>
  <c r="D156" i="10"/>
  <c r="D24" i="10" s="1"/>
  <c r="CB150" i="1"/>
  <c r="CB157" i="1" s="1"/>
  <c r="CB24" i="1" s="1"/>
  <c r="CB135" i="1"/>
  <c r="CB22" i="1" s="1"/>
  <c r="CB33" i="1" s="1"/>
  <c r="BR158" i="1"/>
  <c r="BR156" i="1"/>
  <c r="BR23" i="1" s="1"/>
  <c r="BR34" i="1" s="1"/>
  <c r="BR150" i="1"/>
  <c r="BR157" i="1" s="1"/>
  <c r="BR24" i="1" s="1"/>
  <c r="BR26" i="1"/>
  <c r="BR135" i="1"/>
  <c r="BR22" i="1" s="1"/>
  <c r="BR33" i="1" s="1"/>
  <c r="BI131" i="1"/>
  <c r="BI133" i="1" s="1"/>
  <c r="BI118" i="1"/>
  <c r="BI119" i="1" s="1"/>
  <c r="BI120" i="1" s="1"/>
  <c r="BI121" i="1" s="1"/>
  <c r="BI15" i="1" s="1"/>
  <c r="BI144" i="1"/>
  <c r="BI146" i="1" s="1"/>
  <c r="BI149" i="1" s="1"/>
  <c r="BI30" i="1"/>
  <c r="AY158" i="1"/>
  <c r="AY150" i="1"/>
  <c r="AY157" i="1" s="1"/>
  <c r="AY24" i="1" s="1"/>
  <c r="AY156" i="1"/>
  <c r="AY23" i="1" s="1"/>
  <c r="AY34" i="1" s="1"/>
  <c r="AY26" i="1"/>
  <c r="AY135" i="1"/>
  <c r="AY22" i="1" s="1"/>
  <c r="AY33" i="1" s="1"/>
  <c r="AN135" i="1"/>
  <c r="AN22" i="1" s="1"/>
  <c r="AN33" i="1" s="1"/>
  <c r="AO150" i="1"/>
  <c r="AO157" i="1" s="1"/>
  <c r="AO24" i="1" s="1"/>
  <c r="AO156" i="1"/>
  <c r="AO23" i="1" s="1"/>
  <c r="AO34" i="1" s="1"/>
  <c r="AO158" i="1"/>
  <c r="AN158" i="1"/>
  <c r="AN156" i="1"/>
  <c r="AN23" i="1" s="1"/>
  <c r="AN34" i="1" s="1"/>
  <c r="AN150" i="1"/>
  <c r="AN157" i="1" s="1"/>
  <c r="AN24" i="1" s="1"/>
  <c r="AN26" i="1"/>
  <c r="AO26" i="1"/>
  <c r="AC30" i="1"/>
  <c r="AC131" i="1"/>
  <c r="AC133" i="1" s="1"/>
  <c r="AC118" i="1"/>
  <c r="AC119" i="1" s="1"/>
  <c r="AC120" i="1" s="1"/>
  <c r="AC121" i="1" s="1"/>
  <c r="AC15" i="1" s="1"/>
  <c r="AC144" i="1"/>
  <c r="AC146" i="1" s="1"/>
  <c r="AC149" i="1" s="1"/>
  <c r="R131" i="1"/>
  <c r="R133" i="1" s="1"/>
  <c r="R118" i="1"/>
  <c r="R119" i="1" s="1"/>
  <c r="R120" i="1" s="1"/>
  <c r="R121" i="1" s="1"/>
  <c r="R15" i="1" s="1"/>
  <c r="R144" i="1"/>
  <c r="R146" i="1" s="1"/>
  <c r="R149" i="1" s="1"/>
  <c r="R30" i="1"/>
  <c r="H26" i="1"/>
  <c r="H158" i="1"/>
  <c r="H150" i="1"/>
  <c r="H157" i="1" s="1"/>
  <c r="H24" i="1" s="1"/>
  <c r="H156" i="1"/>
  <c r="H23" i="1" s="1"/>
  <c r="H34" i="1" s="1"/>
  <c r="H135" i="1"/>
  <c r="H22" i="1" s="1"/>
  <c r="H33" i="1" s="1"/>
  <c r="BS30" i="1"/>
  <c r="BS131" i="1"/>
  <c r="BS133" i="1" s="1"/>
  <c r="BS118" i="1"/>
  <c r="BS119" i="1" s="1"/>
  <c r="BS120" i="1" s="1"/>
  <c r="BS121" i="1" s="1"/>
  <c r="BS15" i="1" s="1"/>
  <c r="BS144" i="1"/>
  <c r="BS146" i="1" s="1"/>
  <c r="BS149" i="1" s="1"/>
  <c r="BJ131" i="1"/>
  <c r="BJ133" i="1" s="1"/>
  <c r="BJ118" i="1"/>
  <c r="BJ119" i="1" s="1"/>
  <c r="BJ120" i="1" s="1"/>
  <c r="BJ121" i="1" s="1"/>
  <c r="BJ15" i="1" s="1"/>
  <c r="BJ144" i="1"/>
  <c r="BJ146" i="1" s="1"/>
  <c r="BJ149" i="1" s="1"/>
  <c r="BJ30" i="1"/>
  <c r="AZ26" i="1"/>
  <c r="AZ135" i="1"/>
  <c r="AZ22" i="1" s="1"/>
  <c r="AZ33" i="1" s="1"/>
  <c r="AZ158" i="1"/>
  <c r="AZ156" i="1"/>
  <c r="AZ23" i="1" s="1"/>
  <c r="AZ34" i="1" s="1"/>
  <c r="AZ150" i="1"/>
  <c r="AZ157" i="1" s="1"/>
  <c r="AZ24" i="1" s="1"/>
  <c r="AD158" i="1"/>
  <c r="AD150" i="1"/>
  <c r="AD157" i="1" s="1"/>
  <c r="AD24" i="1" s="1"/>
  <c r="AD156" i="1"/>
  <c r="AD23" i="1" s="1"/>
  <c r="AD34" i="1" s="1"/>
  <c r="AD26" i="1"/>
  <c r="AD135" i="1"/>
  <c r="AD22" i="1" s="1"/>
  <c r="AD33" i="1" s="1"/>
  <c r="S30" i="1"/>
  <c r="S131" i="1"/>
  <c r="S133" i="1" s="1"/>
  <c r="S118" i="1"/>
  <c r="S119" i="1" s="1"/>
  <c r="S120" i="1" s="1"/>
  <c r="S121" i="1" s="1"/>
  <c r="S15" i="1" s="1"/>
  <c r="S144" i="1"/>
  <c r="S146" i="1" s="1"/>
  <c r="S149" i="1" s="1"/>
  <c r="O157" i="10"/>
  <c r="O156" i="10"/>
  <c r="O24" i="10" s="1"/>
  <c r="J157" i="10"/>
  <c r="J156" i="10"/>
  <c r="J24" i="10" s="1"/>
  <c r="T26" i="1"/>
  <c r="BT26" i="1"/>
  <c r="AP26" i="1"/>
  <c r="AE26" i="1"/>
  <c r="K157" i="10"/>
  <c r="K156" i="10"/>
  <c r="K24" i="10" s="1"/>
  <c r="BT158" i="1"/>
  <c r="BT156" i="1"/>
  <c r="BT150" i="1"/>
  <c r="BT157" i="1" s="1"/>
  <c r="BT24" i="1" s="1"/>
  <c r="BT135" i="1"/>
  <c r="BK131" i="1"/>
  <c r="BK133" i="1" s="1"/>
  <c r="BK118" i="1"/>
  <c r="BK119" i="1" s="1"/>
  <c r="BK120" i="1" s="1"/>
  <c r="BK121" i="1" s="1"/>
  <c r="BK15" i="1" s="1"/>
  <c r="BK144" i="1"/>
  <c r="BK146" i="1" s="1"/>
  <c r="BK149" i="1" s="1"/>
  <c r="BK30" i="1"/>
  <c r="BA131" i="1"/>
  <c r="BA133" i="1" s="1"/>
  <c r="BA118" i="1"/>
  <c r="BA119" i="1" s="1"/>
  <c r="BA120" i="1" s="1"/>
  <c r="BA121" i="1" s="1"/>
  <c r="BA15" i="1" s="1"/>
  <c r="BA144" i="1"/>
  <c r="BA146" i="1" s="1"/>
  <c r="BA149" i="1" s="1"/>
  <c r="BA30" i="1"/>
  <c r="AP158" i="1"/>
  <c r="AP156" i="1"/>
  <c r="AP150" i="1"/>
  <c r="AP157" i="1" s="1"/>
  <c r="AP24" i="1" s="1"/>
  <c r="AP135" i="1"/>
  <c r="AE158" i="1"/>
  <c r="AE156" i="1"/>
  <c r="AE150" i="1"/>
  <c r="AE157" i="1" s="1"/>
  <c r="AE24" i="1" s="1"/>
  <c r="AE135" i="1"/>
  <c r="T135" i="1"/>
  <c r="T158" i="1"/>
  <c r="T150" i="1"/>
  <c r="T157" i="1" s="1"/>
  <c r="T24" i="1" s="1"/>
  <c r="T156" i="1"/>
  <c r="J158" i="1"/>
  <c r="J156" i="1"/>
  <c r="J23" i="1" s="1"/>
  <c r="J34" i="1" s="1"/>
  <c r="J150" i="1"/>
  <c r="J157" i="1" s="1"/>
  <c r="J24" i="1" s="1"/>
  <c r="J135" i="1"/>
  <c r="J22" i="1" s="1"/>
  <c r="J33" i="1" s="1"/>
  <c r="CG135" i="1"/>
  <c r="CG22" i="1" s="1"/>
  <c r="CG33" i="1" s="1"/>
  <c r="CG158" i="1"/>
  <c r="CG150" i="1"/>
  <c r="CG157" i="1" s="1"/>
  <c r="CG24" i="1" s="1"/>
  <c r="CG156" i="1"/>
  <c r="CG23" i="1" s="1"/>
  <c r="CG34" i="1" s="1"/>
  <c r="CG26" i="1"/>
  <c r="BV131" i="1"/>
  <c r="BV133" i="1" s="1"/>
  <c r="BV118" i="1"/>
  <c r="BV119" i="1" s="1"/>
  <c r="BV120" i="1" s="1"/>
  <c r="BV121" i="1" s="1"/>
  <c r="BV15" i="1" s="1"/>
  <c r="BV144" i="1"/>
  <c r="BV146" i="1" s="1"/>
  <c r="BV149" i="1" s="1"/>
  <c r="BV30" i="1"/>
  <c r="BL30" i="1"/>
  <c r="BL118" i="1"/>
  <c r="BL119" i="1" s="1"/>
  <c r="BL120" i="1" s="1"/>
  <c r="BL121" i="1" s="1"/>
  <c r="BL15" i="1" s="1"/>
  <c r="BL131" i="1"/>
  <c r="BL133" i="1" s="1"/>
  <c r="BL144" i="1"/>
  <c r="BL146" i="1" s="1"/>
  <c r="BL149" i="1" s="1"/>
  <c r="BC30" i="1"/>
  <c r="BC118" i="1"/>
  <c r="BC119" i="1" s="1"/>
  <c r="BC120" i="1" s="1"/>
  <c r="BC121" i="1" s="1"/>
  <c r="BC15" i="1" s="1"/>
  <c r="BC131" i="1"/>
  <c r="BC133" i="1" s="1"/>
  <c r="BC144" i="1"/>
  <c r="BC146" i="1" s="1"/>
  <c r="BC149" i="1" s="1"/>
  <c r="AR150" i="1"/>
  <c r="AR157" i="1" s="1"/>
  <c r="AR24" i="1" s="1"/>
  <c r="AR158" i="1"/>
  <c r="AR156" i="1"/>
  <c r="AR23" i="1" s="1"/>
  <c r="AR34" i="1" s="1"/>
  <c r="AG150" i="1"/>
  <c r="AG157" i="1" s="1"/>
  <c r="AG24" i="1" s="1"/>
  <c r="AG158" i="1"/>
  <c r="AG156" i="1"/>
  <c r="AG23" i="1" s="1"/>
  <c r="AG34" i="1" s="1"/>
  <c r="AG135" i="1"/>
  <c r="AG22" i="1" s="1"/>
  <c r="AG33" i="1" s="1"/>
  <c r="AG26" i="1"/>
  <c r="V131" i="1"/>
  <c r="V133" i="1" s="1"/>
  <c r="V118" i="1"/>
  <c r="V119" i="1" s="1"/>
  <c r="V120" i="1" s="1"/>
  <c r="V121" i="1" s="1"/>
  <c r="V15" i="1" s="1"/>
  <c r="V144" i="1"/>
  <c r="V146" i="1" s="1"/>
  <c r="V149" i="1" s="1"/>
  <c r="V30" i="1"/>
  <c r="L150" i="1"/>
  <c r="L157" i="1" s="1"/>
  <c r="L24" i="1" s="1"/>
  <c r="L158" i="1"/>
  <c r="L156" i="1"/>
  <c r="L23" i="1" s="1"/>
  <c r="L34" i="1" s="1"/>
  <c r="L26" i="1"/>
  <c r="L135" i="1"/>
  <c r="L22" i="1" s="1"/>
  <c r="L33" i="1" s="1"/>
  <c r="CE158" i="1"/>
  <c r="CE156" i="1"/>
  <c r="CE23" i="1" s="1"/>
  <c r="CE34" i="1" s="1"/>
  <c r="CE150" i="1"/>
  <c r="CE157" i="1" s="1"/>
  <c r="CE24" i="1" s="1"/>
  <c r="CE26" i="1"/>
  <c r="CE135" i="1"/>
  <c r="CE22" i="1" s="1"/>
  <c r="CE33" i="1" s="1"/>
  <c r="BB135" i="1"/>
  <c r="BB22" i="1" s="1"/>
  <c r="BB33" i="1" s="1"/>
  <c r="AQ30" i="1"/>
  <c r="AQ118" i="1"/>
  <c r="AQ119" i="1" s="1"/>
  <c r="AQ120" i="1" s="1"/>
  <c r="AQ121" i="1" s="1"/>
  <c r="AQ15" i="1" s="1"/>
  <c r="AQ131" i="1"/>
  <c r="AQ133" i="1" s="1"/>
  <c r="AQ144" i="1"/>
  <c r="AQ146" i="1" s="1"/>
  <c r="AQ149" i="1" s="1"/>
  <c r="AF30" i="1"/>
  <c r="U30" i="1"/>
  <c r="U118" i="1"/>
  <c r="U119" i="1" s="1"/>
  <c r="U120" i="1" s="1"/>
  <c r="U121" i="1" s="1"/>
  <c r="U15" i="1" s="1"/>
  <c r="C144" i="10"/>
  <c r="C146" i="10" s="1"/>
  <c r="C131" i="10"/>
  <c r="C133" i="10" s="1"/>
  <c r="L131" i="10"/>
  <c r="L133" i="10" s="1"/>
  <c r="L144" i="10"/>
  <c r="L146" i="10" s="1"/>
  <c r="C123" i="10"/>
  <c r="C124" i="10" s="1"/>
  <c r="C125" i="10" s="1"/>
  <c r="C126" i="10" s="1"/>
  <c r="C127" i="10" s="1"/>
  <c r="C19" i="10" s="1"/>
  <c r="C30" i="10" s="1"/>
  <c r="C116" i="10"/>
  <c r="L12" i="10"/>
  <c r="L10" i="10" s="1"/>
  <c r="L11" i="10" s="1"/>
  <c r="L13" i="10" s="1"/>
  <c r="E37" i="2"/>
  <c r="O34" i="2" s="1"/>
  <c r="E36" i="2"/>
  <c r="N33" i="2" s="1"/>
  <c r="N34" i="2" s="1"/>
  <c r="E35" i="2"/>
  <c r="M32" i="2" s="1"/>
  <c r="M33" i="2" s="1"/>
  <c r="M34" i="2" s="1"/>
  <c r="E34" i="2"/>
  <c r="L31" i="2" s="1"/>
  <c r="L32" i="2" s="1"/>
  <c r="E33" i="2"/>
  <c r="K30" i="2" s="1"/>
  <c r="K31" i="2" s="1"/>
  <c r="E32" i="2"/>
  <c r="J29" i="2" s="1"/>
  <c r="J30" i="2" s="1"/>
  <c r="E31" i="2"/>
  <c r="I28" i="2" s="1"/>
  <c r="I29" i="2" s="1"/>
  <c r="E30" i="2"/>
  <c r="E29" i="2"/>
  <c r="S38" i="2" s="1"/>
  <c r="E28" i="2"/>
  <c r="R37" i="2" s="1"/>
  <c r="R38" i="2" s="1"/>
  <c r="E27" i="2"/>
  <c r="Q36" i="2" s="1"/>
  <c r="Q37" i="2" s="1"/>
  <c r="Q38" i="2" s="1"/>
  <c r="P35" i="2"/>
  <c r="P36" i="2" s="1"/>
  <c r="P37" i="2" s="1"/>
  <c r="P38" i="2" s="1"/>
  <c r="F31" i="10" l="1"/>
  <c r="F21" i="10"/>
  <c r="F32" i="10" s="1"/>
  <c r="U144" i="1"/>
  <c r="U146" i="1" s="1"/>
  <c r="U149" i="1" s="1"/>
  <c r="U158" i="1" s="1"/>
  <c r="CB156" i="1"/>
  <c r="CB23" i="1" s="1"/>
  <c r="CB34" i="1" s="1"/>
  <c r="Y156" i="1"/>
  <c r="Y23" i="1" s="1"/>
  <c r="Y34" i="1" s="1"/>
  <c r="Y150" i="1"/>
  <c r="Y157" i="1" s="1"/>
  <c r="Y24" i="1" s="1"/>
  <c r="CF156" i="1"/>
  <c r="CF23" i="1" s="1"/>
  <c r="CF34" i="1" s="1"/>
  <c r="AA156" i="1"/>
  <c r="AA23" i="1" s="1"/>
  <c r="AA34" i="1" s="1"/>
  <c r="Q150" i="1"/>
  <c r="Q157" i="1" s="1"/>
  <c r="Q24" i="1" s="1"/>
  <c r="AA158" i="1"/>
  <c r="Q156" i="1"/>
  <c r="Q23" i="1" s="1"/>
  <c r="Q34" i="1" s="1"/>
  <c r="CF158" i="1"/>
  <c r="CF118" i="1"/>
  <c r="CF119" i="1" s="1"/>
  <c r="CF120" i="1" s="1"/>
  <c r="CF121" i="1" s="1"/>
  <c r="CF15" i="1" s="1"/>
  <c r="CF26" i="1" s="1"/>
  <c r="CF131" i="1"/>
  <c r="CF133" i="1" s="1"/>
  <c r="CF135" i="1" s="1"/>
  <c r="CF22" i="1" s="1"/>
  <c r="CF33" i="1" s="1"/>
  <c r="AF131" i="1"/>
  <c r="AF133" i="1" s="1"/>
  <c r="AF135" i="1" s="1"/>
  <c r="AF22" i="1" s="1"/>
  <c r="AF33" i="1" s="1"/>
  <c r="AF144" i="1"/>
  <c r="AF146" i="1" s="1"/>
  <c r="AF149" i="1" s="1"/>
  <c r="AF150" i="1" s="1"/>
  <c r="AF157" i="1" s="1"/>
  <c r="AF24" i="1" s="1"/>
  <c r="BU118" i="1"/>
  <c r="BU119" i="1" s="1"/>
  <c r="BU120" i="1" s="1"/>
  <c r="BU121" i="1" s="1"/>
  <c r="BU15" i="1" s="1"/>
  <c r="BU26" i="1" s="1"/>
  <c r="BB150" i="1"/>
  <c r="BB157" i="1" s="1"/>
  <c r="BB24" i="1" s="1"/>
  <c r="P158" i="1"/>
  <c r="P156" i="1"/>
  <c r="P23" i="1" s="1"/>
  <c r="P34" i="1" s="1"/>
  <c r="BB156" i="1"/>
  <c r="BB23" i="1" s="1"/>
  <c r="BB34" i="1" s="1"/>
  <c r="BG156" i="1"/>
  <c r="BG23" i="1" s="1"/>
  <c r="BG34" i="1" s="1"/>
  <c r="BG158" i="1"/>
  <c r="BG150" i="1"/>
  <c r="BG157" i="1" s="1"/>
  <c r="BG24" i="1" s="1"/>
  <c r="BU156" i="1"/>
  <c r="BU23" i="1" s="1"/>
  <c r="BU34" i="1" s="1"/>
  <c r="BU150" i="1"/>
  <c r="BU157" i="1" s="1"/>
  <c r="BU24" i="1" s="1"/>
  <c r="BU131" i="1"/>
  <c r="BU133" i="1" s="1"/>
  <c r="BU135" i="1" s="1"/>
  <c r="BU22" i="1" s="1"/>
  <c r="BU33" i="1" s="1"/>
  <c r="BY150" i="1"/>
  <c r="BY157" i="1" s="1"/>
  <c r="BY24" i="1" s="1"/>
  <c r="BY158" i="1"/>
  <c r="AT158" i="1"/>
  <c r="AT156" i="1"/>
  <c r="AT23" i="1" s="1"/>
  <c r="AT34" i="1" s="1"/>
  <c r="AT150" i="1"/>
  <c r="AT157" i="1" s="1"/>
  <c r="AT24" i="1" s="1"/>
  <c r="AT26" i="1"/>
  <c r="AT135" i="1"/>
  <c r="AT22" i="1" s="1"/>
  <c r="AT33" i="1" s="1"/>
  <c r="AU156" i="1"/>
  <c r="AU23" i="1" s="1"/>
  <c r="AU34" i="1" s="1"/>
  <c r="AU150" i="1"/>
  <c r="AU157" i="1" s="1"/>
  <c r="AU24" i="1" s="1"/>
  <c r="AU158" i="1"/>
  <c r="AU135" i="1"/>
  <c r="AU22" i="1" s="1"/>
  <c r="AU33" i="1" s="1"/>
  <c r="AU26" i="1"/>
  <c r="AI135" i="1"/>
  <c r="AI22" i="1" s="1"/>
  <c r="AI33" i="1" s="1"/>
  <c r="AI158" i="1"/>
  <c r="AI150" i="1"/>
  <c r="AI157" i="1" s="1"/>
  <c r="AI24" i="1" s="1"/>
  <c r="AI156" i="1"/>
  <c r="AI23" i="1" s="1"/>
  <c r="AI34" i="1" s="1"/>
  <c r="AI26" i="1"/>
  <c r="X158" i="1"/>
  <c r="X156" i="1"/>
  <c r="X23" i="1" s="1"/>
  <c r="X34" i="1" s="1"/>
  <c r="X150" i="1"/>
  <c r="X157" i="1" s="1"/>
  <c r="X24" i="1" s="1"/>
  <c r="X26" i="1"/>
  <c r="X135" i="1"/>
  <c r="X22" i="1" s="1"/>
  <c r="X33" i="1" s="1"/>
  <c r="BX158" i="1"/>
  <c r="BX150" i="1"/>
  <c r="BX157" i="1" s="1"/>
  <c r="BX24" i="1" s="1"/>
  <c r="BX156" i="1"/>
  <c r="BX23" i="1" s="1"/>
  <c r="BX34" i="1" s="1"/>
  <c r="BO26" i="1"/>
  <c r="BO135" i="1"/>
  <c r="BO22" i="1" s="1"/>
  <c r="BO33" i="1" s="1"/>
  <c r="BN158" i="1"/>
  <c r="BN150" i="1"/>
  <c r="BN157" i="1" s="1"/>
  <c r="BN24" i="1" s="1"/>
  <c r="BN156" i="1"/>
  <c r="BN23" i="1" s="1"/>
  <c r="BN34" i="1" s="1"/>
  <c r="BN26" i="1"/>
  <c r="BN135" i="1"/>
  <c r="BN22" i="1" s="1"/>
  <c r="BN33" i="1" s="1"/>
  <c r="BO156" i="1"/>
  <c r="BO23" i="1" s="1"/>
  <c r="BO34" i="1" s="1"/>
  <c r="BO158" i="1"/>
  <c r="BO150" i="1"/>
  <c r="BO157" i="1" s="1"/>
  <c r="BO24" i="1" s="1"/>
  <c r="BF135" i="1"/>
  <c r="BF22" i="1" s="1"/>
  <c r="BF33" i="1" s="1"/>
  <c r="AW158" i="1"/>
  <c r="AW150" i="1"/>
  <c r="AW157" i="1" s="1"/>
  <c r="AW24" i="1" s="1"/>
  <c r="AW156" i="1"/>
  <c r="AW23" i="1" s="1"/>
  <c r="AW34" i="1" s="1"/>
  <c r="AW26" i="1"/>
  <c r="BF26" i="1"/>
  <c r="AW135" i="1"/>
  <c r="AW22" i="1" s="1"/>
  <c r="AW33" i="1" s="1"/>
  <c r="BF156" i="1"/>
  <c r="BF23" i="1" s="1"/>
  <c r="BF34" i="1" s="1"/>
  <c r="BF158" i="1"/>
  <c r="BF150" i="1"/>
  <c r="BF157" i="1" s="1"/>
  <c r="BF24" i="1" s="1"/>
  <c r="AV156" i="1"/>
  <c r="AV23" i="1" s="1"/>
  <c r="AV34" i="1" s="1"/>
  <c r="AV158" i="1"/>
  <c r="AV150" i="1"/>
  <c r="AV157" i="1" s="1"/>
  <c r="AV24" i="1" s="1"/>
  <c r="AJ158" i="1"/>
  <c r="AJ150" i="1"/>
  <c r="AJ157" i="1" s="1"/>
  <c r="AJ24" i="1" s="1"/>
  <c r="AJ156" i="1"/>
  <c r="AJ23" i="1" s="1"/>
  <c r="AJ34" i="1" s="1"/>
  <c r="AV26" i="1"/>
  <c r="AJ135" i="1"/>
  <c r="AJ22" i="1" s="1"/>
  <c r="AJ33" i="1" s="1"/>
  <c r="AV135" i="1"/>
  <c r="AV22" i="1" s="1"/>
  <c r="AV33" i="1" s="1"/>
  <c r="N158" i="1"/>
  <c r="N150" i="1"/>
  <c r="N157" i="1" s="1"/>
  <c r="N24" i="1" s="1"/>
  <c r="N156" i="1"/>
  <c r="N23" i="1" s="1"/>
  <c r="N34" i="1" s="1"/>
  <c r="N135" i="1"/>
  <c r="N22" i="1" s="1"/>
  <c r="N33" i="1" s="1"/>
  <c r="N26" i="1"/>
  <c r="CA158" i="1"/>
  <c r="CA156" i="1"/>
  <c r="CA23" i="1" s="1"/>
  <c r="CA34" i="1" s="1"/>
  <c r="CA150" i="1"/>
  <c r="CA157" i="1" s="1"/>
  <c r="CA24" i="1" s="1"/>
  <c r="CA135" i="1"/>
  <c r="CA22" i="1" s="1"/>
  <c r="CA33" i="1" s="1"/>
  <c r="BQ156" i="1"/>
  <c r="BQ23" i="1" s="1"/>
  <c r="BQ34" i="1" s="1"/>
  <c r="BQ158" i="1"/>
  <c r="BQ150" i="1"/>
  <c r="BQ157" i="1" s="1"/>
  <c r="BQ24" i="1" s="1"/>
  <c r="BQ26" i="1"/>
  <c r="BQ135" i="1"/>
  <c r="BQ22" i="1" s="1"/>
  <c r="BQ33" i="1" s="1"/>
  <c r="BH135" i="1"/>
  <c r="BH22" i="1" s="1"/>
  <c r="BH33" i="1" s="1"/>
  <c r="BH150" i="1"/>
  <c r="BH157" i="1" s="1"/>
  <c r="BH24" i="1" s="1"/>
  <c r="BH156" i="1"/>
  <c r="BH23" i="1" s="1"/>
  <c r="BH34" i="1" s="1"/>
  <c r="BH158" i="1"/>
  <c r="BI158" i="1"/>
  <c r="BI156" i="1"/>
  <c r="BI23" i="1" s="1"/>
  <c r="BI34" i="1" s="1"/>
  <c r="BI150" i="1"/>
  <c r="BI157" i="1" s="1"/>
  <c r="BI24" i="1" s="1"/>
  <c r="BI26" i="1"/>
  <c r="BI135" i="1"/>
  <c r="BI22" i="1" s="1"/>
  <c r="BI33" i="1" s="1"/>
  <c r="AC26" i="1"/>
  <c r="AC158" i="1"/>
  <c r="AC156" i="1"/>
  <c r="AC23" i="1" s="1"/>
  <c r="AC34" i="1" s="1"/>
  <c r="AC150" i="1"/>
  <c r="AC157" i="1" s="1"/>
  <c r="AC24" i="1" s="1"/>
  <c r="AC135" i="1"/>
  <c r="AC22" i="1" s="1"/>
  <c r="AC33" i="1" s="1"/>
  <c r="R158" i="1"/>
  <c r="R156" i="1"/>
  <c r="R23" i="1" s="1"/>
  <c r="R34" i="1" s="1"/>
  <c r="R150" i="1"/>
  <c r="R157" i="1" s="1"/>
  <c r="R24" i="1" s="1"/>
  <c r="R26" i="1"/>
  <c r="R135" i="1"/>
  <c r="R22" i="1" s="1"/>
  <c r="R33" i="1" s="1"/>
  <c r="BS150" i="1"/>
  <c r="BS157" i="1" s="1"/>
  <c r="BS24" i="1" s="1"/>
  <c r="BS158" i="1"/>
  <c r="BS156" i="1"/>
  <c r="BS23" i="1" s="1"/>
  <c r="BS34" i="1" s="1"/>
  <c r="BS26" i="1"/>
  <c r="BS135" i="1"/>
  <c r="BS22" i="1" s="1"/>
  <c r="BS33" i="1" s="1"/>
  <c r="BJ158" i="1"/>
  <c r="BJ156" i="1"/>
  <c r="BJ23" i="1" s="1"/>
  <c r="BJ34" i="1" s="1"/>
  <c r="BJ150" i="1"/>
  <c r="BJ157" i="1" s="1"/>
  <c r="BJ24" i="1" s="1"/>
  <c r="BJ26" i="1"/>
  <c r="BJ135" i="1"/>
  <c r="BJ22" i="1" s="1"/>
  <c r="BJ33" i="1" s="1"/>
  <c r="S158" i="1"/>
  <c r="S150" i="1"/>
  <c r="S157" i="1" s="1"/>
  <c r="S24" i="1" s="1"/>
  <c r="S156" i="1"/>
  <c r="S23" i="1" s="1"/>
  <c r="S34" i="1" s="1"/>
  <c r="S26" i="1"/>
  <c r="S135" i="1"/>
  <c r="S22" i="1" s="1"/>
  <c r="S33" i="1" s="1"/>
  <c r="AE22" i="1"/>
  <c r="AE33" i="1" s="1"/>
  <c r="T23" i="1"/>
  <c r="T34" i="1" s="1"/>
  <c r="BA26" i="1"/>
  <c r="BT22" i="1"/>
  <c r="BT33" i="1" s="1"/>
  <c r="AE23" i="1"/>
  <c r="AE34" i="1" s="1"/>
  <c r="BT23" i="1"/>
  <c r="BT34" i="1" s="1"/>
  <c r="T22" i="1"/>
  <c r="T33" i="1" s="1"/>
  <c r="AP22" i="1"/>
  <c r="AP33" i="1" s="1"/>
  <c r="AP23" i="1"/>
  <c r="AP34" i="1" s="1"/>
  <c r="BK26" i="1"/>
  <c r="BK156" i="1"/>
  <c r="BK158" i="1"/>
  <c r="BK150" i="1"/>
  <c r="BK157" i="1" s="1"/>
  <c r="BK24" i="1" s="1"/>
  <c r="BK135" i="1"/>
  <c r="BA156" i="1"/>
  <c r="BA158" i="1"/>
  <c r="BA150" i="1"/>
  <c r="BA157" i="1" s="1"/>
  <c r="BA24" i="1" s="1"/>
  <c r="BA135" i="1"/>
  <c r="BV150" i="1"/>
  <c r="BV157" i="1" s="1"/>
  <c r="BV24" i="1" s="1"/>
  <c r="BV156" i="1"/>
  <c r="BV23" i="1" s="1"/>
  <c r="BV34" i="1" s="1"/>
  <c r="BV158" i="1"/>
  <c r="BV26" i="1"/>
  <c r="BV135" i="1"/>
  <c r="BV22" i="1" s="1"/>
  <c r="BV33" i="1" s="1"/>
  <c r="BL158" i="1"/>
  <c r="BL150" i="1"/>
  <c r="BL157" i="1" s="1"/>
  <c r="BL24" i="1" s="1"/>
  <c r="BL156" i="1"/>
  <c r="BL23" i="1" s="1"/>
  <c r="BL34" i="1" s="1"/>
  <c r="BL135" i="1"/>
  <c r="BL22" i="1" s="1"/>
  <c r="BL33" i="1" s="1"/>
  <c r="BL26" i="1"/>
  <c r="BC135" i="1"/>
  <c r="BC22" i="1" s="1"/>
  <c r="BC33" i="1" s="1"/>
  <c r="BC26" i="1"/>
  <c r="BC158" i="1"/>
  <c r="BC150" i="1"/>
  <c r="BC157" i="1" s="1"/>
  <c r="BC24" i="1" s="1"/>
  <c r="BC156" i="1"/>
  <c r="BC23" i="1" s="1"/>
  <c r="BC34" i="1" s="1"/>
  <c r="V150" i="1"/>
  <c r="V157" i="1" s="1"/>
  <c r="V24" i="1" s="1"/>
  <c r="V158" i="1"/>
  <c r="V156" i="1"/>
  <c r="V23" i="1" s="1"/>
  <c r="V34" i="1" s="1"/>
  <c r="V26" i="1"/>
  <c r="V135" i="1"/>
  <c r="V22" i="1" s="1"/>
  <c r="V33" i="1" s="1"/>
  <c r="AQ158" i="1"/>
  <c r="AQ150" i="1"/>
  <c r="AQ157" i="1" s="1"/>
  <c r="AQ24" i="1" s="1"/>
  <c r="AQ156" i="1"/>
  <c r="AQ23" i="1" s="1"/>
  <c r="AQ34" i="1" s="1"/>
  <c r="AQ135" i="1"/>
  <c r="AQ22" i="1" s="1"/>
  <c r="AQ33" i="1" s="1"/>
  <c r="AQ26" i="1"/>
  <c r="AF26" i="1"/>
  <c r="U135" i="1"/>
  <c r="U22" i="1" s="1"/>
  <c r="U33" i="1" s="1"/>
  <c r="U26" i="1"/>
  <c r="H27" i="2"/>
  <c r="H28" i="2" s="1"/>
  <c r="M35" i="2"/>
  <c r="M36" i="2" s="1"/>
  <c r="M37" i="2" s="1"/>
  <c r="M38" i="2" s="1"/>
  <c r="N35" i="2"/>
  <c r="N36" i="2" s="1"/>
  <c r="N37" i="2" s="1"/>
  <c r="N38" i="2" s="1"/>
  <c r="O35" i="2"/>
  <c r="O36" i="2" s="1"/>
  <c r="O37" i="2" s="1"/>
  <c r="O38" i="2" s="1"/>
  <c r="C130" i="10"/>
  <c r="C132" i="10" s="1"/>
  <c r="C117" i="10"/>
  <c r="C118" i="10" s="1"/>
  <c r="C119" i="10" s="1"/>
  <c r="C120" i="10" s="1"/>
  <c r="C15" i="10" s="1"/>
  <c r="C26" i="10" s="1"/>
  <c r="C143" i="10"/>
  <c r="C145" i="10" s="1"/>
  <c r="L116" i="10"/>
  <c r="L123" i="10"/>
  <c r="L124" i="10" s="1"/>
  <c r="L125" i="10" s="1"/>
  <c r="L126" i="10" s="1"/>
  <c r="L127" i="10" s="1"/>
  <c r="L19" i="10" s="1"/>
  <c r="L30" i="10" s="1"/>
  <c r="U150" i="1" l="1"/>
  <c r="U157" i="1" s="1"/>
  <c r="U24" i="1" s="1"/>
  <c r="U156" i="1"/>
  <c r="U23" i="1" s="1"/>
  <c r="U34" i="1" s="1"/>
  <c r="AF158" i="1"/>
  <c r="AF156" i="1"/>
  <c r="AF23" i="1" s="1"/>
  <c r="AF34" i="1" s="1"/>
  <c r="BA23" i="1"/>
  <c r="BA34" i="1" s="1"/>
  <c r="BK22" i="1"/>
  <c r="BK33" i="1" s="1"/>
  <c r="BK23" i="1"/>
  <c r="BK34" i="1" s="1"/>
  <c r="BA22" i="1"/>
  <c r="BA33" i="1" s="1"/>
  <c r="C149" i="10"/>
  <c r="C148" i="10"/>
  <c r="C155" i="10" s="1"/>
  <c r="C23" i="10" s="1"/>
  <c r="C34" i="10" s="1"/>
  <c r="L130" i="10"/>
  <c r="L132" i="10" s="1"/>
  <c r="L117" i="10"/>
  <c r="L118" i="10" s="1"/>
  <c r="L119" i="10" s="1"/>
  <c r="L120" i="10" s="1"/>
  <c r="L15" i="10" s="1"/>
  <c r="L26" i="10" s="1"/>
  <c r="L143" i="10"/>
  <c r="L145" i="10" s="1"/>
  <c r="C134" i="10"/>
  <c r="C22" i="10" s="1"/>
  <c r="C33" i="10" s="1"/>
  <c r="L148" i="10" l="1"/>
  <c r="L155" i="10" s="1"/>
  <c r="L23" i="10" s="1"/>
  <c r="L34" i="10" s="1"/>
  <c r="L149" i="10"/>
  <c r="L156" i="10" s="1"/>
  <c r="L24" i="10" s="1"/>
  <c r="C157" i="10"/>
  <c r="C156" i="10"/>
  <c r="C24" i="10" s="1"/>
  <c r="L134" i="10"/>
  <c r="L22" i="10" s="1"/>
  <c r="L33" i="10" s="1"/>
  <c r="C102" i="1"/>
  <c r="K101" i="1"/>
  <c r="K102" i="1" s="1"/>
  <c r="M101" i="1"/>
  <c r="M102" i="1" s="1"/>
  <c r="W101" i="1"/>
  <c r="W102" i="1" s="1"/>
  <c r="AH101" i="1"/>
  <c r="AH102" i="1" s="1"/>
  <c r="AS101" i="1"/>
  <c r="AS102" i="1" s="1"/>
  <c r="BD101" i="1"/>
  <c r="BD102" i="1" s="1"/>
  <c r="BM101" i="1"/>
  <c r="BM102" i="1" s="1"/>
  <c r="BW101" i="1"/>
  <c r="BW102" i="1" s="1"/>
  <c r="K88" i="1"/>
  <c r="M88" i="1"/>
  <c r="W88" i="1"/>
  <c r="AH88" i="1"/>
  <c r="AS88" i="1"/>
  <c r="C88" i="1"/>
  <c r="L157" i="10" l="1"/>
  <c r="M82" i="1"/>
  <c r="M79" i="1"/>
  <c r="M78" i="1"/>
  <c r="M75" i="1"/>
  <c r="M74" i="1"/>
  <c r="M111" i="1"/>
  <c r="M112" i="1" l="1"/>
  <c r="M89" i="1"/>
  <c r="M97" i="1" l="1"/>
  <c r="M94" i="1"/>
  <c r="M92" i="1"/>
  <c r="M115" i="1" s="1"/>
  <c r="C64" i="2"/>
  <c r="D64" i="2" s="1"/>
  <c r="C65" i="2"/>
  <c r="D65" i="2" s="1"/>
  <c r="C66" i="2"/>
  <c r="D66" i="2" s="1"/>
  <c r="C67" i="2"/>
  <c r="D67" i="2" s="1"/>
  <c r="C68" i="2"/>
  <c r="D68" i="2" s="1"/>
  <c r="C69" i="2"/>
  <c r="D69" i="2" s="1"/>
  <c r="C70" i="2"/>
  <c r="D70" i="2" s="1"/>
  <c r="C71" i="2"/>
  <c r="D71" i="2" s="1"/>
  <c r="C72" i="2"/>
  <c r="D72" i="2" s="1"/>
  <c r="C73" i="2"/>
  <c r="D73" i="2" s="1"/>
  <c r="C63" i="2"/>
  <c r="D63" i="2" s="1"/>
  <c r="E67" i="2" l="1"/>
  <c r="M114" i="1"/>
  <c r="E69" i="2"/>
  <c r="M98" i="1"/>
  <c r="M55" i="1" s="1"/>
  <c r="M56" i="1" s="1"/>
  <c r="M132" i="1"/>
  <c r="M145" i="1"/>
  <c r="F73" i="2"/>
  <c r="E73" i="2"/>
  <c r="E72" i="2"/>
  <c r="F72" i="2"/>
  <c r="F70" i="2"/>
  <c r="F66" i="2"/>
  <c r="E66" i="2"/>
  <c r="F65" i="2"/>
  <c r="E65" i="2"/>
  <c r="F64" i="2"/>
  <c r="E71" i="2"/>
  <c r="E68" i="2"/>
  <c r="F67" i="2"/>
  <c r="E70" i="2"/>
  <c r="F71" i="2"/>
  <c r="F69" i="2"/>
  <c r="E64" i="2"/>
  <c r="F68" i="2"/>
  <c r="K78" i="1"/>
  <c r="W78" i="1"/>
  <c r="AH78" i="1"/>
  <c r="AS78" i="1"/>
  <c r="BD78" i="1"/>
  <c r="BM78" i="1"/>
  <c r="BW78" i="1"/>
  <c r="K79" i="1"/>
  <c r="W79" i="1"/>
  <c r="AH79" i="1"/>
  <c r="AS79" i="1"/>
  <c r="BD79" i="1"/>
  <c r="BM79" i="1"/>
  <c r="BW79" i="1"/>
  <c r="C79" i="1"/>
  <c r="C78" i="1"/>
  <c r="M103" i="1" l="1"/>
  <c r="M105" i="1" s="1"/>
  <c r="M148" i="1" s="1"/>
  <c r="M52" i="1"/>
  <c r="M53" i="1"/>
  <c r="BW62" i="1"/>
  <c r="AH62" i="1"/>
  <c r="M134" i="1" l="1"/>
  <c r="M147" i="1"/>
  <c r="M107" i="1"/>
  <c r="M12" i="1" s="1"/>
  <c r="M10" i="1" s="1"/>
  <c r="M11" i="1" s="1"/>
  <c r="M13" i="1" s="1"/>
  <c r="M124" i="1" s="1"/>
  <c r="M125" i="1" s="1"/>
  <c r="M126" i="1" s="1"/>
  <c r="M127" i="1" s="1"/>
  <c r="M128" i="1" s="1"/>
  <c r="M19" i="1" s="1"/>
  <c r="M30" i="1" s="1"/>
  <c r="M104" i="1"/>
  <c r="BW88" i="1"/>
  <c r="BW83" i="1"/>
  <c r="K111" i="1"/>
  <c r="K74" i="1"/>
  <c r="K75" i="1"/>
  <c r="K82" i="1"/>
  <c r="C89" i="1"/>
  <c r="C94" i="1" s="1"/>
  <c r="C82" i="1"/>
  <c r="C75" i="1"/>
  <c r="C74" i="1"/>
  <c r="C65" i="1"/>
  <c r="C111" i="1" s="1"/>
  <c r="AS111" i="1"/>
  <c r="AS74" i="1"/>
  <c r="AS75" i="1"/>
  <c r="AS82" i="1"/>
  <c r="BM88" i="1"/>
  <c r="BD88" i="1"/>
  <c r="BM83" i="1"/>
  <c r="M117" i="1" l="1"/>
  <c r="M144" i="1" s="1"/>
  <c r="M146" i="1" s="1"/>
  <c r="AS89" i="1"/>
  <c r="K89" i="1"/>
  <c r="K112" i="1"/>
  <c r="C112" i="1"/>
  <c r="C92" i="1"/>
  <c r="C114" i="1" s="1"/>
  <c r="C97" i="1"/>
  <c r="AS112" i="1"/>
  <c r="BW111" i="1"/>
  <c r="BW74" i="1"/>
  <c r="BW75" i="1"/>
  <c r="BW82" i="1"/>
  <c r="BM111" i="1"/>
  <c r="BM74" i="1"/>
  <c r="BM75" i="1"/>
  <c r="BM82" i="1"/>
  <c r="BD111" i="1"/>
  <c r="BD74" i="1"/>
  <c r="BD75" i="1"/>
  <c r="BD82" i="1"/>
  <c r="AH75" i="1"/>
  <c r="W75" i="1"/>
  <c r="C47" i="2"/>
  <c r="C48" i="2"/>
  <c r="C49" i="2"/>
  <c r="C50" i="2"/>
  <c r="C51" i="2"/>
  <c r="C52" i="2"/>
  <c r="C53" i="2"/>
  <c r="C54" i="2"/>
  <c r="C55" i="2"/>
  <c r="C56" i="2"/>
  <c r="C57" i="2"/>
  <c r="C46" i="2"/>
  <c r="F43" i="2"/>
  <c r="E7" i="2"/>
  <c r="E8" i="2"/>
  <c r="E9" i="2"/>
  <c r="S39" i="2" s="1"/>
  <c r="S40" i="2" s="1"/>
  <c r="E10" i="2"/>
  <c r="H7" i="2" s="1"/>
  <c r="E11" i="2"/>
  <c r="I39" i="2" s="1"/>
  <c r="E12" i="2"/>
  <c r="E13" i="2"/>
  <c r="E14" i="2"/>
  <c r="E15" i="2"/>
  <c r="E16" i="2"/>
  <c r="E17" i="2"/>
  <c r="AH111" i="1"/>
  <c r="AH74" i="1"/>
  <c r="AH82" i="1"/>
  <c r="W82" i="1"/>
  <c r="W74" i="1"/>
  <c r="M118" i="1" l="1"/>
  <c r="M119" i="1" s="1"/>
  <c r="M120" i="1" s="1"/>
  <c r="M121" i="1" s="1"/>
  <c r="M15" i="1" s="1"/>
  <c r="M26" i="1" s="1"/>
  <c r="M131" i="1"/>
  <c r="M133" i="1" s="1"/>
  <c r="M135" i="1" s="1"/>
  <c r="M22" i="1" s="1"/>
  <c r="M33" i="1" s="1"/>
  <c r="M149" i="1"/>
  <c r="M150" i="1" s="1"/>
  <c r="M157" i="1" s="1"/>
  <c r="M24" i="1" s="1"/>
  <c r="P39" i="2"/>
  <c r="P40" i="2" s="1"/>
  <c r="I40" i="2"/>
  <c r="E47" i="2"/>
  <c r="Q56" i="2" s="1"/>
  <c r="AS92" i="1"/>
  <c r="AS115" i="1" s="1"/>
  <c r="AS94" i="1"/>
  <c r="K92" i="1"/>
  <c r="K115" i="1" s="1"/>
  <c r="K94" i="1"/>
  <c r="AS97" i="1"/>
  <c r="AH89" i="1"/>
  <c r="BW89" i="1"/>
  <c r="BM89" i="1"/>
  <c r="K97" i="1"/>
  <c r="W89" i="1"/>
  <c r="BD89" i="1"/>
  <c r="C98" i="1"/>
  <c r="C115" i="1"/>
  <c r="BW112" i="1"/>
  <c r="BM112" i="1"/>
  <c r="BD112" i="1"/>
  <c r="I8" i="2"/>
  <c r="E48" i="2"/>
  <c r="R57" i="2" s="1"/>
  <c r="P55" i="2"/>
  <c r="L11" i="2"/>
  <c r="O14" i="2"/>
  <c r="K10" i="2"/>
  <c r="S18" i="2"/>
  <c r="Q16" i="2"/>
  <c r="N13" i="2"/>
  <c r="J9" i="2"/>
  <c r="P15" i="2"/>
  <c r="R17" i="2"/>
  <c r="M12" i="2"/>
  <c r="E57" i="2"/>
  <c r="O54" i="2" s="1"/>
  <c r="E52" i="2"/>
  <c r="J49" i="2" s="1"/>
  <c r="E56" i="2"/>
  <c r="N53" i="2" s="1"/>
  <c r="E50" i="2"/>
  <c r="H47" i="2" s="1"/>
  <c r="E54" i="2"/>
  <c r="L51" i="2" s="1"/>
  <c r="E49" i="2"/>
  <c r="S58" i="2" s="1"/>
  <c r="E53" i="2"/>
  <c r="K50" i="2" s="1"/>
  <c r="E55" i="2"/>
  <c r="M52" i="2" s="1"/>
  <c r="E51" i="2"/>
  <c r="I48" i="2" s="1"/>
  <c r="AH112" i="1"/>
  <c r="C52" i="1" l="1"/>
  <c r="C55" i="1"/>
  <c r="C56" i="1" s="1"/>
  <c r="W94" i="1"/>
  <c r="W97" i="1"/>
  <c r="C103" i="1"/>
  <c r="C105" i="1" s="1"/>
  <c r="C148" i="1" s="1"/>
  <c r="C53" i="1"/>
  <c r="M158" i="1"/>
  <c r="M156" i="1"/>
  <c r="M23" i="1" s="1"/>
  <c r="M34" i="1" s="1"/>
  <c r="AS98" i="1"/>
  <c r="AS55" i="1" s="1"/>
  <c r="AS56" i="1" s="1"/>
  <c r="AS114" i="1"/>
  <c r="J39" i="2"/>
  <c r="J40" i="2" s="1"/>
  <c r="R39" i="2"/>
  <c r="R40" i="2" s="1"/>
  <c r="Q39" i="2"/>
  <c r="Q40" i="2" s="1"/>
  <c r="K114" i="1"/>
  <c r="W92" i="1"/>
  <c r="W114" i="1" s="1"/>
  <c r="BM97" i="1"/>
  <c r="BM94" i="1"/>
  <c r="BD92" i="1"/>
  <c r="BD115" i="1" s="1"/>
  <c r="BD94" i="1"/>
  <c r="BW97" i="1"/>
  <c r="BW94" i="1"/>
  <c r="AH97" i="1"/>
  <c r="AH94" i="1"/>
  <c r="AH92" i="1"/>
  <c r="AH115" i="1" s="1"/>
  <c r="BW92" i="1"/>
  <c r="BW114" i="1" s="1"/>
  <c r="K98" i="1"/>
  <c r="K55" i="1" s="1"/>
  <c r="K56" i="1" s="1"/>
  <c r="BM92" i="1"/>
  <c r="BM115" i="1" s="1"/>
  <c r="BD97" i="1"/>
  <c r="S59" i="2"/>
  <c r="S60" i="2" s="1"/>
  <c r="M13" i="2"/>
  <c r="M14" i="2" s="1"/>
  <c r="M15" i="2" s="1"/>
  <c r="M16" i="2" s="1"/>
  <c r="M17" i="2" s="1"/>
  <c r="M18" i="2" s="1"/>
  <c r="R18" i="2"/>
  <c r="R19" i="2" s="1"/>
  <c r="P16" i="2"/>
  <c r="P17" i="2" s="1"/>
  <c r="P18" i="2" s="1"/>
  <c r="J10" i="2"/>
  <c r="N14" i="2"/>
  <c r="N15" i="2" s="1"/>
  <c r="N16" i="2" s="1"/>
  <c r="N17" i="2" s="1"/>
  <c r="N18" i="2" s="1"/>
  <c r="N19" i="2" s="1"/>
  <c r="Q17" i="2"/>
  <c r="Q18" i="2" s="1"/>
  <c r="S19" i="2"/>
  <c r="S20" i="2" s="1"/>
  <c r="K11" i="2"/>
  <c r="O15" i="2"/>
  <c r="O16" i="2" s="1"/>
  <c r="O17" i="2" s="1"/>
  <c r="O18" i="2" s="1"/>
  <c r="L12" i="2"/>
  <c r="L13" i="2" s="1"/>
  <c r="L14" i="2" s="1"/>
  <c r="L15" i="2" s="1"/>
  <c r="L16" i="2" s="1"/>
  <c r="L17" i="2" s="1"/>
  <c r="L18" i="2" s="1"/>
  <c r="P56" i="2"/>
  <c r="P57" i="2" s="1"/>
  <c r="P58" i="2" s="1"/>
  <c r="H8" i="2"/>
  <c r="I9" i="2"/>
  <c r="K132" i="1"/>
  <c r="K145" i="1"/>
  <c r="C132" i="1"/>
  <c r="C145" i="1"/>
  <c r="AS145" i="1"/>
  <c r="AS132" i="1"/>
  <c r="I49" i="2"/>
  <c r="L52" i="2"/>
  <c r="O55" i="2"/>
  <c r="M53" i="2"/>
  <c r="M54" i="2" s="1"/>
  <c r="M55" i="2" s="1"/>
  <c r="M56" i="2" s="1"/>
  <c r="M57" i="2" s="1"/>
  <c r="M58" i="2" s="1"/>
  <c r="H48" i="2"/>
  <c r="K51" i="2"/>
  <c r="N54" i="2"/>
  <c r="R58" i="2"/>
  <c r="J50" i="2"/>
  <c r="Q57" i="2"/>
  <c r="C104" i="1" l="1"/>
  <c r="C107" i="1"/>
  <c r="C12" i="1" s="1"/>
  <c r="C10" i="1" s="1"/>
  <c r="C11" i="1" s="1"/>
  <c r="C13" i="1" s="1"/>
  <c r="C117" i="1" s="1"/>
  <c r="AS103" i="1"/>
  <c r="AS105" i="1" s="1"/>
  <c r="AS148" i="1" s="1"/>
  <c r="K52" i="1"/>
  <c r="AS53" i="1"/>
  <c r="AS52" i="1"/>
  <c r="K53" i="1"/>
  <c r="W115" i="1"/>
  <c r="W145" i="1" s="1"/>
  <c r="AH114" i="1"/>
  <c r="BD114" i="1"/>
  <c r="H39" i="2"/>
  <c r="H40" i="2" s="1"/>
  <c r="M39" i="2"/>
  <c r="M40" i="2" s="1"/>
  <c r="K39" i="2"/>
  <c r="K40" i="2" s="1"/>
  <c r="O39" i="2"/>
  <c r="O40" i="2" s="1"/>
  <c r="L39" i="2"/>
  <c r="L40" i="2" s="1"/>
  <c r="N39" i="2"/>
  <c r="N40" i="2" s="1"/>
  <c r="Q19" i="2"/>
  <c r="Q20" i="2" s="1"/>
  <c r="M19" i="2"/>
  <c r="M20" i="2" s="1"/>
  <c r="L19" i="2"/>
  <c r="L20" i="2" s="1"/>
  <c r="O19" i="2"/>
  <c r="O20" i="2" s="1"/>
  <c r="P19" i="2"/>
  <c r="P20" i="2" s="1"/>
  <c r="AH98" i="1"/>
  <c r="AH55" i="1" s="1"/>
  <c r="AH56" i="1" s="1"/>
  <c r="W98" i="1"/>
  <c r="BM98" i="1"/>
  <c r="BM55" i="1" s="1"/>
  <c r="BM56" i="1" s="1"/>
  <c r="BM114" i="1"/>
  <c r="BW115" i="1"/>
  <c r="BW145" i="1" s="1"/>
  <c r="BW98" i="1"/>
  <c r="BW55" i="1" s="1"/>
  <c r="BW56" i="1" s="1"/>
  <c r="K103" i="1"/>
  <c r="K105" i="1" s="1"/>
  <c r="K148" i="1" s="1"/>
  <c r="BD98" i="1"/>
  <c r="BD55" i="1" s="1"/>
  <c r="BD56" i="1" s="1"/>
  <c r="C147" i="1"/>
  <c r="C134" i="1"/>
  <c r="Q58" i="2"/>
  <c r="Q59" i="2" s="1"/>
  <c r="J51" i="2"/>
  <c r="J52" i="2" s="1"/>
  <c r="J53" i="2" s="1"/>
  <c r="J54" i="2" s="1"/>
  <c r="J55" i="2" s="1"/>
  <c r="J56" i="2" s="1"/>
  <c r="J57" i="2" s="1"/>
  <c r="J58" i="2" s="1"/>
  <c r="R59" i="2"/>
  <c r="R60" i="2" s="1"/>
  <c r="N55" i="2"/>
  <c r="N56" i="2" s="1"/>
  <c r="N57" i="2" s="1"/>
  <c r="N58" i="2" s="1"/>
  <c r="K52" i="2"/>
  <c r="K53" i="2" s="1"/>
  <c r="K54" i="2" s="1"/>
  <c r="K55" i="2" s="1"/>
  <c r="K56" i="2" s="1"/>
  <c r="K57" i="2" s="1"/>
  <c r="K58" i="2" s="1"/>
  <c r="H49" i="2"/>
  <c r="H50" i="2" s="1"/>
  <c r="H51" i="2" s="1"/>
  <c r="H52" i="2" s="1"/>
  <c r="H53" i="2" s="1"/>
  <c r="H54" i="2" s="1"/>
  <c r="H55" i="2" s="1"/>
  <c r="H56" i="2" s="1"/>
  <c r="H57" i="2" s="1"/>
  <c r="H58" i="2" s="1"/>
  <c r="M59" i="2"/>
  <c r="M60" i="2" s="1"/>
  <c r="O56" i="2"/>
  <c r="O57" i="2" s="1"/>
  <c r="O58" i="2" s="1"/>
  <c r="L53" i="2"/>
  <c r="L54" i="2" s="1"/>
  <c r="L55" i="2" s="1"/>
  <c r="L56" i="2" s="1"/>
  <c r="L57" i="2" s="1"/>
  <c r="L58" i="2" s="1"/>
  <c r="L59" i="2" s="1"/>
  <c r="I50" i="2"/>
  <c r="I51" i="2" s="1"/>
  <c r="I52" i="2" s="1"/>
  <c r="I53" i="2" s="1"/>
  <c r="I54" i="2" s="1"/>
  <c r="I55" i="2" s="1"/>
  <c r="I56" i="2" s="1"/>
  <c r="I57" i="2" s="1"/>
  <c r="I58" i="2" s="1"/>
  <c r="P59" i="2"/>
  <c r="P60" i="2" s="1"/>
  <c r="I10" i="2"/>
  <c r="I11" i="2" s="1"/>
  <c r="I12" i="2" s="1"/>
  <c r="I13" i="2" s="1"/>
  <c r="I14" i="2" s="1"/>
  <c r="I15" i="2" s="1"/>
  <c r="I16" i="2" s="1"/>
  <c r="I17" i="2" s="1"/>
  <c r="I18" i="2" s="1"/>
  <c r="H9" i="2"/>
  <c r="H10" i="2" s="1"/>
  <c r="H11" i="2" s="1"/>
  <c r="H12" i="2" s="1"/>
  <c r="H13" i="2" s="1"/>
  <c r="H14" i="2" s="1"/>
  <c r="H15" i="2" s="1"/>
  <c r="H16" i="2" s="1"/>
  <c r="H17" i="2" s="1"/>
  <c r="H18" i="2" s="1"/>
  <c r="K12" i="2"/>
  <c r="K13" i="2" s="1"/>
  <c r="K14" i="2" s="1"/>
  <c r="K15" i="2" s="1"/>
  <c r="K16" i="2" s="1"/>
  <c r="K17" i="2" s="1"/>
  <c r="K18" i="2" s="1"/>
  <c r="N20" i="2"/>
  <c r="J11" i="2"/>
  <c r="J12" i="2" s="1"/>
  <c r="J13" i="2" s="1"/>
  <c r="J14" i="2" s="1"/>
  <c r="J15" i="2" s="1"/>
  <c r="J16" i="2" s="1"/>
  <c r="J17" i="2" s="1"/>
  <c r="J18" i="2" s="1"/>
  <c r="R20" i="2"/>
  <c r="BM132" i="1"/>
  <c r="BM145" i="1"/>
  <c r="BD145" i="1"/>
  <c r="BD132" i="1"/>
  <c r="AH145" i="1"/>
  <c r="AH132" i="1"/>
  <c r="AS134" i="1" l="1"/>
  <c r="AS107" i="1"/>
  <c r="AS12" i="1" s="1"/>
  <c r="AS10" i="1" s="1"/>
  <c r="AS11" i="1" s="1"/>
  <c r="AS13" i="1" s="1"/>
  <c r="AS124" i="1" s="1"/>
  <c r="AS125" i="1" s="1"/>
  <c r="AS126" i="1" s="1"/>
  <c r="AS127" i="1" s="1"/>
  <c r="AS128" i="1" s="1"/>
  <c r="AS19" i="1" s="1"/>
  <c r="AS30" i="1" s="1"/>
  <c r="AS147" i="1"/>
  <c r="AS104" i="1"/>
  <c r="BM103" i="1"/>
  <c r="BM105" i="1" s="1"/>
  <c r="BM148" i="1" s="1"/>
  <c r="BD52" i="1"/>
  <c r="AH103" i="1"/>
  <c r="AH105" i="1" s="1"/>
  <c r="AH148" i="1" s="1"/>
  <c r="BW53" i="1"/>
  <c r="AH52" i="1"/>
  <c r="AH53" i="1"/>
  <c r="BD53" i="1"/>
  <c r="BM53" i="1"/>
  <c r="BW52" i="1"/>
  <c r="BM52" i="1"/>
  <c r="K104" i="1"/>
  <c r="K147" i="1"/>
  <c r="W103" i="1"/>
  <c r="T40" i="2"/>
  <c r="T39" i="2"/>
  <c r="O59" i="2"/>
  <c r="J59" i="2"/>
  <c r="J60" i="2" s="1"/>
  <c r="I19" i="2"/>
  <c r="I20" i="2" s="1"/>
  <c r="K59" i="2"/>
  <c r="K60" i="2" s="1"/>
  <c r="I59" i="2"/>
  <c r="I60" i="2" s="1"/>
  <c r="BW132" i="1"/>
  <c r="K19" i="2"/>
  <c r="K20" i="2" s="1"/>
  <c r="H59" i="2"/>
  <c r="H60" i="2" s="1"/>
  <c r="J19" i="2"/>
  <c r="J20" i="2" s="1"/>
  <c r="H19" i="2"/>
  <c r="N59" i="2"/>
  <c r="N60" i="2" s="1"/>
  <c r="K134" i="1"/>
  <c r="K107" i="1"/>
  <c r="K12" i="1" s="1"/>
  <c r="K10" i="1" s="1"/>
  <c r="K11" i="1" s="1"/>
  <c r="K13" i="1" s="1"/>
  <c r="K117" i="1" s="1"/>
  <c r="K144" i="1" s="1"/>
  <c r="K146" i="1" s="1"/>
  <c r="BW103" i="1"/>
  <c r="BW105" i="1" s="1"/>
  <c r="BW148" i="1" s="1"/>
  <c r="BD103" i="1"/>
  <c r="C124" i="1"/>
  <c r="C125" i="1" s="1"/>
  <c r="C126" i="1" s="1"/>
  <c r="C127" i="1" s="1"/>
  <c r="C128" i="1" s="1"/>
  <c r="C19" i="1" s="1"/>
  <c r="C30" i="1" s="1"/>
  <c r="C144" i="1"/>
  <c r="L60" i="2"/>
  <c r="O60" i="2"/>
  <c r="Q60" i="2"/>
  <c r="BM147" i="1" l="1"/>
  <c r="AS117" i="1"/>
  <c r="AS144" i="1" s="1"/>
  <c r="AS146" i="1" s="1"/>
  <c r="AS149" i="1" s="1"/>
  <c r="BM134" i="1"/>
  <c r="BM107" i="1"/>
  <c r="BM12" i="1" s="1"/>
  <c r="BM10" i="1" s="1"/>
  <c r="BM11" i="1" s="1"/>
  <c r="BM13" i="1" s="1"/>
  <c r="BM117" i="1" s="1"/>
  <c r="BM131" i="1" s="1"/>
  <c r="BM133" i="1" s="1"/>
  <c r="BM104" i="1"/>
  <c r="AH134" i="1"/>
  <c r="AH147" i="1"/>
  <c r="AH107" i="1"/>
  <c r="AH12" i="1" s="1"/>
  <c r="AH10" i="1" s="1"/>
  <c r="AH11" i="1" s="1"/>
  <c r="AH13" i="1" s="1"/>
  <c r="AH117" i="1" s="1"/>
  <c r="AH144" i="1" s="1"/>
  <c r="AH146" i="1" s="1"/>
  <c r="AH104" i="1"/>
  <c r="D135" i="10"/>
  <c r="K135" i="10"/>
  <c r="M135" i="10"/>
  <c r="J135" i="10"/>
  <c r="H135" i="10"/>
  <c r="N135" i="10"/>
  <c r="I135" i="10"/>
  <c r="O135" i="10"/>
  <c r="BD105" i="1"/>
  <c r="BD148" i="1" s="1"/>
  <c r="BD107" i="1"/>
  <c r="BD12" i="1" s="1"/>
  <c r="BD10" i="1" s="1"/>
  <c r="BD11" i="1" s="1"/>
  <c r="BD13" i="1" s="1"/>
  <c r="BD124" i="1" s="1"/>
  <c r="BD125" i="1" s="1"/>
  <c r="BD126" i="1" s="1"/>
  <c r="BD127" i="1" s="1"/>
  <c r="BD128" i="1" s="1"/>
  <c r="BD19" i="1" s="1"/>
  <c r="BD30" i="1" s="1"/>
  <c r="K149" i="1"/>
  <c r="K150" i="1" s="1"/>
  <c r="K157" i="1" s="1"/>
  <c r="K24" i="1" s="1"/>
  <c r="L135" i="10"/>
  <c r="C135" i="10"/>
  <c r="W105" i="1"/>
  <c r="W148" i="1" s="1"/>
  <c r="W147" i="1"/>
  <c r="C146" i="1"/>
  <c r="C149" i="1" s="1"/>
  <c r="C158" i="1" s="1"/>
  <c r="BD104" i="1"/>
  <c r="BW104" i="1"/>
  <c r="W104" i="1"/>
  <c r="W12" i="1"/>
  <c r="W10" i="1" s="1"/>
  <c r="W126" i="1" s="1"/>
  <c r="W127" i="1" s="1"/>
  <c r="W19" i="1" s="1"/>
  <c r="W30" i="1" s="1"/>
  <c r="BW107" i="1"/>
  <c r="BW12" i="1" s="1"/>
  <c r="BW10" i="1" s="1"/>
  <c r="BW11" i="1" s="1"/>
  <c r="BW13" i="1" s="1"/>
  <c r="BW124" i="1" s="1"/>
  <c r="BW125" i="1" s="1"/>
  <c r="BW126" i="1" s="1"/>
  <c r="BW127" i="1" s="1"/>
  <c r="BW128" i="1" s="1"/>
  <c r="BW19" i="1" s="1"/>
  <c r="BW30" i="1" s="1"/>
  <c r="H20" i="2"/>
  <c r="T20" i="2" s="1"/>
  <c r="T19" i="2"/>
  <c r="T59" i="2"/>
  <c r="BW134" i="1"/>
  <c r="K118" i="1"/>
  <c r="K119" i="1" s="1"/>
  <c r="K120" i="1" s="1"/>
  <c r="K121" i="1" s="1"/>
  <c r="K15" i="1" s="1"/>
  <c r="K26" i="1" s="1"/>
  <c r="BD147" i="1"/>
  <c r="K124" i="1"/>
  <c r="K125" i="1" s="1"/>
  <c r="K126" i="1" s="1"/>
  <c r="K127" i="1" s="1"/>
  <c r="K128" i="1" s="1"/>
  <c r="K19" i="1" s="1"/>
  <c r="K30" i="1" s="1"/>
  <c r="BD134" i="1"/>
  <c r="K131" i="1"/>
  <c r="K133" i="1" s="1"/>
  <c r="K135" i="1" s="1"/>
  <c r="K22" i="1" s="1"/>
  <c r="K33" i="1" s="1"/>
  <c r="BW147" i="1"/>
  <c r="C131" i="1"/>
  <c r="C133" i="1" s="1"/>
  <c r="C135" i="1" s="1"/>
  <c r="C22" i="1" s="1"/>
  <c r="C33" i="1" s="1"/>
  <c r="C118" i="1"/>
  <c r="T60" i="2"/>
  <c r="BO159" i="1" l="1"/>
  <c r="BO160" i="1" s="1"/>
  <c r="BO161" i="1" s="1"/>
  <c r="BO20" i="1" s="1"/>
  <c r="BE159" i="1"/>
  <c r="BE160" i="1" s="1"/>
  <c r="BE161" i="1" s="1"/>
  <c r="BE20" i="1" s="1"/>
  <c r="D159" i="1"/>
  <c r="D160" i="1" s="1"/>
  <c r="D161" i="1" s="1"/>
  <c r="D20" i="1" s="1"/>
  <c r="BH159" i="1"/>
  <c r="BH160" i="1" s="1"/>
  <c r="BH161" i="1" s="1"/>
  <c r="BH20" i="1" s="1"/>
  <c r="AP159" i="1"/>
  <c r="AP160" i="1" s="1"/>
  <c r="AP161" i="1" s="1"/>
  <c r="AP20" i="1" s="1"/>
  <c r="CG159" i="1"/>
  <c r="CG160" i="1" s="1"/>
  <c r="CG161" i="1" s="1"/>
  <c r="CG20" i="1" s="1"/>
  <c r="AM159" i="1"/>
  <c r="AM160" i="1" s="1"/>
  <c r="AM161" i="1" s="1"/>
  <c r="AM20" i="1" s="1"/>
  <c r="BI159" i="1"/>
  <c r="BI160" i="1" s="1"/>
  <c r="BI161" i="1" s="1"/>
  <c r="BI20" i="1" s="1"/>
  <c r="T159" i="1"/>
  <c r="T160" i="1" s="1"/>
  <c r="T161" i="1" s="1"/>
  <c r="T20" i="1" s="1"/>
  <c r="AZ159" i="1"/>
  <c r="AZ160" i="1" s="1"/>
  <c r="AZ161" i="1" s="1"/>
  <c r="AZ20" i="1" s="1"/>
  <c r="P159" i="1"/>
  <c r="P160" i="1" s="1"/>
  <c r="P161" i="1" s="1"/>
  <c r="P20" i="1" s="1"/>
  <c r="Q159" i="1"/>
  <c r="Q160" i="1" s="1"/>
  <c r="Q161" i="1" s="1"/>
  <c r="Q20" i="1" s="1"/>
  <c r="H158" i="10"/>
  <c r="H159" i="10" s="1"/>
  <c r="H160" i="10" s="1"/>
  <c r="H20" i="10" s="1"/>
  <c r="AN159" i="1"/>
  <c r="AN160" i="1" s="1"/>
  <c r="AN161" i="1" s="1"/>
  <c r="AN20" i="1" s="1"/>
  <c r="AO159" i="1"/>
  <c r="AO160" i="1" s="1"/>
  <c r="AO161" i="1" s="1"/>
  <c r="AO20" i="1" s="1"/>
  <c r="D158" i="10"/>
  <c r="D159" i="10" s="1"/>
  <c r="D160" i="10" s="1"/>
  <c r="D20" i="10" s="1"/>
  <c r="BT159" i="1"/>
  <c r="BT160" i="1" s="1"/>
  <c r="BT161" i="1" s="1"/>
  <c r="BT20" i="1" s="1"/>
  <c r="O159" i="1"/>
  <c r="O160" i="1" s="1"/>
  <c r="O161" i="1" s="1"/>
  <c r="O20" i="1" s="1"/>
  <c r="BQ159" i="1"/>
  <c r="BQ160" i="1" s="1"/>
  <c r="BQ161" i="1" s="1"/>
  <c r="BQ20" i="1" s="1"/>
  <c r="L159" i="1"/>
  <c r="L160" i="1" s="1"/>
  <c r="L161" i="1" s="1"/>
  <c r="L20" i="1" s="1"/>
  <c r="BN159" i="1"/>
  <c r="BN160" i="1" s="1"/>
  <c r="BN161" i="1" s="1"/>
  <c r="BN20" i="1" s="1"/>
  <c r="R159" i="1"/>
  <c r="R160" i="1" s="1"/>
  <c r="R161" i="1" s="1"/>
  <c r="R20" i="1" s="1"/>
  <c r="S159" i="1"/>
  <c r="S160" i="1" s="1"/>
  <c r="S161" i="1" s="1"/>
  <c r="S20" i="1" s="1"/>
  <c r="AU159" i="1"/>
  <c r="AU160" i="1" s="1"/>
  <c r="AU161" i="1" s="1"/>
  <c r="AU20" i="1" s="1"/>
  <c r="N159" i="1"/>
  <c r="N160" i="1" s="1"/>
  <c r="N161" i="1" s="1"/>
  <c r="N20" i="1" s="1"/>
  <c r="N158" i="10"/>
  <c r="N159" i="10" s="1"/>
  <c r="N160" i="10" s="1"/>
  <c r="N20" i="10" s="1"/>
  <c r="BR159" i="1"/>
  <c r="BR160" i="1" s="1"/>
  <c r="BR161" i="1" s="1"/>
  <c r="BR20" i="1" s="1"/>
  <c r="AC159" i="1"/>
  <c r="AC160" i="1" s="1"/>
  <c r="AC161" i="1" s="1"/>
  <c r="AC20" i="1" s="1"/>
  <c r="BJ159" i="1"/>
  <c r="BJ160" i="1" s="1"/>
  <c r="BJ161" i="1" s="1"/>
  <c r="BJ20" i="1" s="1"/>
  <c r="CD159" i="1"/>
  <c r="CD160" i="1" s="1"/>
  <c r="CD161" i="1" s="1"/>
  <c r="CD20" i="1" s="1"/>
  <c r="BA159" i="1"/>
  <c r="BA160" i="1" s="1"/>
  <c r="BA161" i="1" s="1"/>
  <c r="BA20" i="1" s="1"/>
  <c r="H159" i="1"/>
  <c r="H160" i="1" s="1"/>
  <c r="H161" i="1" s="1"/>
  <c r="H20" i="1" s="1"/>
  <c r="AD159" i="1"/>
  <c r="AD160" i="1" s="1"/>
  <c r="AD161" i="1" s="1"/>
  <c r="AD20" i="1" s="1"/>
  <c r="AE159" i="1"/>
  <c r="AE160" i="1" s="1"/>
  <c r="AE161" i="1" s="1"/>
  <c r="AE20" i="1" s="1"/>
  <c r="BV159" i="1"/>
  <c r="BV160" i="1" s="1"/>
  <c r="BV161" i="1" s="1"/>
  <c r="BV20" i="1" s="1"/>
  <c r="BC159" i="1"/>
  <c r="BC160" i="1" s="1"/>
  <c r="BC161" i="1" s="1"/>
  <c r="BC20" i="1" s="1"/>
  <c r="M158" i="10"/>
  <c r="M159" i="10" s="1"/>
  <c r="M160" i="10" s="1"/>
  <c r="M20" i="10" s="1"/>
  <c r="BK159" i="1"/>
  <c r="BK160" i="1" s="1"/>
  <c r="BK161" i="1" s="1"/>
  <c r="BK20" i="1" s="1"/>
  <c r="I158" i="10"/>
  <c r="I159" i="10" s="1"/>
  <c r="I160" i="10" s="1"/>
  <c r="I20" i="10" s="1"/>
  <c r="O158" i="10"/>
  <c r="O159" i="10" s="1"/>
  <c r="O160" i="10" s="1"/>
  <c r="O20" i="10" s="1"/>
  <c r="BL159" i="1"/>
  <c r="BL160" i="1" s="1"/>
  <c r="BL161" i="1" s="1"/>
  <c r="BL20" i="1" s="1"/>
  <c r="AI159" i="1"/>
  <c r="AI160" i="1" s="1"/>
  <c r="AI161" i="1" s="1"/>
  <c r="AI20" i="1" s="1"/>
  <c r="BZ159" i="1"/>
  <c r="BZ160" i="1" s="1"/>
  <c r="BZ161" i="1" s="1"/>
  <c r="BZ20" i="1" s="1"/>
  <c r="AW159" i="1"/>
  <c r="AW160" i="1" s="1"/>
  <c r="AW161" i="1" s="1"/>
  <c r="AW20" i="1" s="1"/>
  <c r="AL159" i="1"/>
  <c r="AL160" i="1" s="1"/>
  <c r="AL161" i="1" s="1"/>
  <c r="AL20" i="1" s="1"/>
  <c r="AA159" i="1"/>
  <c r="AA160" i="1" s="1"/>
  <c r="AA161" i="1" s="1"/>
  <c r="AA20" i="1" s="1"/>
  <c r="CA159" i="1"/>
  <c r="CA160" i="1" s="1"/>
  <c r="CA161" i="1" s="1"/>
  <c r="CA20" i="1" s="1"/>
  <c r="AX159" i="1"/>
  <c r="AX160" i="1" s="1"/>
  <c r="AX161" i="1" s="1"/>
  <c r="AX20" i="1" s="1"/>
  <c r="I159" i="1"/>
  <c r="I160" i="1" s="1"/>
  <c r="I161" i="1" s="1"/>
  <c r="I20" i="1" s="1"/>
  <c r="J159" i="1"/>
  <c r="J160" i="1" s="1"/>
  <c r="J161" i="1" s="1"/>
  <c r="J20" i="1" s="1"/>
  <c r="AG159" i="1"/>
  <c r="AG160" i="1" s="1"/>
  <c r="AG161" i="1" s="1"/>
  <c r="AG20" i="1" s="1"/>
  <c r="V159" i="1"/>
  <c r="V160" i="1" s="1"/>
  <c r="V161" i="1" s="1"/>
  <c r="V20" i="1" s="1"/>
  <c r="CC159" i="1"/>
  <c r="CC160" i="1" s="1"/>
  <c r="CC161" i="1" s="1"/>
  <c r="CC20" i="1" s="1"/>
  <c r="AT159" i="1"/>
  <c r="AT160" i="1" s="1"/>
  <c r="AT161" i="1" s="1"/>
  <c r="AT20" i="1" s="1"/>
  <c r="BY159" i="1"/>
  <c r="BY160" i="1" s="1"/>
  <c r="BY161" i="1" s="1"/>
  <c r="BY20" i="1" s="1"/>
  <c r="BG159" i="1"/>
  <c r="BG160" i="1" s="1"/>
  <c r="BG161" i="1" s="1"/>
  <c r="BG20" i="1" s="1"/>
  <c r="AV159" i="1"/>
  <c r="AV160" i="1" s="1"/>
  <c r="AV161" i="1" s="1"/>
  <c r="AV20" i="1" s="1"/>
  <c r="AK159" i="1"/>
  <c r="AK160" i="1" s="1"/>
  <c r="AK161" i="1" s="1"/>
  <c r="AK20" i="1" s="1"/>
  <c r="Z159" i="1"/>
  <c r="Z160" i="1" s="1"/>
  <c r="Z161" i="1" s="1"/>
  <c r="Z20" i="1" s="1"/>
  <c r="F159" i="1"/>
  <c r="F160" i="1" s="1"/>
  <c r="F161" i="1" s="1"/>
  <c r="F20" i="1" s="1"/>
  <c r="AB159" i="1"/>
  <c r="AB160" i="1" s="1"/>
  <c r="AB161" i="1" s="1"/>
  <c r="AB20" i="1" s="1"/>
  <c r="G159" i="1"/>
  <c r="G160" i="1" s="1"/>
  <c r="G161" i="1" s="1"/>
  <c r="G20" i="1" s="1"/>
  <c r="CB159" i="1"/>
  <c r="CB160" i="1" s="1"/>
  <c r="CB161" i="1" s="1"/>
  <c r="CB20" i="1" s="1"/>
  <c r="AY159" i="1"/>
  <c r="AY160" i="1" s="1"/>
  <c r="AY161" i="1" s="1"/>
  <c r="AY20" i="1" s="1"/>
  <c r="J158" i="10"/>
  <c r="J159" i="10" s="1"/>
  <c r="J160" i="10" s="1"/>
  <c r="J20" i="10" s="1"/>
  <c r="BX159" i="1"/>
  <c r="BX160" i="1" s="1"/>
  <c r="BX161" i="1" s="1"/>
  <c r="BX20" i="1" s="1"/>
  <c r="BP159" i="1"/>
  <c r="BP160" i="1" s="1"/>
  <c r="BP161" i="1" s="1"/>
  <c r="BP20" i="1" s="1"/>
  <c r="BF159" i="1"/>
  <c r="BF160" i="1" s="1"/>
  <c r="BF161" i="1" s="1"/>
  <c r="BF20" i="1" s="1"/>
  <c r="AJ159" i="1"/>
  <c r="AJ160" i="1" s="1"/>
  <c r="AJ161" i="1" s="1"/>
  <c r="AJ20" i="1" s="1"/>
  <c r="Y159" i="1"/>
  <c r="Y160" i="1" s="1"/>
  <c r="Y161" i="1" s="1"/>
  <c r="Y20" i="1" s="1"/>
  <c r="E159" i="1"/>
  <c r="E160" i="1" s="1"/>
  <c r="E161" i="1" s="1"/>
  <c r="E20" i="1" s="1"/>
  <c r="BS159" i="1"/>
  <c r="BS160" i="1" s="1"/>
  <c r="BS161" i="1" s="1"/>
  <c r="BS20" i="1" s="1"/>
  <c r="K158" i="10"/>
  <c r="K159" i="10" s="1"/>
  <c r="K160" i="10" s="1"/>
  <c r="K20" i="10" s="1"/>
  <c r="AR159" i="1"/>
  <c r="AR160" i="1" s="1"/>
  <c r="AR161" i="1" s="1"/>
  <c r="AR20" i="1" s="1"/>
  <c r="X159" i="1"/>
  <c r="X160" i="1" s="1"/>
  <c r="X161" i="1" s="1"/>
  <c r="X20" i="1" s="1"/>
  <c r="BB159" i="1"/>
  <c r="BB160" i="1" s="1"/>
  <c r="BB161" i="1" s="1"/>
  <c r="BB20" i="1" s="1"/>
  <c r="U159" i="1"/>
  <c r="U160" i="1" s="1"/>
  <c r="U161" i="1" s="1"/>
  <c r="U20" i="1" s="1"/>
  <c r="CF159" i="1"/>
  <c r="CF160" i="1" s="1"/>
  <c r="CF161" i="1" s="1"/>
  <c r="CF20" i="1" s="1"/>
  <c r="CE159" i="1"/>
  <c r="CE160" i="1" s="1"/>
  <c r="CE161" i="1" s="1"/>
  <c r="CE20" i="1" s="1"/>
  <c r="AQ159" i="1"/>
  <c r="AQ160" i="1" s="1"/>
  <c r="AQ161" i="1" s="1"/>
  <c r="AQ20" i="1" s="1"/>
  <c r="BU159" i="1"/>
  <c r="BU160" i="1" s="1"/>
  <c r="BU161" i="1" s="1"/>
  <c r="BU20" i="1" s="1"/>
  <c r="AF159" i="1"/>
  <c r="AF160" i="1" s="1"/>
  <c r="AF161" i="1" s="1"/>
  <c r="AF20" i="1" s="1"/>
  <c r="AU136" i="1"/>
  <c r="X136" i="1"/>
  <c r="AT136" i="1"/>
  <c r="AI136" i="1"/>
  <c r="AS150" i="1"/>
  <c r="AS157" i="1" s="1"/>
  <c r="AS24" i="1" s="1"/>
  <c r="AS158" i="1"/>
  <c r="AS118" i="1"/>
  <c r="AS119" i="1" s="1"/>
  <c r="AS120" i="1" s="1"/>
  <c r="AS121" i="1" s="1"/>
  <c r="AS15" i="1" s="1"/>
  <c r="AS26" i="1" s="1"/>
  <c r="AS131" i="1"/>
  <c r="AS133" i="1" s="1"/>
  <c r="AS135" i="1" s="1"/>
  <c r="AS22" i="1" s="1"/>
  <c r="AS33" i="1" s="1"/>
  <c r="AS156" i="1"/>
  <c r="AS23" i="1" s="1"/>
  <c r="AS34" i="1" s="1"/>
  <c r="AH124" i="1"/>
  <c r="AH125" i="1" s="1"/>
  <c r="AH126" i="1" s="1"/>
  <c r="AH127" i="1" s="1"/>
  <c r="AH128" i="1" s="1"/>
  <c r="AH19" i="1" s="1"/>
  <c r="AH30" i="1" s="1"/>
  <c r="BM118" i="1"/>
  <c r="BM119" i="1" s="1"/>
  <c r="BM120" i="1" s="1"/>
  <c r="BM121" i="1" s="1"/>
  <c r="BM15" i="1" s="1"/>
  <c r="BM26" i="1" s="1"/>
  <c r="BM124" i="1"/>
  <c r="BM125" i="1" s="1"/>
  <c r="BM126" i="1" s="1"/>
  <c r="BM127" i="1" s="1"/>
  <c r="BM128" i="1" s="1"/>
  <c r="BM19" i="1" s="1"/>
  <c r="BM30" i="1" s="1"/>
  <c r="BM144" i="1"/>
  <c r="BM146" i="1" s="1"/>
  <c r="BM149" i="1" s="1"/>
  <c r="BM150" i="1" s="1"/>
  <c r="BM157" i="1" s="1"/>
  <c r="BM24" i="1" s="1"/>
  <c r="AH131" i="1"/>
  <c r="AH133" i="1" s="1"/>
  <c r="AH135" i="1" s="1"/>
  <c r="AH22" i="1" s="1"/>
  <c r="AH33" i="1" s="1"/>
  <c r="AH118" i="1"/>
  <c r="AH119" i="1" s="1"/>
  <c r="AH120" i="1" s="1"/>
  <c r="AH121" i="1" s="1"/>
  <c r="AH15" i="1" s="1"/>
  <c r="AH26" i="1" s="1"/>
  <c r="AH149" i="1"/>
  <c r="AH150" i="1" s="1"/>
  <c r="AH157" i="1" s="1"/>
  <c r="AH24" i="1" s="1"/>
  <c r="O137" i="10"/>
  <c r="O139" i="10" s="1"/>
  <c r="O136" i="10"/>
  <c r="O138" i="10" s="1"/>
  <c r="O140" i="10" s="1"/>
  <c r="O16" i="10" s="1"/>
  <c r="I137" i="10"/>
  <c r="I139" i="10" s="1"/>
  <c r="I136" i="10"/>
  <c r="I138" i="10" s="1"/>
  <c r="I140" i="10" s="1"/>
  <c r="I16" i="10" s="1"/>
  <c r="M137" i="10"/>
  <c r="M139" i="10" s="1"/>
  <c r="M136" i="10"/>
  <c r="M138" i="10" s="1"/>
  <c r="M140" i="10" s="1"/>
  <c r="M16" i="10" s="1"/>
  <c r="D137" i="10"/>
  <c r="D139" i="10" s="1"/>
  <c r="D136" i="10"/>
  <c r="D138" i="10" s="1"/>
  <c r="D140" i="10" s="1"/>
  <c r="D16" i="10" s="1"/>
  <c r="N137" i="10"/>
  <c r="N139" i="10" s="1"/>
  <c r="N136" i="10"/>
  <c r="N138" i="10" s="1"/>
  <c r="N140" i="10" s="1"/>
  <c r="N16" i="10" s="1"/>
  <c r="H137" i="10"/>
  <c r="H139" i="10" s="1"/>
  <c r="H136" i="10"/>
  <c r="H138" i="10" s="1"/>
  <c r="H140" i="10" s="1"/>
  <c r="H16" i="10" s="1"/>
  <c r="K137" i="10"/>
  <c r="K139" i="10" s="1"/>
  <c r="K136" i="10"/>
  <c r="K138" i="10" s="1"/>
  <c r="K140" i="10" s="1"/>
  <c r="K16" i="10" s="1"/>
  <c r="J137" i="10"/>
  <c r="J139" i="10" s="1"/>
  <c r="J136" i="10"/>
  <c r="J138" i="10" s="1"/>
  <c r="J140" i="10" s="1"/>
  <c r="J16" i="10" s="1"/>
  <c r="AJ136" i="1"/>
  <c r="R136" i="1"/>
  <c r="S136" i="1"/>
  <c r="P136" i="1"/>
  <c r="AC136" i="1"/>
  <c r="BA136" i="1"/>
  <c r="T136" i="1"/>
  <c r="BL136" i="1"/>
  <c r="AA136" i="1"/>
  <c r="AM136" i="1"/>
  <c r="I136" i="1"/>
  <c r="AG136" i="1"/>
  <c r="BZ136" i="1"/>
  <c r="AW136" i="1"/>
  <c r="O136" i="1"/>
  <c r="CB136" i="1"/>
  <c r="AN136" i="1"/>
  <c r="AD136" i="1"/>
  <c r="CG136" i="1"/>
  <c r="BV136" i="1"/>
  <c r="BP136" i="1"/>
  <c r="AE136" i="1"/>
  <c r="CA136" i="1"/>
  <c r="BT136" i="1"/>
  <c r="BY136" i="1"/>
  <c r="BG136" i="1"/>
  <c r="AV136" i="1"/>
  <c r="N136" i="1"/>
  <c r="G136" i="1"/>
  <c r="BR136" i="1"/>
  <c r="BI136" i="1"/>
  <c r="AY136" i="1"/>
  <c r="AO136" i="1"/>
  <c r="BK136" i="1"/>
  <c r="V136" i="1"/>
  <c r="BF136" i="1"/>
  <c r="F136" i="1"/>
  <c r="Q136" i="1"/>
  <c r="AZ136" i="1"/>
  <c r="BJ136" i="1"/>
  <c r="AP136" i="1"/>
  <c r="AR136" i="1"/>
  <c r="BX136" i="1"/>
  <c r="BO136" i="1"/>
  <c r="BN136" i="1"/>
  <c r="AL136" i="1"/>
  <c r="Z136" i="1"/>
  <c r="D136" i="1"/>
  <c r="BQ136" i="1"/>
  <c r="BH136" i="1"/>
  <c r="AX136" i="1"/>
  <c r="CC136" i="1"/>
  <c r="BS136" i="1"/>
  <c r="CD136" i="1"/>
  <c r="AK136" i="1"/>
  <c r="Y136" i="1"/>
  <c r="H136" i="1"/>
  <c r="BC136" i="1"/>
  <c r="L136" i="1"/>
  <c r="BE136" i="1"/>
  <c r="E136" i="1"/>
  <c r="AB136" i="1"/>
  <c r="J136" i="1"/>
  <c r="BB136" i="1"/>
  <c r="AF136" i="1"/>
  <c r="CF136" i="1"/>
  <c r="AQ136" i="1"/>
  <c r="CE136" i="1"/>
  <c r="BU136" i="1"/>
  <c r="U136" i="1"/>
  <c r="C119" i="1"/>
  <c r="C120" i="1" s="1"/>
  <c r="C121" i="1" s="1"/>
  <c r="C15" i="1" s="1"/>
  <c r="C26" i="1" s="1"/>
  <c r="L158" i="10"/>
  <c r="L159" i="10" s="1"/>
  <c r="L160" i="10" s="1"/>
  <c r="L20" i="10" s="1"/>
  <c r="C158" i="10"/>
  <c r="C159" i="10" s="1"/>
  <c r="C160" i="10" s="1"/>
  <c r="C20" i="10" s="1"/>
  <c r="C150" i="1"/>
  <c r="C157" i="1" s="1"/>
  <c r="C24" i="1" s="1"/>
  <c r="C156" i="1"/>
  <c r="C23" i="1" s="1"/>
  <c r="C34" i="1" s="1"/>
  <c r="C137" i="10"/>
  <c r="C139" i="10" s="1"/>
  <c r="C136" i="10"/>
  <c r="C138" i="10" s="1"/>
  <c r="C140" i="10" s="1"/>
  <c r="L137" i="10"/>
  <c r="L139" i="10" s="1"/>
  <c r="L136" i="10"/>
  <c r="L138" i="10" s="1"/>
  <c r="L140" i="10" s="1"/>
  <c r="K156" i="1"/>
  <c r="K23" i="1" s="1"/>
  <c r="K34" i="1" s="1"/>
  <c r="K158" i="1"/>
  <c r="W117" i="1"/>
  <c r="BD117" i="1"/>
  <c r="BD131" i="1" s="1"/>
  <c r="BD133" i="1" s="1"/>
  <c r="BD135" i="1" s="1"/>
  <c r="BD22" i="1" s="1"/>
  <c r="BD33" i="1" s="1"/>
  <c r="BW117" i="1"/>
  <c r="BW118" i="1" s="1"/>
  <c r="BW119" i="1" s="1"/>
  <c r="BW120" i="1" s="1"/>
  <c r="BW121" i="1" s="1"/>
  <c r="BW15" i="1" s="1"/>
  <c r="BW26" i="1" s="1"/>
  <c r="K136" i="1"/>
  <c r="K137" i="1" s="1"/>
  <c r="K139" i="1" s="1"/>
  <c r="K141" i="1" s="1"/>
  <c r="BD136" i="1"/>
  <c r="BD138" i="1" s="1"/>
  <c r="BD140" i="1" s="1"/>
  <c r="C136" i="1"/>
  <c r="BM136" i="1"/>
  <c r="BM138" i="1" s="1"/>
  <c r="BM140" i="1" s="1"/>
  <c r="AH136" i="1"/>
  <c r="W136" i="1"/>
  <c r="M136" i="1"/>
  <c r="M138" i="1" s="1"/>
  <c r="M140" i="1" s="1"/>
  <c r="BW136" i="1"/>
  <c r="BW138" i="1" s="1"/>
  <c r="BW140" i="1" s="1"/>
  <c r="AS136" i="1"/>
  <c r="AS138" i="1" s="1"/>
  <c r="AS140" i="1" s="1"/>
  <c r="W159" i="1"/>
  <c r="M159" i="1"/>
  <c r="M160" i="1" s="1"/>
  <c r="M161" i="1" s="1"/>
  <c r="M20" i="1" s="1"/>
  <c r="AS159" i="1"/>
  <c r="AH159" i="1"/>
  <c r="C159" i="1"/>
  <c r="C160" i="1" s="1"/>
  <c r="C161" i="1" s="1"/>
  <c r="C20" i="1" s="1"/>
  <c r="BW159" i="1"/>
  <c r="BM159" i="1"/>
  <c r="BD159" i="1"/>
  <c r="K159" i="1"/>
  <c r="BM135" i="1"/>
  <c r="BM22" i="1" s="1"/>
  <c r="BM33" i="1" s="1"/>
  <c r="W118" i="1" l="1"/>
  <c r="W119" i="1" s="1"/>
  <c r="BX31" i="1"/>
  <c r="BX21" i="1"/>
  <c r="BX32" i="1" s="1"/>
  <c r="N31" i="10"/>
  <c r="N21" i="10"/>
  <c r="N32" i="10" s="1"/>
  <c r="BU21" i="1"/>
  <c r="BU32" i="1" s="1"/>
  <c r="BU31" i="1"/>
  <c r="J31" i="10"/>
  <c r="J21" i="10"/>
  <c r="J32" i="10" s="1"/>
  <c r="I31" i="1"/>
  <c r="I21" i="1"/>
  <c r="I32" i="1" s="1"/>
  <c r="BL31" i="1"/>
  <c r="BL21" i="1"/>
  <c r="BL32" i="1" s="1"/>
  <c r="N31" i="1"/>
  <c r="N21" i="1"/>
  <c r="N32" i="1" s="1"/>
  <c r="T21" i="1"/>
  <c r="T32" i="1" s="1"/>
  <c r="T31" i="1"/>
  <c r="AQ21" i="1"/>
  <c r="AQ32" i="1" s="1"/>
  <c r="AQ31" i="1"/>
  <c r="BS31" i="1"/>
  <c r="BS21" i="1"/>
  <c r="BS32" i="1" s="1"/>
  <c r="AY21" i="1"/>
  <c r="AY32" i="1" s="1"/>
  <c r="AY31" i="1"/>
  <c r="BG31" i="1"/>
  <c r="BG21" i="1"/>
  <c r="BG32" i="1" s="1"/>
  <c r="AX21" i="1"/>
  <c r="AX32" i="1" s="1"/>
  <c r="AX31" i="1"/>
  <c r="O31" i="10"/>
  <c r="O21" i="10"/>
  <c r="O32" i="10" s="1"/>
  <c r="H21" i="1"/>
  <c r="H32" i="1" s="1"/>
  <c r="H31" i="1"/>
  <c r="AU21" i="1"/>
  <c r="AU32" i="1" s="1"/>
  <c r="AU31" i="1"/>
  <c r="D21" i="10"/>
  <c r="D32" i="10" s="1"/>
  <c r="D31" i="10"/>
  <c r="BI31" i="1"/>
  <c r="BI21" i="1"/>
  <c r="BI32" i="1" s="1"/>
  <c r="AR21" i="1"/>
  <c r="AR32" i="1" s="1"/>
  <c r="AR31" i="1"/>
  <c r="AE21" i="1"/>
  <c r="AE32" i="1" s="1"/>
  <c r="AE31" i="1"/>
  <c r="K31" i="10"/>
  <c r="K21" i="10"/>
  <c r="K32" i="10" s="1"/>
  <c r="AV31" i="1"/>
  <c r="AV21" i="1"/>
  <c r="AV32" i="1" s="1"/>
  <c r="AD31" i="1"/>
  <c r="AD21" i="1"/>
  <c r="AD32" i="1" s="1"/>
  <c r="BT21" i="1"/>
  <c r="BT32" i="1" s="1"/>
  <c r="BT31" i="1"/>
  <c r="BO31" i="1"/>
  <c r="BO21" i="1"/>
  <c r="BO32" i="1" s="1"/>
  <c r="CE31" i="1"/>
  <c r="CE21" i="1"/>
  <c r="CE32" i="1" s="1"/>
  <c r="E31" i="1"/>
  <c r="E21" i="1"/>
  <c r="E32" i="1" s="1"/>
  <c r="CB31" i="1"/>
  <c r="CB21" i="1"/>
  <c r="CB32" i="1" s="1"/>
  <c r="BY31" i="1"/>
  <c r="BY21" i="1"/>
  <c r="BY32" i="1" s="1"/>
  <c r="CA21" i="1"/>
  <c r="CA32" i="1" s="1"/>
  <c r="CA31" i="1"/>
  <c r="I31" i="10"/>
  <c r="I21" i="10"/>
  <c r="I32" i="10" s="1"/>
  <c r="BA21" i="1"/>
  <c r="BA32" i="1" s="1"/>
  <c r="BA31" i="1"/>
  <c r="S21" i="1"/>
  <c r="S32" i="1" s="1"/>
  <c r="S31" i="1"/>
  <c r="AO21" i="1"/>
  <c r="AO32" i="1" s="1"/>
  <c r="AO31" i="1"/>
  <c r="AM31" i="1"/>
  <c r="AM21" i="1"/>
  <c r="AM32" i="1" s="1"/>
  <c r="AK31" i="1"/>
  <c r="AK21" i="1"/>
  <c r="AK32" i="1" s="1"/>
  <c r="AZ31" i="1"/>
  <c r="AZ21" i="1"/>
  <c r="AZ32" i="1" s="1"/>
  <c r="Y31" i="1"/>
  <c r="Y21" i="1"/>
  <c r="Y32" i="1" s="1"/>
  <c r="AA31" i="1"/>
  <c r="AA21" i="1"/>
  <c r="AA32" i="1" s="1"/>
  <c r="R31" i="1"/>
  <c r="R21" i="1"/>
  <c r="R32" i="1" s="1"/>
  <c r="AJ31" i="1"/>
  <c r="AJ21" i="1"/>
  <c r="AJ32" i="1" s="1"/>
  <c r="AB31" i="1"/>
  <c r="AB21" i="1"/>
  <c r="AB32" i="1" s="1"/>
  <c r="CC31" i="1"/>
  <c r="CC21" i="1"/>
  <c r="CC32" i="1" s="1"/>
  <c r="AL31" i="1"/>
  <c r="AL21" i="1"/>
  <c r="AL32" i="1" s="1"/>
  <c r="M31" i="10"/>
  <c r="M21" i="10"/>
  <c r="M32" i="10" s="1"/>
  <c r="BJ31" i="1"/>
  <c r="BJ21" i="1"/>
  <c r="BJ32" i="1" s="1"/>
  <c r="BN31" i="1"/>
  <c r="BN21" i="1"/>
  <c r="BN32" i="1" s="1"/>
  <c r="H21" i="10"/>
  <c r="H32" i="10" s="1"/>
  <c r="H31" i="10"/>
  <c r="AP21" i="1"/>
  <c r="AP32" i="1" s="1"/>
  <c r="AP31" i="1"/>
  <c r="AI31" i="1"/>
  <c r="AI21" i="1"/>
  <c r="AI32" i="1" s="1"/>
  <c r="BE31" i="1"/>
  <c r="BE21" i="1"/>
  <c r="BE32" i="1" s="1"/>
  <c r="G31" i="1"/>
  <c r="G21" i="1"/>
  <c r="G32" i="1" s="1"/>
  <c r="BK21" i="1"/>
  <c r="BK32" i="1" s="1"/>
  <c r="BK31" i="1"/>
  <c r="AN31" i="1"/>
  <c r="AN21" i="1"/>
  <c r="AN32" i="1" s="1"/>
  <c r="U31" i="1"/>
  <c r="U21" i="1"/>
  <c r="U32" i="1" s="1"/>
  <c r="BB31" i="1"/>
  <c r="BB21" i="1"/>
  <c r="BB32" i="1" s="1"/>
  <c r="BF31" i="1"/>
  <c r="BF21" i="1"/>
  <c r="BF32" i="1" s="1"/>
  <c r="F31" i="1"/>
  <c r="F21" i="1"/>
  <c r="F32" i="1" s="1"/>
  <c r="V21" i="1"/>
  <c r="V32" i="1" s="1"/>
  <c r="V31" i="1"/>
  <c r="AW21" i="1"/>
  <c r="AW32" i="1" s="1"/>
  <c r="AW31" i="1"/>
  <c r="BC31" i="1"/>
  <c r="BC21" i="1"/>
  <c r="BC32" i="1" s="1"/>
  <c r="AC21" i="1"/>
  <c r="AC32" i="1" s="1"/>
  <c r="AC31" i="1"/>
  <c r="L21" i="1"/>
  <c r="L32" i="1" s="1"/>
  <c r="L31" i="1"/>
  <c r="Q21" i="1"/>
  <c r="Q32" i="1" s="1"/>
  <c r="Q31" i="1"/>
  <c r="BH31" i="1"/>
  <c r="BH21" i="1"/>
  <c r="BH32" i="1" s="1"/>
  <c r="AF31" i="1"/>
  <c r="AF21" i="1"/>
  <c r="AF32" i="1" s="1"/>
  <c r="J21" i="1"/>
  <c r="J32" i="1" s="1"/>
  <c r="J31" i="1"/>
  <c r="O31" i="1"/>
  <c r="O21" i="1"/>
  <c r="O32" i="1" s="1"/>
  <c r="CF31" i="1"/>
  <c r="CF21" i="1"/>
  <c r="CF32" i="1" s="1"/>
  <c r="AT31" i="1"/>
  <c r="AT21" i="1"/>
  <c r="AT32" i="1" s="1"/>
  <c r="CD21" i="1"/>
  <c r="CD32" i="1" s="1"/>
  <c r="CD31" i="1"/>
  <c r="CG31" i="1"/>
  <c r="CG21" i="1"/>
  <c r="CG32" i="1" s="1"/>
  <c r="X31" i="1"/>
  <c r="X21" i="1"/>
  <c r="X32" i="1" s="1"/>
  <c r="BP21" i="1"/>
  <c r="BP32" i="1" s="1"/>
  <c r="BP31" i="1"/>
  <c r="Z31" i="1"/>
  <c r="Z21" i="1"/>
  <c r="Z32" i="1" s="1"/>
  <c r="AG31" i="1"/>
  <c r="AG21" i="1"/>
  <c r="AG32" i="1" s="1"/>
  <c r="BZ21" i="1"/>
  <c r="BZ32" i="1" s="1"/>
  <c r="BZ31" i="1"/>
  <c r="BV21" i="1"/>
  <c r="BV32" i="1" s="1"/>
  <c r="BV31" i="1"/>
  <c r="BR21" i="1"/>
  <c r="BR32" i="1" s="1"/>
  <c r="BR31" i="1"/>
  <c r="BQ31" i="1"/>
  <c r="BQ21" i="1"/>
  <c r="BQ32" i="1" s="1"/>
  <c r="P31" i="1"/>
  <c r="P21" i="1"/>
  <c r="P32" i="1" s="1"/>
  <c r="D31" i="1"/>
  <c r="D21" i="1"/>
  <c r="D32" i="1" s="1"/>
  <c r="AI138" i="1"/>
  <c r="AI140" i="1" s="1"/>
  <c r="AI137" i="1"/>
  <c r="AI139" i="1" s="1"/>
  <c r="AI141" i="1" s="1"/>
  <c r="AI16" i="1" s="1"/>
  <c r="AT138" i="1"/>
  <c r="AT140" i="1" s="1"/>
  <c r="AT137" i="1"/>
  <c r="AT139" i="1" s="1"/>
  <c r="AT141" i="1" s="1"/>
  <c r="AT16" i="1" s="1"/>
  <c r="X138" i="1"/>
  <c r="X140" i="1" s="1"/>
  <c r="X137" i="1"/>
  <c r="X139" i="1" s="1"/>
  <c r="X141" i="1" s="1"/>
  <c r="X16" i="1" s="1"/>
  <c r="AU138" i="1"/>
  <c r="AU140" i="1" s="1"/>
  <c r="AU137" i="1"/>
  <c r="AU139" i="1" s="1"/>
  <c r="AU141" i="1" s="1"/>
  <c r="AU16" i="1" s="1"/>
  <c r="AH137" i="1"/>
  <c r="AH139" i="1" s="1"/>
  <c r="AH141" i="1" s="1"/>
  <c r="AS160" i="1"/>
  <c r="AS161" i="1" s="1"/>
  <c r="AS20" i="1" s="1"/>
  <c r="AS21" i="1" s="1"/>
  <c r="AS32" i="1" s="1"/>
  <c r="AH156" i="1"/>
  <c r="AH23" i="1" s="1"/>
  <c r="AH34" i="1" s="1"/>
  <c r="AH158" i="1"/>
  <c r="J17" i="10"/>
  <c r="J28" i="10" s="1"/>
  <c r="J27" i="10"/>
  <c r="D27" i="10"/>
  <c r="D17" i="10"/>
  <c r="D28" i="10" s="1"/>
  <c r="M27" i="10"/>
  <c r="M17" i="10"/>
  <c r="M28" i="10" s="1"/>
  <c r="K27" i="10"/>
  <c r="K17" i="10"/>
  <c r="K28" i="10" s="1"/>
  <c r="H27" i="10"/>
  <c r="H17" i="10"/>
  <c r="H28" i="10" s="1"/>
  <c r="I27" i="10"/>
  <c r="I17" i="10"/>
  <c r="I28" i="10" s="1"/>
  <c r="N27" i="10"/>
  <c r="N17" i="10"/>
  <c r="N28" i="10" s="1"/>
  <c r="O17" i="10"/>
  <c r="O28" i="10" s="1"/>
  <c r="O27" i="10"/>
  <c r="AK138" i="1"/>
  <c r="AK140" i="1" s="1"/>
  <c r="AK137" i="1"/>
  <c r="AK139" i="1" s="1"/>
  <c r="AK141" i="1" s="1"/>
  <c r="AK16" i="1" s="1"/>
  <c r="AZ138" i="1"/>
  <c r="AZ140" i="1" s="1"/>
  <c r="AZ137" i="1"/>
  <c r="AZ139" i="1" s="1"/>
  <c r="AZ141" i="1" s="1"/>
  <c r="AZ16" i="1" s="1"/>
  <c r="BI138" i="1"/>
  <c r="BI140" i="1" s="1"/>
  <c r="BI137" i="1"/>
  <c r="BI139" i="1" s="1"/>
  <c r="BI141" i="1" s="1"/>
  <c r="BI16" i="1" s="1"/>
  <c r="CA138" i="1"/>
  <c r="CA140" i="1" s="1"/>
  <c r="CA137" i="1"/>
  <c r="CA139" i="1" s="1"/>
  <c r="CA141" i="1" s="1"/>
  <c r="CA16" i="1" s="1"/>
  <c r="BL138" i="1"/>
  <c r="BL140" i="1" s="1"/>
  <c r="BL137" i="1"/>
  <c r="BL139" i="1" s="1"/>
  <c r="BL141" i="1" s="1"/>
  <c r="BL16" i="1" s="1"/>
  <c r="AB138" i="1"/>
  <c r="AB140" i="1" s="1"/>
  <c r="AB137" i="1"/>
  <c r="AB139" i="1" s="1"/>
  <c r="AB141" i="1" s="1"/>
  <c r="AB16" i="1" s="1"/>
  <c r="CD138" i="1"/>
  <c r="CD140" i="1" s="1"/>
  <c r="CD137" i="1"/>
  <c r="CD139" i="1" s="1"/>
  <c r="CD141" i="1" s="1"/>
  <c r="CD16" i="1" s="1"/>
  <c r="AL138" i="1"/>
  <c r="AL140" i="1" s="1"/>
  <c r="AL137" i="1"/>
  <c r="AL139" i="1" s="1"/>
  <c r="AL141" i="1" s="1"/>
  <c r="AL16" i="1" s="1"/>
  <c r="Q138" i="1"/>
  <c r="Q140" i="1" s="1"/>
  <c r="Q137" i="1"/>
  <c r="Q139" i="1" s="1"/>
  <c r="Q141" i="1" s="1"/>
  <c r="Q16" i="1" s="1"/>
  <c r="BR138" i="1"/>
  <c r="BR140" i="1" s="1"/>
  <c r="BR137" i="1"/>
  <c r="BR139" i="1" s="1"/>
  <c r="BR141" i="1" s="1"/>
  <c r="BR16" i="1" s="1"/>
  <c r="AE138" i="1"/>
  <c r="AE140" i="1" s="1"/>
  <c r="AE137" i="1"/>
  <c r="AE139" i="1" s="1"/>
  <c r="AE141" i="1" s="1"/>
  <c r="AE16" i="1" s="1"/>
  <c r="O138" i="1"/>
  <c r="O140" i="1" s="1"/>
  <c r="O137" i="1"/>
  <c r="O139" i="1" s="1"/>
  <c r="O141" i="1" s="1"/>
  <c r="O16" i="1" s="1"/>
  <c r="T138" i="1"/>
  <c r="T140" i="1" s="1"/>
  <c r="T137" i="1"/>
  <c r="T139" i="1" s="1"/>
  <c r="T141" i="1" s="1"/>
  <c r="T16" i="1" s="1"/>
  <c r="J138" i="1"/>
  <c r="J140" i="1" s="1"/>
  <c r="J137" i="1"/>
  <c r="J139" i="1" s="1"/>
  <c r="J141" i="1" s="1"/>
  <c r="J16" i="1" s="1"/>
  <c r="Z138" i="1"/>
  <c r="Z140" i="1" s="1"/>
  <c r="Z137" i="1"/>
  <c r="Z139" i="1" s="1"/>
  <c r="Z141" i="1" s="1"/>
  <c r="Z16" i="1" s="1"/>
  <c r="CB138" i="1"/>
  <c r="CB140" i="1" s="1"/>
  <c r="CB137" i="1"/>
  <c r="CB139" i="1" s="1"/>
  <c r="CB141" i="1" s="1"/>
  <c r="CB16" i="1" s="1"/>
  <c r="E138" i="1"/>
  <c r="E140" i="1" s="1"/>
  <c r="E137" i="1"/>
  <c r="E139" i="1" s="1"/>
  <c r="E141" i="1" s="1"/>
  <c r="E16" i="1" s="1"/>
  <c r="BS138" i="1"/>
  <c r="BS140" i="1" s="1"/>
  <c r="BS137" i="1"/>
  <c r="BS139" i="1" s="1"/>
  <c r="BS141" i="1" s="1"/>
  <c r="BS16" i="1" s="1"/>
  <c r="BN138" i="1"/>
  <c r="BN140" i="1" s="1"/>
  <c r="BN137" i="1"/>
  <c r="BN139" i="1" s="1"/>
  <c r="BN141" i="1" s="1"/>
  <c r="BN16" i="1" s="1"/>
  <c r="F137" i="1"/>
  <c r="F139" i="1" s="1"/>
  <c r="F141" i="1" s="1"/>
  <c r="F16" i="1" s="1"/>
  <c r="F138" i="1"/>
  <c r="F140" i="1" s="1"/>
  <c r="G138" i="1"/>
  <c r="G140" i="1" s="1"/>
  <c r="G137" i="1"/>
  <c r="G139" i="1" s="1"/>
  <c r="G141" i="1" s="1"/>
  <c r="G16" i="1" s="1"/>
  <c r="AW138" i="1"/>
  <c r="AW140" i="1" s="1"/>
  <c r="AW137" i="1"/>
  <c r="AW139" i="1" s="1"/>
  <c r="AW141" i="1" s="1"/>
  <c r="AW16" i="1" s="1"/>
  <c r="BA138" i="1"/>
  <c r="BA140" i="1" s="1"/>
  <c r="BA137" i="1"/>
  <c r="BA139" i="1" s="1"/>
  <c r="BA141" i="1" s="1"/>
  <c r="BA16" i="1" s="1"/>
  <c r="BE138" i="1"/>
  <c r="BE140" i="1" s="1"/>
  <c r="BE137" i="1"/>
  <c r="BE139" i="1" s="1"/>
  <c r="BE141" i="1" s="1"/>
  <c r="BE16" i="1" s="1"/>
  <c r="BO138" i="1"/>
  <c r="BO140" i="1" s="1"/>
  <c r="BO137" i="1"/>
  <c r="BO139" i="1" s="1"/>
  <c r="BO141" i="1" s="1"/>
  <c r="BO16" i="1" s="1"/>
  <c r="N138" i="1"/>
  <c r="N140" i="1" s="1"/>
  <c r="N137" i="1"/>
  <c r="N139" i="1" s="1"/>
  <c r="N141" i="1" s="1"/>
  <c r="N16" i="1" s="1"/>
  <c r="BP138" i="1"/>
  <c r="BP140" i="1" s="1"/>
  <c r="BP137" i="1"/>
  <c r="BP139" i="1" s="1"/>
  <c r="BP141" i="1" s="1"/>
  <c r="BP16" i="1" s="1"/>
  <c r="AC138" i="1"/>
  <c r="AC140" i="1" s="1"/>
  <c r="AC137" i="1"/>
  <c r="AC139" i="1" s="1"/>
  <c r="AC141" i="1" s="1"/>
  <c r="AC16" i="1" s="1"/>
  <c r="BF138" i="1"/>
  <c r="BF140" i="1" s="1"/>
  <c r="BF137" i="1"/>
  <c r="BF139" i="1" s="1"/>
  <c r="BF141" i="1" s="1"/>
  <c r="BF16" i="1" s="1"/>
  <c r="L138" i="1"/>
  <c r="L140" i="1" s="1"/>
  <c r="L137" i="1"/>
  <c r="L139" i="1" s="1"/>
  <c r="L141" i="1" s="1"/>
  <c r="L16" i="1" s="1"/>
  <c r="AX138" i="1"/>
  <c r="AX140" i="1" s="1"/>
  <c r="AX137" i="1"/>
  <c r="AX139" i="1" s="1"/>
  <c r="AX141" i="1" s="1"/>
  <c r="AX16" i="1" s="1"/>
  <c r="BX138" i="1"/>
  <c r="BX140" i="1" s="1"/>
  <c r="BX137" i="1"/>
  <c r="BX139" i="1" s="1"/>
  <c r="BX141" i="1" s="1"/>
  <c r="BX16" i="1" s="1"/>
  <c r="V138" i="1"/>
  <c r="V140" i="1" s="1"/>
  <c r="V137" i="1"/>
  <c r="V139" i="1" s="1"/>
  <c r="V141" i="1" s="1"/>
  <c r="V16" i="1" s="1"/>
  <c r="AV138" i="1"/>
  <c r="AV140" i="1" s="1"/>
  <c r="AV137" i="1"/>
  <c r="AV139" i="1" s="1"/>
  <c r="AV141" i="1" s="1"/>
  <c r="AV16" i="1" s="1"/>
  <c r="BV138" i="1"/>
  <c r="BV140" i="1" s="1"/>
  <c r="BV137" i="1"/>
  <c r="BV139" i="1" s="1"/>
  <c r="BV141" i="1" s="1"/>
  <c r="BV16" i="1" s="1"/>
  <c r="AG138" i="1"/>
  <c r="AG140" i="1" s="1"/>
  <c r="AG137" i="1"/>
  <c r="AG139" i="1" s="1"/>
  <c r="AG141" i="1" s="1"/>
  <c r="AG16" i="1" s="1"/>
  <c r="P138" i="1"/>
  <c r="P140" i="1" s="1"/>
  <c r="P137" i="1"/>
  <c r="P139" i="1" s="1"/>
  <c r="P141" i="1" s="1"/>
  <c r="P16" i="1" s="1"/>
  <c r="BZ138" i="1"/>
  <c r="BZ140" i="1" s="1"/>
  <c r="BZ137" i="1"/>
  <c r="BZ139" i="1" s="1"/>
  <c r="BZ141" i="1" s="1"/>
  <c r="BZ16" i="1" s="1"/>
  <c r="BC138" i="1"/>
  <c r="BC140" i="1" s="1"/>
  <c r="BC137" i="1"/>
  <c r="BC139" i="1" s="1"/>
  <c r="BC141" i="1" s="1"/>
  <c r="BC16" i="1" s="1"/>
  <c r="BH138" i="1"/>
  <c r="BH140" i="1" s="1"/>
  <c r="BH137" i="1"/>
  <c r="BH139" i="1" s="1"/>
  <c r="BH141" i="1" s="1"/>
  <c r="BH16" i="1" s="1"/>
  <c r="AR138" i="1"/>
  <c r="AR140" i="1" s="1"/>
  <c r="AR137" i="1"/>
  <c r="AR139" i="1" s="1"/>
  <c r="AR141" i="1" s="1"/>
  <c r="AR16" i="1" s="1"/>
  <c r="BK138" i="1"/>
  <c r="BK140" i="1" s="1"/>
  <c r="BK137" i="1"/>
  <c r="BK139" i="1" s="1"/>
  <c r="BK141" i="1" s="1"/>
  <c r="BK16" i="1" s="1"/>
  <c r="BG138" i="1"/>
  <c r="BG140" i="1" s="1"/>
  <c r="BG137" i="1"/>
  <c r="BG139" i="1" s="1"/>
  <c r="BG141" i="1" s="1"/>
  <c r="BG16" i="1" s="1"/>
  <c r="CG138" i="1"/>
  <c r="CG140" i="1" s="1"/>
  <c r="CG137" i="1"/>
  <c r="CG139" i="1" s="1"/>
  <c r="CG141" i="1" s="1"/>
  <c r="CG16" i="1" s="1"/>
  <c r="I138" i="1"/>
  <c r="I140" i="1" s="1"/>
  <c r="I137" i="1"/>
  <c r="I139" i="1" s="1"/>
  <c r="I141" i="1" s="1"/>
  <c r="I16" i="1" s="1"/>
  <c r="S138" i="1"/>
  <c r="S140" i="1" s="1"/>
  <c r="S137" i="1"/>
  <c r="S139" i="1" s="1"/>
  <c r="S141" i="1" s="1"/>
  <c r="S16" i="1" s="1"/>
  <c r="CC138" i="1"/>
  <c r="CC140" i="1" s="1"/>
  <c r="CC137" i="1"/>
  <c r="CC139" i="1" s="1"/>
  <c r="CC141" i="1" s="1"/>
  <c r="CC16" i="1" s="1"/>
  <c r="H138" i="1"/>
  <c r="H140" i="1" s="1"/>
  <c r="H137" i="1"/>
  <c r="H139" i="1" s="1"/>
  <c r="H141" i="1" s="1"/>
  <c r="H16" i="1" s="1"/>
  <c r="BQ138" i="1"/>
  <c r="BQ140" i="1" s="1"/>
  <c r="BQ137" i="1"/>
  <c r="BQ139" i="1" s="1"/>
  <c r="BQ141" i="1" s="1"/>
  <c r="BQ16" i="1" s="1"/>
  <c r="AP138" i="1"/>
  <c r="AP140" i="1" s="1"/>
  <c r="AP137" i="1"/>
  <c r="AP139" i="1" s="1"/>
  <c r="AP141" i="1" s="1"/>
  <c r="AP16" i="1" s="1"/>
  <c r="AO138" i="1"/>
  <c r="AO140" i="1" s="1"/>
  <c r="AO137" i="1"/>
  <c r="AO139" i="1" s="1"/>
  <c r="AO141" i="1" s="1"/>
  <c r="AO16" i="1" s="1"/>
  <c r="BY138" i="1"/>
  <c r="BY140" i="1" s="1"/>
  <c r="BY137" i="1"/>
  <c r="BY139" i="1" s="1"/>
  <c r="BY141" i="1" s="1"/>
  <c r="BY16" i="1" s="1"/>
  <c r="AD138" i="1"/>
  <c r="AD140" i="1" s="1"/>
  <c r="AD137" i="1"/>
  <c r="AD139" i="1" s="1"/>
  <c r="AD141" i="1" s="1"/>
  <c r="AD16" i="1" s="1"/>
  <c r="AM138" i="1"/>
  <c r="AM140" i="1" s="1"/>
  <c r="AM137" i="1"/>
  <c r="AM139" i="1" s="1"/>
  <c r="AM141" i="1" s="1"/>
  <c r="AM16" i="1" s="1"/>
  <c r="R138" i="1"/>
  <c r="R140" i="1" s="1"/>
  <c r="R137" i="1"/>
  <c r="R139" i="1" s="1"/>
  <c r="R141" i="1" s="1"/>
  <c r="R16" i="1" s="1"/>
  <c r="Y138" i="1"/>
  <c r="Y140" i="1" s="1"/>
  <c r="Y137" i="1"/>
  <c r="Y139" i="1" s="1"/>
  <c r="Y141" i="1" s="1"/>
  <c r="Y16" i="1" s="1"/>
  <c r="D138" i="1"/>
  <c r="D140" i="1" s="1"/>
  <c r="D137" i="1"/>
  <c r="D139" i="1" s="1"/>
  <c r="D141" i="1" s="1"/>
  <c r="D16" i="1" s="1"/>
  <c r="BJ138" i="1"/>
  <c r="BJ140" i="1" s="1"/>
  <c r="BJ137" i="1"/>
  <c r="BJ139" i="1" s="1"/>
  <c r="BJ141" i="1" s="1"/>
  <c r="BJ16" i="1" s="1"/>
  <c r="AY138" i="1"/>
  <c r="AY140" i="1" s="1"/>
  <c r="AY137" i="1"/>
  <c r="AY139" i="1" s="1"/>
  <c r="AY141" i="1" s="1"/>
  <c r="AY16" i="1" s="1"/>
  <c r="BT138" i="1"/>
  <c r="BT140" i="1" s="1"/>
  <c r="BT137" i="1"/>
  <c r="BT139" i="1" s="1"/>
  <c r="BT141" i="1" s="1"/>
  <c r="BT16" i="1" s="1"/>
  <c r="AN138" i="1"/>
  <c r="AN140" i="1" s="1"/>
  <c r="AN137" i="1"/>
  <c r="AN139" i="1" s="1"/>
  <c r="AN141" i="1" s="1"/>
  <c r="AN16" i="1" s="1"/>
  <c r="AA138" i="1"/>
  <c r="AA140" i="1" s="1"/>
  <c r="AA137" i="1"/>
  <c r="AA139" i="1" s="1"/>
  <c r="AA141" i="1" s="1"/>
  <c r="AA16" i="1" s="1"/>
  <c r="AJ138" i="1"/>
  <c r="AJ140" i="1" s="1"/>
  <c r="AJ137" i="1"/>
  <c r="AJ139" i="1" s="1"/>
  <c r="AJ141" i="1" s="1"/>
  <c r="AJ16" i="1" s="1"/>
  <c r="U138" i="1"/>
  <c r="U140" i="1" s="1"/>
  <c r="U137" i="1"/>
  <c r="U139" i="1" s="1"/>
  <c r="BU138" i="1"/>
  <c r="BU140" i="1" s="1"/>
  <c r="BU137" i="1"/>
  <c r="BU139" i="1" s="1"/>
  <c r="CE138" i="1"/>
  <c r="CE140" i="1" s="1"/>
  <c r="CE137" i="1"/>
  <c r="CE139" i="1" s="1"/>
  <c r="CE141" i="1" s="1"/>
  <c r="AQ138" i="1"/>
  <c r="AQ140" i="1" s="1"/>
  <c r="AQ137" i="1"/>
  <c r="AQ139" i="1" s="1"/>
  <c r="CF138" i="1"/>
  <c r="CF140" i="1" s="1"/>
  <c r="CF137" i="1"/>
  <c r="CF139" i="1" s="1"/>
  <c r="AF138" i="1"/>
  <c r="AF140" i="1" s="1"/>
  <c r="AF137" i="1"/>
  <c r="AF139" i="1" s="1"/>
  <c r="BB138" i="1"/>
  <c r="BB140" i="1" s="1"/>
  <c r="BB137" i="1"/>
  <c r="BB139" i="1" s="1"/>
  <c r="BM158" i="1"/>
  <c r="BM160" i="1" s="1"/>
  <c r="BM161" i="1" s="1"/>
  <c r="BM20" i="1" s="1"/>
  <c r="BM21" i="1" s="1"/>
  <c r="BM32" i="1" s="1"/>
  <c r="W133" i="1"/>
  <c r="W22" i="1" s="1"/>
  <c r="W33" i="1" s="1"/>
  <c r="BM156" i="1"/>
  <c r="BM23" i="1" s="1"/>
  <c r="BM34" i="1" s="1"/>
  <c r="C16" i="10"/>
  <c r="C27" i="10" s="1"/>
  <c r="L16" i="10"/>
  <c r="L17" i="10" s="1"/>
  <c r="L28" i="10" s="1"/>
  <c r="C137" i="1"/>
  <c r="C139" i="1" s="1"/>
  <c r="C141" i="1" s="1"/>
  <c r="C138" i="1"/>
  <c r="C140" i="1" s="1"/>
  <c r="C31" i="10"/>
  <c r="C21" i="10"/>
  <c r="C32" i="10" s="1"/>
  <c r="L31" i="10"/>
  <c r="L21" i="10"/>
  <c r="L32" i="10" s="1"/>
  <c r="BD118" i="1"/>
  <c r="BD119" i="1" s="1"/>
  <c r="BD120" i="1" s="1"/>
  <c r="BD121" i="1" s="1"/>
  <c r="BD15" i="1" s="1"/>
  <c r="BD26" i="1" s="1"/>
  <c r="BD144" i="1"/>
  <c r="BD146" i="1" s="1"/>
  <c r="K160" i="1"/>
  <c r="K161" i="1" s="1"/>
  <c r="K20" i="1" s="1"/>
  <c r="K21" i="1" s="1"/>
  <c r="K32" i="1" s="1"/>
  <c r="AH160" i="1"/>
  <c r="AH161" i="1" s="1"/>
  <c r="AH20" i="1" s="1"/>
  <c r="AH31" i="1" s="1"/>
  <c r="K138" i="1"/>
  <c r="K140" i="1" s="1"/>
  <c r="K16" i="1" s="1"/>
  <c r="M21" i="1"/>
  <c r="M32" i="1" s="1"/>
  <c r="M31" i="1"/>
  <c r="C21" i="1"/>
  <c r="C32" i="1" s="1"/>
  <c r="C31" i="1"/>
  <c r="W144" i="1"/>
  <c r="W146" i="1" s="1"/>
  <c r="W120" i="1"/>
  <c r="BD137" i="1"/>
  <c r="BD139" i="1" s="1"/>
  <c r="M137" i="1"/>
  <c r="M139" i="1" s="1"/>
  <c r="BW131" i="1"/>
  <c r="BW133" i="1" s="1"/>
  <c r="BW135" i="1" s="1"/>
  <c r="BW22" i="1" s="1"/>
  <c r="BW33" i="1" s="1"/>
  <c r="BW144" i="1"/>
  <c r="BW146" i="1" s="1"/>
  <c r="AS137" i="1"/>
  <c r="AS139" i="1" s="1"/>
  <c r="BM137" i="1"/>
  <c r="BM139" i="1" s="1"/>
  <c r="AH138" i="1"/>
  <c r="AH140" i="1" s="1"/>
  <c r="W121" i="1" l="1"/>
  <c r="W15" i="1" s="1"/>
  <c r="W26" i="1" s="1"/>
  <c r="X27" i="1"/>
  <c r="X17" i="1"/>
  <c r="X28" i="1" s="1"/>
  <c r="AT27" i="1"/>
  <c r="AT17" i="1"/>
  <c r="AT28" i="1" s="1"/>
  <c r="AI27" i="1"/>
  <c r="AI17" i="1"/>
  <c r="AI28" i="1" s="1"/>
  <c r="AU27" i="1"/>
  <c r="AU17" i="1"/>
  <c r="AU28" i="1" s="1"/>
  <c r="AH16" i="1"/>
  <c r="AH17" i="1" s="1"/>
  <c r="AH28" i="1" s="1"/>
  <c r="AS31" i="1"/>
  <c r="CC27" i="1"/>
  <c r="CC17" i="1"/>
  <c r="CC28" i="1" s="1"/>
  <c r="BV27" i="1"/>
  <c r="BV17" i="1"/>
  <c r="BV28" i="1" s="1"/>
  <c r="O27" i="1"/>
  <c r="O17" i="1"/>
  <c r="O28" i="1" s="1"/>
  <c r="AL27" i="1"/>
  <c r="AL17" i="1"/>
  <c r="AL28" i="1" s="1"/>
  <c r="CA17" i="1"/>
  <c r="CA28" i="1" s="1"/>
  <c r="CA27" i="1"/>
  <c r="F27" i="1"/>
  <c r="F17" i="1"/>
  <c r="F28" i="1" s="1"/>
  <c r="BA27" i="1"/>
  <c r="BA17" i="1"/>
  <c r="BA28" i="1" s="1"/>
  <c r="AA27" i="1"/>
  <c r="AA17" i="1"/>
  <c r="AA28" i="1" s="1"/>
  <c r="BJ27" i="1"/>
  <c r="BJ17" i="1"/>
  <c r="BJ28" i="1" s="1"/>
  <c r="AM27" i="1"/>
  <c r="AM17" i="1"/>
  <c r="AM28" i="1" s="1"/>
  <c r="AP27" i="1"/>
  <c r="AP17" i="1"/>
  <c r="AP28" i="1" s="1"/>
  <c r="S27" i="1"/>
  <c r="S17" i="1"/>
  <c r="S28" i="1" s="1"/>
  <c r="BK27" i="1"/>
  <c r="BK17" i="1"/>
  <c r="BK28" i="1" s="1"/>
  <c r="BZ27" i="1"/>
  <c r="BZ17" i="1"/>
  <c r="BZ28" i="1" s="1"/>
  <c r="AV27" i="1"/>
  <c r="AV17" i="1"/>
  <c r="AV28" i="1" s="1"/>
  <c r="L27" i="1"/>
  <c r="L17" i="1"/>
  <c r="L28" i="1" s="1"/>
  <c r="N27" i="1"/>
  <c r="N17" i="1"/>
  <c r="N28" i="1" s="1"/>
  <c r="AW27" i="1"/>
  <c r="AW17" i="1"/>
  <c r="AW28" i="1" s="1"/>
  <c r="BN27" i="1"/>
  <c r="BN17" i="1"/>
  <c r="BN28" i="1" s="1"/>
  <c r="Z27" i="1"/>
  <c r="Z17" i="1"/>
  <c r="Z28" i="1" s="1"/>
  <c r="AE27" i="1"/>
  <c r="AE17" i="1"/>
  <c r="AE28" i="1" s="1"/>
  <c r="CD27" i="1"/>
  <c r="CD17" i="1"/>
  <c r="CD28" i="1" s="1"/>
  <c r="BI27" i="1"/>
  <c r="BI17" i="1"/>
  <c r="BI28" i="1" s="1"/>
  <c r="AJ27" i="1"/>
  <c r="AJ17" i="1"/>
  <c r="AJ28" i="1" s="1"/>
  <c r="BC27" i="1"/>
  <c r="BC17" i="1"/>
  <c r="BC28" i="1" s="1"/>
  <c r="R27" i="1"/>
  <c r="R17" i="1"/>
  <c r="R28" i="1" s="1"/>
  <c r="BG27" i="1"/>
  <c r="BG17" i="1"/>
  <c r="BG28" i="1" s="1"/>
  <c r="BQ27" i="1"/>
  <c r="BQ17" i="1"/>
  <c r="BQ28" i="1" s="1"/>
  <c r="I27" i="1"/>
  <c r="I17" i="1"/>
  <c r="I28" i="1" s="1"/>
  <c r="AR27" i="1"/>
  <c r="AR17" i="1"/>
  <c r="AR28" i="1" s="1"/>
  <c r="P27" i="1"/>
  <c r="P17" i="1"/>
  <c r="P28" i="1" s="1"/>
  <c r="V27" i="1"/>
  <c r="V17" i="1"/>
  <c r="V28" i="1" s="1"/>
  <c r="BF27" i="1"/>
  <c r="BF17" i="1"/>
  <c r="BF28" i="1" s="1"/>
  <c r="BO27" i="1"/>
  <c r="BO17" i="1"/>
  <c r="BO28" i="1" s="1"/>
  <c r="BS27" i="1"/>
  <c r="BS17" i="1"/>
  <c r="BS28" i="1" s="1"/>
  <c r="J27" i="1"/>
  <c r="J17" i="1"/>
  <c r="J28" i="1" s="1"/>
  <c r="BR27" i="1"/>
  <c r="BR17" i="1"/>
  <c r="BR28" i="1" s="1"/>
  <c r="AB27" i="1"/>
  <c r="AB17" i="1"/>
  <c r="AB28" i="1" s="1"/>
  <c r="AZ27" i="1"/>
  <c r="AZ17" i="1"/>
  <c r="AZ28" i="1" s="1"/>
  <c r="BP27" i="1"/>
  <c r="BP17" i="1"/>
  <c r="BP28" i="1" s="1"/>
  <c r="AD17" i="1"/>
  <c r="AD28" i="1" s="1"/>
  <c r="AD27" i="1"/>
  <c r="AY27" i="1"/>
  <c r="AY17" i="1"/>
  <c r="AY28" i="1" s="1"/>
  <c r="AX27" i="1"/>
  <c r="AX17" i="1"/>
  <c r="AX28" i="1" s="1"/>
  <c r="AN27" i="1"/>
  <c r="AN17" i="1"/>
  <c r="AN28" i="1" s="1"/>
  <c r="BT27" i="1"/>
  <c r="BT17" i="1"/>
  <c r="BT28" i="1" s="1"/>
  <c r="Y27" i="1"/>
  <c r="Y17" i="1"/>
  <c r="Y28" i="1" s="1"/>
  <c r="BY27" i="1"/>
  <c r="BY17" i="1"/>
  <c r="BY28" i="1" s="1"/>
  <c r="H27" i="1"/>
  <c r="H17" i="1"/>
  <c r="H28" i="1" s="1"/>
  <c r="CG27" i="1"/>
  <c r="CG17" i="1"/>
  <c r="CG28" i="1" s="1"/>
  <c r="BH27" i="1"/>
  <c r="BH17" i="1"/>
  <c r="BH28" i="1" s="1"/>
  <c r="AG27" i="1"/>
  <c r="AG17" i="1"/>
  <c r="AG28" i="1" s="1"/>
  <c r="BX27" i="1"/>
  <c r="BX17" i="1"/>
  <c r="BX28" i="1" s="1"/>
  <c r="AC27" i="1"/>
  <c r="AC17" i="1"/>
  <c r="AC28" i="1" s="1"/>
  <c r="BE27" i="1"/>
  <c r="BE17" i="1"/>
  <c r="BE28" i="1" s="1"/>
  <c r="G27" i="1"/>
  <c r="G17" i="1"/>
  <c r="G28" i="1" s="1"/>
  <c r="E27" i="1"/>
  <c r="E17" i="1"/>
  <c r="E28" i="1" s="1"/>
  <c r="T27" i="1"/>
  <c r="T17" i="1"/>
  <c r="T28" i="1" s="1"/>
  <c r="Q27" i="1"/>
  <c r="Q17" i="1"/>
  <c r="Q28" i="1" s="1"/>
  <c r="BL27" i="1"/>
  <c r="BL17" i="1"/>
  <c r="BL28" i="1" s="1"/>
  <c r="AK27" i="1"/>
  <c r="AK17" i="1"/>
  <c r="AK28" i="1" s="1"/>
  <c r="AO27" i="1"/>
  <c r="AO17" i="1"/>
  <c r="AO28" i="1" s="1"/>
  <c r="CB27" i="1"/>
  <c r="CB17" i="1"/>
  <c r="CB28" i="1" s="1"/>
  <c r="D27" i="1"/>
  <c r="D17" i="1"/>
  <c r="D28" i="1" s="1"/>
  <c r="CF141" i="1"/>
  <c r="CF16" i="1" s="1"/>
  <c r="BU141" i="1"/>
  <c r="BU16" i="1" s="1"/>
  <c r="BM141" i="1"/>
  <c r="BM16" i="1" s="1"/>
  <c r="BM27" i="1" s="1"/>
  <c r="BD141" i="1"/>
  <c r="BD16" i="1" s="1"/>
  <c r="BD27" i="1" s="1"/>
  <c r="BB141" i="1"/>
  <c r="BB16" i="1" s="1"/>
  <c r="AS141" i="1"/>
  <c r="AS16" i="1" s="1"/>
  <c r="AQ141" i="1"/>
  <c r="AQ16" i="1" s="1"/>
  <c r="AF141" i="1"/>
  <c r="AF16" i="1" s="1"/>
  <c r="U141" i="1"/>
  <c r="U16" i="1" s="1"/>
  <c r="U27" i="1" s="1"/>
  <c r="M141" i="1"/>
  <c r="M16" i="1" s="1"/>
  <c r="CE16" i="1"/>
  <c r="BW137" i="1"/>
  <c r="BW139" i="1" s="1"/>
  <c r="BM31" i="1"/>
  <c r="C17" i="10"/>
  <c r="C28" i="10" s="1"/>
  <c r="L27" i="10"/>
  <c r="K31" i="1"/>
  <c r="C16" i="1"/>
  <c r="C17" i="1" s="1"/>
  <c r="C28" i="1" s="1"/>
  <c r="BW149" i="1"/>
  <c r="BW150" i="1" s="1"/>
  <c r="BW157" i="1" s="1"/>
  <c r="BW24" i="1" s="1"/>
  <c r="W149" i="1"/>
  <c r="W150" i="1" s="1"/>
  <c r="W157" i="1" s="1"/>
  <c r="W24" i="1" s="1"/>
  <c r="BD149" i="1"/>
  <c r="BD156" i="1" s="1"/>
  <c r="BD23" i="1" s="1"/>
  <c r="BD34" i="1" s="1"/>
  <c r="AH21" i="1"/>
  <c r="AH32" i="1" s="1"/>
  <c r="K17" i="1"/>
  <c r="K28" i="1" s="1"/>
  <c r="K27" i="1"/>
  <c r="AH27" i="1" l="1"/>
  <c r="BU17" i="1"/>
  <c r="BU28" i="1" s="1"/>
  <c r="BU27" i="1"/>
  <c r="CF27" i="1"/>
  <c r="CF17" i="1"/>
  <c r="CF28" i="1" s="1"/>
  <c r="BW141" i="1"/>
  <c r="BW16" i="1" s="1"/>
  <c r="BW27" i="1" s="1"/>
  <c r="BM17" i="1"/>
  <c r="BM28" i="1" s="1"/>
  <c r="BD17" i="1"/>
  <c r="BD28" i="1" s="1"/>
  <c r="BB27" i="1"/>
  <c r="BB17" i="1"/>
  <c r="BB28" i="1" s="1"/>
  <c r="AS27" i="1"/>
  <c r="AS17" i="1"/>
  <c r="AS28" i="1" s="1"/>
  <c r="AQ17" i="1"/>
  <c r="AQ28" i="1" s="1"/>
  <c r="AQ27" i="1"/>
  <c r="AF27" i="1"/>
  <c r="AF17" i="1"/>
  <c r="AF28" i="1" s="1"/>
  <c r="W16" i="1"/>
  <c r="W17" i="1" s="1"/>
  <c r="W28" i="1" s="1"/>
  <c r="U17" i="1"/>
  <c r="U28" i="1" s="1"/>
  <c r="M27" i="1"/>
  <c r="M17" i="1"/>
  <c r="M28" i="1" s="1"/>
  <c r="CE27" i="1"/>
  <c r="CE17" i="1"/>
  <c r="CE28" i="1" s="1"/>
  <c r="BW156" i="1"/>
  <c r="BW23" i="1" s="1"/>
  <c r="BW34" i="1" s="1"/>
  <c r="W158" i="1"/>
  <c r="W160" i="1" s="1"/>
  <c r="W161" i="1" s="1"/>
  <c r="W20" i="1" s="1"/>
  <c r="W21" i="1" s="1"/>
  <c r="W32" i="1" s="1"/>
  <c r="BW158" i="1"/>
  <c r="BW160" i="1" s="1"/>
  <c r="BW161" i="1" s="1"/>
  <c r="BW20" i="1" s="1"/>
  <c r="BW21" i="1" s="1"/>
  <c r="BW32" i="1" s="1"/>
  <c r="W156" i="1"/>
  <c r="W23" i="1" s="1"/>
  <c r="W34" i="1" s="1"/>
  <c r="C27" i="1"/>
  <c r="BD150" i="1"/>
  <c r="BD157" i="1" s="1"/>
  <c r="BD24" i="1" s="1"/>
  <c r="BD158" i="1"/>
  <c r="BD160" i="1" s="1"/>
  <c r="BD161" i="1" s="1"/>
  <c r="BD20" i="1" s="1"/>
  <c r="BW17" i="1" l="1"/>
  <c r="BW28" i="1" s="1"/>
  <c r="W27" i="1"/>
  <c r="BW31" i="1"/>
  <c r="W31" i="1"/>
  <c r="BD21" i="1"/>
  <c r="BD32" i="1" s="1"/>
  <c r="BD3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Søren O. Petersen</author>
    <author>tc={C034F6ED-F4D6-49DE-B3B0-48CFCC738FF7}</author>
    <author>tc={D1929D3A-DF8B-432D-9E16-799F7371F81B}</author>
    <author>tc={0B276CE6-C852-41FE-84F5-82A72802A790}</author>
    <author>tc={9C8821ED-89B3-4AFF-9841-8CDAD5F70868}</author>
    <author>tc={283F37D7-2149-4B23-A6B7-FF5F53F6766D}</author>
    <author>Frederik Rask Dalby</author>
    <author>tc={21B56480-D2FD-4294-82E3-83E00A52F0D4}</author>
    <author>tc={0930EF88-74C3-4C33-A61F-6E363E10EBBF}</author>
    <author>tc={5282DF86-5D5E-498B-ADF0-861DF048D19A}</author>
  </authors>
  <commentList>
    <comment ref="C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Søren O. Petersen:</t>
        </r>
        <r>
          <rPr>
            <sz val="9"/>
            <color indexed="81"/>
            <rFont val="Tahoma"/>
            <family val="2"/>
          </rPr>
          <t xml:space="preserve">
Er det korrekt, at beregningen er for 1 slagtesvin med produktion af 499.98 kg gylle? Og tilsvarende 1 so / 1 so + smågrise?
Det vil lette forståelsen, hvis dette er eksplicit i disse overskrifter
APA: OK. Man regner normalt i prod. dyr eller årsdyr.</t>
        </r>
      </text>
    </comment>
    <comment ref="D1" authorId="0" shapeId="0" xr:uid="{22D9E028-D45F-400A-86A9-B4E6AA207F98}">
      <text>
        <r>
          <rPr>
            <b/>
            <sz val="9"/>
            <color indexed="81"/>
            <rFont val="Tahoma"/>
            <family val="2"/>
          </rPr>
          <t>Søren O. Petersen:</t>
        </r>
        <r>
          <rPr>
            <sz val="9"/>
            <color indexed="81"/>
            <rFont val="Tahoma"/>
            <family val="2"/>
          </rPr>
          <t xml:space="preserve">
Er det korrekt, at beregningen er for 1 slagtesvin med produktion af 499.98 kg gylle? Og tilsvarende 1 so / 1 so + smågrise?
Det vil lette forståelsen, hvis dette er eksplicit i disse overskrifter
APA: OK. Man regner normalt i prod. dyr eller årsdyr.</t>
        </r>
      </text>
    </comment>
    <comment ref="E1" authorId="0" shapeId="0" xr:uid="{40434B38-CA93-4400-B818-2E7881BED51F}">
      <text>
        <r>
          <rPr>
            <b/>
            <sz val="9"/>
            <color indexed="81"/>
            <rFont val="Tahoma"/>
            <family val="2"/>
          </rPr>
          <t>Søren O. Petersen:</t>
        </r>
        <r>
          <rPr>
            <sz val="9"/>
            <color indexed="81"/>
            <rFont val="Tahoma"/>
            <family val="2"/>
          </rPr>
          <t xml:space="preserve">
Er det korrekt, at beregningen er for 1 slagtesvin med produktion af 499.98 kg gylle? Og tilsvarende 1 so / 1 so + smågrise?
Det vil lette forståelsen, hvis dette er eksplicit i disse overskrifter
APA: OK. Man regner normalt i prod. dyr eller årsdyr.</t>
        </r>
      </text>
    </comment>
    <comment ref="F1" authorId="0" shapeId="0" xr:uid="{84601860-C2D2-4EAC-9B39-A6BF907735DD}">
      <text>
        <r>
          <rPr>
            <b/>
            <sz val="9"/>
            <color indexed="81"/>
            <rFont val="Tahoma"/>
            <family val="2"/>
          </rPr>
          <t>Søren O. Petersen:</t>
        </r>
        <r>
          <rPr>
            <sz val="9"/>
            <color indexed="81"/>
            <rFont val="Tahoma"/>
            <family val="2"/>
          </rPr>
          <t xml:space="preserve">
Er det korrekt, at beregningen er for 1 slagtesvin med produktion af 499.98 kg gylle? Og tilsvarende 1 so / 1 so + smågrise?
Det vil lette forståelsen, hvis dette er eksplicit i disse overskrifter
APA: OK. Man regner normalt i prod. dyr eller årsdyr.</t>
        </r>
      </text>
    </comment>
    <comment ref="G1" authorId="0" shapeId="0" xr:uid="{9552EAD0-CA84-49B1-8F1A-BE167A19A4D6}">
      <text>
        <r>
          <rPr>
            <b/>
            <sz val="9"/>
            <color indexed="81"/>
            <rFont val="Tahoma"/>
            <family val="2"/>
          </rPr>
          <t>Søren O. Petersen:</t>
        </r>
        <r>
          <rPr>
            <sz val="9"/>
            <color indexed="81"/>
            <rFont val="Tahoma"/>
            <family val="2"/>
          </rPr>
          <t xml:space="preserve">
Er det korrekt, at beregningen er for 1 slagtesvin med produktion af 499.98 kg gylle? Og tilsvarende 1 so / 1 so + smågrise?
Det vil lette forståelsen, hvis dette er eksplicit i disse overskrifter
APA: OK. Man regner normalt i prod. dyr eller årsdyr.</t>
        </r>
      </text>
    </comment>
    <comment ref="H1" authorId="0" shapeId="0" xr:uid="{663FF4BB-535B-41C5-9372-2E06C4B5E1EF}">
      <text>
        <r>
          <rPr>
            <b/>
            <sz val="9"/>
            <color indexed="81"/>
            <rFont val="Tahoma"/>
            <family val="2"/>
          </rPr>
          <t>Søren O. Petersen:</t>
        </r>
        <r>
          <rPr>
            <sz val="9"/>
            <color indexed="81"/>
            <rFont val="Tahoma"/>
            <family val="2"/>
          </rPr>
          <t xml:space="preserve">
Er det korrekt, at beregningen er for 1 slagtesvin med produktion af 499.98 kg gylle? Og tilsvarende 1 so / 1 so + smågrise?
Det vil lette forståelsen, hvis dette er eksplicit i disse overskrifter
APA: OK. Man regner normalt i prod. dyr eller årsdyr.</t>
        </r>
      </text>
    </comment>
    <comment ref="I1" authorId="0" shapeId="0" xr:uid="{D15BE910-10FA-478A-BD1C-39C16C8C7924}">
      <text>
        <r>
          <rPr>
            <b/>
            <sz val="9"/>
            <color indexed="81"/>
            <rFont val="Tahoma"/>
            <family val="2"/>
          </rPr>
          <t>Søren O. Petersen:</t>
        </r>
        <r>
          <rPr>
            <sz val="9"/>
            <color indexed="81"/>
            <rFont val="Tahoma"/>
            <family val="2"/>
          </rPr>
          <t xml:space="preserve">
Er det korrekt, at beregningen er for 1 slagtesvin med produktion af 499.98 kg gylle? Og tilsvarende 1 so / 1 so + smågrise?
Det vil lette forståelsen, hvis dette er eksplicit i disse overskrifter
APA: OK. Man regner normalt i prod. dyr eller årsdyr.</t>
        </r>
      </text>
    </comment>
    <comment ref="J1" authorId="0" shapeId="0" xr:uid="{5678C878-3A4A-451D-AB19-0F7DE7EB3E29}">
      <text>
        <r>
          <rPr>
            <b/>
            <sz val="9"/>
            <color indexed="81"/>
            <rFont val="Tahoma"/>
            <family val="2"/>
          </rPr>
          <t>Søren O. Petersen:</t>
        </r>
        <r>
          <rPr>
            <sz val="9"/>
            <color indexed="81"/>
            <rFont val="Tahoma"/>
            <family val="2"/>
          </rPr>
          <t xml:space="preserve">
Er det korrekt, at beregningen er for 1 slagtesvin med produktion af 499.98 kg gylle? Og tilsvarende 1 so / 1 so + smågrise?
Det vil lette forståelsen, hvis dette er eksplicit i disse overskrifter
APA: OK. Man regner normalt i prod. dyr eller årsdyr.</t>
        </r>
      </text>
    </comment>
    <comment ref="A36" authorId="1" shapeId="0" xr:uid="{C034F6ED-F4D6-49DE-B3B0-48CFCC738FF7}">
      <text>
        <t>[Threaded comment]
Your version of Excel allows you to read this threaded comment; however, any edits to it will get removed if the file is opened in a newer version of Excel. Learn more: https://go.microsoft.com/fwlink/?linkid=870924
Comment:
    Tilføj en række, hvor teknologiens effekt er angivet, så værdierne ikke ligger inde i en formel - det gør det nemmere og mere sikkert, når effekten skal opdateres, når man kan se værdien uden at skulle stå på formlen</t>
      </text>
    </comment>
    <comment ref="B42" authorId="2" shapeId="0" xr:uid="{D1929D3A-DF8B-432D-9E16-799F7371F81B}">
      <text>
        <t>[Threaded comment]
Your version of Excel allows you to read this threaded comment; however, any edits to it will get removed if the file is opened in a newer version of Excel. Learn more: https://go.microsoft.com/fwlink/?linkid=870924
Comment:
    Fremgår ikke direkte af normtallene, men kan findes i kapitel i baggrundsrapporten - gælder også for B45, og B47</t>
      </text>
    </comment>
    <comment ref="B49" authorId="3" shapeId="0" xr:uid="{0B276CE6-C852-41FE-84F5-82A72802A790}">
      <text>
        <t>[Threaded comment]
Your version of Excel allows you to read this threaded comment; however, any edits to it will get removed if the file is opened in a newer version of Excel. Learn more: https://go.microsoft.com/fwlink/?linkid=870924
Comment:
    Angiv en kilde, så man kan se hvor I har det fra og evt. angiv hvilken gennemsnitlig køleeffekt, der er anvendt</t>
      </text>
    </comment>
    <comment ref="W52" authorId="4" shapeId="0" xr:uid="{9C8821ED-89B3-4AFF-9841-8CDAD5F7086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Hvorfor inkluderes mængden af urin to gange i beregningen - det samme for lagerberegningen i række 53 </t>
      </text>
    </comment>
    <comment ref="W54" authorId="5" shapeId="0" xr:uid="{283F37D7-2149-4B23-A6B7-FF5F53F6766D}">
      <text>
        <t>[Threaded comment]
Your version of Excel allows you to read this threaded comment; however, any edits to it will get removed if the file is opened in a newer version of Excel. Learn more: https://go.microsoft.com/fwlink/?linkid=870924
Comment:
    Er enheden rigtig for denne - burde den være kg N2O-N/kg N ab dyr for ellers kan jeg ikke få enheden i række 56 til at stemme?
Og hvor har I denne værdi fra - angiv kilde?</t>
      </text>
    </comment>
    <comment ref="A62" authorId="6" shapeId="0" xr:uid="{00000000-0006-0000-0000-000002000000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Tal i denne række skal opdateres med 2020 dataudtræk.</t>
        </r>
      </text>
    </comment>
    <comment ref="B85" authorId="7" shapeId="0" xr:uid="{21B56480-D2FD-4294-82E3-83E00A52F0D4}">
      <text>
        <t>[Threaded comment]
Your version of Excel allows you to read this threaded comment; however, any edits to it will get removed if the file is opened in a newer version of Excel. Learn more: https://go.microsoft.com/fwlink/?linkid=870924
Comment:
    Hvorfor anvender I ikke det samme år for normtal i alle beregninger - det er det samme flere steder?</t>
      </text>
    </comment>
    <comment ref="B91" authorId="6" shapeId="0" xr:uid="{00000000-0006-0000-0000-000003000000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Dette lyder underligt. Jeg har målt 89% VS/TS i det svine fæces jeg har målt på. Helt intuitivt virker det også urealistisk for mig </t>
        </r>
      </text>
    </comment>
    <comment ref="A95" authorId="6" shapeId="0" xr:uid="{00000000-0006-0000-0000-000004000000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tilføj enhed: kg fæces/kg urin for kvæg</t>
        </r>
      </text>
    </comment>
    <comment ref="A106" authorId="8" shapeId="0" xr:uid="{0930EF88-74C3-4C33-A61F-6E363E10EBBF}">
      <text>
        <t>[Threaded comment]
Your version of Excel allows you to read this threaded comment; however, any edits to it will get removed if the file is opened in a newer version of Excel. Learn more: https://go.microsoft.com/fwlink/?linkid=870924
Comment:
    Denne enhed burde være kg/m3 
Kan vi ikke finde et bedre estimat for densiteten?</t>
      </text>
    </comment>
    <comment ref="W138" authorId="9" shapeId="0" xr:uid="{5282DF86-5D5E-498B-ADF0-861DF048D19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Hvorfor beregner I metan fra ikke-omsætteligt VS, når I ikke tager det med i række 141?
I regner med den samme faktor som omsætteligt VS (række 136), men er det korrekt?
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tc={60CF675B-7C7F-4C41-9B0D-EB1E0D49A860}</author>
    <author>Frederik Rask Dalby</author>
    <author>tc={D5ECC998-9421-4084-842B-B19F15045C3C}</author>
    <author>tc={977EFCD6-BB7F-4AB1-A199-E76152825253}</author>
    <author>tc={D3B7A1F1-8BAF-45CF-9819-98515C1B08C4}</author>
  </authors>
  <commentList>
    <comment ref="D38" authorId="0" shapeId="0" xr:uid="{60CF675B-7C7F-4C41-9B0D-EB1E0D49A860}">
      <text>
        <t>[Threaded comment]
Your version of Excel allows you to read this threaded comment; however, any edits to it will get removed if the file is opened in a newer version of Excel. Learn more: https://go.microsoft.com/fwlink/?linkid=870924
Comment:
    Marker op som inddata of angiv en kilde for data
Dette er også tilfældet andre steder, så gennemgå det og se hvor det bør mærkes anderledes – dette er jo en hjælp, den som skal bruge filen.</t>
      </text>
    </comment>
    <comment ref="A61" authorId="1" shapeId="0" xr:uid="{00000000-0006-0000-0100-000001000000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Tal i denne række skal opdateres med 2020 dataudtræk.</t>
        </r>
      </text>
    </comment>
    <comment ref="D81" authorId="2" shapeId="0" xr:uid="{D5ECC998-9421-4084-842B-B19F15045C3C}">
      <text>
        <t>[Threaded comment]
Your version of Excel allows you to read this threaded comment; however, any edits to it will get removed if the file is opened in a newer version of Excel. Learn more: https://go.microsoft.com/fwlink/?linkid=870924
Comment:
    Bør kummearealet ikke være lig C81 - det samme gælder for E81 til G81?</t>
      </text>
    </comment>
    <comment ref="A84" authorId="3" shapeId="0" xr:uid="{977EFCD6-BB7F-4AB1-A199-E76152825253}">
      <text>
        <t>[Threaded comment]
Your version of Excel allows you to read this threaded comment; however, any edits to it will get removed if the file is opened in a newer version of Excel. Learn more: https://go.microsoft.com/fwlink/?linkid=870924
Comment:
    Fjern det som ikke bliver brugt, så det bliver mere overskueligt</t>
      </text>
    </comment>
    <comment ref="A87" authorId="4" shapeId="0" xr:uid="{D3B7A1F1-8BAF-45CF-9819-98515C1B08C4}">
      <text>
        <t>[Threaded comment]
Your version of Excel allows you to read this threaded comment; however, any edits to it will get removed if the file is opened in a newer version of Excel. Learn more: https://go.microsoft.com/fwlink/?linkid=870924
Comment:
    Skriv årsdyr eller årsko - det gælder flere steder</t>
      </text>
    </comment>
    <comment ref="C88" authorId="1" shapeId="0" xr:uid="{00000000-0006-0000-0100-000002000000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8480 i 2022/23 normtal. </t>
        </r>
      </text>
    </comment>
    <comment ref="D88" authorId="1" shapeId="0" xr:uid="{A81B3050-5EC2-42D6-A9DE-B0DEBC8F3E40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8480 i 2022/23 normtal. </t>
        </r>
      </text>
    </comment>
    <comment ref="E88" authorId="1" shapeId="0" xr:uid="{540BE505-12A5-4598-A099-C65DAA6B5660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8480 i 2022/23 normtal. </t>
        </r>
      </text>
    </comment>
    <comment ref="F88" authorId="1" shapeId="0" xr:uid="{014A3034-F2C0-4746-A63F-E2246ECB2C8B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8480 i 2022/23 normtal. </t>
        </r>
      </text>
    </comment>
    <comment ref="G88" authorId="1" shapeId="0" xr:uid="{FBEDEEAE-53A7-4F8E-91AB-8135BA8732D3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8480 i 2022/23 normtal. </t>
        </r>
      </text>
    </comment>
    <comment ref="H88" authorId="1" shapeId="0" xr:uid="{2E212669-7F73-4A83-8EF4-156E86B66704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8480 i 2022/23 normtal. </t>
        </r>
      </text>
    </comment>
    <comment ref="I88" authorId="1" shapeId="0" xr:uid="{986CD19C-736A-4001-87C2-F25404288ACE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8480 i 2022/23 normtal. </t>
        </r>
      </text>
    </comment>
    <comment ref="J88" authorId="1" shapeId="0" xr:uid="{1F30935B-7104-4D21-A79B-EB6A03374B04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8480 i 2022/23 normtal. </t>
        </r>
      </text>
    </comment>
    <comment ref="K88" authorId="1" shapeId="0" xr:uid="{BD986CA9-6B17-47EF-BF96-BB5CA1563590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8480 i 2022/23 normtal. </t>
        </r>
      </text>
    </comment>
    <comment ref="B90" authorId="1" shapeId="0" xr:uid="{00000000-0006-0000-0100-000003000000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Dette lyder underligt. Jeg har målt 89% VS/TS i det svine fæces jeg har målt på. Helt intuitivt virker det også urealistisk for mig </t>
        </r>
      </text>
    </comment>
    <comment ref="A94" authorId="1" shapeId="0" xr:uid="{00000000-0006-0000-0100-000004000000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tilføj enhed: kg fæces/kg urin for kvæg</t>
        </r>
      </text>
    </comment>
    <comment ref="C94" authorId="1" shapeId="0" xr:uid="{00000000-0006-0000-0100-000005000000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Dette tal har enheden kg fæces/ kg urin. Men det er taget højde for i række 54. </t>
        </r>
      </text>
    </comment>
    <comment ref="D94" authorId="1" shapeId="0" xr:uid="{E0A8B69D-8832-47A1-BA8B-0BFC34EDBE02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Dette tal har enheden kg fæces/ kg urin. Men det er taget højde for i række 54. </t>
        </r>
      </text>
    </comment>
    <comment ref="E94" authorId="1" shapeId="0" xr:uid="{649C67F7-0806-4BD2-B508-5943501CFBBD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Dette tal har enheden kg fæces/ kg urin. Men det er taget højde for i række 54. </t>
        </r>
      </text>
    </comment>
    <comment ref="F94" authorId="1" shapeId="0" xr:uid="{1E8D9E4E-51DA-456D-AFF8-8597F3395666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Dette tal har enheden kg fæces/ kg urin. Men det er taget højde for i række 54. </t>
        </r>
      </text>
    </comment>
    <comment ref="G94" authorId="1" shapeId="0" xr:uid="{764F2FCB-5FAC-4EA8-BE00-D626DF03A8AB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Dette tal har enheden kg fæces/ kg urin. Men det er taget højde for i række 54. </t>
        </r>
      </text>
    </comment>
    <comment ref="H94" authorId="1" shapeId="0" xr:uid="{4E60E025-231B-43CB-B7D0-F7B16A7CBACF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Dette tal har enheden kg fæces/ kg urin. Men det er taget højde for i række 54. </t>
        </r>
      </text>
    </comment>
    <comment ref="I94" authorId="1" shapeId="0" xr:uid="{CAC685D1-4438-45D6-88A7-94EB34043859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Dette tal har enheden kg fæces/ kg urin. Men det er taget højde for i række 54. </t>
        </r>
      </text>
    </comment>
    <comment ref="J94" authorId="1" shapeId="0" xr:uid="{D4E457A5-E706-473C-A2D7-88BB9A30CA65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Dette tal har enheden kg fæces/ kg urin. Men det er taget højde for i række 54. </t>
        </r>
      </text>
    </comment>
    <comment ref="K94" authorId="1" shapeId="0" xr:uid="{D1B7126B-3536-4A94-998B-1B10ED6816D8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Dette tal har enheden kg fæces/ kg urin. Men det er taget højde for i række 54. 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Søren O. Petersen</author>
  </authors>
  <commentList>
    <comment ref="C43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Søren O. Petersen:</t>
        </r>
        <r>
          <rPr>
            <sz val="9"/>
            <color indexed="81"/>
            <rFont val="Tahoma"/>
            <family val="2"/>
          </rPr>
          <t xml:space="preserve">
Skal være "Ln(A)'_afg"</t>
        </r>
      </text>
    </comment>
  </commentList>
</comments>
</file>

<file path=xl/sharedStrings.xml><?xml version="1.0" encoding="utf-8"?>
<sst xmlns="http://schemas.openxmlformats.org/spreadsheetml/2006/main" count="757" uniqueCount="249">
  <si>
    <t>Dyretype</t>
  </si>
  <si>
    <t>Forklaring mv.</t>
  </si>
  <si>
    <t>Smågrise</t>
  </si>
  <si>
    <t>Slagtesvin</t>
  </si>
  <si>
    <t>Søer</t>
  </si>
  <si>
    <t>Staldtype</t>
  </si>
  <si>
    <t>Følger Normtal</t>
  </si>
  <si>
    <t>Drænet gulv + spalter (50/50)</t>
  </si>
  <si>
    <t xml:space="preserve">Toklimastald, 50-75% fast gulv </t>
  </si>
  <si>
    <t>Drænet gulv + spalte (33/67)</t>
  </si>
  <si>
    <t>Delvis spaltegulv, 25-49% fast gulv</t>
  </si>
  <si>
    <t>Delvis spaltegulv, 50-75% fast gulv</t>
  </si>
  <si>
    <t>Farestald, kassestier, fuldspalte-gulv</t>
  </si>
  <si>
    <t>Farestald, kassestier, delvis spalte-gulv</t>
  </si>
  <si>
    <t>Løbe- og drægtigheds-stald, delvis spaltegulv</t>
  </si>
  <si>
    <t>Scenarie</t>
  </si>
  <si>
    <t>kontrol</t>
  </si>
  <si>
    <t>ugentlig_oxidation</t>
  </si>
  <si>
    <t>ugentlig_fakkel</t>
  </si>
  <si>
    <t>ugentlig_lavdosis</t>
  </si>
  <si>
    <t>oxidation</t>
  </si>
  <si>
    <t>fakkel</t>
  </si>
  <si>
    <t>lavdosis</t>
  </si>
  <si>
    <t>forsuring</t>
  </si>
  <si>
    <t>ugentlig</t>
  </si>
  <si>
    <t>køling</t>
  </si>
  <si>
    <t>linespil</t>
  </si>
  <si>
    <t>StaldID</t>
  </si>
  <si>
    <t>19.72</t>
  </si>
  <si>
    <t>60.63.8.10.80.79</t>
  </si>
  <si>
    <t>GoedningsID</t>
  </si>
  <si>
    <t>Udslusninginterval, dage</t>
  </si>
  <si>
    <t>Ændret siden sidste version pga. ændrede gyllemængder.</t>
  </si>
  <si>
    <t>Tid i for-/afhentningstanke biogas, dage</t>
  </si>
  <si>
    <t>Antal dage ved nogenlunde samme temp. som i stald</t>
  </si>
  <si>
    <t>Maks. gyllehøjde kumme, cm</t>
  </si>
  <si>
    <t>Kummehøjde 40 cm</t>
  </si>
  <si>
    <t>Restgylle ved udslusning, cm</t>
  </si>
  <si>
    <t>ændret til 5 cm fra 3 cm</t>
  </si>
  <si>
    <t>Gyllehøjde ved udslusning, cm</t>
  </si>
  <si>
    <t>Gennemsnitlig gyllehøjde, cm</t>
  </si>
  <si>
    <t>Gylleproduktion, cm/dag</t>
  </si>
  <si>
    <t>Beregnet HRT, stald, dage</t>
  </si>
  <si>
    <t>CH4-udledning, gylle ubehandlet, ab stald</t>
  </si>
  <si>
    <t>CH4-udledning stald, kg/t gylle ab stald</t>
  </si>
  <si>
    <t>CH4-udledning lager, kg/t gylle ab stald</t>
  </si>
  <si>
    <t>En årlig udbringning, april</t>
  </si>
  <si>
    <t>CH4-udledning stald &amp; lager, kg /t gylle ab stald</t>
  </si>
  <si>
    <t>CH4-udledning, gylle til biogas</t>
  </si>
  <si>
    <t>CH4-udledning stald og for/afhent.tank, kg/t gylle ab stald</t>
  </si>
  <si>
    <t>CH4-udledning, afgasset gylle, kg/t gylle ab stald</t>
  </si>
  <si>
    <t>CH4-udledning stald &amp; lager, afg. gylle, kg /t gylle ab stald</t>
  </si>
  <si>
    <t>Org. stof tilført biogasanlæg, kg VS/t gylle ab stald</t>
  </si>
  <si>
    <t>CH4-produktion, biogasanlæg, kg CH4/t gylle ab stald</t>
  </si>
  <si>
    <t>CH4-produktion, biogasanlæg, inkl. halm, kg CH4/t gylle ab stald</t>
  </si>
  <si>
    <t>CH4-udledning, gylle ubehandlet, ab dyr</t>
  </si>
  <si>
    <t>CH4-udledning stald, kg/t gylle ab dyr</t>
  </si>
  <si>
    <t>CH4-udledning lager, kg/t gylle ab dyr</t>
  </si>
  <si>
    <t>CH4-udledning stald &amp; lager, kg /t gylle ab dyr</t>
  </si>
  <si>
    <t>CH4-udledning stald og for/afhent.tank, kg/t gylle ab dyr</t>
  </si>
  <si>
    <t>CH4-udledning, afgasset gylle, kg/t gylle ab dyr</t>
  </si>
  <si>
    <t>CH4-udledning stald &amp; lager, afg. gylle, kg /t gylle ab dyr</t>
  </si>
  <si>
    <t>Org. stof tilført biogasanlæg, kg VS/t gylle ab dyr</t>
  </si>
  <si>
    <t>CH4-produktion, biogasanlæg, kg CH4/t gylle ab dyr</t>
  </si>
  <si>
    <t>CH4 teknologi korrektionsfaktor</t>
  </si>
  <si>
    <t>N-udledning, gylle ubehandlet, ab stald</t>
  </si>
  <si>
    <t>Fæces-N ab dyr, kg/gris el. årsso</t>
  </si>
  <si>
    <t>Fra normtal 2023-24</t>
  </si>
  <si>
    <t>Urin-N ab dyr, kg/gris el. årsso</t>
  </si>
  <si>
    <t>Total-N ab dyr, kg/gris el. årsso</t>
  </si>
  <si>
    <t>NH3-emissionsfaktor stald, % af TAN</t>
  </si>
  <si>
    <t>NH3-udledning stald, kg-N pr. dyr prod/årsdyr</t>
  </si>
  <si>
    <t>Total-N ab stald, kg-N pr. dyr prod/årsdyr</t>
  </si>
  <si>
    <t>TAN-N/Total-N ab stald, %</t>
  </si>
  <si>
    <t>TAN-N ab stald, kg-N pr. dyr prod/årsdyr</t>
  </si>
  <si>
    <t>NH3-emissionsfaktor lager, % af TAN</t>
  </si>
  <si>
    <t>NH3-udledning lager,  kg-N pr. dyr prod/årsdyr</t>
  </si>
  <si>
    <t>Temp korrektions faktor</t>
  </si>
  <si>
    <t>Gylle køling teknologi rapport</t>
  </si>
  <si>
    <t>NH3-udledning stald tempkorr, kg-N pr. dyr prod/årsdyr</t>
  </si>
  <si>
    <t>NH3-udledning lager tempkorr, kg-N pr. dyr prod/årsdyr</t>
  </si>
  <si>
    <t>NH3-udledning stald tempkorr, kg-N/t gylle ab dyr</t>
  </si>
  <si>
    <t>NH3-udledning lager tempkorr, kg-N/t gylle ab dyr</t>
  </si>
  <si>
    <t>Direkte N2O udledning stald+lager, kg N2O-N/kg NH3-N ab dyr</t>
  </si>
  <si>
    <t>Total-N ab dyr, kg-N/t gylle ab dyr</t>
  </si>
  <si>
    <t>N2O-udledning direkte total, kg/t gylle ab dyr</t>
  </si>
  <si>
    <t xml:space="preserve">Indirekte N2O udledning, stald+lager, kg N2O-N/kg NH3-N udledning, % </t>
  </si>
  <si>
    <t>N2O-udledning indirekte total, kg/t gylle ab dyr</t>
  </si>
  <si>
    <t>NH3 teknologi korrektionsfaktor</t>
  </si>
  <si>
    <t>Udbredelse i følge DCE for pågældende dyretype</t>
  </si>
  <si>
    <t>Baseret på indberetninger til gødningsregnskab. Uden biogas</t>
  </si>
  <si>
    <t>Temp gylle stald, °C</t>
  </si>
  <si>
    <t>Fra DCE-rapport 197</t>
  </si>
  <si>
    <t>Temp gylle stald, K</t>
  </si>
  <si>
    <t>Ln(A) stald</t>
  </si>
  <si>
    <t>Arrheniusparameter for substratet. Sættes til 31,3 i stalden</t>
  </si>
  <si>
    <t>Ln(A) lager (skal indsættes in fanen "Lager"</t>
  </si>
  <si>
    <t>30,3 estimeret ud fra Husted (1994), og xx. Gælder for VS_tot</t>
  </si>
  <si>
    <t>Ln(A) afgasset gylle i lager</t>
  </si>
  <si>
    <t xml:space="preserve">Fra bæredygtig biogas. </t>
  </si>
  <si>
    <t>E_a</t>
  </si>
  <si>
    <t>Aktiveringsenergi. Sættes til 81 000</t>
  </si>
  <si>
    <t>R</t>
  </si>
  <si>
    <t>(CO2-C + CH4-C)/CH4-C</t>
  </si>
  <si>
    <t>Forholdet mellem CH4 og sum af CO2 og CH4 i gassen</t>
  </si>
  <si>
    <t>Kulstof/VS, kg/kg</t>
  </si>
  <si>
    <t xml:space="preserve">Andel af kulstof i organisk materiale, sættes til 0,45 </t>
  </si>
  <si>
    <t>(CO2-C + CH4-C)/CH4-C_afg</t>
  </si>
  <si>
    <t>VS_tot/CH4, kg/kg</t>
  </si>
  <si>
    <t>Beregnes, bør være 6,67</t>
  </si>
  <si>
    <t>VS_tot/CH4_afg, kg/kg</t>
  </si>
  <si>
    <t>Stald + fortanke (ens temp)</t>
  </si>
  <si>
    <t>Restgylle højde, cm</t>
  </si>
  <si>
    <t>Gennemsnitlig resthøjde ved udslusning</t>
  </si>
  <si>
    <t>Maks. Gyllehøjde, cm</t>
  </si>
  <si>
    <t>Kummeareal</t>
  </si>
  <si>
    <t>Prod. areal, m2</t>
  </si>
  <si>
    <t>Kummeareal, m2</t>
  </si>
  <si>
    <t>Holdtid, per prod. dyr eller årsdyr, dage</t>
  </si>
  <si>
    <t>Tilvækst, kg</t>
  </si>
  <si>
    <t xml:space="preserve">Normtal 2023/24 (smg. Og sl.) Søer: 1 kg for årsdyr, jf pers com. </t>
  </si>
  <si>
    <t>Foder, FE/kg, FE/år</t>
  </si>
  <si>
    <t>Normtal 2021/22</t>
  </si>
  <si>
    <t>FEsv eller FEso/kg foder</t>
  </si>
  <si>
    <t xml:space="preserve">Fodertørstof, </t>
  </si>
  <si>
    <t>0,87 jf. normtal 2021/22</t>
  </si>
  <si>
    <t>Foderforbrug, kg/prod. gris el. årsso</t>
  </si>
  <si>
    <t>Foderforbrug, TS, kg</t>
  </si>
  <si>
    <t>Normtal 2021/22: kg TS/årsko er tabuleret</t>
  </si>
  <si>
    <t>Fordøjelighed TS</t>
  </si>
  <si>
    <t>Normtal 2021/22 tabel 2.2.8: Søer 81%, smågrise 85%, sl. svin 83%</t>
  </si>
  <si>
    <t>Org. stof  ab dyr (VS_tot/TS)</t>
  </si>
  <si>
    <t>som fæces-TS. Salte kommer fra urin</t>
  </si>
  <si>
    <t>Fæces VS ab dyr, kg</t>
  </si>
  <si>
    <t>Fæces TS</t>
  </si>
  <si>
    <t>Normtal 2021/22, tabel 2.2.9: Søer, 30%, Sl. &amp; smågrise, 25%</t>
  </si>
  <si>
    <t>Fæces ab dyr (kg)</t>
  </si>
  <si>
    <t>Urinprod. ab dyr kg/kg foder</t>
  </si>
  <si>
    <t>Normtal 2021/22, tabel 2.2.9: Søer 2,5 kg/kg, Sl. &amp; smågrise, 2,0 kg/kg</t>
  </si>
  <si>
    <t>Urin, kg/kg TS</t>
  </si>
  <si>
    <t>Normtal 2021/22, tabel 2.2.9: Søer, sl. &amp; smågrise: 2%</t>
  </si>
  <si>
    <t>Urin ab dyr, kg</t>
  </si>
  <si>
    <t>Urinproduktion hos kvæg beregnes som kg fæces /1,85</t>
  </si>
  <si>
    <t>Fæces &amp; urin, ab dyr, kg</t>
  </si>
  <si>
    <t>OK sammenlignet med Normtal 2021/22</t>
  </si>
  <si>
    <t>Vand (drikkevandsspild), kg</t>
  </si>
  <si>
    <t>Djf rapport 36. drikkevandspild ikke vaskevand</t>
  </si>
  <si>
    <t>Strøelse, kg/prod. gris el. årsso</t>
  </si>
  <si>
    <t>Normtal 2021/22 kap. 8 Tabel 8,5</t>
  </si>
  <si>
    <t>TS i strøelse</t>
  </si>
  <si>
    <t>Strøelse TS, kg/prod. gris el. årsso</t>
  </si>
  <si>
    <t>Gylle i alt ab stald, kg/prod. gris el. årsso</t>
  </si>
  <si>
    <t>Formel opdateret pga. fejl i tidligere version</t>
  </si>
  <si>
    <t>Gylle ab stald/Gylle ab dyr, kg/kg</t>
  </si>
  <si>
    <t>Strøelse TS, kg/tgylle ab stald</t>
  </si>
  <si>
    <t>Densitet gylle, kg/kg</t>
  </si>
  <si>
    <t>Gylle, cm/dag</t>
  </si>
  <si>
    <t>VS_d/VS_tot, ab dyr</t>
  </si>
  <si>
    <t>F_t kg CH4 · kg VS_d-1</t>
  </si>
  <si>
    <t>VS_d ab stald, kg · kg-1 · d-1</t>
  </si>
  <si>
    <t>VS_d ab dyr, kg</t>
  </si>
  <si>
    <t>VS_nd ab dyr, kg</t>
  </si>
  <si>
    <t>VS_d (HRT), kg · kg-1 · HRT-1</t>
  </si>
  <si>
    <t>VS_d omsat, kg · kg-1 · HRT-1</t>
  </si>
  <si>
    <t>CH4-prod, kg/kg VS_d</t>
  </si>
  <si>
    <t>CH4-prod, kg/dyr</t>
  </si>
  <si>
    <t>CH4-prod, kg/t gylle</t>
  </si>
  <si>
    <t>Stald &amp; for-/afhentningstank</t>
  </si>
  <si>
    <t>VS_d (HRT), kg/kg</t>
  </si>
  <si>
    <t>VS_d omsat, kgkg</t>
  </si>
  <si>
    <t>Lager (fra prod. til april)</t>
  </si>
  <si>
    <t>VS_d tilført, kg/dyr</t>
  </si>
  <si>
    <t>VS_nd tilført, kg/dyr</t>
  </si>
  <si>
    <t>VS_d tilført, kg/t gylle</t>
  </si>
  <si>
    <t>VS_nd tilført, kg/t gylle</t>
  </si>
  <si>
    <t>VS_tot tilført, kg/t gylle</t>
  </si>
  <si>
    <t>VS_d omsat, kg/kg</t>
  </si>
  <si>
    <t>Beregnet i særskilt ark. Udbringning kun i april.</t>
  </si>
  <si>
    <t>VS_d omsat, kg/t gylle</t>
  </si>
  <si>
    <t>VS_nd omsat kg/kg gylle</t>
  </si>
  <si>
    <t>CH4-prod_VS_d, kg/t gylle</t>
  </si>
  <si>
    <t>CH4-prod_VS_nd, kg/t gylle</t>
  </si>
  <si>
    <t>Lager, biogasgylle, fra prod til april</t>
  </si>
  <si>
    <t>VS_nd tilført i strøelse, kg/t gylle</t>
  </si>
  <si>
    <t>VS_tot tilført biogasanlæg, kg/t gylle</t>
  </si>
  <si>
    <t>VS-tot tilført biogasalæg, inkl. strøelse, kg/t gylle</t>
  </si>
  <si>
    <t>VS_tot, omsat i biogasanlæg, kg/kg</t>
  </si>
  <si>
    <t>Møller et al. (2022). 335 L CH4/kg VS, 55% CH4</t>
  </si>
  <si>
    <t>CH4-udbytte biogasanlæg, L CH4/kg VS</t>
  </si>
  <si>
    <t>CH4-andel i biogas, L CH4/L biogas</t>
  </si>
  <si>
    <t>CH4-tæthed, kg CH4/m3 CH4 ved STP</t>
  </si>
  <si>
    <t>CH4-udbytte biogasanlæg, kg CH4/kg VS</t>
  </si>
  <si>
    <t>CH4-prod i biogasanlæg, kg CH4/t gylle</t>
  </si>
  <si>
    <t>CH4-prod i biogasanlæg, inkl. strøelse, kg CH4/t gylle</t>
  </si>
  <si>
    <t>Samme gasudbytte som for VS fæces</t>
  </si>
  <si>
    <t>VS_tot efter biogasanlæg, kg/t gylle</t>
  </si>
  <si>
    <t>VS_tot omsat lager, kg/kg</t>
  </si>
  <si>
    <t>Beregnet i særskilt fane ("Lager")</t>
  </si>
  <si>
    <t>VS_tot omsat lager, kg/t gylle</t>
  </si>
  <si>
    <t>Køer, tung</t>
  </si>
  <si>
    <t>Sengestald med spalter (kanal, bagskyl eller ringkanal)</t>
  </si>
  <si>
    <t>Sengestald, fast drænet gulv med skraber og ajleafløb</t>
  </si>
  <si>
    <t>6.13</t>
  </si>
  <si>
    <t>5.11.49.7.14.4.2</t>
  </si>
  <si>
    <t>Skønnet</t>
  </si>
  <si>
    <t>N-udledning</t>
  </si>
  <si>
    <t>Fæces-N ab dyr,  kg/ årsko</t>
  </si>
  <si>
    <t>Urin-N ab dyr,  kg/ årsko</t>
  </si>
  <si>
    <t>Total-N ab dyr, kg/ årsko</t>
  </si>
  <si>
    <t>fra normtal</t>
  </si>
  <si>
    <t>temp korrektions faktor</t>
  </si>
  <si>
    <t xml:space="preserve"> </t>
  </si>
  <si>
    <t>Petersen &amp; Gyldenkærne, 2020</t>
  </si>
  <si>
    <t>Ln(A) lager</t>
  </si>
  <si>
    <t>Møller et al. (2022)</t>
  </si>
  <si>
    <t>8,31</t>
  </si>
  <si>
    <t>Normtal 2021/22, sættes til 1 for årsdyr</t>
  </si>
  <si>
    <t>Normtal 2021/22 tabel 2.2.8</t>
  </si>
  <si>
    <t>Gylle ab stald/Gylle ab dyr</t>
  </si>
  <si>
    <t>Strøelse TS, kg/t gylle ab stald</t>
  </si>
  <si>
    <t>Møller et al. (2004a, b)</t>
  </si>
  <si>
    <t>Lager, biogasgylle, fra prod til april)</t>
  </si>
  <si>
    <t>VS_tot tilført biogasanlæg,  kg/t gylle</t>
  </si>
  <si>
    <t>VS_tot tilført biogasanlæg, inkl. strøelse, kg/t gylle</t>
  </si>
  <si>
    <r>
      <rPr>
        <sz val="11"/>
        <color rgb="FF000000"/>
        <rFont val="Calibri"/>
        <scheme val="minor"/>
      </rPr>
      <t xml:space="preserve">Møller et al. (2022). </t>
    </r>
    <r>
      <rPr>
        <strike/>
        <sz val="11"/>
        <color rgb="FF000000"/>
        <rFont val="Calibri"/>
        <scheme val="minor"/>
      </rPr>
      <t>335</t>
    </r>
    <r>
      <rPr>
        <sz val="11"/>
        <color rgb="FF000000"/>
        <rFont val="Calibri"/>
        <scheme val="minor"/>
      </rPr>
      <t xml:space="preserve"> L CH4/kg VS, 55% CH4</t>
    </r>
  </si>
  <si>
    <t>Beregnet i særskilt ark.</t>
  </si>
  <si>
    <t>Ln(A)</t>
  </si>
  <si>
    <t>CH4/VS</t>
  </si>
  <si>
    <t>(CH4+CO2)/CH4</t>
  </si>
  <si>
    <t>VS_tot/CH4</t>
  </si>
  <si>
    <t>Ubehandlet svinegylle</t>
  </si>
  <si>
    <t>Måned</t>
  </si>
  <si>
    <t>Luft_temp, °C</t>
  </si>
  <si>
    <t>Gylletem, °C</t>
  </si>
  <si>
    <t>VS_tot_t0</t>
  </si>
  <si>
    <t>VS_tot_t30</t>
  </si>
  <si>
    <t>VS_tot_omsat</t>
  </si>
  <si>
    <t>Akk_CH4_md</t>
  </si>
  <si>
    <t>Ln(A) kvæg</t>
  </si>
  <si>
    <t>Ubehandlet kvæggylle (udkørsel af gylle i april, og alt produceret i maj - sep)</t>
  </si>
  <si>
    <t>Afgasset gylle</t>
  </si>
  <si>
    <t>CH4+CO2)/CH4_afg</t>
  </si>
  <si>
    <t>Ln(A)_afg</t>
  </si>
  <si>
    <t>VS_tot/CH4_afg</t>
  </si>
  <si>
    <t>Akk_CH4_md_afg</t>
  </si>
  <si>
    <t>Temp</t>
  </si>
  <si>
    <t>Kelvin</t>
  </si>
  <si>
    <t>F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</si>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</sst>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0.000"/>
    <numFmt numFmtId="165" formatCode="0.0000"/>
    <numFmt numFmtId="166" formatCode="0.000000"/>
    <numFmt numFmtId="167" formatCode="0.0"/>
    <numFmt numFmtId="168" formatCode="0.00000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scheme val="minor"/>
    </font>
    <font>
      <strike/>
      <sz val="11"/>
      <color rgb="FF000000"/>
      <name val="Calibri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1" applyNumberFormat="0" applyAlignment="0" applyProtection="0"/>
    <xf numFmtId="0" fontId="3" fillId="3" borderId="1" applyNumberFormat="0" applyAlignment="0" applyProtection="0"/>
  </cellStyleXfs>
  <cellXfs count="35">
    <xf numFmtId="0" fontId="0" fillId="0" borderId="0" xfId="0"/>
    <xf numFmtId="0" fontId="2" fillId="2" borderId="1" xfId="3"/>
    <xf numFmtId="2" fontId="0" fillId="0" borderId="0" xfId="0" applyNumberFormat="1"/>
    <xf numFmtId="2" fontId="2" fillId="2" borderId="1" xfId="3" applyNumberFormat="1"/>
    <xf numFmtId="2" fontId="3" fillId="3" borderId="1" xfId="4" applyNumberFormat="1"/>
    <xf numFmtId="9" fontId="2" fillId="2" borderId="1" xfId="2" applyFont="1" applyFill="1" applyBorder="1"/>
    <xf numFmtId="2" fontId="2" fillId="2" borderId="1" xfId="3" applyNumberFormat="1" applyAlignment="1">
      <alignment wrapText="1"/>
    </xf>
    <xf numFmtId="164" fontId="0" fillId="0" borderId="0" xfId="0" applyNumberFormat="1"/>
    <xf numFmtId="165" fontId="0" fillId="0" borderId="0" xfId="0" applyNumberFormat="1"/>
    <xf numFmtId="166" fontId="3" fillId="3" borderId="1" xfId="4" applyNumberFormat="1"/>
    <xf numFmtId="1" fontId="2" fillId="2" borderId="1" xfId="3" applyNumberFormat="1"/>
    <xf numFmtId="165" fontId="0" fillId="0" borderId="0" xfId="1" applyNumberFormat="1" applyFont="1"/>
    <xf numFmtId="0" fontId="0" fillId="0" borderId="2" xfId="0" applyBorder="1"/>
    <xf numFmtId="165" fontId="0" fillId="0" borderId="2" xfId="0" applyNumberFormat="1" applyBorder="1"/>
    <xf numFmtId="0" fontId="0" fillId="0" borderId="3" xfId="0" applyBorder="1"/>
    <xf numFmtId="165" fontId="0" fillId="0" borderId="3" xfId="0" applyNumberFormat="1" applyBorder="1"/>
    <xf numFmtId="2" fontId="0" fillId="0" borderId="0" xfId="0" applyNumberFormat="1" applyAlignment="1">
      <alignment horizontal="left" indent="1"/>
    </xf>
    <xf numFmtId="167" fontId="0" fillId="0" borderId="0" xfId="0" applyNumberFormat="1"/>
    <xf numFmtId="9" fontId="0" fillId="0" borderId="0" xfId="2" applyFont="1"/>
    <xf numFmtId="1" fontId="3" fillId="3" borderId="1" xfId="4" applyNumberFormat="1"/>
    <xf numFmtId="167" fontId="3" fillId="3" borderId="1" xfId="4" applyNumberFormat="1"/>
    <xf numFmtId="167" fontId="2" fillId="2" borderId="1" xfId="3" applyNumberFormat="1"/>
    <xf numFmtId="164" fontId="2" fillId="2" borderId="1" xfId="3" applyNumberFormat="1"/>
    <xf numFmtId="2" fontId="0" fillId="0" borderId="0" xfId="0" applyNumberFormat="1" applyAlignment="1">
      <alignment horizontal="left"/>
    </xf>
    <xf numFmtId="2" fontId="6" fillId="0" borderId="0" xfId="0" applyNumberFormat="1" applyFont="1"/>
    <xf numFmtId="0" fontId="6" fillId="0" borderId="0" xfId="0" applyFont="1"/>
    <xf numFmtId="4" fontId="3" fillId="3" borderId="1" xfId="4" applyNumberFormat="1"/>
    <xf numFmtId="1" fontId="0" fillId="0" borderId="0" xfId="0" applyNumberFormat="1"/>
    <xf numFmtId="1" fontId="2" fillId="2" borderId="1" xfId="3" applyNumberFormat="1" applyAlignment="1">
      <alignment wrapText="1"/>
    </xf>
    <xf numFmtId="2" fontId="6" fillId="0" borderId="0" xfId="0" applyNumberFormat="1" applyFont="1" applyAlignment="1">
      <alignment horizontal="left"/>
    </xf>
    <xf numFmtId="168" fontId="3" fillId="3" borderId="1" xfId="4" applyNumberFormat="1"/>
    <xf numFmtId="164" fontId="3" fillId="3" borderId="1" xfId="4" applyNumberFormat="1"/>
    <xf numFmtId="2" fontId="7" fillId="0" borderId="0" xfId="0" applyNumberFormat="1" applyFont="1"/>
    <xf numFmtId="2" fontId="0" fillId="4" borderId="0" xfId="0" applyNumberFormat="1" applyFill="1"/>
    <xf numFmtId="2" fontId="9" fillId="0" borderId="0" xfId="0" applyNumberFormat="1" applyFont="1" applyAlignment="1">
      <alignment horizontal="left" indent="1"/>
    </xf>
  </cellXfs>
  <cellStyles count="5">
    <cellStyle name="Beregning" xfId="4" builtinId="22"/>
    <cellStyle name="Input" xfId="3" builtinId="20"/>
    <cellStyle name="Komma" xfId="1" builtinId="3"/>
    <cellStyle name="Normal" xfId="0" builtinId="0"/>
    <cellStyle name="Pro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ichael Jørgen Hansen" id="{D2C498EA-9594-44E3-B5C4-BB629F5AB265}" userId="S::au284463@uni.au.dk::14e7bbe4-585d-443e-94dd-deac76715199" providerId="AD"/>
</personList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36" dT="2024-02-23T13:19:20.68" personId="{D2C498EA-9594-44E3-B5C4-BB629F5AB265}" id="{C034F6ED-F4D6-49DE-B3B0-48CFCC738FF7}">
    <text>Tilføj en række, hvor teknologiens effekt er angivet, så værdierne ikke ligger inde i en formel - det gør det nemmere og mere sikkert, når effekten skal opdateres, når man kan se værdien uden at skulle stå på formlen</text>
  </threadedComment>
  <threadedComment ref="B42" dT="2024-02-23T13:27:02.68" personId="{D2C498EA-9594-44E3-B5C4-BB629F5AB265}" id="{D1929D3A-DF8B-432D-9E16-799F7371F81B}">
    <text>Fremgår ikke direkte af normtallene, men kan findes i kapitel i baggrundsrapporten - gælder også for B45, og B47</text>
  </threadedComment>
  <threadedComment ref="B49" dT="2024-02-23T13:33:29.09" personId="{D2C498EA-9594-44E3-B5C4-BB629F5AB265}" id="{0B276CE6-C852-41FE-84F5-82A72802A790}">
    <text>Angiv en kilde, så man kan se hvor I har det fra og evt. angiv hvilken gennemsnitlig køleeffekt, der er anvendt</text>
  </threadedComment>
  <threadedComment ref="W52" dT="2024-02-23T13:37:23.20" personId="{D2C498EA-9594-44E3-B5C4-BB629F5AB265}" id="{9C8821ED-89B3-4AFF-9841-8CDAD5F70868}">
    <text xml:space="preserve">Hvorfor inkluderes mængden af urin to gange i beregningen - det samme for lagerberegningen i række 53 </text>
  </threadedComment>
  <threadedComment ref="W54" dT="2024-02-23T14:40:31.42" personId="{D2C498EA-9594-44E3-B5C4-BB629F5AB265}" id="{283F37D7-2149-4B23-A6B7-FF5F53F6766D}">
    <text>Er enheden rigtig for denne - burde den være kg N2O-N/kg N ab dyr for ellers kan jeg ikke få enheden i række 56 til at stemme?
Og hvor har I denne værdi fra - angiv kilde?</text>
  </threadedComment>
  <threadedComment ref="B85" dT="2024-02-26T06:43:47.73" personId="{D2C498EA-9594-44E3-B5C4-BB629F5AB265}" id="{21B56480-D2FD-4294-82E3-83E00A52F0D4}">
    <text>Hvorfor anvender I ikke det samme år for normtal i alle beregninger - det er det samme flere steder?</text>
  </threadedComment>
  <threadedComment ref="A106" dT="2024-02-23T12:15:04.58" personId="{D2C498EA-9594-44E3-B5C4-BB629F5AB265}" id="{0930EF88-74C3-4C33-A61F-6E363E10EBBF}">
    <text>Denne enhed burde være kg/m3 
Kan vi ikke finde et bedre estimat for densiteten?</text>
  </threadedComment>
  <threadedComment ref="W138" dT="2024-02-26T10:32:17.84" personId="{D2C498EA-9594-44E3-B5C4-BB629F5AB265}" id="{5282DF86-5D5E-498B-ADF0-861DF048D19A}">
    <text xml:space="preserve">Hvorfor beregner I metan fra ikke-omsætteligt VS, når I ikke tager det med i række 141?
I regner med den samme faktor som omsætteligt VS (række 136), men er det korrekt?
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D38" dT="2024-02-26T10:33:31.84" personId="{D2C498EA-9594-44E3-B5C4-BB629F5AB265}" id="{60CF675B-7C7F-4C41-9B0D-EB1E0D49A860}">
    <text>Marker op som inddata of angiv en kilde for data
Dette er også tilfældet andre steder, så gennemgå det og se hvor det bør mærkes anderledes – dette er jo en hjælp, den som skal bruge filen.</text>
  </threadedComment>
  <threadedComment ref="D81" dT="2024-02-26T07:37:04.05" personId="{D2C498EA-9594-44E3-B5C4-BB629F5AB265}" id="{D5ECC998-9421-4084-842B-B19F15045C3C}">
    <text>Bør kummearealet ikke være lig C81 - det samme gælder for E81 til G81?</text>
  </threadedComment>
  <threadedComment ref="A84" dT="2024-02-26T07:40:57.55" personId="{D2C498EA-9594-44E3-B5C4-BB629F5AB265}" id="{977EFCD6-BB7F-4AB1-A199-E76152825253}">
    <text>Fjern det som ikke bliver brugt, så det bliver mere overskueligt</text>
  </threadedComment>
  <threadedComment ref="A87" dT="2024-02-26T07:41:30.62" personId="{D2C498EA-9594-44E3-B5C4-BB629F5AB265}" id="{D3B7A1F1-8BAF-45CF-9819-98515C1B08C4}">
    <text>Skriv årsdyr eller årsko - det gælder flere steder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G161"/>
  <sheetViews>
    <sheetView tabSelected="1" zoomScaleNormal="100" workbookViewId="0">
      <pane xSplit="2" ySplit="6" topLeftCell="V87" activePane="bottomRight" state="frozen"/>
      <selection pane="bottomRight" activeCell="B97" sqref="B97"/>
      <selection pane="bottomLeft" activeCell="A3" sqref="A3"/>
      <selection pane="topRight" activeCell="C1" sqref="C1"/>
    </sheetView>
  </sheetViews>
  <sheetFormatPr defaultColWidth="9.140625" defaultRowHeight="15"/>
  <cols>
    <col min="1" max="1" width="40.28515625" style="2" customWidth="1"/>
    <col min="2" max="2" width="35" style="2" customWidth="1"/>
    <col min="3" max="12" width="27.85546875" style="2" customWidth="1"/>
    <col min="13" max="13" width="29.42578125" style="2" customWidth="1"/>
    <col min="14" max="14" width="9.140625" style="2" customWidth="1"/>
    <col min="15" max="15" width="29.42578125" style="2" hidden="1" customWidth="1"/>
    <col min="16" max="22" width="29.42578125" style="2" bestFit="1" customWidth="1"/>
    <col min="23" max="33" width="27.140625" style="2" customWidth="1"/>
    <col min="34" max="55" width="33.28515625" style="2" bestFit="1" customWidth="1"/>
    <col min="56" max="64" width="36.42578125" style="2" bestFit="1" customWidth="1"/>
    <col min="65" max="74" width="39" style="2" bestFit="1" customWidth="1"/>
    <col min="75" max="85" width="43.85546875" style="2" bestFit="1" customWidth="1"/>
    <col min="86" max="133" width="12.5703125" style="2" customWidth="1"/>
    <col min="134" max="16384" width="9.140625" style="2"/>
  </cols>
  <sheetData>
    <row r="1" spans="1:85">
      <c r="A1" s="2" t="s">
        <v>0</v>
      </c>
      <c r="B1" s="2" t="s">
        <v>1</v>
      </c>
      <c r="C1" s="6" t="s">
        <v>2</v>
      </c>
      <c r="D1" s="6" t="s">
        <v>2</v>
      </c>
      <c r="E1" s="6" t="s">
        <v>2</v>
      </c>
      <c r="F1" s="6" t="s">
        <v>2</v>
      </c>
      <c r="G1" s="6" t="s">
        <v>2</v>
      </c>
      <c r="H1" s="6" t="s">
        <v>2</v>
      </c>
      <c r="I1" s="6" t="s">
        <v>2</v>
      </c>
      <c r="J1" s="6" t="s">
        <v>2</v>
      </c>
      <c r="K1" s="6" t="s">
        <v>2</v>
      </c>
      <c r="L1" s="6" t="s">
        <v>2</v>
      </c>
      <c r="M1" s="6" t="s">
        <v>2</v>
      </c>
      <c r="N1" s="6" t="s">
        <v>2</v>
      </c>
      <c r="O1" s="6" t="s">
        <v>2</v>
      </c>
      <c r="P1" s="6" t="s">
        <v>2</v>
      </c>
      <c r="Q1" s="6" t="s">
        <v>2</v>
      </c>
      <c r="R1" s="6" t="s">
        <v>2</v>
      </c>
      <c r="S1" s="6" t="s">
        <v>2</v>
      </c>
      <c r="T1" s="6" t="s">
        <v>2</v>
      </c>
      <c r="U1" s="6" t="s">
        <v>2</v>
      </c>
      <c r="V1" s="6" t="s">
        <v>2</v>
      </c>
      <c r="W1" s="6" t="s">
        <v>3</v>
      </c>
      <c r="X1" s="6" t="s">
        <v>3</v>
      </c>
      <c r="Y1" s="6" t="s">
        <v>3</v>
      </c>
      <c r="Z1" s="6" t="s">
        <v>3</v>
      </c>
      <c r="AA1" s="6" t="s">
        <v>3</v>
      </c>
      <c r="AB1" s="6" t="s">
        <v>3</v>
      </c>
      <c r="AC1" s="6" t="s">
        <v>3</v>
      </c>
      <c r="AD1" s="6" t="s">
        <v>3</v>
      </c>
      <c r="AE1" s="6" t="s">
        <v>3</v>
      </c>
      <c r="AF1" s="6" t="s">
        <v>3</v>
      </c>
      <c r="AG1" s="6" t="s">
        <v>3</v>
      </c>
      <c r="AH1" s="6" t="s">
        <v>3</v>
      </c>
      <c r="AI1" s="6" t="s">
        <v>3</v>
      </c>
      <c r="AJ1" s="6" t="s">
        <v>3</v>
      </c>
      <c r="AK1" s="6" t="s">
        <v>3</v>
      </c>
      <c r="AL1" s="6" t="s">
        <v>3</v>
      </c>
      <c r="AM1" s="6" t="s">
        <v>3</v>
      </c>
      <c r="AN1" s="6" t="s">
        <v>3</v>
      </c>
      <c r="AO1" s="6" t="s">
        <v>3</v>
      </c>
      <c r="AP1" s="6" t="s">
        <v>3</v>
      </c>
      <c r="AQ1" s="6" t="s">
        <v>3</v>
      </c>
      <c r="AR1" s="6" t="s">
        <v>3</v>
      </c>
      <c r="AS1" s="6" t="s">
        <v>3</v>
      </c>
      <c r="AT1" s="6" t="s">
        <v>3</v>
      </c>
      <c r="AU1" s="6" t="s">
        <v>3</v>
      </c>
      <c r="AV1" s="6" t="s">
        <v>3</v>
      </c>
      <c r="AW1" s="6" t="s">
        <v>3</v>
      </c>
      <c r="AX1" s="6" t="s">
        <v>3</v>
      </c>
      <c r="AY1" s="6" t="s">
        <v>3</v>
      </c>
      <c r="AZ1" s="6" t="s">
        <v>3</v>
      </c>
      <c r="BA1" s="6" t="s">
        <v>3</v>
      </c>
      <c r="BB1" s="6" t="s">
        <v>3</v>
      </c>
      <c r="BC1" s="6" t="s">
        <v>3</v>
      </c>
      <c r="BD1" s="6" t="s">
        <v>4</v>
      </c>
      <c r="BE1" s="6" t="s">
        <v>4</v>
      </c>
      <c r="BF1" s="6" t="s">
        <v>4</v>
      </c>
      <c r="BG1" s="6" t="s">
        <v>4</v>
      </c>
      <c r="BH1" s="6" t="s">
        <v>4</v>
      </c>
      <c r="BI1" s="6" t="s">
        <v>4</v>
      </c>
      <c r="BJ1" s="6" t="s">
        <v>4</v>
      </c>
      <c r="BK1" s="6" t="s">
        <v>4</v>
      </c>
      <c r="BL1" s="6" t="s">
        <v>4</v>
      </c>
      <c r="BM1" s="6" t="s">
        <v>4</v>
      </c>
      <c r="BN1" s="6" t="s">
        <v>4</v>
      </c>
      <c r="BO1" s="6" t="s">
        <v>4</v>
      </c>
      <c r="BP1" s="6" t="s">
        <v>4</v>
      </c>
      <c r="BQ1" s="6" t="s">
        <v>4</v>
      </c>
      <c r="BR1" s="6" t="s">
        <v>4</v>
      </c>
      <c r="BS1" s="6" t="s">
        <v>4</v>
      </c>
      <c r="BT1" s="6" t="s">
        <v>4</v>
      </c>
      <c r="BU1" s="6" t="s">
        <v>4</v>
      </c>
      <c r="BV1" s="6" t="s">
        <v>4</v>
      </c>
      <c r="BW1" s="6" t="s">
        <v>4</v>
      </c>
      <c r="BX1" s="6" t="s">
        <v>4</v>
      </c>
      <c r="BY1" s="6" t="s">
        <v>4</v>
      </c>
      <c r="BZ1" s="6" t="s">
        <v>4</v>
      </c>
      <c r="CA1" s="6" t="s">
        <v>4</v>
      </c>
      <c r="CB1" s="6" t="s">
        <v>4</v>
      </c>
      <c r="CC1" s="6" t="s">
        <v>4</v>
      </c>
      <c r="CD1" s="6" t="s">
        <v>4</v>
      </c>
      <c r="CE1" s="6" t="s">
        <v>4</v>
      </c>
      <c r="CF1" s="6" t="s">
        <v>4</v>
      </c>
      <c r="CG1" s="6" t="s">
        <v>4</v>
      </c>
    </row>
    <row r="2" spans="1:85" ht="15.75" customHeight="1">
      <c r="A2" s="2" t="s">
        <v>5</v>
      </c>
      <c r="B2" s="2" t="s">
        <v>6</v>
      </c>
      <c r="C2" s="6" t="s">
        <v>7</v>
      </c>
      <c r="D2" s="6" t="s">
        <v>7</v>
      </c>
      <c r="E2" s="6" t="s">
        <v>7</v>
      </c>
      <c r="F2" s="6" t="s">
        <v>7</v>
      </c>
      <c r="G2" s="6" t="s">
        <v>7</v>
      </c>
      <c r="H2" s="6" t="s">
        <v>7</v>
      </c>
      <c r="I2" s="6" t="s">
        <v>7</v>
      </c>
      <c r="J2" s="6" t="s">
        <v>7</v>
      </c>
      <c r="K2" s="6" t="s">
        <v>7</v>
      </c>
      <c r="L2" s="6" t="s">
        <v>7</v>
      </c>
      <c r="M2" s="6" t="s">
        <v>8</v>
      </c>
      <c r="N2" s="6" t="s">
        <v>8</v>
      </c>
      <c r="O2" s="6" t="s">
        <v>8</v>
      </c>
      <c r="P2" s="6" t="s">
        <v>8</v>
      </c>
      <c r="Q2" s="6" t="s">
        <v>8</v>
      </c>
      <c r="R2" s="6" t="s">
        <v>8</v>
      </c>
      <c r="S2" s="6" t="s">
        <v>8</v>
      </c>
      <c r="T2" s="6" t="s">
        <v>8</v>
      </c>
      <c r="U2" s="6" t="s">
        <v>8</v>
      </c>
      <c r="V2" s="6" t="s">
        <v>8</v>
      </c>
      <c r="W2" s="6" t="s">
        <v>9</v>
      </c>
      <c r="X2" s="6" t="s">
        <v>9</v>
      </c>
      <c r="Y2" s="6" t="s">
        <v>9</v>
      </c>
      <c r="Z2" s="6" t="s">
        <v>9</v>
      </c>
      <c r="AA2" s="6" t="s">
        <v>9</v>
      </c>
      <c r="AB2" s="6" t="s">
        <v>9</v>
      </c>
      <c r="AC2" s="6" t="s">
        <v>9</v>
      </c>
      <c r="AD2" s="6" t="s">
        <v>9</v>
      </c>
      <c r="AE2" s="6" t="s">
        <v>9</v>
      </c>
      <c r="AF2" s="6" t="s">
        <v>9</v>
      </c>
      <c r="AG2" s="6" t="s">
        <v>9</v>
      </c>
      <c r="AH2" s="6" t="s">
        <v>10</v>
      </c>
      <c r="AI2" s="6" t="s">
        <v>10</v>
      </c>
      <c r="AJ2" s="6" t="s">
        <v>10</v>
      </c>
      <c r="AK2" s="6" t="s">
        <v>10</v>
      </c>
      <c r="AL2" s="6" t="s">
        <v>10</v>
      </c>
      <c r="AM2" s="6" t="s">
        <v>10</v>
      </c>
      <c r="AN2" s="6" t="s">
        <v>10</v>
      </c>
      <c r="AO2" s="6" t="s">
        <v>10</v>
      </c>
      <c r="AP2" s="6" t="s">
        <v>10</v>
      </c>
      <c r="AQ2" s="6" t="s">
        <v>10</v>
      </c>
      <c r="AR2" s="6" t="s">
        <v>10</v>
      </c>
      <c r="AS2" s="6" t="s">
        <v>11</v>
      </c>
      <c r="AT2" s="6" t="s">
        <v>11</v>
      </c>
      <c r="AU2" s="6" t="s">
        <v>11</v>
      </c>
      <c r="AV2" s="6" t="s">
        <v>11</v>
      </c>
      <c r="AW2" s="6" t="s">
        <v>11</v>
      </c>
      <c r="AX2" s="6" t="s">
        <v>11</v>
      </c>
      <c r="AY2" s="6" t="s">
        <v>11</v>
      </c>
      <c r="AZ2" s="6" t="s">
        <v>11</v>
      </c>
      <c r="BA2" s="6" t="s">
        <v>11</v>
      </c>
      <c r="BB2" s="6" t="s">
        <v>11</v>
      </c>
      <c r="BC2" s="6" t="s">
        <v>11</v>
      </c>
      <c r="BD2" s="6" t="s">
        <v>12</v>
      </c>
      <c r="BE2" s="6" t="s">
        <v>12</v>
      </c>
      <c r="BF2" s="6" t="s">
        <v>12</v>
      </c>
      <c r="BG2" s="6" t="s">
        <v>12</v>
      </c>
      <c r="BH2" s="6" t="s">
        <v>12</v>
      </c>
      <c r="BI2" s="6" t="s">
        <v>12</v>
      </c>
      <c r="BJ2" s="6" t="s">
        <v>12</v>
      </c>
      <c r="BK2" s="6" t="s">
        <v>12</v>
      </c>
      <c r="BL2" s="6" t="s">
        <v>12</v>
      </c>
      <c r="BM2" s="6" t="s">
        <v>13</v>
      </c>
      <c r="BN2" s="6" t="s">
        <v>13</v>
      </c>
      <c r="BO2" s="6" t="s">
        <v>13</v>
      </c>
      <c r="BP2" s="6" t="s">
        <v>13</v>
      </c>
      <c r="BQ2" s="6" t="s">
        <v>13</v>
      </c>
      <c r="BR2" s="6" t="s">
        <v>13</v>
      </c>
      <c r="BS2" s="6" t="s">
        <v>13</v>
      </c>
      <c r="BT2" s="6" t="s">
        <v>13</v>
      </c>
      <c r="BU2" s="6" t="s">
        <v>13</v>
      </c>
      <c r="BV2" s="6" t="s">
        <v>13</v>
      </c>
      <c r="BW2" s="6" t="s">
        <v>14</v>
      </c>
      <c r="BX2" s="6" t="s">
        <v>14</v>
      </c>
      <c r="BY2" s="6" t="s">
        <v>14</v>
      </c>
      <c r="BZ2" s="6" t="s">
        <v>14</v>
      </c>
      <c r="CA2" s="6" t="s">
        <v>14</v>
      </c>
      <c r="CB2" s="6" t="s">
        <v>14</v>
      </c>
      <c r="CC2" s="6" t="s">
        <v>14</v>
      </c>
      <c r="CD2" s="6" t="s">
        <v>14</v>
      </c>
      <c r="CE2" s="6" t="s">
        <v>14</v>
      </c>
      <c r="CF2" s="6" t="s">
        <v>14</v>
      </c>
      <c r="CG2" s="6" t="s">
        <v>14</v>
      </c>
    </row>
    <row r="3" spans="1:85" ht="45">
      <c r="A3" s="2" t="s">
        <v>15</v>
      </c>
      <c r="C3" s="6" t="s">
        <v>16</v>
      </c>
      <c r="D3" s="6" t="s">
        <v>17</v>
      </c>
      <c r="E3" s="6" t="s">
        <v>18</v>
      </c>
      <c r="F3" s="6" t="s">
        <v>19</v>
      </c>
      <c r="G3" s="6" t="s">
        <v>20</v>
      </c>
      <c r="H3" s="6" t="s">
        <v>21</v>
      </c>
      <c r="I3" s="6" t="s">
        <v>22</v>
      </c>
      <c r="J3" s="6" t="s">
        <v>23</v>
      </c>
      <c r="K3" s="6" t="s">
        <v>24</v>
      </c>
      <c r="L3" s="6" t="s">
        <v>25</v>
      </c>
      <c r="M3" s="6" t="s">
        <v>16</v>
      </c>
      <c r="N3" s="6" t="s">
        <v>17</v>
      </c>
      <c r="O3" s="6" t="s">
        <v>18</v>
      </c>
      <c r="P3" s="6" t="s">
        <v>19</v>
      </c>
      <c r="Q3" s="6" t="s">
        <v>20</v>
      </c>
      <c r="R3" s="6" t="s">
        <v>21</v>
      </c>
      <c r="S3" s="6" t="s">
        <v>22</v>
      </c>
      <c r="T3" s="6" t="s">
        <v>23</v>
      </c>
      <c r="U3" s="6" t="s">
        <v>24</v>
      </c>
      <c r="V3" s="6" t="s">
        <v>25</v>
      </c>
      <c r="W3" s="6" t="s">
        <v>16</v>
      </c>
      <c r="X3" s="6" t="s">
        <v>26</v>
      </c>
      <c r="Y3" s="6" t="s">
        <v>17</v>
      </c>
      <c r="Z3" s="6" t="s">
        <v>18</v>
      </c>
      <c r="AA3" s="6" t="s">
        <v>19</v>
      </c>
      <c r="AB3" s="6" t="s">
        <v>20</v>
      </c>
      <c r="AC3" s="6" t="s">
        <v>21</v>
      </c>
      <c r="AD3" s="6" t="s">
        <v>22</v>
      </c>
      <c r="AE3" s="6" t="s">
        <v>23</v>
      </c>
      <c r="AF3" s="6" t="s">
        <v>24</v>
      </c>
      <c r="AG3" s="6" t="s">
        <v>25</v>
      </c>
      <c r="AH3" s="6" t="s">
        <v>16</v>
      </c>
      <c r="AI3" s="6" t="s">
        <v>26</v>
      </c>
      <c r="AJ3" s="6" t="s">
        <v>17</v>
      </c>
      <c r="AK3" s="6" t="s">
        <v>18</v>
      </c>
      <c r="AL3" s="6" t="s">
        <v>19</v>
      </c>
      <c r="AM3" s="6" t="s">
        <v>20</v>
      </c>
      <c r="AN3" s="6" t="s">
        <v>21</v>
      </c>
      <c r="AO3" s="6" t="s">
        <v>22</v>
      </c>
      <c r="AP3" s="6" t="s">
        <v>23</v>
      </c>
      <c r="AQ3" s="6" t="s">
        <v>24</v>
      </c>
      <c r="AR3" s="6" t="s">
        <v>25</v>
      </c>
      <c r="AS3" s="6" t="s">
        <v>16</v>
      </c>
      <c r="AT3" s="6" t="s">
        <v>26</v>
      </c>
      <c r="AU3" s="6" t="s">
        <v>17</v>
      </c>
      <c r="AV3" s="6" t="s">
        <v>18</v>
      </c>
      <c r="AW3" s="6" t="s">
        <v>19</v>
      </c>
      <c r="AX3" s="6" t="s">
        <v>20</v>
      </c>
      <c r="AY3" s="6" t="s">
        <v>21</v>
      </c>
      <c r="AZ3" s="6" t="s">
        <v>22</v>
      </c>
      <c r="BA3" s="6" t="s">
        <v>23</v>
      </c>
      <c r="BB3" s="6" t="s">
        <v>24</v>
      </c>
      <c r="BC3" s="6" t="s">
        <v>25</v>
      </c>
      <c r="BD3" s="6" t="s">
        <v>16</v>
      </c>
      <c r="BE3" s="6" t="s">
        <v>17</v>
      </c>
      <c r="BF3" s="6" t="s">
        <v>18</v>
      </c>
      <c r="BG3" s="6" t="s">
        <v>19</v>
      </c>
      <c r="BH3" s="6" t="s">
        <v>20</v>
      </c>
      <c r="BI3" s="6" t="s">
        <v>21</v>
      </c>
      <c r="BJ3" s="6" t="s">
        <v>22</v>
      </c>
      <c r="BK3" s="6" t="s">
        <v>23</v>
      </c>
      <c r="BL3" s="6" t="s">
        <v>25</v>
      </c>
      <c r="BM3" s="6" t="s">
        <v>16</v>
      </c>
      <c r="BN3" s="6" t="s">
        <v>17</v>
      </c>
      <c r="BO3" s="6" t="s">
        <v>18</v>
      </c>
      <c r="BP3" s="6" t="s">
        <v>19</v>
      </c>
      <c r="BQ3" s="6" t="s">
        <v>20</v>
      </c>
      <c r="BR3" s="6" t="s">
        <v>21</v>
      </c>
      <c r="BS3" s="6" t="s">
        <v>22</v>
      </c>
      <c r="BT3" s="6" t="s">
        <v>23</v>
      </c>
      <c r="BU3" s="6" t="s">
        <v>24</v>
      </c>
      <c r="BV3" s="6" t="s">
        <v>25</v>
      </c>
      <c r="BW3" s="6" t="s">
        <v>16</v>
      </c>
      <c r="BX3" s="6" t="s">
        <v>17</v>
      </c>
      <c r="BY3" s="6" t="s">
        <v>18</v>
      </c>
      <c r="BZ3" s="6" t="s">
        <v>19</v>
      </c>
      <c r="CA3" s="6" t="s">
        <v>20</v>
      </c>
      <c r="CB3" s="6" t="s">
        <v>21</v>
      </c>
      <c r="CC3" s="6" t="s">
        <v>22</v>
      </c>
      <c r="CD3" s="6" t="s">
        <v>23</v>
      </c>
      <c r="CE3" s="6" t="s">
        <v>24</v>
      </c>
      <c r="CF3" s="6" t="s">
        <v>26</v>
      </c>
      <c r="CG3" s="6" t="s">
        <v>25</v>
      </c>
    </row>
    <row r="4" spans="1:85" s="27" customFormat="1">
      <c r="A4" s="27" t="s">
        <v>27</v>
      </c>
      <c r="C4" s="28">
        <v>46</v>
      </c>
      <c r="D4" s="28">
        <v>46</v>
      </c>
      <c r="E4" s="28">
        <v>46</v>
      </c>
      <c r="F4" s="28">
        <v>46</v>
      </c>
      <c r="G4" s="28">
        <v>46</v>
      </c>
      <c r="H4" s="28">
        <v>46</v>
      </c>
      <c r="I4" s="28">
        <v>46</v>
      </c>
      <c r="J4" s="28">
        <v>46</v>
      </c>
      <c r="K4" s="28">
        <v>46</v>
      </c>
      <c r="L4" s="28">
        <v>46</v>
      </c>
      <c r="M4" s="28">
        <v>20</v>
      </c>
      <c r="N4" s="28">
        <v>20</v>
      </c>
      <c r="O4" s="28">
        <v>20</v>
      </c>
      <c r="P4" s="28">
        <v>20</v>
      </c>
      <c r="Q4" s="28">
        <v>20</v>
      </c>
      <c r="R4" s="28">
        <v>20</v>
      </c>
      <c r="S4" s="28">
        <v>20</v>
      </c>
      <c r="T4" s="28">
        <v>20</v>
      </c>
      <c r="U4" s="28">
        <v>20</v>
      </c>
      <c r="V4" s="28">
        <v>20</v>
      </c>
      <c r="W4" s="28">
        <v>47</v>
      </c>
      <c r="X4" s="28">
        <v>47</v>
      </c>
      <c r="Y4" s="28">
        <v>47</v>
      </c>
      <c r="Z4" s="28">
        <v>47</v>
      </c>
      <c r="AA4" s="28">
        <v>47</v>
      </c>
      <c r="AB4" s="28">
        <v>47</v>
      </c>
      <c r="AC4" s="28">
        <v>47</v>
      </c>
      <c r="AD4" s="28">
        <v>47</v>
      </c>
      <c r="AE4" s="28">
        <v>47</v>
      </c>
      <c r="AF4" s="28">
        <v>47</v>
      </c>
      <c r="AG4" s="28">
        <v>47</v>
      </c>
      <c r="AH4" s="28">
        <v>73</v>
      </c>
      <c r="AI4" s="28">
        <v>73</v>
      </c>
      <c r="AJ4" s="28">
        <v>73</v>
      </c>
      <c r="AK4" s="28">
        <v>73</v>
      </c>
      <c r="AL4" s="28">
        <v>73</v>
      </c>
      <c r="AM4" s="28">
        <v>73</v>
      </c>
      <c r="AN4" s="28">
        <v>73</v>
      </c>
      <c r="AO4" s="28">
        <v>73</v>
      </c>
      <c r="AP4" s="28">
        <v>73</v>
      </c>
      <c r="AQ4" s="28">
        <v>73</v>
      </c>
      <c r="AR4" s="28">
        <v>73</v>
      </c>
      <c r="AS4" s="28" t="s">
        <v>28</v>
      </c>
      <c r="AT4" s="28" t="s">
        <v>28</v>
      </c>
      <c r="AU4" s="28" t="s">
        <v>28</v>
      </c>
      <c r="AV4" s="28" t="s">
        <v>28</v>
      </c>
      <c r="AW4" s="28" t="s">
        <v>28</v>
      </c>
      <c r="AX4" s="28" t="s">
        <v>28</v>
      </c>
      <c r="AY4" s="28" t="s">
        <v>28</v>
      </c>
      <c r="AZ4" s="28" t="s">
        <v>28</v>
      </c>
      <c r="BA4" s="28" t="s">
        <v>28</v>
      </c>
      <c r="BB4" s="28" t="s">
        <v>28</v>
      </c>
      <c r="BC4" s="28" t="s">
        <v>28</v>
      </c>
      <c r="BD4" s="28">
        <v>65</v>
      </c>
      <c r="BE4" s="28">
        <v>65</v>
      </c>
      <c r="BF4" s="28">
        <v>65</v>
      </c>
      <c r="BG4" s="28">
        <v>65</v>
      </c>
      <c r="BH4" s="28">
        <v>65</v>
      </c>
      <c r="BI4" s="28">
        <v>65</v>
      </c>
      <c r="BJ4" s="28">
        <v>65</v>
      </c>
      <c r="BK4" s="28">
        <v>65</v>
      </c>
      <c r="BL4" s="28">
        <v>65</v>
      </c>
      <c r="BM4" s="28">
        <v>64</v>
      </c>
      <c r="BN4" s="28">
        <v>64</v>
      </c>
      <c r="BO4" s="28">
        <v>64</v>
      </c>
      <c r="BP4" s="28">
        <v>64</v>
      </c>
      <c r="BQ4" s="28">
        <v>64</v>
      </c>
      <c r="BR4" s="28">
        <v>64</v>
      </c>
      <c r="BS4" s="28">
        <v>64</v>
      </c>
      <c r="BT4" s="28">
        <v>64</v>
      </c>
      <c r="BU4" s="28">
        <v>64</v>
      </c>
      <c r="BV4" s="28">
        <v>64</v>
      </c>
      <c r="BW4" s="28" t="s">
        <v>29</v>
      </c>
      <c r="BX4" s="28" t="s">
        <v>29</v>
      </c>
      <c r="BY4" s="28" t="s">
        <v>29</v>
      </c>
      <c r="BZ4" s="28" t="s">
        <v>29</v>
      </c>
      <c r="CA4" s="28" t="s">
        <v>29</v>
      </c>
      <c r="CB4" s="28" t="s">
        <v>29</v>
      </c>
      <c r="CC4" s="28" t="s">
        <v>29</v>
      </c>
      <c r="CD4" s="28" t="s">
        <v>29</v>
      </c>
      <c r="CE4" s="28" t="s">
        <v>29</v>
      </c>
      <c r="CF4" s="28" t="s">
        <v>29</v>
      </c>
      <c r="CG4" s="28" t="s">
        <v>29</v>
      </c>
    </row>
    <row r="5" spans="1:85" s="27" customFormat="1">
      <c r="A5" s="27" t="s">
        <v>30</v>
      </c>
      <c r="C5" s="28">
        <v>10</v>
      </c>
      <c r="D5" s="28">
        <v>10</v>
      </c>
      <c r="E5" s="28">
        <v>10</v>
      </c>
      <c r="F5" s="28">
        <v>10</v>
      </c>
      <c r="G5" s="28">
        <v>10</v>
      </c>
      <c r="H5" s="28">
        <v>10</v>
      </c>
      <c r="I5" s="28">
        <v>10</v>
      </c>
      <c r="J5" s="28">
        <v>10</v>
      </c>
      <c r="K5" s="28">
        <v>10</v>
      </c>
      <c r="L5" s="28">
        <v>10</v>
      </c>
      <c r="M5" s="28">
        <v>10</v>
      </c>
      <c r="N5" s="28">
        <v>10</v>
      </c>
      <c r="O5" s="28">
        <v>10</v>
      </c>
      <c r="P5" s="28">
        <v>10</v>
      </c>
      <c r="Q5" s="28">
        <v>10</v>
      </c>
      <c r="R5" s="28">
        <v>10</v>
      </c>
      <c r="S5" s="28">
        <v>10</v>
      </c>
      <c r="T5" s="28">
        <v>10</v>
      </c>
      <c r="U5" s="28">
        <v>10</v>
      </c>
      <c r="V5" s="28">
        <v>10</v>
      </c>
      <c r="W5" s="28">
        <v>10</v>
      </c>
      <c r="X5" s="28">
        <v>10</v>
      </c>
      <c r="Y5" s="28">
        <v>10</v>
      </c>
      <c r="Z5" s="28">
        <v>10</v>
      </c>
      <c r="AA5" s="28">
        <v>10</v>
      </c>
      <c r="AB5" s="28">
        <v>10</v>
      </c>
      <c r="AC5" s="28">
        <v>10</v>
      </c>
      <c r="AD5" s="28">
        <v>10</v>
      </c>
      <c r="AE5" s="28">
        <v>10</v>
      </c>
      <c r="AF5" s="28">
        <v>10</v>
      </c>
      <c r="AG5" s="28">
        <v>10</v>
      </c>
      <c r="AH5" s="28">
        <v>10</v>
      </c>
      <c r="AI5" s="28">
        <v>10</v>
      </c>
      <c r="AJ5" s="28">
        <v>10</v>
      </c>
      <c r="AK5" s="28">
        <v>10</v>
      </c>
      <c r="AL5" s="28">
        <v>10</v>
      </c>
      <c r="AM5" s="28">
        <v>10</v>
      </c>
      <c r="AN5" s="28">
        <v>10</v>
      </c>
      <c r="AO5" s="28">
        <v>10</v>
      </c>
      <c r="AP5" s="28">
        <v>10</v>
      </c>
      <c r="AQ5" s="28">
        <v>10</v>
      </c>
      <c r="AR5" s="28">
        <v>10</v>
      </c>
      <c r="AS5" s="28">
        <v>10</v>
      </c>
      <c r="AT5" s="28">
        <v>10</v>
      </c>
      <c r="AU5" s="28">
        <v>10</v>
      </c>
      <c r="AV5" s="28">
        <v>10</v>
      </c>
      <c r="AW5" s="28">
        <v>10</v>
      </c>
      <c r="AX5" s="28">
        <v>10</v>
      </c>
      <c r="AY5" s="28">
        <v>10</v>
      </c>
      <c r="AZ5" s="28">
        <v>10</v>
      </c>
      <c r="BA5" s="28">
        <v>10</v>
      </c>
      <c r="BB5" s="28">
        <v>10</v>
      </c>
      <c r="BC5" s="28">
        <v>10</v>
      </c>
      <c r="BD5" s="28">
        <v>10</v>
      </c>
      <c r="BE5" s="28">
        <v>10</v>
      </c>
      <c r="BF5" s="28">
        <v>10</v>
      </c>
      <c r="BG5" s="28">
        <v>10</v>
      </c>
      <c r="BH5" s="28">
        <v>10</v>
      </c>
      <c r="BI5" s="28">
        <v>10</v>
      </c>
      <c r="BJ5" s="28">
        <v>10</v>
      </c>
      <c r="BK5" s="28">
        <v>10</v>
      </c>
      <c r="BL5" s="28">
        <v>10</v>
      </c>
      <c r="BM5" s="28">
        <v>10</v>
      </c>
      <c r="BN5" s="28">
        <v>10</v>
      </c>
      <c r="BO5" s="28">
        <v>10</v>
      </c>
      <c r="BP5" s="28">
        <v>10</v>
      </c>
      <c r="BQ5" s="28">
        <v>10</v>
      </c>
      <c r="BR5" s="28">
        <v>10</v>
      </c>
      <c r="BS5" s="28">
        <v>10</v>
      </c>
      <c r="BT5" s="28">
        <v>10</v>
      </c>
      <c r="BU5" s="28">
        <v>10</v>
      </c>
      <c r="BV5" s="28">
        <v>10</v>
      </c>
      <c r="BW5" s="28">
        <v>10</v>
      </c>
      <c r="BX5" s="28">
        <v>10</v>
      </c>
      <c r="BY5" s="28">
        <v>10</v>
      </c>
      <c r="BZ5" s="28">
        <v>10</v>
      </c>
      <c r="CA5" s="28">
        <v>10</v>
      </c>
      <c r="CB5" s="28">
        <v>10</v>
      </c>
      <c r="CC5" s="28">
        <v>10</v>
      </c>
      <c r="CD5" s="28">
        <v>10</v>
      </c>
      <c r="CE5" s="28">
        <v>10</v>
      </c>
      <c r="CF5" s="28">
        <v>10</v>
      </c>
      <c r="CG5" s="28">
        <v>10</v>
      </c>
    </row>
    <row r="6" spans="1:85">
      <c r="A6" s="2" t="s">
        <v>31</v>
      </c>
      <c r="B6" s="2" t="s">
        <v>32</v>
      </c>
      <c r="C6" s="10">
        <v>48</v>
      </c>
      <c r="D6" s="10">
        <v>7</v>
      </c>
      <c r="E6" s="10">
        <v>7</v>
      </c>
      <c r="F6" s="10">
        <v>7</v>
      </c>
      <c r="G6" s="10">
        <v>48</v>
      </c>
      <c r="H6" s="10">
        <v>48</v>
      </c>
      <c r="I6" s="10">
        <v>48</v>
      </c>
      <c r="J6" s="10">
        <v>48</v>
      </c>
      <c r="K6" s="10">
        <v>7</v>
      </c>
      <c r="L6" s="10">
        <v>48</v>
      </c>
      <c r="M6" s="10">
        <v>24</v>
      </c>
      <c r="N6" s="10">
        <v>7</v>
      </c>
      <c r="O6" s="10">
        <v>7</v>
      </c>
      <c r="P6" s="10">
        <v>7</v>
      </c>
      <c r="Q6" s="10">
        <v>24</v>
      </c>
      <c r="R6" s="10">
        <v>24</v>
      </c>
      <c r="S6" s="10">
        <v>24</v>
      </c>
      <c r="T6" s="10">
        <v>24</v>
      </c>
      <c r="U6" s="10">
        <v>7</v>
      </c>
      <c r="V6" s="10">
        <v>24</v>
      </c>
      <c r="W6" s="10">
        <v>29</v>
      </c>
      <c r="X6" s="10">
        <v>1</v>
      </c>
      <c r="Y6" s="10">
        <v>7</v>
      </c>
      <c r="Z6" s="10">
        <v>7</v>
      </c>
      <c r="AA6" s="10">
        <v>7</v>
      </c>
      <c r="AB6" s="10">
        <v>29</v>
      </c>
      <c r="AC6" s="10">
        <v>29</v>
      </c>
      <c r="AD6" s="10">
        <v>29</v>
      </c>
      <c r="AE6" s="10">
        <v>29</v>
      </c>
      <c r="AF6" s="10">
        <v>7</v>
      </c>
      <c r="AG6" s="10">
        <v>29</v>
      </c>
      <c r="AH6" s="10">
        <v>22</v>
      </c>
      <c r="AI6" s="10">
        <v>1</v>
      </c>
      <c r="AJ6" s="10">
        <v>7</v>
      </c>
      <c r="AK6" s="10">
        <v>7</v>
      </c>
      <c r="AL6" s="10">
        <v>7</v>
      </c>
      <c r="AM6" s="10">
        <v>22</v>
      </c>
      <c r="AN6" s="10">
        <v>22</v>
      </c>
      <c r="AO6" s="10">
        <v>22</v>
      </c>
      <c r="AP6" s="10">
        <v>22</v>
      </c>
      <c r="AQ6" s="10">
        <v>7</v>
      </c>
      <c r="AR6" s="10">
        <v>22</v>
      </c>
      <c r="AS6" s="10">
        <v>15</v>
      </c>
      <c r="AT6" s="10">
        <v>1</v>
      </c>
      <c r="AU6" s="10">
        <v>7</v>
      </c>
      <c r="AV6" s="10">
        <v>7</v>
      </c>
      <c r="AW6" s="10">
        <v>7</v>
      </c>
      <c r="AX6" s="10">
        <v>15</v>
      </c>
      <c r="AY6" s="10">
        <v>15</v>
      </c>
      <c r="AZ6" s="10">
        <v>15</v>
      </c>
      <c r="BA6" s="10">
        <v>15</v>
      </c>
      <c r="BB6" s="10">
        <v>7</v>
      </c>
      <c r="BC6" s="10">
        <v>15</v>
      </c>
      <c r="BD6" s="10">
        <v>41</v>
      </c>
      <c r="BE6" s="10">
        <v>7</v>
      </c>
      <c r="BF6" s="10">
        <v>7</v>
      </c>
      <c r="BG6" s="10">
        <v>7</v>
      </c>
      <c r="BH6" s="10">
        <v>41</v>
      </c>
      <c r="BI6" s="10">
        <v>41</v>
      </c>
      <c r="BJ6" s="10">
        <v>41</v>
      </c>
      <c r="BK6" s="10">
        <v>41</v>
      </c>
      <c r="BL6" s="10">
        <v>41</v>
      </c>
      <c r="BM6" s="10">
        <v>41</v>
      </c>
      <c r="BN6" s="10">
        <v>7</v>
      </c>
      <c r="BO6" s="10">
        <v>7</v>
      </c>
      <c r="BP6" s="10">
        <v>7</v>
      </c>
      <c r="BQ6" s="10">
        <v>41</v>
      </c>
      <c r="BR6" s="10">
        <v>41</v>
      </c>
      <c r="BS6" s="10">
        <v>41</v>
      </c>
      <c r="BT6" s="10">
        <v>41</v>
      </c>
      <c r="BU6" s="10">
        <v>7</v>
      </c>
      <c r="BV6" s="10">
        <v>41</v>
      </c>
      <c r="BW6" s="10">
        <v>30</v>
      </c>
      <c r="BX6" s="10">
        <v>7</v>
      </c>
      <c r="BY6" s="10">
        <v>7</v>
      </c>
      <c r="BZ6" s="10">
        <v>7</v>
      </c>
      <c r="CA6" s="10">
        <v>30</v>
      </c>
      <c r="CB6" s="10">
        <v>30</v>
      </c>
      <c r="CC6" s="10">
        <v>30</v>
      </c>
      <c r="CD6" s="10">
        <v>30</v>
      </c>
      <c r="CE6" s="10">
        <v>7</v>
      </c>
      <c r="CF6" s="10">
        <v>1</v>
      </c>
      <c r="CG6" s="10">
        <v>30</v>
      </c>
    </row>
    <row r="7" spans="1:85">
      <c r="A7" s="2" t="s">
        <v>33</v>
      </c>
      <c r="B7" s="2" t="s">
        <v>34</v>
      </c>
      <c r="C7" s="3">
        <v>2</v>
      </c>
      <c r="D7" s="3">
        <v>2</v>
      </c>
      <c r="E7" s="3">
        <v>2</v>
      </c>
      <c r="F7" s="3">
        <v>2</v>
      </c>
      <c r="G7" s="3">
        <v>2</v>
      </c>
      <c r="H7" s="3">
        <v>2</v>
      </c>
      <c r="I7" s="3">
        <v>2</v>
      </c>
      <c r="J7" s="3">
        <v>2</v>
      </c>
      <c r="K7" s="3">
        <v>2</v>
      </c>
      <c r="L7" s="3">
        <v>2</v>
      </c>
      <c r="M7" s="3">
        <v>2</v>
      </c>
      <c r="N7" s="3">
        <v>2</v>
      </c>
      <c r="O7" s="3">
        <v>2</v>
      </c>
      <c r="P7" s="3">
        <v>2</v>
      </c>
      <c r="Q7" s="3">
        <v>2</v>
      </c>
      <c r="R7" s="3">
        <v>2</v>
      </c>
      <c r="S7" s="3">
        <v>2</v>
      </c>
      <c r="T7" s="3">
        <v>2</v>
      </c>
      <c r="U7" s="3">
        <v>2</v>
      </c>
      <c r="V7" s="3">
        <v>2</v>
      </c>
      <c r="W7" s="3">
        <v>2</v>
      </c>
      <c r="X7" s="3">
        <v>2</v>
      </c>
      <c r="Y7" s="3">
        <v>2</v>
      </c>
      <c r="Z7" s="3">
        <v>2</v>
      </c>
      <c r="AA7" s="3">
        <v>2</v>
      </c>
      <c r="AB7" s="3">
        <v>2</v>
      </c>
      <c r="AC7" s="3">
        <v>2</v>
      </c>
      <c r="AD7" s="3">
        <v>2</v>
      </c>
      <c r="AE7" s="3">
        <v>2</v>
      </c>
      <c r="AF7" s="3">
        <v>2</v>
      </c>
      <c r="AG7" s="3">
        <v>2</v>
      </c>
      <c r="AH7" s="3">
        <v>2</v>
      </c>
      <c r="AI7" s="3">
        <v>2</v>
      </c>
      <c r="AJ7" s="3">
        <v>2</v>
      </c>
      <c r="AK7" s="3">
        <v>2</v>
      </c>
      <c r="AL7" s="3">
        <v>2</v>
      </c>
      <c r="AM7" s="3">
        <v>2</v>
      </c>
      <c r="AN7" s="3">
        <v>2</v>
      </c>
      <c r="AO7" s="3">
        <v>2</v>
      </c>
      <c r="AP7" s="3">
        <v>2</v>
      </c>
      <c r="AQ7" s="3">
        <v>2</v>
      </c>
      <c r="AR7" s="3">
        <v>2</v>
      </c>
      <c r="AS7" s="3">
        <v>2</v>
      </c>
      <c r="AT7" s="3">
        <v>2</v>
      </c>
      <c r="AU7" s="3">
        <v>2</v>
      </c>
      <c r="AV7" s="3">
        <v>2</v>
      </c>
      <c r="AW7" s="3">
        <v>2</v>
      </c>
      <c r="AX7" s="3">
        <v>2</v>
      </c>
      <c r="AY7" s="3">
        <v>2</v>
      </c>
      <c r="AZ7" s="3">
        <v>2</v>
      </c>
      <c r="BA7" s="3">
        <v>2</v>
      </c>
      <c r="BB7" s="3">
        <v>2</v>
      </c>
      <c r="BC7" s="3">
        <v>2</v>
      </c>
      <c r="BD7" s="3">
        <v>2</v>
      </c>
      <c r="BE7" s="3">
        <v>2</v>
      </c>
      <c r="BF7" s="3">
        <v>2</v>
      </c>
      <c r="BG7" s="3">
        <v>2</v>
      </c>
      <c r="BH7" s="3">
        <v>2</v>
      </c>
      <c r="BI7" s="3">
        <v>2</v>
      </c>
      <c r="BJ7" s="3">
        <v>2</v>
      </c>
      <c r="BK7" s="3">
        <v>2</v>
      </c>
      <c r="BL7" s="3">
        <v>2</v>
      </c>
      <c r="BM7" s="3">
        <v>2</v>
      </c>
      <c r="BN7" s="3">
        <v>2</v>
      </c>
      <c r="BO7" s="3">
        <v>2</v>
      </c>
      <c r="BP7" s="3">
        <v>2</v>
      </c>
      <c r="BQ7" s="3">
        <v>2</v>
      </c>
      <c r="BR7" s="3">
        <v>2</v>
      </c>
      <c r="BS7" s="3">
        <v>2</v>
      </c>
      <c r="BT7" s="3">
        <v>2</v>
      </c>
      <c r="BU7" s="3">
        <v>2</v>
      </c>
      <c r="BV7" s="3">
        <v>2</v>
      </c>
      <c r="BW7" s="3">
        <v>2</v>
      </c>
      <c r="BX7" s="3">
        <v>2</v>
      </c>
      <c r="BY7" s="3">
        <v>2</v>
      </c>
      <c r="BZ7" s="3">
        <v>2</v>
      </c>
      <c r="CA7" s="3">
        <v>2</v>
      </c>
      <c r="CB7" s="3">
        <v>2</v>
      </c>
      <c r="CC7" s="3">
        <v>2</v>
      </c>
      <c r="CD7" s="3">
        <v>2</v>
      </c>
      <c r="CE7" s="3">
        <v>2</v>
      </c>
      <c r="CF7" s="3">
        <v>2</v>
      </c>
      <c r="CG7" s="3">
        <v>2</v>
      </c>
    </row>
    <row r="8" spans="1:85">
      <c r="A8" s="2" t="s">
        <v>35</v>
      </c>
      <c r="B8" s="2" t="s">
        <v>36</v>
      </c>
      <c r="C8" s="3">
        <v>35</v>
      </c>
      <c r="D8" s="3">
        <v>35</v>
      </c>
      <c r="E8" s="3">
        <v>35</v>
      </c>
      <c r="F8" s="3">
        <v>35</v>
      </c>
      <c r="G8" s="3">
        <v>35</v>
      </c>
      <c r="H8" s="3">
        <v>35</v>
      </c>
      <c r="I8" s="3">
        <v>35</v>
      </c>
      <c r="J8" s="3">
        <v>35</v>
      </c>
      <c r="K8" s="3">
        <v>35</v>
      </c>
      <c r="L8" s="3">
        <v>35</v>
      </c>
      <c r="M8" s="3">
        <v>35</v>
      </c>
      <c r="N8" s="3">
        <v>35</v>
      </c>
      <c r="O8" s="3">
        <v>35</v>
      </c>
      <c r="P8" s="3">
        <v>35</v>
      </c>
      <c r="Q8" s="3">
        <v>35</v>
      </c>
      <c r="R8" s="3">
        <v>35</v>
      </c>
      <c r="S8" s="3">
        <v>35</v>
      </c>
      <c r="T8" s="3">
        <v>35</v>
      </c>
      <c r="U8" s="3">
        <v>35</v>
      </c>
      <c r="V8" s="3">
        <v>35</v>
      </c>
      <c r="W8" s="3">
        <v>35</v>
      </c>
      <c r="X8" s="3">
        <v>35</v>
      </c>
      <c r="Y8" s="3">
        <v>35</v>
      </c>
      <c r="Z8" s="3">
        <v>35</v>
      </c>
      <c r="AA8" s="3">
        <v>35</v>
      </c>
      <c r="AB8" s="3">
        <v>35</v>
      </c>
      <c r="AC8" s="3">
        <v>35</v>
      </c>
      <c r="AD8" s="3">
        <v>35</v>
      </c>
      <c r="AE8" s="3">
        <v>35</v>
      </c>
      <c r="AF8" s="3">
        <v>35</v>
      </c>
      <c r="AG8" s="3">
        <v>35</v>
      </c>
      <c r="AH8" s="3">
        <v>35</v>
      </c>
      <c r="AI8" s="3">
        <v>35</v>
      </c>
      <c r="AJ8" s="3">
        <v>35</v>
      </c>
      <c r="AK8" s="3">
        <v>35</v>
      </c>
      <c r="AL8" s="3">
        <v>35</v>
      </c>
      <c r="AM8" s="3">
        <v>35</v>
      </c>
      <c r="AN8" s="3">
        <v>35</v>
      </c>
      <c r="AO8" s="3">
        <v>35</v>
      </c>
      <c r="AP8" s="3">
        <v>35</v>
      </c>
      <c r="AQ8" s="3">
        <v>35</v>
      </c>
      <c r="AR8" s="3">
        <v>35</v>
      </c>
      <c r="AS8" s="3">
        <v>35</v>
      </c>
      <c r="AT8" s="3">
        <v>35</v>
      </c>
      <c r="AU8" s="3">
        <v>35</v>
      </c>
      <c r="AV8" s="3">
        <v>35</v>
      </c>
      <c r="AW8" s="3">
        <v>35</v>
      </c>
      <c r="AX8" s="3">
        <v>35</v>
      </c>
      <c r="AY8" s="3">
        <v>35</v>
      </c>
      <c r="AZ8" s="3">
        <v>35</v>
      </c>
      <c r="BA8" s="3">
        <v>35</v>
      </c>
      <c r="BB8" s="3">
        <v>35</v>
      </c>
      <c r="BC8" s="3">
        <v>35</v>
      </c>
      <c r="BD8" s="3">
        <v>35</v>
      </c>
      <c r="BE8" s="3">
        <v>35</v>
      </c>
      <c r="BF8" s="3">
        <v>35</v>
      </c>
      <c r="BG8" s="3">
        <v>35</v>
      </c>
      <c r="BH8" s="3">
        <v>35</v>
      </c>
      <c r="BI8" s="3">
        <v>35</v>
      </c>
      <c r="BJ8" s="3">
        <v>35</v>
      </c>
      <c r="BK8" s="3">
        <v>35</v>
      </c>
      <c r="BL8" s="3">
        <v>35</v>
      </c>
      <c r="BM8" s="3">
        <v>35</v>
      </c>
      <c r="BN8" s="3">
        <v>35</v>
      </c>
      <c r="BO8" s="3">
        <v>35</v>
      </c>
      <c r="BP8" s="3">
        <v>35</v>
      </c>
      <c r="BQ8" s="3">
        <v>35</v>
      </c>
      <c r="BR8" s="3">
        <v>35</v>
      </c>
      <c r="BS8" s="3">
        <v>35</v>
      </c>
      <c r="BT8" s="3">
        <v>35</v>
      </c>
      <c r="BU8" s="3">
        <v>35</v>
      </c>
      <c r="BV8" s="3">
        <v>35</v>
      </c>
      <c r="BW8" s="3">
        <v>35</v>
      </c>
      <c r="BX8" s="3">
        <v>35</v>
      </c>
      <c r="BY8" s="3">
        <v>35</v>
      </c>
      <c r="BZ8" s="3">
        <v>35</v>
      </c>
      <c r="CA8" s="3">
        <v>35</v>
      </c>
      <c r="CB8" s="3">
        <v>35</v>
      </c>
      <c r="CC8" s="3">
        <v>35</v>
      </c>
      <c r="CD8" s="3">
        <v>35</v>
      </c>
      <c r="CE8" s="3">
        <v>35</v>
      </c>
      <c r="CF8" s="3">
        <v>35</v>
      </c>
      <c r="CG8" s="3">
        <v>35</v>
      </c>
    </row>
    <row r="9" spans="1:85">
      <c r="A9" s="2" t="s">
        <v>37</v>
      </c>
      <c r="B9" s="2" t="s">
        <v>38</v>
      </c>
      <c r="C9" s="3">
        <v>5</v>
      </c>
      <c r="D9" s="3">
        <v>5</v>
      </c>
      <c r="E9" s="3">
        <v>5</v>
      </c>
      <c r="F9" s="3">
        <v>5</v>
      </c>
      <c r="G9" s="3">
        <v>5</v>
      </c>
      <c r="H9" s="3">
        <v>5</v>
      </c>
      <c r="I9" s="3">
        <v>5</v>
      </c>
      <c r="J9" s="3">
        <v>5</v>
      </c>
      <c r="K9" s="3">
        <v>5</v>
      </c>
      <c r="L9" s="3">
        <v>5</v>
      </c>
      <c r="M9" s="3">
        <v>5</v>
      </c>
      <c r="N9" s="3">
        <v>5</v>
      </c>
      <c r="O9" s="3">
        <v>5</v>
      </c>
      <c r="P9" s="3">
        <v>5</v>
      </c>
      <c r="Q9" s="3">
        <v>5</v>
      </c>
      <c r="R9" s="3">
        <v>5</v>
      </c>
      <c r="S9" s="3">
        <v>5</v>
      </c>
      <c r="T9" s="3">
        <v>5</v>
      </c>
      <c r="U9" s="3">
        <v>5</v>
      </c>
      <c r="V9" s="3">
        <v>5</v>
      </c>
      <c r="W9" s="3">
        <v>5</v>
      </c>
      <c r="X9" s="3">
        <v>1</v>
      </c>
      <c r="Y9" s="3">
        <v>5</v>
      </c>
      <c r="Z9" s="3">
        <v>5</v>
      </c>
      <c r="AA9" s="3">
        <v>5</v>
      </c>
      <c r="AB9" s="3">
        <v>5</v>
      </c>
      <c r="AC9" s="3">
        <v>5</v>
      </c>
      <c r="AD9" s="3">
        <v>5</v>
      </c>
      <c r="AE9" s="3">
        <v>5</v>
      </c>
      <c r="AF9" s="3">
        <v>5</v>
      </c>
      <c r="AG9" s="3">
        <v>5</v>
      </c>
      <c r="AH9" s="3">
        <v>5</v>
      </c>
      <c r="AI9" s="3">
        <v>1</v>
      </c>
      <c r="AJ9" s="3">
        <v>5</v>
      </c>
      <c r="AK9" s="3">
        <v>5</v>
      </c>
      <c r="AL9" s="3">
        <v>5</v>
      </c>
      <c r="AM9" s="3">
        <v>5</v>
      </c>
      <c r="AN9" s="3">
        <v>5</v>
      </c>
      <c r="AO9" s="3">
        <v>5</v>
      </c>
      <c r="AP9" s="3">
        <v>5</v>
      </c>
      <c r="AQ9" s="3">
        <v>5</v>
      </c>
      <c r="AR9" s="3">
        <v>5</v>
      </c>
      <c r="AS9" s="3">
        <v>5</v>
      </c>
      <c r="AT9" s="3">
        <v>1</v>
      </c>
      <c r="AU9" s="3">
        <v>5</v>
      </c>
      <c r="AV9" s="3">
        <v>5</v>
      </c>
      <c r="AW9" s="3">
        <v>5</v>
      </c>
      <c r="AX9" s="3">
        <v>5</v>
      </c>
      <c r="AY9" s="3">
        <v>5</v>
      </c>
      <c r="AZ9" s="3">
        <v>5</v>
      </c>
      <c r="BA9" s="3">
        <v>5</v>
      </c>
      <c r="BB9" s="3">
        <v>5</v>
      </c>
      <c r="BC9" s="3">
        <v>5</v>
      </c>
      <c r="BD9" s="3">
        <v>5</v>
      </c>
      <c r="BE9" s="3">
        <v>5</v>
      </c>
      <c r="BF9" s="3">
        <v>5</v>
      </c>
      <c r="BG9" s="3">
        <v>5</v>
      </c>
      <c r="BH9" s="3">
        <v>5</v>
      </c>
      <c r="BI9" s="3">
        <v>5</v>
      </c>
      <c r="BJ9" s="3">
        <v>5</v>
      </c>
      <c r="BK9" s="3">
        <v>5</v>
      </c>
      <c r="BL9" s="3">
        <v>5</v>
      </c>
      <c r="BM9" s="3">
        <v>5</v>
      </c>
      <c r="BN9" s="3">
        <v>5</v>
      </c>
      <c r="BO9" s="3">
        <v>5</v>
      </c>
      <c r="BP9" s="3">
        <v>5</v>
      </c>
      <c r="BQ9" s="3">
        <v>5</v>
      </c>
      <c r="BR9" s="3">
        <v>5</v>
      </c>
      <c r="BS9" s="3">
        <v>5</v>
      </c>
      <c r="BT9" s="3">
        <v>5</v>
      </c>
      <c r="BU9" s="3">
        <v>5</v>
      </c>
      <c r="BV9" s="3">
        <v>5</v>
      </c>
      <c r="BW9" s="3">
        <v>5</v>
      </c>
      <c r="BX9" s="3">
        <v>5</v>
      </c>
      <c r="BY9" s="3">
        <v>5</v>
      </c>
      <c r="BZ9" s="3">
        <v>5</v>
      </c>
      <c r="CA9" s="3">
        <v>5</v>
      </c>
      <c r="CB9" s="3">
        <v>5</v>
      </c>
      <c r="CC9" s="3">
        <v>5</v>
      </c>
      <c r="CD9" s="3">
        <v>5</v>
      </c>
      <c r="CE9" s="3">
        <v>5</v>
      </c>
      <c r="CF9" s="3">
        <v>1</v>
      </c>
      <c r="CG9" s="3">
        <v>5</v>
      </c>
    </row>
    <row r="10" spans="1:85" s="17" customFormat="1">
      <c r="A10" s="17" t="s">
        <v>39</v>
      </c>
      <c r="C10" s="20">
        <f t="shared" ref="C10:CA10" si="0">+C6*C12+C9</f>
        <v>35.946858989898992</v>
      </c>
      <c r="D10" s="20">
        <f t="shared" ref="D10:F10" si="1">+D6*D12+D9</f>
        <v>9.5130836026936034</v>
      </c>
      <c r="E10" s="20">
        <f t="shared" si="1"/>
        <v>9.5130836026936034</v>
      </c>
      <c r="F10" s="20">
        <f t="shared" si="1"/>
        <v>9.5130836026936034</v>
      </c>
      <c r="G10" s="20">
        <f t="shared" si="0"/>
        <v>35.946858989898992</v>
      </c>
      <c r="H10" s="20">
        <f t="shared" ref="H10:I10" si="2">+H6*H12+H9</f>
        <v>35.946858989898992</v>
      </c>
      <c r="I10" s="20">
        <f t="shared" si="2"/>
        <v>35.946858989898992</v>
      </c>
      <c r="J10" s="20">
        <f t="shared" ref="J10" si="3">+J6*J12+J9</f>
        <v>35.946858989898992</v>
      </c>
      <c r="K10" s="20">
        <f t="shared" si="0"/>
        <v>9.5130836026936034</v>
      </c>
      <c r="L10" s="20">
        <f t="shared" ref="L10" si="4">+L6*L12+L9</f>
        <v>35.946858989898992</v>
      </c>
      <c r="M10" s="20">
        <f t="shared" ref="M10:U10" si="5">+M6*M12+M9</f>
        <v>36.243155286195282</v>
      </c>
      <c r="N10" s="20">
        <f t="shared" ref="N10:P10" si="6">+N6*N12+N9</f>
        <v>14.112586958473624</v>
      </c>
      <c r="O10" s="20">
        <f t="shared" si="6"/>
        <v>14.112586958473624</v>
      </c>
      <c r="P10" s="20">
        <f t="shared" si="6"/>
        <v>14.112586958473624</v>
      </c>
      <c r="Q10" s="20">
        <f t="shared" si="5"/>
        <v>36.243155286195282</v>
      </c>
      <c r="R10" s="20">
        <f t="shared" ref="R10:S10" si="7">+R6*R12+R9</f>
        <v>36.243155286195282</v>
      </c>
      <c r="S10" s="20">
        <f t="shared" si="7"/>
        <v>36.243155286195282</v>
      </c>
      <c r="T10" s="20">
        <f t="shared" ref="T10" si="8">+T6*T12+T9</f>
        <v>36.243155286195282</v>
      </c>
      <c r="U10" s="20">
        <f t="shared" si="5"/>
        <v>14.112586958473624</v>
      </c>
      <c r="V10" s="20">
        <f t="shared" ref="V10" si="9">+V6*V12+V9</f>
        <v>36.243155286195282</v>
      </c>
      <c r="W10" s="20">
        <f t="shared" si="0"/>
        <v>35.349213355874895</v>
      </c>
      <c r="X10" s="20">
        <f t="shared" ref="X10" si="10">+X6*X12+X9</f>
        <v>2.0465245984784448</v>
      </c>
      <c r="Y10" s="20">
        <f t="shared" ref="Y10:AA10" si="11">+Y6*Y12+Y9</f>
        <v>12.325672189349113</v>
      </c>
      <c r="Z10" s="20">
        <f t="shared" si="11"/>
        <v>12.325672189349113</v>
      </c>
      <c r="AA10" s="20">
        <f t="shared" si="11"/>
        <v>12.325672189349113</v>
      </c>
      <c r="AB10" s="20">
        <f t="shared" si="0"/>
        <v>35.349213355874895</v>
      </c>
      <c r="AC10" s="20">
        <f t="shared" ref="AC10:AD10" si="12">+AC6*AC12+AC9</f>
        <v>35.349213355874895</v>
      </c>
      <c r="AD10" s="20">
        <f t="shared" si="12"/>
        <v>35.349213355874895</v>
      </c>
      <c r="AE10" s="20">
        <f t="shared" ref="AE10" si="13">+AE6*AE12+AE9</f>
        <v>35.349213355874895</v>
      </c>
      <c r="AF10" s="20">
        <f t="shared" ref="AF10:AG10" si="14">+AF6*AF12+AF9</f>
        <v>12.325672189349113</v>
      </c>
      <c r="AG10" s="20">
        <f t="shared" si="14"/>
        <v>35.349213355874895</v>
      </c>
      <c r="AH10" s="20">
        <f t="shared" si="0"/>
        <v>35.698054888701037</v>
      </c>
      <c r="AI10" s="20">
        <f t="shared" ref="AI10" si="15">+AI6*AI12+AI9</f>
        <v>2.3953661313045926</v>
      </c>
      <c r="AJ10" s="20">
        <f t="shared" ref="AJ10:AL10" si="16">+AJ6*AJ12+AJ9</f>
        <v>14.767562919132148</v>
      </c>
      <c r="AK10" s="20">
        <f t="shared" si="16"/>
        <v>14.767562919132148</v>
      </c>
      <c r="AL10" s="20">
        <f t="shared" si="16"/>
        <v>14.767562919132148</v>
      </c>
      <c r="AM10" s="20">
        <f t="shared" si="0"/>
        <v>35.698054888701037</v>
      </c>
      <c r="AN10" s="20">
        <f t="shared" ref="AN10:AO10" si="17">+AN6*AN12+AN9</f>
        <v>35.698054888701037</v>
      </c>
      <c r="AO10" s="20">
        <f t="shared" si="17"/>
        <v>35.698054888701037</v>
      </c>
      <c r="AP10" s="20">
        <f t="shared" ref="AP10" si="18">+AP6*AP12+AP9</f>
        <v>35.698054888701037</v>
      </c>
      <c r="AQ10" s="20">
        <f t="shared" ref="AQ10:AR10" si="19">+AQ6*AQ12+AQ9</f>
        <v>14.767562919132148</v>
      </c>
      <c r="AR10" s="20">
        <f t="shared" si="19"/>
        <v>35.698054888701037</v>
      </c>
      <c r="AS10" s="20">
        <f t="shared" si="0"/>
        <v>36.395737954353343</v>
      </c>
      <c r="AT10" s="20">
        <f t="shared" ref="AT10" si="20">+AT6*AT12+AT9</f>
        <v>3.0930491969568896</v>
      </c>
      <c r="AU10" s="20">
        <f t="shared" ref="AU10:AW10" si="21">+AU6*AU12+AU9</f>
        <v>19.651344378698226</v>
      </c>
      <c r="AV10" s="20">
        <f t="shared" si="21"/>
        <v>19.651344378698226</v>
      </c>
      <c r="AW10" s="20">
        <f t="shared" si="21"/>
        <v>19.651344378698226</v>
      </c>
      <c r="AX10" s="20">
        <f t="shared" si="0"/>
        <v>36.395737954353343</v>
      </c>
      <c r="AY10" s="20">
        <f t="shared" ref="AY10:AZ10" si="22">+AY6*AY12+AY9</f>
        <v>36.395737954353343</v>
      </c>
      <c r="AZ10" s="20">
        <f t="shared" si="22"/>
        <v>36.395737954353343</v>
      </c>
      <c r="BA10" s="20">
        <f t="shared" ref="BA10" si="23">+BA6*BA12+BA9</f>
        <v>36.395737954353343</v>
      </c>
      <c r="BB10" s="20">
        <f t="shared" ref="BB10:BC10" si="24">+BB6*BB12+BB9</f>
        <v>19.651344378698226</v>
      </c>
      <c r="BC10" s="20">
        <f t="shared" si="24"/>
        <v>36.395737954353343</v>
      </c>
      <c r="BD10" s="20">
        <f t="shared" si="0"/>
        <v>21.063756476041739</v>
      </c>
      <c r="BE10" s="20">
        <f t="shared" ref="BE10:BG10" si="25">+BE6*BE12+BE9</f>
        <v>7.7425925690802968</v>
      </c>
      <c r="BF10" s="20">
        <f t="shared" si="25"/>
        <v>7.7425925690802968</v>
      </c>
      <c r="BG10" s="20">
        <f t="shared" si="25"/>
        <v>7.7425925690802968</v>
      </c>
      <c r="BH10" s="20">
        <f t="shared" si="0"/>
        <v>21.063756476041739</v>
      </c>
      <c r="BI10" s="20">
        <f t="shared" ref="BI10:BJ10" si="26">+BI6*BI12+BI9</f>
        <v>21.063756476041739</v>
      </c>
      <c r="BJ10" s="20">
        <f t="shared" si="26"/>
        <v>21.063756476041739</v>
      </c>
      <c r="BK10" s="20">
        <f t="shared" ref="BK10" si="27">+BK6*BK12+BK9</f>
        <v>21.063756476041739</v>
      </c>
      <c r="BL10" s="20">
        <f t="shared" ref="BL10" si="28">+BL6*BL12+BL9</f>
        <v>21.063756476041739</v>
      </c>
      <c r="BM10" s="20">
        <f t="shared" si="0"/>
        <v>37.127512952083478</v>
      </c>
      <c r="BN10" s="20">
        <f t="shared" ref="BN10:BP10" si="29">+BN6*BN12+BN9</f>
        <v>10.485185138160594</v>
      </c>
      <c r="BO10" s="20">
        <f t="shared" si="29"/>
        <v>10.485185138160594</v>
      </c>
      <c r="BP10" s="20">
        <f t="shared" si="29"/>
        <v>10.485185138160594</v>
      </c>
      <c r="BQ10" s="20">
        <f t="shared" si="0"/>
        <v>37.127512952083478</v>
      </c>
      <c r="BR10" s="20">
        <f t="shared" ref="BR10:BS10" si="30">+BR6*BR12+BR9</f>
        <v>37.127512952083478</v>
      </c>
      <c r="BS10" s="20">
        <f t="shared" si="30"/>
        <v>37.127512952083478</v>
      </c>
      <c r="BT10" s="20">
        <f t="shared" ref="BT10" si="31">+BT6*BT12+BT9</f>
        <v>37.127512952083478</v>
      </c>
      <c r="BU10" s="20">
        <f t="shared" ref="BU10" si="32">+BU6*BU12+BU9</f>
        <v>10.485185138160594</v>
      </c>
      <c r="BV10" s="20">
        <f t="shared" ref="BV10" si="33">+BV6*BV12+BV9</f>
        <v>37.127512952083478</v>
      </c>
      <c r="BW10" s="20">
        <f t="shared" si="0"/>
        <v>34.938320157207443</v>
      </c>
      <c r="BX10" s="20">
        <f t="shared" ref="BX10:BZ10" si="34">+BX6*BX12+BX9</f>
        <v>11.985608036681736</v>
      </c>
      <c r="BY10" s="20">
        <f t="shared" si="34"/>
        <v>11.985608036681736</v>
      </c>
      <c r="BZ10" s="20">
        <f t="shared" si="34"/>
        <v>11.985608036681736</v>
      </c>
      <c r="CA10" s="20">
        <f t="shared" si="0"/>
        <v>34.938320157207443</v>
      </c>
      <c r="CB10" s="20">
        <f t="shared" ref="CB10:CC10" si="35">+CB6*CB12+CB9</f>
        <v>34.938320157207443</v>
      </c>
      <c r="CC10" s="20">
        <f t="shared" si="35"/>
        <v>34.938320157207443</v>
      </c>
      <c r="CD10" s="20">
        <f t="shared" ref="CD10" si="36">+CD6*CD12+CD9</f>
        <v>34.938320157207443</v>
      </c>
      <c r="CE10" s="20">
        <f t="shared" ref="CE10" si="37">+CE6*CE12+CE9</f>
        <v>11.985608036681736</v>
      </c>
      <c r="CF10" s="20">
        <f t="shared" ref="CF10:CG10" si="38">+CF6*CF12+CF9</f>
        <v>1.997944005240248</v>
      </c>
      <c r="CG10" s="20">
        <f t="shared" si="38"/>
        <v>34.938320157207443</v>
      </c>
    </row>
    <row r="11" spans="1:85" s="17" customFormat="1">
      <c r="A11" s="17" t="s">
        <v>40</v>
      </c>
      <c r="C11" s="20">
        <f t="shared" ref="C11:CA11" si="39">0.5*(C10-C9)+C9</f>
        <v>20.473429494949496</v>
      </c>
      <c r="D11" s="20">
        <f t="shared" ref="D11:F11" si="40">0.5*(D10-D9)+D9</f>
        <v>7.2565418013468017</v>
      </c>
      <c r="E11" s="20">
        <f t="shared" si="40"/>
        <v>7.2565418013468017</v>
      </c>
      <c r="F11" s="20">
        <f t="shared" si="40"/>
        <v>7.2565418013468017</v>
      </c>
      <c r="G11" s="20">
        <f t="shared" si="39"/>
        <v>20.473429494949496</v>
      </c>
      <c r="H11" s="20">
        <f t="shared" ref="H11:I11" si="41">0.5*(H10-H9)+H9</f>
        <v>20.473429494949496</v>
      </c>
      <c r="I11" s="20">
        <f t="shared" si="41"/>
        <v>20.473429494949496</v>
      </c>
      <c r="J11" s="20">
        <f t="shared" ref="J11" si="42">0.5*(J10-J9)+J9</f>
        <v>20.473429494949496</v>
      </c>
      <c r="K11" s="20">
        <f t="shared" si="39"/>
        <v>7.2565418013468017</v>
      </c>
      <c r="L11" s="20">
        <f t="shared" ref="L11" si="43">0.5*(L10-L9)+L9</f>
        <v>20.473429494949496</v>
      </c>
      <c r="M11" s="20">
        <f t="shared" ref="M11:U11" si="44">0.5*(M10-M9)+M9</f>
        <v>20.621577643097641</v>
      </c>
      <c r="N11" s="20">
        <f t="shared" ref="N11:P11" si="45">0.5*(N10-N9)+N9</f>
        <v>9.5562934792368122</v>
      </c>
      <c r="O11" s="20">
        <f t="shared" si="45"/>
        <v>9.5562934792368122</v>
      </c>
      <c r="P11" s="20">
        <f t="shared" si="45"/>
        <v>9.5562934792368122</v>
      </c>
      <c r="Q11" s="20">
        <f t="shared" si="44"/>
        <v>20.621577643097641</v>
      </c>
      <c r="R11" s="20">
        <f t="shared" ref="R11:S11" si="46">0.5*(R10-R9)+R9</f>
        <v>20.621577643097641</v>
      </c>
      <c r="S11" s="20">
        <f t="shared" si="46"/>
        <v>20.621577643097641</v>
      </c>
      <c r="T11" s="20">
        <f t="shared" ref="T11" si="47">0.5*(T10-T9)+T9</f>
        <v>20.621577643097641</v>
      </c>
      <c r="U11" s="20">
        <f t="shared" si="44"/>
        <v>9.5562934792368122</v>
      </c>
      <c r="V11" s="20">
        <f t="shared" ref="V11" si="48">0.5*(V10-V9)+V9</f>
        <v>20.621577643097641</v>
      </c>
      <c r="W11" s="20">
        <f>0.5*(W10-W9)+W9</f>
        <v>20.174606677937447</v>
      </c>
      <c r="X11" s="20">
        <f t="shared" ref="X11" si="49">0.5*(X10-X9)+X9</f>
        <v>1.5232622992392224</v>
      </c>
      <c r="Y11" s="20">
        <f t="shared" ref="Y11:AA11" si="50">0.5*(Y10-Y9)+Y9</f>
        <v>8.6628360946745566</v>
      </c>
      <c r="Z11" s="20">
        <f t="shared" si="50"/>
        <v>8.6628360946745566</v>
      </c>
      <c r="AA11" s="20">
        <f t="shared" si="50"/>
        <v>8.6628360946745566</v>
      </c>
      <c r="AB11" s="20">
        <f t="shared" si="39"/>
        <v>20.174606677937447</v>
      </c>
      <c r="AC11" s="20">
        <f t="shared" ref="AC11:AD11" si="51">0.5*(AC10-AC9)+AC9</f>
        <v>20.174606677937447</v>
      </c>
      <c r="AD11" s="20">
        <f t="shared" si="51"/>
        <v>20.174606677937447</v>
      </c>
      <c r="AE11" s="20">
        <f t="shared" ref="AE11" si="52">0.5*(AE10-AE9)+AE9</f>
        <v>20.174606677937447</v>
      </c>
      <c r="AF11" s="20">
        <f t="shared" ref="AF11:AG11" si="53">0.5*(AF10-AF9)+AF9</f>
        <v>8.6628360946745566</v>
      </c>
      <c r="AG11" s="20">
        <f t="shared" si="53"/>
        <v>20.174606677937447</v>
      </c>
      <c r="AH11" s="20">
        <f t="shared" si="39"/>
        <v>20.349027444350519</v>
      </c>
      <c r="AI11" s="20">
        <f t="shared" ref="AI11" si="54">0.5*(AI10-AI9)+AI9</f>
        <v>1.6976830656522963</v>
      </c>
      <c r="AJ11" s="20">
        <f t="shared" ref="AJ11:AL11" si="55">0.5*(AJ10-AJ9)+AJ9</f>
        <v>9.8837814595660731</v>
      </c>
      <c r="AK11" s="20">
        <f t="shared" si="55"/>
        <v>9.8837814595660731</v>
      </c>
      <c r="AL11" s="20">
        <f t="shared" si="55"/>
        <v>9.8837814595660731</v>
      </c>
      <c r="AM11" s="20">
        <f t="shared" si="39"/>
        <v>20.349027444350519</v>
      </c>
      <c r="AN11" s="20">
        <f t="shared" ref="AN11:AO11" si="56">0.5*(AN10-AN9)+AN9</f>
        <v>20.349027444350519</v>
      </c>
      <c r="AO11" s="20">
        <f t="shared" si="56"/>
        <v>20.349027444350519</v>
      </c>
      <c r="AP11" s="20">
        <f t="shared" ref="AP11" si="57">0.5*(AP10-AP9)+AP9</f>
        <v>20.349027444350519</v>
      </c>
      <c r="AQ11" s="20">
        <f t="shared" ref="AQ11:AR11" si="58">0.5*(AQ10-AQ9)+AQ9</f>
        <v>9.8837814595660731</v>
      </c>
      <c r="AR11" s="20">
        <f t="shared" si="58"/>
        <v>20.349027444350519</v>
      </c>
      <c r="AS11" s="20">
        <f t="shared" si="39"/>
        <v>20.697868977176672</v>
      </c>
      <c r="AT11" s="20">
        <f t="shared" ref="AT11" si="59">0.5*(AT10-AT9)+AT9</f>
        <v>2.0465245984784448</v>
      </c>
      <c r="AU11" s="20">
        <f t="shared" ref="AU11:AW11" si="60">0.5*(AU10-AU9)+AU9</f>
        <v>12.325672189349113</v>
      </c>
      <c r="AV11" s="20">
        <f t="shared" si="60"/>
        <v>12.325672189349113</v>
      </c>
      <c r="AW11" s="20">
        <f t="shared" si="60"/>
        <v>12.325672189349113</v>
      </c>
      <c r="AX11" s="20">
        <f t="shared" si="39"/>
        <v>20.697868977176672</v>
      </c>
      <c r="AY11" s="20">
        <f t="shared" ref="AY11:AZ11" si="61">0.5*(AY10-AY9)+AY9</f>
        <v>20.697868977176672</v>
      </c>
      <c r="AZ11" s="20">
        <f t="shared" si="61"/>
        <v>20.697868977176672</v>
      </c>
      <c r="BA11" s="20">
        <f t="shared" ref="BA11" si="62">0.5*(BA10-BA9)+BA9</f>
        <v>20.697868977176672</v>
      </c>
      <c r="BB11" s="20">
        <f t="shared" ref="BB11:BC11" si="63">0.5*(BB10-BB9)+BB9</f>
        <v>12.325672189349113</v>
      </c>
      <c r="BC11" s="20">
        <f t="shared" si="63"/>
        <v>20.697868977176672</v>
      </c>
      <c r="BD11" s="20">
        <f t="shared" si="39"/>
        <v>13.03187823802087</v>
      </c>
      <c r="BE11" s="20">
        <f t="shared" ref="BE11:BG11" si="64">0.5*(BE10-BE9)+BE9</f>
        <v>6.3712962845401488</v>
      </c>
      <c r="BF11" s="20">
        <f t="shared" si="64"/>
        <v>6.3712962845401488</v>
      </c>
      <c r="BG11" s="20">
        <f t="shared" si="64"/>
        <v>6.3712962845401488</v>
      </c>
      <c r="BH11" s="20">
        <f t="shared" si="39"/>
        <v>13.03187823802087</v>
      </c>
      <c r="BI11" s="20">
        <f t="shared" ref="BI11:BJ11" si="65">0.5*(BI10-BI9)+BI9</f>
        <v>13.03187823802087</v>
      </c>
      <c r="BJ11" s="20">
        <f t="shared" si="65"/>
        <v>13.03187823802087</v>
      </c>
      <c r="BK11" s="20">
        <f t="shared" ref="BK11" si="66">0.5*(BK10-BK9)+BK9</f>
        <v>13.03187823802087</v>
      </c>
      <c r="BL11" s="20">
        <f t="shared" ref="BL11" si="67">0.5*(BL10-BL9)+BL9</f>
        <v>13.03187823802087</v>
      </c>
      <c r="BM11" s="20">
        <f t="shared" si="39"/>
        <v>21.063756476041739</v>
      </c>
      <c r="BN11" s="20">
        <f t="shared" ref="BN11:BP11" si="68">0.5*(BN10-BN9)+BN9</f>
        <v>7.7425925690802968</v>
      </c>
      <c r="BO11" s="20">
        <f t="shared" si="68"/>
        <v>7.7425925690802968</v>
      </c>
      <c r="BP11" s="20">
        <f t="shared" si="68"/>
        <v>7.7425925690802968</v>
      </c>
      <c r="BQ11" s="20">
        <f t="shared" si="39"/>
        <v>21.063756476041739</v>
      </c>
      <c r="BR11" s="20">
        <f t="shared" ref="BR11:BS11" si="69">0.5*(BR10-BR9)+BR9</f>
        <v>21.063756476041739</v>
      </c>
      <c r="BS11" s="20">
        <f t="shared" si="69"/>
        <v>21.063756476041739</v>
      </c>
      <c r="BT11" s="20">
        <f t="shared" ref="BT11" si="70">0.5*(BT10-BT9)+BT9</f>
        <v>21.063756476041739</v>
      </c>
      <c r="BU11" s="20">
        <f t="shared" ref="BU11" si="71">0.5*(BU10-BU9)+BU9</f>
        <v>7.7425925690802968</v>
      </c>
      <c r="BV11" s="20">
        <f t="shared" ref="BV11" si="72">0.5*(BV10-BV9)+BV9</f>
        <v>21.063756476041739</v>
      </c>
      <c r="BW11" s="20">
        <f t="shared" si="39"/>
        <v>19.969160078603721</v>
      </c>
      <c r="BX11" s="20">
        <f t="shared" ref="BX11:BZ11" si="73">0.5*(BX10-BX9)+BX9</f>
        <v>8.492804018340868</v>
      </c>
      <c r="BY11" s="20">
        <f t="shared" si="73"/>
        <v>8.492804018340868</v>
      </c>
      <c r="BZ11" s="20">
        <f t="shared" si="73"/>
        <v>8.492804018340868</v>
      </c>
      <c r="CA11" s="20">
        <f t="shared" si="39"/>
        <v>19.969160078603721</v>
      </c>
      <c r="CB11" s="20">
        <f t="shared" ref="CB11:CC11" si="74">0.5*(CB10-CB9)+CB9</f>
        <v>19.969160078603721</v>
      </c>
      <c r="CC11" s="20">
        <f t="shared" si="74"/>
        <v>19.969160078603721</v>
      </c>
      <c r="CD11" s="20">
        <f t="shared" ref="CD11" si="75">0.5*(CD10-CD9)+CD9</f>
        <v>19.969160078603721</v>
      </c>
      <c r="CE11" s="20">
        <f t="shared" ref="CE11" si="76">0.5*(CE10-CE9)+CE9</f>
        <v>8.492804018340868</v>
      </c>
      <c r="CF11" s="20">
        <f t="shared" ref="CF11:CG11" si="77">0.5*(CF10-CF9)+CF9</f>
        <v>1.4989720026201239</v>
      </c>
      <c r="CG11" s="20">
        <f t="shared" si="77"/>
        <v>19.969160078603721</v>
      </c>
    </row>
    <row r="12" spans="1:85">
      <c r="A12" s="2" t="s">
        <v>41</v>
      </c>
      <c r="C12" s="4">
        <f t="shared" ref="C12:CA12" si="78">+C107</f>
        <v>0.644726228956229</v>
      </c>
      <c r="D12" s="4">
        <f t="shared" ref="D12:F12" si="79">+D107</f>
        <v>0.644726228956229</v>
      </c>
      <c r="E12" s="4">
        <f t="shared" si="79"/>
        <v>0.644726228956229</v>
      </c>
      <c r="F12" s="4">
        <f t="shared" si="79"/>
        <v>0.644726228956229</v>
      </c>
      <c r="G12" s="4">
        <f t="shared" si="78"/>
        <v>0.644726228956229</v>
      </c>
      <c r="H12" s="4">
        <f t="shared" ref="H12:I12" si="80">+H107</f>
        <v>0.644726228956229</v>
      </c>
      <c r="I12" s="4">
        <f t="shared" si="80"/>
        <v>0.644726228956229</v>
      </c>
      <c r="J12" s="4">
        <f t="shared" ref="J12" si="81">+J107</f>
        <v>0.644726228956229</v>
      </c>
      <c r="K12" s="4">
        <f t="shared" si="78"/>
        <v>0.644726228956229</v>
      </c>
      <c r="L12" s="4">
        <f t="shared" ref="L12" si="82">+L107</f>
        <v>0.644726228956229</v>
      </c>
      <c r="M12" s="4">
        <f t="shared" ref="M12:U12" si="83">+M107</f>
        <v>1.3017981369248035</v>
      </c>
      <c r="N12" s="4">
        <f t="shared" ref="N12:P12" si="84">+N107</f>
        <v>1.3017981369248035</v>
      </c>
      <c r="O12" s="4">
        <f t="shared" si="84"/>
        <v>1.3017981369248035</v>
      </c>
      <c r="P12" s="4">
        <f t="shared" si="84"/>
        <v>1.3017981369248035</v>
      </c>
      <c r="Q12" s="4">
        <f t="shared" si="83"/>
        <v>1.3017981369248035</v>
      </c>
      <c r="R12" s="4">
        <f t="shared" ref="R12:S12" si="85">+R107</f>
        <v>1.3017981369248035</v>
      </c>
      <c r="S12" s="4">
        <f t="shared" si="85"/>
        <v>1.3017981369248035</v>
      </c>
      <c r="T12" s="4">
        <f t="shared" ref="T12" si="86">+T107</f>
        <v>1.3017981369248035</v>
      </c>
      <c r="U12" s="4">
        <f t="shared" si="83"/>
        <v>1.3017981369248035</v>
      </c>
      <c r="V12" s="4">
        <f t="shared" ref="V12" si="87">+V107</f>
        <v>1.3017981369248035</v>
      </c>
      <c r="W12" s="4">
        <f t="shared" si="78"/>
        <v>1.0465245984784448</v>
      </c>
      <c r="X12" s="4">
        <f t="shared" ref="X12" si="88">+X107</f>
        <v>1.0465245984784448</v>
      </c>
      <c r="Y12" s="4">
        <f t="shared" ref="Y12:AA12" si="89">+Y107</f>
        <v>1.0465245984784448</v>
      </c>
      <c r="Z12" s="4">
        <f t="shared" si="89"/>
        <v>1.0465245984784448</v>
      </c>
      <c r="AA12" s="4">
        <f t="shared" si="89"/>
        <v>1.0465245984784448</v>
      </c>
      <c r="AB12" s="4">
        <f t="shared" si="78"/>
        <v>1.0465245984784448</v>
      </c>
      <c r="AC12" s="4">
        <f t="shared" ref="AC12:AD12" si="90">+AC107</f>
        <v>1.0465245984784448</v>
      </c>
      <c r="AD12" s="4">
        <f t="shared" si="90"/>
        <v>1.0465245984784448</v>
      </c>
      <c r="AE12" s="4">
        <f t="shared" ref="AE12" si="91">+AE107</f>
        <v>1.0465245984784448</v>
      </c>
      <c r="AF12" s="4">
        <f t="shared" ref="AF12:AG12" si="92">+AF107</f>
        <v>1.0465245984784448</v>
      </c>
      <c r="AG12" s="4">
        <f t="shared" si="92"/>
        <v>1.0465245984784448</v>
      </c>
      <c r="AH12" s="4">
        <f t="shared" si="78"/>
        <v>1.3953661313045926</v>
      </c>
      <c r="AI12" s="4">
        <f t="shared" ref="AI12" si="93">+AI107</f>
        <v>1.3953661313045926</v>
      </c>
      <c r="AJ12" s="4">
        <f t="shared" ref="AJ12:AL12" si="94">+AJ107</f>
        <v>1.3953661313045926</v>
      </c>
      <c r="AK12" s="4">
        <f t="shared" si="94"/>
        <v>1.3953661313045926</v>
      </c>
      <c r="AL12" s="4">
        <f t="shared" si="94"/>
        <v>1.3953661313045926</v>
      </c>
      <c r="AM12" s="4">
        <f t="shared" si="78"/>
        <v>1.3953661313045926</v>
      </c>
      <c r="AN12" s="4">
        <f t="shared" ref="AN12:AO12" si="95">+AN107</f>
        <v>1.3953661313045926</v>
      </c>
      <c r="AO12" s="4">
        <f t="shared" si="95"/>
        <v>1.3953661313045926</v>
      </c>
      <c r="AP12" s="4">
        <f t="shared" ref="AP12" si="96">+AP107</f>
        <v>1.3953661313045926</v>
      </c>
      <c r="AQ12" s="4">
        <f t="shared" ref="AQ12:AR12" si="97">+AQ107</f>
        <v>1.3953661313045926</v>
      </c>
      <c r="AR12" s="4">
        <f t="shared" si="97"/>
        <v>1.3953661313045926</v>
      </c>
      <c r="AS12" s="4">
        <f t="shared" si="78"/>
        <v>2.0930491969568896</v>
      </c>
      <c r="AT12" s="4">
        <f t="shared" ref="AT12" si="98">+AT107</f>
        <v>2.0930491969568896</v>
      </c>
      <c r="AU12" s="4">
        <f t="shared" ref="AU12:AW12" si="99">+AU107</f>
        <v>2.0930491969568896</v>
      </c>
      <c r="AV12" s="4">
        <f t="shared" si="99"/>
        <v>2.0930491969568896</v>
      </c>
      <c r="AW12" s="4">
        <f t="shared" si="99"/>
        <v>2.0930491969568896</v>
      </c>
      <c r="AX12" s="4">
        <f t="shared" si="78"/>
        <v>2.0930491969568896</v>
      </c>
      <c r="AY12" s="4">
        <f t="shared" ref="AY12:AZ12" si="100">+AY107</f>
        <v>2.0930491969568896</v>
      </c>
      <c r="AZ12" s="4">
        <f t="shared" si="100"/>
        <v>2.0930491969568896</v>
      </c>
      <c r="BA12" s="4">
        <f t="shared" ref="BA12" si="101">+BA107</f>
        <v>2.0930491969568896</v>
      </c>
      <c r="BB12" s="4">
        <f t="shared" ref="BB12:BC12" si="102">+BB107</f>
        <v>2.0930491969568896</v>
      </c>
      <c r="BC12" s="4">
        <f t="shared" si="102"/>
        <v>2.0930491969568896</v>
      </c>
      <c r="BD12" s="4">
        <f t="shared" si="78"/>
        <v>0.39179893844004243</v>
      </c>
      <c r="BE12" s="4">
        <f t="shared" ref="BE12:BG12" si="103">+BE107</f>
        <v>0.39179893844004243</v>
      </c>
      <c r="BF12" s="4">
        <f t="shared" si="103"/>
        <v>0.39179893844004243</v>
      </c>
      <c r="BG12" s="4">
        <f t="shared" si="103"/>
        <v>0.39179893844004243</v>
      </c>
      <c r="BH12" s="4">
        <f t="shared" si="78"/>
        <v>0.39179893844004243</v>
      </c>
      <c r="BI12" s="4">
        <f t="shared" ref="BI12:BJ12" si="104">+BI107</f>
        <v>0.39179893844004243</v>
      </c>
      <c r="BJ12" s="4">
        <f t="shared" si="104"/>
        <v>0.39179893844004243</v>
      </c>
      <c r="BK12" s="4">
        <f t="shared" ref="BK12" si="105">+BK107</f>
        <v>0.39179893844004243</v>
      </c>
      <c r="BL12" s="4">
        <f t="shared" ref="BL12" si="106">+BL107</f>
        <v>0.39179893844004243</v>
      </c>
      <c r="BM12" s="4">
        <f t="shared" si="78"/>
        <v>0.78359787688008486</v>
      </c>
      <c r="BN12" s="4">
        <f t="shared" ref="BN12:BP12" si="107">+BN107</f>
        <v>0.78359787688008486</v>
      </c>
      <c r="BO12" s="4">
        <f t="shared" si="107"/>
        <v>0.78359787688008486</v>
      </c>
      <c r="BP12" s="4">
        <f t="shared" si="107"/>
        <v>0.78359787688008486</v>
      </c>
      <c r="BQ12" s="4">
        <f t="shared" si="78"/>
        <v>0.78359787688008486</v>
      </c>
      <c r="BR12" s="4">
        <f t="shared" ref="BR12:BS12" si="108">+BR107</f>
        <v>0.78359787688008486</v>
      </c>
      <c r="BS12" s="4">
        <f t="shared" si="108"/>
        <v>0.78359787688008486</v>
      </c>
      <c r="BT12" s="4">
        <f t="shared" ref="BT12" si="109">+BT107</f>
        <v>0.78359787688008486</v>
      </c>
      <c r="BU12" s="4">
        <f t="shared" ref="BU12" si="110">+BU107</f>
        <v>0.78359787688008486</v>
      </c>
      <c r="BV12" s="4">
        <f t="shared" ref="BV12" si="111">+BV107</f>
        <v>0.78359787688008486</v>
      </c>
      <c r="BW12" s="4">
        <f t="shared" si="78"/>
        <v>0.99794400524024796</v>
      </c>
      <c r="BX12" s="4">
        <f t="shared" ref="BX12:BZ12" si="112">+BX107</f>
        <v>0.99794400524024796</v>
      </c>
      <c r="BY12" s="4">
        <f t="shared" si="112"/>
        <v>0.99794400524024796</v>
      </c>
      <c r="BZ12" s="4">
        <f t="shared" si="112"/>
        <v>0.99794400524024796</v>
      </c>
      <c r="CA12" s="4">
        <f t="shared" si="78"/>
        <v>0.99794400524024796</v>
      </c>
      <c r="CB12" s="4">
        <f t="shared" ref="CB12:CC12" si="113">+CB107</f>
        <v>0.99794400524024796</v>
      </c>
      <c r="CC12" s="4">
        <f t="shared" si="113"/>
        <v>0.99794400524024796</v>
      </c>
      <c r="CD12" s="4">
        <f t="shared" ref="CD12" si="114">+CD107</f>
        <v>0.99794400524024796</v>
      </c>
      <c r="CE12" s="4">
        <f t="shared" ref="CE12" si="115">+CE107</f>
        <v>0.99794400524024796</v>
      </c>
      <c r="CF12" s="4">
        <f t="shared" ref="CF12:CG12" si="116">+CF107</f>
        <v>0.99794400524024796</v>
      </c>
      <c r="CG12" s="4">
        <f t="shared" si="116"/>
        <v>0.99794400524024796</v>
      </c>
    </row>
    <row r="13" spans="1:85">
      <c r="A13" s="2" t="s">
        <v>42</v>
      </c>
      <c r="C13" s="4">
        <f t="shared" ref="C13:J13" si="117">+C11/C12</f>
        <v>31.755229701286829</v>
      </c>
      <c r="D13" s="4">
        <f t="shared" si="117"/>
        <v>11.255229701286829</v>
      </c>
      <c r="E13" s="4">
        <f t="shared" si="117"/>
        <v>11.255229701286829</v>
      </c>
      <c r="F13" s="4">
        <f t="shared" si="117"/>
        <v>11.255229701286829</v>
      </c>
      <c r="G13" s="4">
        <f t="shared" si="117"/>
        <v>31.755229701286829</v>
      </c>
      <c r="H13" s="4">
        <f t="shared" si="117"/>
        <v>31.755229701286829</v>
      </c>
      <c r="I13" s="4">
        <f t="shared" si="117"/>
        <v>31.755229701286829</v>
      </c>
      <c r="J13" s="4">
        <f t="shared" si="117"/>
        <v>31.755229701286829</v>
      </c>
      <c r="K13" s="4">
        <f t="shared" ref="K13:CA13" si="118">+K11/K12</f>
        <v>11.255229701286829</v>
      </c>
      <c r="L13" s="4">
        <f t="shared" ref="L13" si="119">+L11/L12</f>
        <v>31.755229701286829</v>
      </c>
      <c r="M13" s="4">
        <f t="shared" ref="M13:U13" si="120">+M11/M12</f>
        <v>15.840841262694799</v>
      </c>
      <c r="N13" s="4">
        <f t="shared" ref="N13:P13" si="121">+N11/N12</f>
        <v>7.3408412626947994</v>
      </c>
      <c r="O13" s="4">
        <f t="shared" si="121"/>
        <v>7.3408412626947994</v>
      </c>
      <c r="P13" s="4">
        <f t="shared" si="121"/>
        <v>7.3408412626947994</v>
      </c>
      <c r="Q13" s="4">
        <f t="shared" si="120"/>
        <v>15.840841262694799</v>
      </c>
      <c r="R13" s="4">
        <f t="shared" ref="R13:S13" si="122">+R11/R12</f>
        <v>15.840841262694799</v>
      </c>
      <c r="S13" s="4">
        <f t="shared" si="122"/>
        <v>15.840841262694799</v>
      </c>
      <c r="T13" s="4">
        <f t="shared" ref="T13" si="123">+T11/T12</f>
        <v>15.840841262694799</v>
      </c>
      <c r="U13" s="4">
        <f t="shared" si="120"/>
        <v>7.3408412626947994</v>
      </c>
      <c r="V13" s="4">
        <f t="shared" ref="V13" si="124">+V11/V12</f>
        <v>15.840841262694799</v>
      </c>
      <c r="W13" s="4">
        <f>+W11/W12</f>
        <v>19.277718562248378</v>
      </c>
      <c r="X13" s="4">
        <f t="shared" ref="X13" si="125">+X11/X12</f>
        <v>1.4555437124496762</v>
      </c>
      <c r="Y13" s="4">
        <f t="shared" ref="Y13:AA13" si="126">+Y11/Y12</f>
        <v>8.2777185622483813</v>
      </c>
      <c r="Z13" s="4">
        <f t="shared" si="126"/>
        <v>8.2777185622483813</v>
      </c>
      <c r="AA13" s="4">
        <f t="shared" si="126"/>
        <v>8.2777185622483813</v>
      </c>
      <c r="AB13" s="4">
        <f t="shared" si="118"/>
        <v>19.277718562248378</v>
      </c>
      <c r="AC13" s="4">
        <f t="shared" ref="AC13:AD13" si="127">+AC11/AC12</f>
        <v>19.277718562248378</v>
      </c>
      <c r="AD13" s="4">
        <f t="shared" si="127"/>
        <v>19.277718562248378</v>
      </c>
      <c r="AE13" s="4">
        <f t="shared" ref="AE13" si="128">+AE11/AE12</f>
        <v>19.277718562248378</v>
      </c>
      <c r="AF13" s="4">
        <f t="shared" ref="AF13:AG13" si="129">+AF11/AF12</f>
        <v>8.2777185622483813</v>
      </c>
      <c r="AG13" s="4">
        <f t="shared" si="129"/>
        <v>19.277718562248378</v>
      </c>
      <c r="AH13" s="4">
        <f t="shared" si="118"/>
        <v>14.583288921686288</v>
      </c>
      <c r="AI13" s="4">
        <f t="shared" ref="AI13" si="130">+AI11/AI12</f>
        <v>1.2166577843372575</v>
      </c>
      <c r="AJ13" s="4">
        <f t="shared" ref="AJ13:AL13" si="131">+AJ11/AJ12</f>
        <v>7.083288921686286</v>
      </c>
      <c r="AK13" s="4">
        <f t="shared" si="131"/>
        <v>7.083288921686286</v>
      </c>
      <c r="AL13" s="4">
        <f t="shared" si="131"/>
        <v>7.083288921686286</v>
      </c>
      <c r="AM13" s="4">
        <f t="shared" si="118"/>
        <v>14.583288921686288</v>
      </c>
      <c r="AN13" s="4">
        <f t="shared" ref="AN13:AO13" si="132">+AN11/AN12</f>
        <v>14.583288921686288</v>
      </c>
      <c r="AO13" s="4">
        <f t="shared" si="132"/>
        <v>14.583288921686288</v>
      </c>
      <c r="AP13" s="4">
        <f t="shared" ref="AP13" si="133">+AP11/AP12</f>
        <v>14.583288921686288</v>
      </c>
      <c r="AQ13" s="4">
        <f t="shared" ref="AQ13:AR13" si="134">+AQ11/AQ12</f>
        <v>7.083288921686286</v>
      </c>
      <c r="AR13" s="4">
        <f t="shared" si="134"/>
        <v>14.583288921686288</v>
      </c>
      <c r="AS13" s="4">
        <f t="shared" si="118"/>
        <v>9.8888592811241907</v>
      </c>
      <c r="AT13" s="4">
        <f t="shared" ref="AT13" si="135">+AT11/AT12</f>
        <v>0.97777185622483809</v>
      </c>
      <c r="AU13" s="4">
        <f t="shared" ref="AU13:AW13" si="136">+AU11/AU12</f>
        <v>5.8888592811241907</v>
      </c>
      <c r="AV13" s="4">
        <f t="shared" si="136"/>
        <v>5.8888592811241907</v>
      </c>
      <c r="AW13" s="4">
        <f t="shared" si="136"/>
        <v>5.8888592811241907</v>
      </c>
      <c r="AX13" s="4">
        <f t="shared" si="118"/>
        <v>9.8888592811241907</v>
      </c>
      <c r="AY13" s="4">
        <f t="shared" ref="AY13:AZ13" si="137">+AY11/AY12</f>
        <v>9.8888592811241907</v>
      </c>
      <c r="AZ13" s="4">
        <f t="shared" si="137"/>
        <v>9.8888592811241907</v>
      </c>
      <c r="BA13" s="4">
        <f t="shared" ref="BA13" si="138">+BA11/BA12</f>
        <v>9.8888592811241907</v>
      </c>
      <c r="BB13" s="4">
        <f t="shared" ref="BB13:BC13" si="139">+BB11/BB12</f>
        <v>5.8888592811241907</v>
      </c>
      <c r="BC13" s="4">
        <f t="shared" si="139"/>
        <v>9.8888592811241907</v>
      </c>
      <c r="BD13" s="4">
        <f t="shared" si="118"/>
        <v>33.261647644854854</v>
      </c>
      <c r="BE13" s="4">
        <f t="shared" ref="BE13:BG13" si="140">+BE11/BE12</f>
        <v>16.261647644854857</v>
      </c>
      <c r="BF13" s="4">
        <f t="shared" si="140"/>
        <v>16.261647644854857</v>
      </c>
      <c r="BG13" s="4">
        <f t="shared" si="140"/>
        <v>16.261647644854857</v>
      </c>
      <c r="BH13" s="4">
        <f t="shared" si="118"/>
        <v>33.261647644854854</v>
      </c>
      <c r="BI13" s="4">
        <f t="shared" ref="BI13:BJ13" si="141">+BI11/BI12</f>
        <v>33.261647644854854</v>
      </c>
      <c r="BJ13" s="4">
        <f t="shared" si="141"/>
        <v>33.261647644854854</v>
      </c>
      <c r="BK13" s="4">
        <f t="shared" ref="BK13" si="142">+BK11/BK12</f>
        <v>33.261647644854854</v>
      </c>
      <c r="BL13" s="4">
        <f t="shared" ref="BL13" si="143">+BL11/BL12</f>
        <v>33.261647644854854</v>
      </c>
      <c r="BM13" s="4">
        <f t="shared" si="118"/>
        <v>26.880823822427427</v>
      </c>
      <c r="BN13" s="4">
        <f t="shared" ref="BN13:BP13" si="144">+BN11/BN12</f>
        <v>9.880823822427427</v>
      </c>
      <c r="BO13" s="4">
        <f t="shared" si="144"/>
        <v>9.880823822427427</v>
      </c>
      <c r="BP13" s="4">
        <f t="shared" si="144"/>
        <v>9.880823822427427</v>
      </c>
      <c r="BQ13" s="4">
        <f t="shared" si="118"/>
        <v>26.880823822427427</v>
      </c>
      <c r="BR13" s="4">
        <f t="shared" ref="BR13:BS13" si="145">+BR11/BR12</f>
        <v>26.880823822427427</v>
      </c>
      <c r="BS13" s="4">
        <f t="shared" si="145"/>
        <v>26.880823822427427</v>
      </c>
      <c r="BT13" s="4">
        <f t="shared" ref="BT13" si="146">+BT11/BT12</f>
        <v>26.880823822427427</v>
      </c>
      <c r="BU13" s="4">
        <f t="shared" ref="BU13" si="147">+BU11/BU12</f>
        <v>9.880823822427427</v>
      </c>
      <c r="BV13" s="4">
        <f t="shared" ref="BV13" si="148">+BV11/BV12</f>
        <v>26.880823822427427</v>
      </c>
      <c r="BW13" s="4">
        <f t="shared" si="118"/>
        <v>20.010301152915176</v>
      </c>
      <c r="BX13" s="4">
        <f t="shared" ref="BX13:BZ13" si="149">+BX11/BX12</f>
        <v>8.510301152915174</v>
      </c>
      <c r="BY13" s="4">
        <f t="shared" si="149"/>
        <v>8.510301152915174</v>
      </c>
      <c r="BZ13" s="4">
        <f t="shared" si="149"/>
        <v>8.510301152915174</v>
      </c>
      <c r="CA13" s="4">
        <f t="shared" si="118"/>
        <v>20.010301152915176</v>
      </c>
      <c r="CB13" s="4">
        <f t="shared" ref="CB13:CC13" si="150">+CB11/CB12</f>
        <v>20.010301152915176</v>
      </c>
      <c r="CC13" s="4">
        <f t="shared" si="150"/>
        <v>20.010301152915176</v>
      </c>
      <c r="CD13" s="4">
        <f t="shared" ref="CD13" si="151">+CD11/CD12</f>
        <v>20.010301152915176</v>
      </c>
      <c r="CE13" s="4">
        <f t="shared" ref="CE13" si="152">+CE11/CE12</f>
        <v>8.510301152915174</v>
      </c>
      <c r="CF13" s="4">
        <f t="shared" ref="CF13:CG13" si="153">+CF11/CF12</f>
        <v>1.5020602305830346</v>
      </c>
      <c r="CG13" s="4">
        <f t="shared" si="153"/>
        <v>20.010301152915176</v>
      </c>
    </row>
    <row r="14" spans="1:85" s="24" customFormat="1">
      <c r="A14" s="24" t="s">
        <v>43</v>
      </c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5"/>
      <c r="AX14" s="25"/>
      <c r="AY14" s="25"/>
      <c r="AZ14" s="25"/>
      <c r="BA14" s="25"/>
      <c r="BB14" s="25"/>
      <c r="BC14" s="25"/>
      <c r="BD14" s="25"/>
      <c r="BE14" s="25"/>
      <c r="BF14" s="25"/>
      <c r="BG14" s="25"/>
      <c r="BH14" s="25"/>
      <c r="BI14" s="25"/>
      <c r="BJ14" s="25"/>
      <c r="BK14" s="25"/>
      <c r="BL14" s="25"/>
      <c r="BM14" s="25"/>
      <c r="BN14" s="25"/>
      <c r="BO14" s="25"/>
      <c r="BP14" s="25"/>
      <c r="BQ14" s="25"/>
      <c r="BR14" s="25"/>
      <c r="BS14" s="25"/>
      <c r="BT14" s="25"/>
      <c r="BU14" s="25"/>
      <c r="BV14" s="25"/>
      <c r="BW14" s="25"/>
      <c r="BX14" s="25"/>
      <c r="BY14" s="25"/>
      <c r="BZ14" s="25"/>
      <c r="CA14" s="25"/>
      <c r="CB14" s="25"/>
      <c r="CC14" s="25"/>
      <c r="CD14" s="25"/>
      <c r="CE14" s="25"/>
      <c r="CF14" s="25"/>
      <c r="CG14" s="25"/>
    </row>
    <row r="15" spans="1:85">
      <c r="A15" s="16" t="s">
        <v>44</v>
      </c>
      <c r="C15" s="4">
        <f t="shared" ref="C15:I15" si="154">+C121</f>
        <v>2.4031588746547854</v>
      </c>
      <c r="D15" s="4">
        <f t="shared" si="154"/>
        <v>1.0266923262118561</v>
      </c>
      <c r="E15" s="4">
        <f t="shared" si="154"/>
        <v>1.0266923262118561</v>
      </c>
      <c r="F15" s="4">
        <f t="shared" si="154"/>
        <v>1.0266923262118561</v>
      </c>
      <c r="G15" s="4">
        <f t="shared" si="154"/>
        <v>2.4031588746547854</v>
      </c>
      <c r="H15" s="4">
        <f t="shared" si="154"/>
        <v>2.4031588746547854</v>
      </c>
      <c r="I15" s="4">
        <f t="shared" si="154"/>
        <v>2.4031588746547854</v>
      </c>
      <c r="J15" s="4">
        <f>+J121*J36</f>
        <v>0.72094766239643571</v>
      </c>
      <c r="K15" s="4">
        <f t="shared" ref="K15:L15" si="155">+K121</f>
        <v>1.0266923262118561</v>
      </c>
      <c r="L15" s="4">
        <f t="shared" si="155"/>
        <v>2.0560466001247799</v>
      </c>
      <c r="M15" s="4">
        <f t="shared" ref="M15:U15" si="156">+M121</f>
        <v>1.3711263754840612</v>
      </c>
      <c r="N15" s="4">
        <f t="shared" ref="N15:P15" si="157">+N121</f>
        <v>0.68840299278231487</v>
      </c>
      <c r="O15" s="4">
        <f t="shared" si="157"/>
        <v>0.68840299278231487</v>
      </c>
      <c r="P15" s="4">
        <f t="shared" si="157"/>
        <v>0.68840299278231487</v>
      </c>
      <c r="Q15" s="4">
        <f t="shared" si="156"/>
        <v>1.3711263754840612</v>
      </c>
      <c r="R15" s="4">
        <f t="shared" ref="R15:S15" si="158">+R121</f>
        <v>1.3711263754840612</v>
      </c>
      <c r="S15" s="4">
        <f t="shared" si="158"/>
        <v>1.3711263754840612</v>
      </c>
      <c r="T15" s="4">
        <f>+T121*T36</f>
        <v>0.41133791264521841</v>
      </c>
      <c r="U15" s="4">
        <f t="shared" si="156"/>
        <v>0.68840299278231487</v>
      </c>
      <c r="V15" s="4">
        <f t="shared" ref="V15" si="159">+V121</f>
        <v>1.143749867745637</v>
      </c>
      <c r="W15" s="4">
        <f t="shared" ref="W15:AF15" si="160">+W121</f>
        <v>1.8092291971458265</v>
      </c>
      <c r="X15" s="4">
        <f t="shared" ref="X15" si="161">+X121</f>
        <v>0.16170662916208642</v>
      </c>
      <c r="Y15" s="4">
        <f t="shared" ref="Y15:AA15" si="162">+Y121</f>
        <v>0.86108869393047704</v>
      </c>
      <c r="Z15" s="4">
        <f t="shared" si="162"/>
        <v>0.86108869393047704</v>
      </c>
      <c r="AA15" s="4">
        <f t="shared" si="162"/>
        <v>0.86108869393047704</v>
      </c>
      <c r="AB15" s="4">
        <f t="shared" si="160"/>
        <v>1.8092291971458265</v>
      </c>
      <c r="AC15" s="4">
        <f t="shared" ref="AC15:AD15" si="163">+AC121</f>
        <v>1.8092291971458265</v>
      </c>
      <c r="AD15" s="4">
        <f t="shared" si="163"/>
        <v>1.8092291971458265</v>
      </c>
      <c r="AE15" s="4">
        <f>+AE121*AE36</f>
        <v>0.542768759143748</v>
      </c>
      <c r="AF15" s="4">
        <f t="shared" si="160"/>
        <v>0.86108869393047704</v>
      </c>
      <c r="AG15" s="4">
        <f t="shared" ref="AG15" si="164">+AG121</f>
        <v>1.5178270966283409</v>
      </c>
      <c r="AH15" s="4">
        <f t="shared" ref="AH15:AQ15" si="165">+AH121</f>
        <v>1.4294360511578641</v>
      </c>
      <c r="AI15" s="4">
        <f t="shared" ref="AI15" si="166">+AI121</f>
        <v>0.13548242837753779</v>
      </c>
      <c r="AJ15" s="4">
        <f t="shared" ref="AJ15:AL15" si="167">+AJ121</f>
        <v>0.74529250229347788</v>
      </c>
      <c r="AK15" s="4">
        <f t="shared" si="167"/>
        <v>0.74529250229347788</v>
      </c>
      <c r="AL15" s="4">
        <f t="shared" si="167"/>
        <v>0.74529250229347788</v>
      </c>
      <c r="AM15" s="4">
        <f t="shared" si="165"/>
        <v>1.4294360511578641</v>
      </c>
      <c r="AN15" s="4">
        <f t="shared" ref="AN15:AO15" si="168">+AN121</f>
        <v>1.4294360511578641</v>
      </c>
      <c r="AO15" s="4">
        <f t="shared" si="168"/>
        <v>1.4294360511578641</v>
      </c>
      <c r="AP15" s="4">
        <f>+AP121*AP36</f>
        <v>0.42883081534735928</v>
      </c>
      <c r="AQ15" s="4">
        <f t="shared" si="165"/>
        <v>0.74529250229347788</v>
      </c>
      <c r="AR15" s="4">
        <f t="shared" ref="AR15" si="169">+AR121</f>
        <v>1.1898678940756364</v>
      </c>
      <c r="AS15" s="4">
        <f t="shared" ref="AS15:BB15" si="170">+AS121</f>
        <v>1.0130518631184662</v>
      </c>
      <c r="AT15" s="4">
        <f t="shared" ref="AT15" si="171">+AT121</f>
        <v>0.10913519284043913</v>
      </c>
      <c r="AU15" s="4">
        <f t="shared" ref="AU15:AW15" si="172">+AU121</f>
        <v>0.62675432663751851</v>
      </c>
      <c r="AV15" s="4">
        <f t="shared" si="172"/>
        <v>0.62675432663751851</v>
      </c>
      <c r="AW15" s="4">
        <f t="shared" si="172"/>
        <v>0.62675432663751851</v>
      </c>
      <c r="AX15" s="4">
        <f t="shared" si="170"/>
        <v>1.0130518631184662</v>
      </c>
      <c r="AY15" s="4">
        <f t="shared" ref="AY15:AZ15" si="173">+AY121</f>
        <v>1.0130518631184662</v>
      </c>
      <c r="AZ15" s="4">
        <f t="shared" si="173"/>
        <v>1.0130518631184662</v>
      </c>
      <c r="BA15" s="4">
        <f>+BA121*BA36</f>
        <v>0.3039155589355399</v>
      </c>
      <c r="BB15" s="4">
        <f t="shared" si="170"/>
        <v>0.62675432663751851</v>
      </c>
      <c r="BC15" s="4">
        <f t="shared" ref="BC15" si="174">+BC121</f>
        <v>0.83650203768808296</v>
      </c>
      <c r="BD15" s="4">
        <f t="shared" ref="BD15:BQ15" si="175">+BD121</f>
        <v>2.4661345380358854</v>
      </c>
      <c r="BE15" s="4">
        <f t="shared" ref="BE15:BG15" si="176">+BE121</f>
        <v>1.4052212239459432</v>
      </c>
      <c r="BF15" s="4">
        <f t="shared" si="176"/>
        <v>1.4052212239459432</v>
      </c>
      <c r="BG15" s="4">
        <f t="shared" si="176"/>
        <v>1.4052212239459432</v>
      </c>
      <c r="BH15" s="4">
        <f t="shared" si="175"/>
        <v>2.4661345380358854</v>
      </c>
      <c r="BI15" s="4">
        <f t="shared" ref="BI15:BJ15" si="177">+BI121</f>
        <v>2.4661345380358854</v>
      </c>
      <c r="BJ15" s="4">
        <f t="shared" si="177"/>
        <v>2.4661345380358854</v>
      </c>
      <c r="BK15" s="4">
        <f>+BK121*BK36</f>
        <v>0.7398403614107657</v>
      </c>
      <c r="BL15" s="4">
        <f t="shared" ref="BL15" si="178">+BL121</f>
        <v>2.1146927678157348</v>
      </c>
      <c r="BM15" s="4">
        <f t="shared" si="175"/>
        <v>2.1086947570364964</v>
      </c>
      <c r="BN15" s="4">
        <f t="shared" ref="BN15:BP15" si="179">+BN121</f>
        <v>0.90649309006404688</v>
      </c>
      <c r="BO15" s="4">
        <f t="shared" si="179"/>
        <v>0.90649309006404688</v>
      </c>
      <c r="BP15" s="4">
        <f t="shared" si="179"/>
        <v>0.90649309006404688</v>
      </c>
      <c r="BQ15" s="4">
        <f t="shared" si="175"/>
        <v>2.1086947570364964</v>
      </c>
      <c r="BR15" s="4">
        <f t="shared" ref="BR15:BS15" si="180">+BR121</f>
        <v>2.1086947570364964</v>
      </c>
      <c r="BS15" s="4">
        <f t="shared" si="180"/>
        <v>2.1086947570364964</v>
      </c>
      <c r="BT15" s="4">
        <f>+BT121*BT36</f>
        <v>0.632608427110949</v>
      </c>
      <c r="BU15" s="4">
        <f t="shared" ref="BU15" si="181">+BU121</f>
        <v>0.90649309006404688</v>
      </c>
      <c r="BV15" s="4">
        <f t="shared" ref="BV15" si="182">+BV121</f>
        <v>1.7906936019309907</v>
      </c>
      <c r="BW15" s="4">
        <f t="shared" ref="BW15:CF15" si="183">+BW121</f>
        <v>2.0261648876018588</v>
      </c>
      <c r="BX15" s="4">
        <f t="shared" ref="BX15:BZ15" si="184">+BX121</f>
        <v>0.95944567266165603</v>
      </c>
      <c r="BY15" s="4">
        <f t="shared" si="184"/>
        <v>0.95944567266165603</v>
      </c>
      <c r="BZ15" s="4">
        <f t="shared" si="184"/>
        <v>0.95944567266165603</v>
      </c>
      <c r="CA15" s="4">
        <f t="shared" si="183"/>
        <v>2.0261648876018588</v>
      </c>
      <c r="CB15" s="4">
        <f t="shared" ref="CB15:CC15" si="185">+CB121</f>
        <v>2.0261648876018588</v>
      </c>
      <c r="CC15" s="4">
        <f t="shared" si="185"/>
        <v>2.0261648876018588</v>
      </c>
      <c r="CD15" s="4">
        <f>+CD121*CD36</f>
        <v>0.60784946628055769</v>
      </c>
      <c r="CE15" s="4">
        <f t="shared" ref="CE15" si="186">+CE121</f>
        <v>0.95944567266165603</v>
      </c>
      <c r="CF15" s="4">
        <f t="shared" si="183"/>
        <v>0.18117307363993121</v>
      </c>
      <c r="CG15" s="4">
        <f t="shared" ref="CG15" si="187">+CG121</f>
        <v>1.7018602920647941</v>
      </c>
    </row>
    <row r="16" spans="1:85">
      <c r="A16" s="16" t="s">
        <v>45</v>
      </c>
      <c r="B16" s="2" t="s">
        <v>46</v>
      </c>
      <c r="C16" s="4">
        <f>+C141</f>
        <v>1.8457790434296908</v>
      </c>
      <c r="D16" s="4">
        <f t="shared" ref="D16:J16" si="188">+D141*D36</f>
        <v>1.6549126943866661</v>
      </c>
      <c r="E16" s="4">
        <f t="shared" si="188"/>
        <v>0.99294761663199971</v>
      </c>
      <c r="F16" s="4">
        <f t="shared" si="188"/>
        <v>0.82745634719333327</v>
      </c>
      <c r="G16" s="4">
        <f t="shared" si="188"/>
        <v>1.1074674260578143</v>
      </c>
      <c r="H16" s="4">
        <f t="shared" si="188"/>
        <v>0.6644804556346886</v>
      </c>
      <c r="I16" s="4">
        <f t="shared" si="188"/>
        <v>0.55373371302890728</v>
      </c>
      <c r="J16" s="4">
        <f t="shared" si="188"/>
        <v>0.55373371302890728</v>
      </c>
      <c r="K16" s="4">
        <f t="shared" ref="K16:L16" si="189">+K141</f>
        <v>2.7581878239777771</v>
      </c>
      <c r="L16" s="4">
        <f t="shared" si="189"/>
        <v>2.0758669358492035</v>
      </c>
      <c r="M16" s="4">
        <f t="shared" ref="M16:W16" si="190">+M141</f>
        <v>2.4972636956206773</v>
      </c>
      <c r="N16" s="4">
        <f t="shared" ref="N16:T16" si="191">+N141*N36</f>
        <v>1.7698894695196763</v>
      </c>
      <c r="O16" s="4">
        <f t="shared" si="191"/>
        <v>1.0619336817118057</v>
      </c>
      <c r="P16" s="4">
        <f t="shared" si="191"/>
        <v>0.88494473475983826</v>
      </c>
      <c r="Q16" s="4">
        <f t="shared" si="191"/>
        <v>1.4983582173724064</v>
      </c>
      <c r="R16" s="4">
        <f t="shared" si="191"/>
        <v>0.89901493042344383</v>
      </c>
      <c r="S16" s="4">
        <f t="shared" si="191"/>
        <v>0.7491791086862033</v>
      </c>
      <c r="T16" s="4">
        <f t="shared" si="191"/>
        <v>0.7491791086862033</v>
      </c>
      <c r="U16" s="4">
        <f t="shared" ref="U16:V16" si="192">+U141</f>
        <v>2.9498157825327938</v>
      </c>
      <c r="V16" s="4">
        <f t="shared" si="192"/>
        <v>2.6479831754261101</v>
      </c>
      <c r="W16" s="4">
        <f t="shared" si="190"/>
        <v>2.6130231825147954</v>
      </c>
      <c r="X16" s="4">
        <f t="shared" ref="X16" si="193">+X141</f>
        <v>3.7051049762059995</v>
      </c>
      <c r="Y16" s="4">
        <f t="shared" ref="Y16:AE16" si="194">+Y141*Y36</f>
        <v>1.9449062789408396</v>
      </c>
      <c r="Z16" s="4">
        <f t="shared" si="194"/>
        <v>1.1669437673645038</v>
      </c>
      <c r="AA16" s="4">
        <f t="shared" si="194"/>
        <v>0.97245313947042</v>
      </c>
      <c r="AB16" s="4">
        <f t="shared" si="194"/>
        <v>1.5678139095088772</v>
      </c>
      <c r="AC16" s="4">
        <f t="shared" si="194"/>
        <v>0.94068834570532633</v>
      </c>
      <c r="AD16" s="4">
        <f t="shared" si="194"/>
        <v>0.78390695475443872</v>
      </c>
      <c r="AE16" s="4">
        <f t="shared" si="194"/>
        <v>0.78390695475443872</v>
      </c>
      <c r="AF16" s="4">
        <f t="shared" ref="AF16:AG16" si="195">+AF141</f>
        <v>3.2415104649013995</v>
      </c>
      <c r="AG16" s="4">
        <f t="shared" si="195"/>
        <v>2.8061828604474504</v>
      </c>
      <c r="AH16" s="4">
        <f t="shared" ref="AH16:AQ16" si="196">+AH141</f>
        <v>2.8647740162589153</v>
      </c>
      <c r="AI16" s="4">
        <f t="shared" ref="AI16" si="197">+AI141</f>
        <v>3.7224880292745581</v>
      </c>
      <c r="AJ16" s="4">
        <f t="shared" ref="AJ16:AP16" si="198">+AJ141*AJ36</f>
        <v>1.9909604872860305</v>
      </c>
      <c r="AK16" s="4">
        <f t="shared" si="198"/>
        <v>1.1945762923716183</v>
      </c>
      <c r="AL16" s="4">
        <f t="shared" si="198"/>
        <v>0.99548024364301535</v>
      </c>
      <c r="AM16" s="4">
        <f t="shared" si="198"/>
        <v>1.7188644097553492</v>
      </c>
      <c r="AN16" s="4">
        <f t="shared" si="198"/>
        <v>1.0313186458532095</v>
      </c>
      <c r="AO16" s="4">
        <f t="shared" si="198"/>
        <v>0.85943220487767469</v>
      </c>
      <c r="AP16" s="4">
        <f t="shared" si="198"/>
        <v>0.85943220487767469</v>
      </c>
      <c r="AQ16" s="4">
        <f t="shared" si="196"/>
        <v>3.3182674788100508</v>
      </c>
      <c r="AR16" s="4">
        <f t="shared" ref="AR16" si="199">+AR141</f>
        <v>3.0235748896319818</v>
      </c>
      <c r="AS16" s="4">
        <f t="shared" ref="AS16:BB16" si="200">+AS141</f>
        <v>3.1407796988367394</v>
      </c>
      <c r="AT16" s="4">
        <f t="shared" ref="AT16" si="201">+AT141</f>
        <v>3.7399526375314101</v>
      </c>
      <c r="AU16" s="4">
        <f t="shared" ref="AU16:BA16" si="202">+AU141*AU36</f>
        <v>2.0381052315245283</v>
      </c>
      <c r="AV16" s="4">
        <f t="shared" si="202"/>
        <v>1.2228631389147169</v>
      </c>
      <c r="AW16" s="4">
        <f t="shared" si="202"/>
        <v>1.0190526157622644</v>
      </c>
      <c r="AX16" s="4">
        <f t="shared" si="202"/>
        <v>1.8844678193020434</v>
      </c>
      <c r="AY16" s="4">
        <f t="shared" si="202"/>
        <v>1.1306806915812262</v>
      </c>
      <c r="AZ16" s="4">
        <f t="shared" si="202"/>
        <v>0.94223390965102194</v>
      </c>
      <c r="BA16" s="4">
        <f t="shared" si="202"/>
        <v>0.94223390965102194</v>
      </c>
      <c r="BB16" s="4">
        <f t="shared" si="200"/>
        <v>3.3968420525408805</v>
      </c>
      <c r="BC16" s="4">
        <f t="shared" ref="BC16" si="203">+BC141</f>
        <v>3.257808050240655</v>
      </c>
      <c r="BD16" s="4">
        <f t="shared" ref="BD16:BM16" si="204">+BD141</f>
        <v>1.7790994173137713</v>
      </c>
      <c r="BE16" s="4">
        <f t="shared" ref="BE16:BK16" si="205">+BE141*BE36</f>
        <v>1.4894037757741041</v>
      </c>
      <c r="BF16" s="4">
        <f t="shared" si="205"/>
        <v>0.89364226546446246</v>
      </c>
      <c r="BG16" s="4">
        <f t="shared" si="205"/>
        <v>0.74470188788705216</v>
      </c>
      <c r="BH16" s="4">
        <f t="shared" si="205"/>
        <v>1.0674596503882627</v>
      </c>
      <c r="BI16" s="4">
        <f t="shared" si="205"/>
        <v>0.64047579023295764</v>
      </c>
      <c r="BJ16" s="4">
        <f t="shared" si="205"/>
        <v>0.53372982519413148</v>
      </c>
      <c r="BK16" s="4">
        <f t="shared" si="205"/>
        <v>0.53372982519413148</v>
      </c>
      <c r="BL16" s="4">
        <f t="shared" ref="BL16" si="206">+BL141</f>
        <v>2.0120571723445488</v>
      </c>
      <c r="BM16" s="4">
        <f t="shared" si="204"/>
        <v>2.0160330319155566</v>
      </c>
      <c r="BN16" s="4">
        <f t="shared" ref="BN16:BT16" si="207">+BN141*BN36</f>
        <v>1.6877568395554012</v>
      </c>
      <c r="BO16" s="4">
        <f t="shared" si="207"/>
        <v>1.0126541037332408</v>
      </c>
      <c r="BP16" s="4">
        <f t="shared" si="207"/>
        <v>0.84387841977770073</v>
      </c>
      <c r="BQ16" s="4">
        <f t="shared" si="207"/>
        <v>1.2096198191493339</v>
      </c>
      <c r="BR16" s="4">
        <f t="shared" si="207"/>
        <v>0.72577189148960031</v>
      </c>
      <c r="BS16" s="4">
        <f t="shared" si="207"/>
        <v>0.60480990957466707</v>
      </c>
      <c r="BT16" s="4">
        <f t="shared" si="207"/>
        <v>0.60480990957466707</v>
      </c>
      <c r="BU16" s="4">
        <f t="shared" ref="BU16" si="208">+BU141</f>
        <v>2.8129280659256688</v>
      </c>
      <c r="BV16" s="4">
        <f t="shared" ref="BV16" si="209">+BV141</f>
        <v>2.2268242396429914</v>
      </c>
      <c r="BW16" s="4">
        <f t="shared" ref="BW16:CF16" si="210">+BW141</f>
        <v>2.7977574845833213</v>
      </c>
      <c r="BX16" s="4">
        <f t="shared" ref="BX16:CD16" si="211">+BX141*BX36</f>
        <v>2.1029077263372091</v>
      </c>
      <c r="BY16" s="4">
        <f t="shared" si="211"/>
        <v>1.2617446358023254</v>
      </c>
      <c r="BZ16" s="4">
        <f t="shared" si="211"/>
        <v>1.0514538631686048</v>
      </c>
      <c r="CA16" s="4">
        <f t="shared" si="211"/>
        <v>1.6786544907499927</v>
      </c>
      <c r="CB16" s="4">
        <f t="shared" si="211"/>
        <v>1.0071926944499956</v>
      </c>
      <c r="CC16" s="4">
        <f t="shared" si="211"/>
        <v>0.83932724537499648</v>
      </c>
      <c r="CD16" s="4">
        <f t="shared" si="211"/>
        <v>0.83932724537499648</v>
      </c>
      <c r="CE16" s="4">
        <f t="shared" ref="CE16" si="212">+CE141</f>
        <v>3.5048462105620155</v>
      </c>
      <c r="CF16" s="4">
        <f t="shared" si="210"/>
        <v>4.0207343400706295</v>
      </c>
      <c r="CG16" s="4">
        <f t="shared" ref="CG16" si="213">+CG141</f>
        <v>3.0127270099051215</v>
      </c>
    </row>
    <row r="17" spans="1:85">
      <c r="A17" s="16" t="s">
        <v>47</v>
      </c>
      <c r="C17" s="4">
        <f t="shared" ref="C17:J17" si="214">+C15+C16</f>
        <v>4.2489379180844757</v>
      </c>
      <c r="D17" s="4">
        <f t="shared" si="214"/>
        <v>2.6816050205985222</v>
      </c>
      <c r="E17" s="4">
        <f t="shared" si="214"/>
        <v>2.0196399428438561</v>
      </c>
      <c r="F17" s="4">
        <f t="shared" si="214"/>
        <v>1.8541486734051893</v>
      </c>
      <c r="G17" s="4">
        <f t="shared" si="214"/>
        <v>3.5106263007126</v>
      </c>
      <c r="H17" s="4">
        <f t="shared" si="214"/>
        <v>3.0676393302894738</v>
      </c>
      <c r="I17" s="4">
        <f t="shared" si="214"/>
        <v>2.9568925876836927</v>
      </c>
      <c r="J17" s="4">
        <f t="shared" si="214"/>
        <v>1.274681375425343</v>
      </c>
      <c r="K17" s="4">
        <f t="shared" ref="K17:L17" si="215">+K15+K16</f>
        <v>3.7848801501896334</v>
      </c>
      <c r="L17" s="4">
        <f t="shared" si="215"/>
        <v>4.1319135359739834</v>
      </c>
      <c r="M17" s="4">
        <f t="shared" ref="M17:AB17" si="216">+M15+M16</f>
        <v>3.8683900711047388</v>
      </c>
      <c r="N17" s="4">
        <f t="shared" ref="N17:P17" si="217">+N15+N16</f>
        <v>2.4582924623019911</v>
      </c>
      <c r="O17" s="4">
        <f t="shared" si="217"/>
        <v>1.7503366744941204</v>
      </c>
      <c r="P17" s="4">
        <f t="shared" si="217"/>
        <v>1.5733477275421532</v>
      </c>
      <c r="Q17" s="4">
        <f t="shared" si="216"/>
        <v>2.8694845928564678</v>
      </c>
      <c r="R17" s="4">
        <f t="shared" ref="R17:S17" si="218">+R15+R16</f>
        <v>2.2701413059075053</v>
      </c>
      <c r="S17" s="4">
        <f t="shared" si="218"/>
        <v>2.1203054841702644</v>
      </c>
      <c r="T17" s="4">
        <f>+T15+T16</f>
        <v>1.1605170213314218</v>
      </c>
      <c r="U17" s="4">
        <f t="shared" ref="U17:V17" si="219">+U15+U16</f>
        <v>3.6382187753151087</v>
      </c>
      <c r="V17" s="4">
        <f t="shared" si="219"/>
        <v>3.7917330431717469</v>
      </c>
      <c r="W17" s="4">
        <f t="shared" si="216"/>
        <v>4.4222523796606215</v>
      </c>
      <c r="X17" s="4">
        <f t="shared" ref="X17" si="220">+X15+X16</f>
        <v>3.8668116053680861</v>
      </c>
      <c r="Y17" s="4">
        <f t="shared" ref="Y17:AA17" si="221">+Y15+Y16</f>
        <v>2.8059949728713165</v>
      </c>
      <c r="Z17" s="4">
        <f t="shared" si="221"/>
        <v>2.0280324612949809</v>
      </c>
      <c r="AA17" s="4">
        <f t="shared" si="221"/>
        <v>1.833541833400897</v>
      </c>
      <c r="AB17" s="4">
        <f t="shared" si="216"/>
        <v>3.3770431066547038</v>
      </c>
      <c r="AC17" s="4">
        <f t="shared" ref="AC17:AD17" si="222">+AC15+AC16</f>
        <v>2.7499175428511529</v>
      </c>
      <c r="AD17" s="4">
        <f t="shared" si="222"/>
        <v>2.5931361519002651</v>
      </c>
      <c r="AE17" s="4">
        <f>+AE15+AE16</f>
        <v>1.3266757138981866</v>
      </c>
      <c r="AF17" s="4">
        <f t="shared" ref="AF17:AG17" si="223">+AF15+AF16</f>
        <v>4.1025991588318762</v>
      </c>
      <c r="AG17" s="4">
        <f t="shared" si="223"/>
        <v>4.3240099570757913</v>
      </c>
      <c r="AH17" s="4">
        <f t="shared" ref="AH17:AQ17" si="224">+AH15+AH16</f>
        <v>4.2942100674167794</v>
      </c>
      <c r="AI17" s="4">
        <f t="shared" ref="AI17" si="225">+AI15+AI16</f>
        <v>3.8579704576520961</v>
      </c>
      <c r="AJ17" s="4">
        <f t="shared" ref="AJ17:AL17" si="226">+AJ15+AJ16</f>
        <v>2.7362529895795085</v>
      </c>
      <c r="AK17" s="4">
        <f t="shared" si="226"/>
        <v>1.9398687946650961</v>
      </c>
      <c r="AL17" s="4">
        <f t="shared" si="226"/>
        <v>1.7407727459364932</v>
      </c>
      <c r="AM17" s="4">
        <f t="shared" si="224"/>
        <v>3.1483004609132133</v>
      </c>
      <c r="AN17" s="4">
        <f t="shared" ref="AN17:AO17" si="227">+AN15+AN16</f>
        <v>2.4607546970110734</v>
      </c>
      <c r="AO17" s="4">
        <f t="shared" si="227"/>
        <v>2.2888682560355389</v>
      </c>
      <c r="AP17" s="4">
        <f>+AP15+AP16</f>
        <v>1.288263020225034</v>
      </c>
      <c r="AQ17" s="4">
        <f t="shared" si="224"/>
        <v>4.0635599811035288</v>
      </c>
      <c r="AR17" s="4">
        <f t="shared" ref="AR17" si="228">+AR15+AR16</f>
        <v>4.2134427837076185</v>
      </c>
      <c r="AS17" s="4">
        <f t="shared" ref="AS17:BB17" si="229">+AS15+AS16</f>
        <v>4.1538315619552053</v>
      </c>
      <c r="AT17" s="4">
        <f t="shared" ref="AT17" si="230">+AT15+AT16</f>
        <v>3.849087830371849</v>
      </c>
      <c r="AU17" s="4">
        <f t="shared" ref="AU17:AW17" si="231">+AU15+AU16</f>
        <v>2.6648595581620467</v>
      </c>
      <c r="AV17" s="4">
        <f t="shared" si="231"/>
        <v>1.8496174655522353</v>
      </c>
      <c r="AW17" s="4">
        <f t="shared" si="231"/>
        <v>1.645806942399783</v>
      </c>
      <c r="AX17" s="4">
        <f t="shared" si="229"/>
        <v>2.8975196824205094</v>
      </c>
      <c r="AY17" s="4">
        <f t="shared" ref="AY17:AZ17" si="232">+AY15+AY16</f>
        <v>2.1437325546996924</v>
      </c>
      <c r="AZ17" s="4">
        <f t="shared" si="232"/>
        <v>1.9552857727694881</v>
      </c>
      <c r="BA17" s="4">
        <f>+BA15+BA16</f>
        <v>1.2461494685865619</v>
      </c>
      <c r="BB17" s="4">
        <f t="shared" si="229"/>
        <v>4.0235963791783993</v>
      </c>
      <c r="BC17" s="4">
        <f t="shared" ref="BC17" si="233">+BC15+BC16</f>
        <v>4.0943100879287382</v>
      </c>
      <c r="BD17" s="4">
        <f t="shared" ref="BD17:BQ17" si="234">+BD15+BD16</f>
        <v>4.245233955349657</v>
      </c>
      <c r="BE17" s="4">
        <f t="shared" ref="BE17:BG17" si="235">+BE15+BE16</f>
        <v>2.8946249997200475</v>
      </c>
      <c r="BF17" s="4">
        <f t="shared" si="235"/>
        <v>2.2988634894104054</v>
      </c>
      <c r="BG17" s="4">
        <f t="shared" si="235"/>
        <v>2.1499231118329956</v>
      </c>
      <c r="BH17" s="4">
        <f t="shared" si="234"/>
        <v>3.5335941884241482</v>
      </c>
      <c r="BI17" s="4">
        <f t="shared" ref="BI17:BJ17" si="236">+BI15+BI16</f>
        <v>3.1066103282688431</v>
      </c>
      <c r="BJ17" s="4">
        <f t="shared" si="236"/>
        <v>2.9998643632300168</v>
      </c>
      <c r="BK17" s="4">
        <f>+BK15+BK16</f>
        <v>1.2735701866048972</v>
      </c>
      <c r="BL17" s="4">
        <f t="shared" ref="BL17" si="237">+BL15+BL16</f>
        <v>4.1267499401602841</v>
      </c>
      <c r="BM17" s="4">
        <f t="shared" si="234"/>
        <v>4.1247277889520531</v>
      </c>
      <c r="BN17" s="4">
        <f t="shared" ref="BN17:BP17" si="238">+BN15+BN16</f>
        <v>2.5942499296194481</v>
      </c>
      <c r="BO17" s="4">
        <f t="shared" si="238"/>
        <v>1.9191471937972877</v>
      </c>
      <c r="BP17" s="4">
        <f t="shared" si="238"/>
        <v>1.7503715098417476</v>
      </c>
      <c r="BQ17" s="4">
        <f t="shared" si="234"/>
        <v>3.3183145761858306</v>
      </c>
      <c r="BR17" s="4">
        <f t="shared" ref="BR17:BS17" si="239">+BR15+BR16</f>
        <v>2.8344666485260968</v>
      </c>
      <c r="BS17" s="4">
        <f t="shared" si="239"/>
        <v>2.7135046666111635</v>
      </c>
      <c r="BT17" s="4">
        <f>+BT15+BT16</f>
        <v>1.2374183366856162</v>
      </c>
      <c r="BU17" s="4">
        <f t="shared" ref="BU17" si="240">+BU15+BU16</f>
        <v>3.7194211559897159</v>
      </c>
      <c r="BV17" s="4">
        <f t="shared" ref="BV17" si="241">+BV15+BV16</f>
        <v>4.0175178415739818</v>
      </c>
      <c r="BW17" s="4">
        <f t="shared" ref="BW17:CF17" si="242">+BW15+BW16</f>
        <v>4.8239223721851801</v>
      </c>
      <c r="BX17" s="4">
        <f t="shared" ref="BX17:BZ17" si="243">+BX15+BX16</f>
        <v>3.0623533989988649</v>
      </c>
      <c r="BY17" s="4">
        <f t="shared" si="243"/>
        <v>2.2211903084639815</v>
      </c>
      <c r="BZ17" s="4">
        <f t="shared" si="243"/>
        <v>2.0108995358302608</v>
      </c>
      <c r="CA17" s="4">
        <f t="shared" si="242"/>
        <v>3.7048193783518517</v>
      </c>
      <c r="CB17" s="4">
        <f t="shared" ref="CB17:CC17" si="244">+CB15+CB16</f>
        <v>3.0333575820518544</v>
      </c>
      <c r="CC17" s="4">
        <f t="shared" si="244"/>
        <v>2.865492132976855</v>
      </c>
      <c r="CD17" s="4">
        <f>+CD15+CD16</f>
        <v>1.4471767116555543</v>
      </c>
      <c r="CE17" s="4">
        <f t="shared" ref="CE17" si="245">+CE15+CE16</f>
        <v>4.4642918832236713</v>
      </c>
      <c r="CF17" s="4">
        <f t="shared" si="242"/>
        <v>4.2019074137105603</v>
      </c>
      <c r="CG17" s="4">
        <f t="shared" ref="CG17" si="246">+CG15+CG16</f>
        <v>4.7145873019699156</v>
      </c>
    </row>
    <row r="18" spans="1:85">
      <c r="A18" s="2" t="s">
        <v>48</v>
      </c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</row>
    <row r="19" spans="1:85">
      <c r="A19" s="16" t="s">
        <v>49</v>
      </c>
      <c r="C19" s="4">
        <f t="shared" ref="C19:J19" si="247">+C128</f>
        <v>2.5101683928997764</v>
      </c>
      <c r="D19" s="4">
        <f t="shared" si="247"/>
        <v>1.1865989798948624</v>
      </c>
      <c r="E19" s="4">
        <f t="shared" si="247"/>
        <v>1.1865989798948624</v>
      </c>
      <c r="F19" s="4">
        <f t="shared" si="247"/>
        <v>1.1865989798948624</v>
      </c>
      <c r="G19" s="4">
        <f t="shared" si="247"/>
        <v>2.5101683928997764</v>
      </c>
      <c r="H19" s="4">
        <f t="shared" si="247"/>
        <v>2.5101683928997764</v>
      </c>
      <c r="I19" s="4">
        <f t="shared" si="247"/>
        <v>2.5101683928997764</v>
      </c>
      <c r="J19" s="4">
        <f t="shared" si="247"/>
        <v>2.5101683928997764</v>
      </c>
      <c r="K19" s="4">
        <f t="shared" ref="K19:L19" si="248">+K128</f>
        <v>1.1865989798948624</v>
      </c>
      <c r="L19" s="4">
        <f t="shared" si="248"/>
        <v>2.154032340895399</v>
      </c>
      <c r="M19" s="4">
        <f t="shared" ref="M19:AB19" si="249">+M128</f>
        <v>1.5159058852256637</v>
      </c>
      <c r="N19" s="4">
        <f t="shared" ref="N19:P19" si="250">+N128</f>
        <v>0.85941932700928225</v>
      </c>
      <c r="O19" s="4">
        <f t="shared" si="250"/>
        <v>0.85941932700928225</v>
      </c>
      <c r="P19" s="4">
        <f t="shared" si="250"/>
        <v>0.85941932700928225</v>
      </c>
      <c r="Q19" s="4">
        <f t="shared" si="249"/>
        <v>1.5159058852256637</v>
      </c>
      <c r="R19" s="4">
        <f t="shared" ref="R19:S19" si="251">+R128</f>
        <v>1.5159058852256637</v>
      </c>
      <c r="S19" s="4">
        <f t="shared" si="251"/>
        <v>1.5159058852256637</v>
      </c>
      <c r="T19" s="4">
        <f>+T128</f>
        <v>1.5159058852256637</v>
      </c>
      <c r="U19" s="4">
        <f t="shared" ref="U19:V19" si="252">+U128</f>
        <v>0.85941932700928225</v>
      </c>
      <c r="V19" s="4">
        <f t="shared" si="252"/>
        <v>1.2687408238187068</v>
      </c>
      <c r="W19" s="4">
        <f t="shared" si="249"/>
        <v>1.9607198931309406</v>
      </c>
      <c r="X19" s="4">
        <f t="shared" ref="X19" si="253">+X128</f>
        <v>0.37651105007164959</v>
      </c>
      <c r="Y19" s="4">
        <f t="shared" ref="Y19:AA19" si="254">+Y128</f>
        <v>1.0490161029396632</v>
      </c>
      <c r="Z19" s="4">
        <f t="shared" si="254"/>
        <v>1.0490161029396632</v>
      </c>
      <c r="AA19" s="4">
        <f t="shared" si="254"/>
        <v>1.0490161029396632</v>
      </c>
      <c r="AB19" s="4">
        <f t="shared" si="249"/>
        <v>1.9607198931309406</v>
      </c>
      <c r="AC19" s="4">
        <f t="shared" ref="AC19:AD19" si="255">+AC128</f>
        <v>1.9607198931309406</v>
      </c>
      <c r="AD19" s="4">
        <f t="shared" si="255"/>
        <v>1.9607198931309406</v>
      </c>
      <c r="AE19" s="4">
        <f>+AE128</f>
        <v>1.9607198931309406</v>
      </c>
      <c r="AF19" s="4">
        <f t="shared" ref="AF19:AG19" si="256">+AF128</f>
        <v>1.0490161029396632</v>
      </c>
      <c r="AG19" s="4">
        <f t="shared" si="256"/>
        <v>1.6502854452682427</v>
      </c>
      <c r="AH19" s="4">
        <f t="shared" ref="AH19:AR19" si="257">+AH128</f>
        <v>1.5955220669525882</v>
      </c>
      <c r="AI19" s="4">
        <f t="shared" ref="AI19" si="258">+AI128</f>
        <v>0.35129463629233076</v>
      </c>
      <c r="AJ19" s="4">
        <f t="shared" si="257"/>
        <v>0.93766991907013009</v>
      </c>
      <c r="AK19" s="4">
        <f t="shared" si="257"/>
        <v>0.93766991907013009</v>
      </c>
      <c r="AL19" s="4">
        <f t="shared" si="257"/>
        <v>0.93766991907013009</v>
      </c>
      <c r="AM19" s="4">
        <f t="shared" si="257"/>
        <v>1.5955220669525882</v>
      </c>
      <c r="AN19" s="4">
        <f t="shared" si="257"/>
        <v>1.5955220669525882</v>
      </c>
      <c r="AO19" s="4">
        <f t="shared" si="257"/>
        <v>1.5955220669525882</v>
      </c>
      <c r="AP19" s="4">
        <f t="shared" si="257"/>
        <v>1.5955220669525882</v>
      </c>
      <c r="AQ19" s="4">
        <f t="shared" si="257"/>
        <v>0.93766991907013009</v>
      </c>
      <c r="AR19" s="4">
        <f t="shared" si="257"/>
        <v>1.332587651406727</v>
      </c>
      <c r="AS19" s="4">
        <f t="shared" ref="AS19:BB19" si="259">+AS128</f>
        <v>1.1951393798678511</v>
      </c>
      <c r="AT19" s="4">
        <f t="shared" ref="AT19" si="260">+AT128</f>
        <v>0.32595991594363222</v>
      </c>
      <c r="AU19" s="4">
        <f t="shared" ref="AU19:AW19" si="261">+AU128</f>
        <v>0.82368712468321892</v>
      </c>
      <c r="AV19" s="4">
        <f t="shared" si="261"/>
        <v>0.82368712468321892</v>
      </c>
      <c r="AW19" s="4">
        <f t="shared" si="261"/>
        <v>0.82368712468321892</v>
      </c>
      <c r="AX19" s="4">
        <f t="shared" si="259"/>
        <v>1.1951393798678511</v>
      </c>
      <c r="AY19" s="4">
        <f t="shared" ref="AY19:AZ19" si="262">+AY128</f>
        <v>1.1951393798678511</v>
      </c>
      <c r="AZ19" s="4">
        <f t="shared" si="262"/>
        <v>1.1951393798678511</v>
      </c>
      <c r="BA19" s="4">
        <f>+BA128</f>
        <v>1.1951393798678511</v>
      </c>
      <c r="BB19" s="4">
        <f t="shared" si="259"/>
        <v>0.82368712468321892</v>
      </c>
      <c r="BC19" s="4">
        <f t="shared" ref="BC19" si="263">+BC128</f>
        <v>0.99027814422871241</v>
      </c>
      <c r="BD19" s="4">
        <f t="shared" ref="BD19:BQ19" si="264">+BD128</f>
        <v>2.5692782876815303</v>
      </c>
      <c r="BE19" s="4">
        <f t="shared" ref="BE19:BG19" si="265">+BE128</f>
        <v>1.5491355069015997</v>
      </c>
      <c r="BF19" s="4">
        <f t="shared" si="265"/>
        <v>1.5491355069015997</v>
      </c>
      <c r="BG19" s="4">
        <f t="shared" si="265"/>
        <v>1.5491355069015997</v>
      </c>
      <c r="BH19" s="4">
        <f t="shared" si="264"/>
        <v>2.5692782876815303</v>
      </c>
      <c r="BI19" s="4">
        <f t="shared" ref="BI19:BJ19" si="266">+BI128</f>
        <v>2.5692782876815303</v>
      </c>
      <c r="BJ19" s="4">
        <f t="shared" si="266"/>
        <v>2.5692782876815303</v>
      </c>
      <c r="BK19" s="4">
        <f>+BK128</f>
        <v>2.5692782876815303</v>
      </c>
      <c r="BL19" s="4">
        <f t="shared" ref="BL19" si="267">+BL128</f>
        <v>2.2096665395446848</v>
      </c>
      <c r="BM19" s="4">
        <f t="shared" si="264"/>
        <v>2.2255747943731485</v>
      </c>
      <c r="BN19" s="4">
        <f t="shared" ref="BN19:BP19" si="268">+BN128</f>
        <v>1.0695733234560165</v>
      </c>
      <c r="BO19" s="4">
        <f t="shared" si="268"/>
        <v>1.0695733234560165</v>
      </c>
      <c r="BP19" s="4">
        <f t="shared" si="268"/>
        <v>1.0695733234560165</v>
      </c>
      <c r="BQ19" s="4">
        <f t="shared" si="264"/>
        <v>2.2255747943731485</v>
      </c>
      <c r="BR19" s="4">
        <f t="shared" ref="BR19:BS19" si="269">+BR128</f>
        <v>2.2255747943731485</v>
      </c>
      <c r="BS19" s="4">
        <f t="shared" si="269"/>
        <v>2.2255747943731485</v>
      </c>
      <c r="BT19" s="4">
        <f>+BT128</f>
        <v>2.2255747943731485</v>
      </c>
      <c r="BU19" s="4">
        <f t="shared" ref="BU19" si="270">+BU128</f>
        <v>1.0695733234560165</v>
      </c>
      <c r="BV19" s="4">
        <f t="shared" ref="BV19" si="271">+BV128</f>
        <v>1.895804878053382</v>
      </c>
      <c r="BW19" s="4">
        <f t="shared" ref="BW19:CF19" si="272">+BW128</f>
        <v>2.1883656026101295</v>
      </c>
      <c r="BX19" s="4">
        <f t="shared" ref="BX19:BZ19" si="273">+BX128</f>
        <v>1.1626400397502159</v>
      </c>
      <c r="BY19" s="4">
        <f t="shared" si="273"/>
        <v>1.1626400397502159</v>
      </c>
      <c r="BZ19" s="4">
        <f t="shared" si="273"/>
        <v>1.1626400397502159</v>
      </c>
      <c r="CA19" s="4">
        <f t="shared" si="272"/>
        <v>2.1883656026101295</v>
      </c>
      <c r="CB19" s="4">
        <f t="shared" ref="CB19:CC19" si="274">+CB128</f>
        <v>2.1883656026101295</v>
      </c>
      <c r="CC19" s="4">
        <f t="shared" si="274"/>
        <v>2.1883656026101295</v>
      </c>
      <c r="CD19" s="4">
        <f>+CD128</f>
        <v>2.1883656026101295</v>
      </c>
      <c r="CE19" s="4">
        <f t="shared" ref="CE19" si="275">+CE128</f>
        <v>1.1626400397502159</v>
      </c>
      <c r="CF19" s="4">
        <f t="shared" si="272"/>
        <v>0.41427618869241234</v>
      </c>
      <c r="CG19" s="4">
        <f t="shared" ref="CG19" si="276">+CG128</f>
        <v>1.8440680042775441</v>
      </c>
    </row>
    <row r="20" spans="1:85">
      <c r="A20" s="16" t="s">
        <v>50</v>
      </c>
      <c r="C20" s="4">
        <f t="shared" ref="C20:J20" si="277">+C161</f>
        <v>5.2451854989556214E-2</v>
      </c>
      <c r="D20" s="4">
        <f t="shared" si="277"/>
        <v>6.6868830477795141E-2</v>
      </c>
      <c r="E20" s="4">
        <f t="shared" si="277"/>
        <v>6.6868830477795141E-2</v>
      </c>
      <c r="F20" s="4">
        <f t="shared" si="277"/>
        <v>6.6868830477795141E-2</v>
      </c>
      <c r="G20" s="4">
        <f t="shared" si="277"/>
        <v>5.2451854989556214E-2</v>
      </c>
      <c r="H20" s="4">
        <f t="shared" si="277"/>
        <v>5.2451854989556214E-2</v>
      </c>
      <c r="I20" s="4">
        <f t="shared" si="277"/>
        <v>5.2451854989556214E-2</v>
      </c>
      <c r="J20" s="4">
        <f t="shared" si="277"/>
        <v>5.2451854989556214E-2</v>
      </c>
      <c r="K20" s="4">
        <f t="shared" ref="K20:L20" si="278">+K161</f>
        <v>6.6868830477795141E-2</v>
      </c>
      <c r="L20" s="4">
        <f t="shared" si="278"/>
        <v>5.6087474873836626E-2</v>
      </c>
      <c r="M20" s="4">
        <f t="shared" ref="M20:U20" si="279">+M161</f>
        <v>6.252512637711781E-2</v>
      </c>
      <c r="N20" s="4">
        <f t="shared" ref="N20:P20" si="280">+N161</f>
        <v>6.9675904058415547E-2</v>
      </c>
      <c r="O20" s="4">
        <f t="shared" si="280"/>
        <v>6.9675904058415547E-2</v>
      </c>
      <c r="P20" s="4">
        <f t="shared" si="280"/>
        <v>6.9675904058415547E-2</v>
      </c>
      <c r="Q20" s="4">
        <f t="shared" si="279"/>
        <v>6.252512637711781E-2</v>
      </c>
      <c r="R20" s="4">
        <f t="shared" ref="R20:S20" si="281">+R161</f>
        <v>6.252512637711781E-2</v>
      </c>
      <c r="S20" s="4">
        <f t="shared" si="281"/>
        <v>6.252512637711781E-2</v>
      </c>
      <c r="T20" s="4">
        <f>+T161</f>
        <v>6.252512637711781E-2</v>
      </c>
      <c r="U20" s="4">
        <f t="shared" si="279"/>
        <v>6.9675904058415547E-2</v>
      </c>
      <c r="V20" s="4">
        <f t="shared" ref="V20" si="282">+V161</f>
        <v>6.4906645595564791E-2</v>
      </c>
      <c r="W20" s="4">
        <f t="shared" ref="W20:AF20" si="283">+W161</f>
        <v>6.7104712071939396E-2</v>
      </c>
      <c r="X20" s="4">
        <f t="shared" ref="X20" si="284">+X161</f>
        <v>8.4360701696831339E-2</v>
      </c>
      <c r="Y20" s="4">
        <f t="shared" ref="Y20:AA20" si="285">+Y161</f>
        <v>7.7035442615100855E-2</v>
      </c>
      <c r="Z20" s="4">
        <f t="shared" si="285"/>
        <v>7.7035442615100855E-2</v>
      </c>
      <c r="AA20" s="4">
        <f t="shared" si="285"/>
        <v>7.7035442615100855E-2</v>
      </c>
      <c r="AB20" s="4">
        <f t="shared" si="283"/>
        <v>6.7104712071939396E-2</v>
      </c>
      <c r="AC20" s="4">
        <f t="shared" ref="AC20:AD20" si="286">+AC161</f>
        <v>6.7104712071939396E-2</v>
      </c>
      <c r="AD20" s="4">
        <f t="shared" si="286"/>
        <v>6.7104712071939396E-2</v>
      </c>
      <c r="AE20" s="4">
        <f>+AE161</f>
        <v>6.7104712071939396E-2</v>
      </c>
      <c r="AF20" s="4">
        <f t="shared" si="283"/>
        <v>7.7035442615100855E-2</v>
      </c>
      <c r="AG20" s="4">
        <f t="shared" ref="AG20" si="287">+AG161</f>
        <v>7.0156829063183601E-2</v>
      </c>
      <c r="AH20" s="4">
        <f t="shared" ref="AH20:AQ20" si="288">+AH161</f>
        <v>7.1082628195294151E-2</v>
      </c>
      <c r="AI20" s="4">
        <f t="shared" ref="AI20" si="289">+AI161</f>
        <v>8.4635371401182075E-2</v>
      </c>
      <c r="AJ20" s="4">
        <f t="shared" ref="AJ20:AL20" si="290">+AJ161</f>
        <v>7.8248280557548872E-2</v>
      </c>
      <c r="AK20" s="4">
        <f t="shared" si="290"/>
        <v>7.8248280557548872E-2</v>
      </c>
      <c r="AL20" s="4">
        <f t="shared" si="290"/>
        <v>7.8248280557548872E-2</v>
      </c>
      <c r="AM20" s="4">
        <f t="shared" si="288"/>
        <v>7.1082628195294151E-2</v>
      </c>
      <c r="AN20" s="4">
        <f t="shared" ref="AN20:AO20" si="291">+AN161</f>
        <v>7.1082628195294151E-2</v>
      </c>
      <c r="AO20" s="4">
        <f t="shared" si="291"/>
        <v>7.1082628195294151E-2</v>
      </c>
      <c r="AP20" s="4">
        <f>+AP161</f>
        <v>7.1082628195294151E-2</v>
      </c>
      <c r="AQ20" s="4">
        <f t="shared" si="288"/>
        <v>7.8248280557548872E-2</v>
      </c>
      <c r="AR20" s="4">
        <f t="shared" ref="AR20" si="292">+AR161</f>
        <v>7.3591841552003823E-2</v>
      </c>
      <c r="AS20" s="4">
        <f t="shared" ref="AS20:BB20" si="293">+AS161</f>
        <v>7.544379530062259E-2</v>
      </c>
      <c r="AT20" s="4">
        <f t="shared" ref="AT20" si="294">+AT161</f>
        <v>8.4911329759451606E-2</v>
      </c>
      <c r="AU20" s="4">
        <f t="shared" ref="AU20:AW20" si="295">+AU161</f>
        <v>7.9489837771406141E-2</v>
      </c>
      <c r="AV20" s="4">
        <f t="shared" si="295"/>
        <v>7.9489837771406141E-2</v>
      </c>
      <c r="AW20" s="4">
        <f t="shared" si="295"/>
        <v>7.9489837771406141E-2</v>
      </c>
      <c r="AX20" s="4">
        <f t="shared" si="293"/>
        <v>7.544379530062259E-2</v>
      </c>
      <c r="AY20" s="4">
        <f t="shared" ref="AY20:AZ20" si="296">+AY161</f>
        <v>7.544379530062259E-2</v>
      </c>
      <c r="AZ20" s="4">
        <f t="shared" si="296"/>
        <v>7.544379530062259E-2</v>
      </c>
      <c r="BA20" s="4">
        <f>+BA161</f>
        <v>7.544379530062259E-2</v>
      </c>
      <c r="BB20" s="4">
        <f t="shared" si="293"/>
        <v>7.9489837771406141E-2</v>
      </c>
      <c r="BC20" s="4">
        <f t="shared" ref="BC20" si="297">+BC161</f>
        <v>7.7292960838689598E-2</v>
      </c>
      <c r="BD20" s="4">
        <f t="shared" ref="BD20:BQ20" si="298">+BD161</f>
        <v>5.1229390967675842E-2</v>
      </c>
      <c r="BE20" s="4">
        <f t="shared" ref="BE20:BG20" si="299">+BE161</f>
        <v>6.2341292860012436E-2</v>
      </c>
      <c r="BF20" s="4">
        <f t="shared" si="299"/>
        <v>6.2341292860012436E-2</v>
      </c>
      <c r="BG20" s="4">
        <f t="shared" si="299"/>
        <v>6.2341292860012436E-2</v>
      </c>
      <c r="BH20" s="4">
        <f t="shared" si="298"/>
        <v>5.1229390967675842E-2</v>
      </c>
      <c r="BI20" s="4">
        <f t="shared" ref="BI20:BJ20" si="300">+BI161</f>
        <v>5.1229390967675842E-2</v>
      </c>
      <c r="BJ20" s="4">
        <f t="shared" si="300"/>
        <v>5.1229390967675842E-2</v>
      </c>
      <c r="BK20" s="4">
        <f>+BK161</f>
        <v>5.1229390967675842E-2</v>
      </c>
      <c r="BL20" s="4">
        <f t="shared" ref="BL20" si="301">+BL161</f>
        <v>5.4910357564749143E-2</v>
      </c>
      <c r="BM20" s="4">
        <f t="shared" si="298"/>
        <v>5.4973180140772002E-2</v>
      </c>
      <c r="BN20" s="4">
        <f t="shared" ref="BN20:BP20" si="302">+BN161</f>
        <v>6.7564922369646369E-2</v>
      </c>
      <c r="BO20" s="4">
        <f t="shared" si="302"/>
        <v>6.7564922369646369E-2</v>
      </c>
      <c r="BP20" s="4">
        <f t="shared" si="302"/>
        <v>6.7564922369646369E-2</v>
      </c>
      <c r="BQ20" s="4">
        <f t="shared" si="298"/>
        <v>5.4973180140772002E-2</v>
      </c>
      <c r="BR20" s="4">
        <f t="shared" ref="BR20:BS20" si="303">+BR161</f>
        <v>5.4973180140772002E-2</v>
      </c>
      <c r="BS20" s="4">
        <f t="shared" si="303"/>
        <v>5.4973180140772002E-2</v>
      </c>
      <c r="BT20" s="4">
        <f>+BT161</f>
        <v>5.4973180140772002E-2</v>
      </c>
      <c r="BU20" s="4">
        <f t="shared" ref="BU20" si="304">+BU161</f>
        <v>6.7564922369646369E-2</v>
      </c>
      <c r="BV20" s="4">
        <f t="shared" ref="BV20" si="305">+BV161</f>
        <v>5.8303893018301717E-2</v>
      </c>
      <c r="BW20" s="4">
        <f t="shared" ref="BW20:CF20" si="306">+BW161</f>
        <v>7.2248478534890817E-2</v>
      </c>
      <c r="BX20" s="4">
        <f t="shared" ref="BX20:BZ20" si="307">+BX161</f>
        <v>8.3421190862715322E-2</v>
      </c>
      <c r="BY20" s="4">
        <f t="shared" si="307"/>
        <v>8.3421190862715322E-2</v>
      </c>
      <c r="BZ20" s="4">
        <f t="shared" si="307"/>
        <v>8.3421190862715322E-2</v>
      </c>
      <c r="CA20" s="4">
        <f t="shared" si="306"/>
        <v>7.2248478534890817E-2</v>
      </c>
      <c r="CB20" s="4">
        <f t="shared" ref="CB20:CC20" si="308">+CB161</f>
        <v>7.2248478534890817E-2</v>
      </c>
      <c r="CC20" s="4">
        <f t="shared" si="308"/>
        <v>7.2248478534890817E-2</v>
      </c>
      <c r="CD20" s="4">
        <f>+CD161</f>
        <v>7.2248478534890817E-2</v>
      </c>
      <c r="CE20" s="4">
        <f t="shared" ref="CE20" si="309">+CE161</f>
        <v>8.3421190862715322E-2</v>
      </c>
      <c r="CF20" s="4">
        <f t="shared" si="306"/>
        <v>9.1572741654819004E-2</v>
      </c>
      <c r="CG20" s="4">
        <f t="shared" ref="CG20" si="310">+CG161</f>
        <v>7.5645213028635014E-2</v>
      </c>
    </row>
    <row r="21" spans="1:85">
      <c r="A21" s="16" t="s">
        <v>51</v>
      </c>
      <c r="C21" s="4">
        <f t="shared" ref="C21:J21" si="311">+C19+C20</f>
        <v>2.5626202478893325</v>
      </c>
      <c r="D21" s="4">
        <f t="shared" si="311"/>
        <v>1.2534678103726575</v>
      </c>
      <c r="E21" s="4">
        <f t="shared" si="311"/>
        <v>1.2534678103726575</v>
      </c>
      <c r="F21" s="4">
        <f t="shared" si="311"/>
        <v>1.2534678103726575</v>
      </c>
      <c r="G21" s="4">
        <f t="shared" si="311"/>
        <v>2.5626202478893325</v>
      </c>
      <c r="H21" s="4">
        <f t="shared" si="311"/>
        <v>2.5626202478893325</v>
      </c>
      <c r="I21" s="4">
        <f t="shared" si="311"/>
        <v>2.5626202478893325</v>
      </c>
      <c r="J21" s="4">
        <f t="shared" si="311"/>
        <v>2.5626202478893325</v>
      </c>
      <c r="K21" s="4">
        <f t="shared" ref="K21:L21" si="312">+K19+K20</f>
        <v>1.2534678103726575</v>
      </c>
      <c r="L21" s="4">
        <f t="shared" si="312"/>
        <v>2.2101198157692354</v>
      </c>
      <c r="M21" s="4">
        <f t="shared" ref="M21:AB21" si="313">+M19+M20</f>
        <v>1.5784310116027815</v>
      </c>
      <c r="N21" s="4">
        <f t="shared" ref="N21:P21" si="314">+N19+N20</f>
        <v>0.92909523106769776</v>
      </c>
      <c r="O21" s="4">
        <f t="shared" si="314"/>
        <v>0.92909523106769776</v>
      </c>
      <c r="P21" s="4">
        <f t="shared" si="314"/>
        <v>0.92909523106769776</v>
      </c>
      <c r="Q21" s="4">
        <f t="shared" si="313"/>
        <v>1.5784310116027815</v>
      </c>
      <c r="R21" s="4">
        <f t="shared" ref="R21:S21" si="315">+R19+R20</f>
        <v>1.5784310116027815</v>
      </c>
      <c r="S21" s="4">
        <f t="shared" si="315"/>
        <v>1.5784310116027815</v>
      </c>
      <c r="T21" s="4">
        <f>+T19+T20</f>
        <v>1.5784310116027815</v>
      </c>
      <c r="U21" s="4">
        <f t="shared" ref="U21:V21" si="316">+U19+U20</f>
        <v>0.92909523106769776</v>
      </c>
      <c r="V21" s="4">
        <f t="shared" si="316"/>
        <v>1.3336474694142715</v>
      </c>
      <c r="W21" s="4">
        <f t="shared" si="313"/>
        <v>2.0278246052028801</v>
      </c>
      <c r="X21" s="4">
        <f t="shared" ref="X21" si="317">+X19+X20</f>
        <v>0.46087175176848094</v>
      </c>
      <c r="Y21" s="4">
        <f t="shared" ref="Y21:AA21" si="318">+Y19+Y20</f>
        <v>1.1260515455547639</v>
      </c>
      <c r="Z21" s="4">
        <f t="shared" si="318"/>
        <v>1.1260515455547639</v>
      </c>
      <c r="AA21" s="4">
        <f t="shared" si="318"/>
        <v>1.1260515455547639</v>
      </c>
      <c r="AB21" s="4">
        <f t="shared" si="313"/>
        <v>2.0278246052028801</v>
      </c>
      <c r="AC21" s="4">
        <f t="shared" ref="AC21:AD21" si="319">+AC19+AC20</f>
        <v>2.0278246052028801</v>
      </c>
      <c r="AD21" s="4">
        <f t="shared" si="319"/>
        <v>2.0278246052028801</v>
      </c>
      <c r="AE21" s="4">
        <f>+AE19+AE20</f>
        <v>2.0278246052028801</v>
      </c>
      <c r="AF21" s="4">
        <f t="shared" ref="AF21:AG21" si="320">+AF19+AF20</f>
        <v>1.1260515455547639</v>
      </c>
      <c r="AG21" s="4">
        <f t="shared" si="320"/>
        <v>1.7204422743314263</v>
      </c>
      <c r="AH21" s="4">
        <f t="shared" ref="AH21:AQ21" si="321">+AH19+AH20</f>
        <v>1.6666046951478823</v>
      </c>
      <c r="AI21" s="4">
        <f t="shared" ref="AI21" si="322">+AI19+AI20</f>
        <v>0.43593000769351287</v>
      </c>
      <c r="AJ21" s="4">
        <f t="shared" ref="AJ21:AL21" si="323">+AJ19+AJ20</f>
        <v>1.0159181996276789</v>
      </c>
      <c r="AK21" s="4">
        <f t="shared" si="323"/>
        <v>1.0159181996276789</v>
      </c>
      <c r="AL21" s="4">
        <f t="shared" si="323"/>
        <v>1.0159181996276789</v>
      </c>
      <c r="AM21" s="4">
        <f t="shared" si="321"/>
        <v>1.6666046951478823</v>
      </c>
      <c r="AN21" s="4">
        <f t="shared" ref="AN21:AO21" si="324">+AN19+AN20</f>
        <v>1.6666046951478823</v>
      </c>
      <c r="AO21" s="4">
        <f t="shared" si="324"/>
        <v>1.6666046951478823</v>
      </c>
      <c r="AP21" s="4">
        <f>+AP19+AP20</f>
        <v>1.6666046951478823</v>
      </c>
      <c r="AQ21" s="4">
        <f t="shared" si="321"/>
        <v>1.0159181996276789</v>
      </c>
      <c r="AR21" s="4">
        <f t="shared" ref="AR21" si="325">+AR19+AR20</f>
        <v>1.4061794929587308</v>
      </c>
      <c r="AS21" s="4">
        <f t="shared" ref="AS21:BB21" si="326">+AS19+AS20</f>
        <v>1.2705831751684737</v>
      </c>
      <c r="AT21" s="4">
        <f t="shared" ref="AT21" si="327">+AT19+AT20</f>
        <v>0.41087124570308381</v>
      </c>
      <c r="AU21" s="4">
        <f t="shared" ref="AU21:AW21" si="328">+AU19+AU20</f>
        <v>0.90317696245462509</v>
      </c>
      <c r="AV21" s="4">
        <f t="shared" si="328"/>
        <v>0.90317696245462509</v>
      </c>
      <c r="AW21" s="4">
        <f t="shared" si="328"/>
        <v>0.90317696245462509</v>
      </c>
      <c r="AX21" s="4">
        <f t="shared" si="326"/>
        <v>1.2705831751684737</v>
      </c>
      <c r="AY21" s="4">
        <f t="shared" ref="AY21:AZ21" si="329">+AY19+AY20</f>
        <v>1.2705831751684737</v>
      </c>
      <c r="AZ21" s="4">
        <f t="shared" si="329"/>
        <v>1.2705831751684737</v>
      </c>
      <c r="BA21" s="4">
        <f>+BA19+BA20</f>
        <v>1.2705831751684737</v>
      </c>
      <c r="BB21" s="4">
        <f t="shared" si="326"/>
        <v>0.90317696245462509</v>
      </c>
      <c r="BC21" s="4">
        <f t="shared" ref="BC21" si="330">+BC19+BC20</f>
        <v>1.0675711050674019</v>
      </c>
      <c r="BD21" s="4">
        <f t="shared" ref="BD21:BQ21" si="331">+BD19+BD20</f>
        <v>2.6205076786492061</v>
      </c>
      <c r="BE21" s="4">
        <f t="shared" ref="BE21:BG21" si="332">+BE19+BE20</f>
        <v>1.6114767997616122</v>
      </c>
      <c r="BF21" s="4">
        <f t="shared" si="332"/>
        <v>1.6114767997616122</v>
      </c>
      <c r="BG21" s="4">
        <f t="shared" si="332"/>
        <v>1.6114767997616122</v>
      </c>
      <c r="BH21" s="4">
        <f t="shared" si="331"/>
        <v>2.6205076786492061</v>
      </c>
      <c r="BI21" s="4">
        <f t="shared" ref="BI21:BJ21" si="333">+BI19+BI20</f>
        <v>2.6205076786492061</v>
      </c>
      <c r="BJ21" s="4">
        <f t="shared" si="333"/>
        <v>2.6205076786492061</v>
      </c>
      <c r="BK21" s="4">
        <f>+BK19+BK20</f>
        <v>2.6205076786492061</v>
      </c>
      <c r="BL21" s="4">
        <f t="shared" ref="BL21" si="334">+BL19+BL20</f>
        <v>2.2645768971094338</v>
      </c>
      <c r="BM21" s="4">
        <f t="shared" si="331"/>
        <v>2.2805479745139206</v>
      </c>
      <c r="BN21" s="4">
        <f t="shared" ref="BN21:BP21" si="335">+BN19+BN20</f>
        <v>1.1371382458256629</v>
      </c>
      <c r="BO21" s="4">
        <f t="shared" si="335"/>
        <v>1.1371382458256629</v>
      </c>
      <c r="BP21" s="4">
        <f t="shared" si="335"/>
        <v>1.1371382458256629</v>
      </c>
      <c r="BQ21" s="4">
        <f t="shared" si="331"/>
        <v>2.2805479745139206</v>
      </c>
      <c r="BR21" s="4">
        <f t="shared" ref="BR21:BS21" si="336">+BR19+BR20</f>
        <v>2.2805479745139206</v>
      </c>
      <c r="BS21" s="4">
        <f t="shared" si="336"/>
        <v>2.2805479745139206</v>
      </c>
      <c r="BT21" s="4">
        <f>+BT19+BT20</f>
        <v>2.2805479745139206</v>
      </c>
      <c r="BU21" s="4">
        <f t="shared" ref="BU21" si="337">+BU19+BU20</f>
        <v>1.1371382458256629</v>
      </c>
      <c r="BV21" s="4">
        <f t="shared" ref="BV21" si="338">+BV19+BV20</f>
        <v>1.9541087710716838</v>
      </c>
      <c r="BW21" s="4">
        <f t="shared" ref="BW21:CF21" si="339">+BW19+BW20</f>
        <v>2.2606140811450204</v>
      </c>
      <c r="BX21" s="4">
        <f t="shared" ref="BX21:BZ21" si="340">+BX19+BX20</f>
        <v>1.2460612306129313</v>
      </c>
      <c r="BY21" s="4">
        <f t="shared" si="340"/>
        <v>1.2460612306129313</v>
      </c>
      <c r="BZ21" s="4">
        <f t="shared" si="340"/>
        <v>1.2460612306129313</v>
      </c>
      <c r="CA21" s="4">
        <f t="shared" si="339"/>
        <v>2.2606140811450204</v>
      </c>
      <c r="CB21" s="4">
        <f t="shared" ref="CB21:CC21" si="341">+CB19+CB20</f>
        <v>2.2606140811450204</v>
      </c>
      <c r="CC21" s="4">
        <f t="shared" si="341"/>
        <v>2.2606140811450204</v>
      </c>
      <c r="CD21" s="4">
        <f>+CD19+CD20</f>
        <v>2.2606140811450204</v>
      </c>
      <c r="CE21" s="4">
        <f t="shared" ref="CE21" si="342">+CE19+CE20</f>
        <v>1.2460612306129313</v>
      </c>
      <c r="CF21" s="4">
        <f t="shared" si="339"/>
        <v>0.50584893034723133</v>
      </c>
      <c r="CG21" s="4">
        <f t="shared" ref="CG21" si="343">+CG19+CG20</f>
        <v>1.9197132173061791</v>
      </c>
    </row>
    <row r="22" spans="1:85">
      <c r="A22" s="23" t="s">
        <v>52</v>
      </c>
      <c r="C22" s="4">
        <f t="shared" ref="C22:J22" si="344">+C135</f>
        <v>33.385746710328327</v>
      </c>
      <c r="D22" s="4">
        <f t="shared" si="344"/>
        <v>42.56219036661453</v>
      </c>
      <c r="E22" s="4">
        <f t="shared" si="344"/>
        <v>42.56219036661453</v>
      </c>
      <c r="F22" s="4">
        <f t="shared" si="344"/>
        <v>42.56219036661453</v>
      </c>
      <c r="G22" s="4">
        <f t="shared" si="344"/>
        <v>33.385746710328327</v>
      </c>
      <c r="H22" s="4">
        <f t="shared" si="344"/>
        <v>33.385746710328327</v>
      </c>
      <c r="I22" s="4">
        <f t="shared" si="344"/>
        <v>33.385746710328327</v>
      </c>
      <c r="J22" s="4">
        <f t="shared" si="344"/>
        <v>33.385746710328327</v>
      </c>
      <c r="K22" s="4">
        <f t="shared" ref="K22:CA22" si="345">+K135</f>
        <v>42.56219036661453</v>
      </c>
      <c r="L22" s="4">
        <f t="shared" ref="L22" si="346">+L135</f>
        <v>35.699828540528365</v>
      </c>
      <c r="M22" s="4">
        <f t="shared" si="345"/>
        <v>39.79741102909248</v>
      </c>
      <c r="N22" s="4">
        <f t="shared" ref="N22:P22" si="347">+N135</f>
        <v>44.348900247104119</v>
      </c>
      <c r="O22" s="4">
        <f t="shared" si="347"/>
        <v>44.348900247104119</v>
      </c>
      <c r="P22" s="4">
        <f t="shared" si="347"/>
        <v>44.348900247104119</v>
      </c>
      <c r="Q22" s="4">
        <f t="shared" si="345"/>
        <v>39.79741102909248</v>
      </c>
      <c r="R22" s="4">
        <f t="shared" ref="R22:S22" si="348">+R135</f>
        <v>39.79741102909248</v>
      </c>
      <c r="S22" s="4">
        <f t="shared" si="348"/>
        <v>39.79741102909248</v>
      </c>
      <c r="T22" s="4">
        <f>+T135</f>
        <v>39.79741102909248</v>
      </c>
      <c r="U22" s="4">
        <f t="shared" ref="U22:V22" si="349">+U135</f>
        <v>44.348900247104119</v>
      </c>
      <c r="V22" s="4">
        <f t="shared" si="349"/>
        <v>41.313254414015304</v>
      </c>
      <c r="W22" s="4">
        <f t="shared" si="345"/>
        <v>42.712329635422023</v>
      </c>
      <c r="X22" s="4">
        <f t="shared" ref="X22" si="350">+X135</f>
        <v>53.69581342198029</v>
      </c>
      <c r="Y22" s="4">
        <f t="shared" ref="Y22:AA22" si="351">+Y135</f>
        <v>49.033266323524359</v>
      </c>
      <c r="Z22" s="4">
        <f t="shared" si="351"/>
        <v>49.033266323524359</v>
      </c>
      <c r="AA22" s="4">
        <f t="shared" si="351"/>
        <v>49.033266323524359</v>
      </c>
      <c r="AB22" s="4">
        <f t="shared" si="345"/>
        <v>42.712329635422023</v>
      </c>
      <c r="AC22" s="4">
        <f t="shared" ref="AC22:AD22" si="352">+AC135</f>
        <v>42.712329635422023</v>
      </c>
      <c r="AD22" s="4">
        <f t="shared" si="352"/>
        <v>42.712329635422023</v>
      </c>
      <c r="AE22" s="4">
        <f>+AE135</f>
        <v>42.712329635422023</v>
      </c>
      <c r="AF22" s="4">
        <f t="shared" ref="AF22:AG22" si="353">+AF135</f>
        <v>49.033266323524359</v>
      </c>
      <c r="AG22" s="4">
        <f t="shared" si="353"/>
        <v>44.655010305538596</v>
      </c>
      <c r="AH22" s="4">
        <f t="shared" si="345"/>
        <v>45.244283942008444</v>
      </c>
      <c r="AI22" s="4">
        <f t="shared" ref="AI22" si="354">+AI135</f>
        <v>53.870641427210614</v>
      </c>
      <c r="AJ22" s="4">
        <f t="shared" ref="AJ22:AL22" si="355">+AJ135</f>
        <v>49.805240934437691</v>
      </c>
      <c r="AK22" s="4">
        <f t="shared" si="355"/>
        <v>49.805240934437691</v>
      </c>
      <c r="AL22" s="4">
        <f t="shared" si="355"/>
        <v>49.805240934437691</v>
      </c>
      <c r="AM22" s="4">
        <f t="shared" si="345"/>
        <v>45.244283942008444</v>
      </c>
      <c r="AN22" s="4">
        <f t="shared" ref="AN22:AO22" si="356">+AN135</f>
        <v>45.244283942008444</v>
      </c>
      <c r="AO22" s="4">
        <f t="shared" si="356"/>
        <v>45.244283942008444</v>
      </c>
      <c r="AP22" s="4">
        <f>+AP135</f>
        <v>45.244283942008444</v>
      </c>
      <c r="AQ22" s="4">
        <f t="shared" ref="AQ22:AR22" si="357">+AQ135</f>
        <v>49.805240934437691</v>
      </c>
      <c r="AR22" s="4">
        <f t="shared" si="357"/>
        <v>46.841404989223292</v>
      </c>
      <c r="AS22" s="4">
        <f t="shared" si="345"/>
        <v>48.020178528937763</v>
      </c>
      <c r="AT22" s="4">
        <f t="shared" ref="AT22" si="358">+AT135</f>
        <v>54.046289664124615</v>
      </c>
      <c r="AU22" s="4">
        <f t="shared" ref="AU22:AW22" si="359">+AU135</f>
        <v>50.595495438810758</v>
      </c>
      <c r="AV22" s="4">
        <f t="shared" si="359"/>
        <v>50.595495438810758</v>
      </c>
      <c r="AW22" s="4">
        <f t="shared" si="359"/>
        <v>50.595495438810758</v>
      </c>
      <c r="AX22" s="4">
        <f t="shared" si="345"/>
        <v>48.020178528937763</v>
      </c>
      <c r="AY22" s="4">
        <f t="shared" ref="AY22:AZ22" si="360">+AY135</f>
        <v>48.020178528937763</v>
      </c>
      <c r="AZ22" s="4">
        <f t="shared" si="360"/>
        <v>48.020178528937763</v>
      </c>
      <c r="BA22" s="4">
        <f>+BA135</f>
        <v>48.020178528937763</v>
      </c>
      <c r="BB22" s="4">
        <f t="shared" ref="BB22:BC22" si="361">+BB135</f>
        <v>50.595495438810758</v>
      </c>
      <c r="BC22" s="4">
        <f t="shared" si="361"/>
        <v>49.19717736514032</v>
      </c>
      <c r="BD22" s="4">
        <f t="shared" si="345"/>
        <v>32.607645073977935</v>
      </c>
      <c r="BE22" s="4">
        <f t="shared" ref="BE22:BG22" si="362">+BE135</f>
        <v>39.680400501244215</v>
      </c>
      <c r="BF22" s="4">
        <f t="shared" si="362"/>
        <v>39.680400501244215</v>
      </c>
      <c r="BG22" s="4">
        <f t="shared" si="362"/>
        <v>39.680400501244215</v>
      </c>
      <c r="BH22" s="4">
        <f t="shared" si="345"/>
        <v>32.607645073977935</v>
      </c>
      <c r="BI22" s="4">
        <f t="shared" ref="BI22:BJ22" si="363">+BI135</f>
        <v>32.607645073977935</v>
      </c>
      <c r="BJ22" s="4">
        <f t="shared" si="363"/>
        <v>32.607645073977935</v>
      </c>
      <c r="BK22" s="4">
        <f>+BK135</f>
        <v>32.607645073977935</v>
      </c>
      <c r="BL22" s="4">
        <f t="shared" ref="BL22" si="364">+BL135</f>
        <v>34.950590208778934</v>
      </c>
      <c r="BM22" s="4">
        <f t="shared" si="345"/>
        <v>34.99057694730719</v>
      </c>
      <c r="BN22" s="4">
        <f t="shared" ref="BN22:BP22" si="365">+BN135</f>
        <v>43.005254727123521</v>
      </c>
      <c r="BO22" s="4">
        <f t="shared" si="365"/>
        <v>43.005254727123521</v>
      </c>
      <c r="BP22" s="4">
        <f t="shared" si="365"/>
        <v>43.005254727123521</v>
      </c>
      <c r="BQ22" s="4">
        <f t="shared" si="345"/>
        <v>34.99057694730719</v>
      </c>
      <c r="BR22" s="4">
        <f t="shared" ref="BR22:BS22" si="366">+BR135</f>
        <v>34.99057694730719</v>
      </c>
      <c r="BS22" s="4">
        <f t="shared" si="366"/>
        <v>34.99057694730719</v>
      </c>
      <c r="BT22" s="4">
        <f>+BT135</f>
        <v>34.99057694730719</v>
      </c>
      <c r="BU22" s="4">
        <f t="shared" ref="BU22" si="367">+BU135</f>
        <v>43.005254727123521</v>
      </c>
      <c r="BV22" s="4">
        <f t="shared" ref="BV22" si="368">+BV135</f>
        <v>37.110584648010565</v>
      </c>
      <c r="BW22" s="4">
        <f t="shared" si="345"/>
        <v>45.98635081738729</v>
      </c>
      <c r="BX22" s="4">
        <f t="shared" ref="BX22:BZ22" si="369">+BX135</f>
        <v>53.097812250321972</v>
      </c>
      <c r="BY22" s="4">
        <f t="shared" si="369"/>
        <v>53.097812250321972</v>
      </c>
      <c r="BZ22" s="4">
        <f t="shared" si="369"/>
        <v>53.097812250321972</v>
      </c>
      <c r="CA22" s="4">
        <f t="shared" si="345"/>
        <v>45.98635081738729</v>
      </c>
      <c r="CB22" s="4">
        <f t="shared" ref="CB22:CC22" si="370">+CB135</f>
        <v>45.98635081738729</v>
      </c>
      <c r="CC22" s="4">
        <f t="shared" si="370"/>
        <v>45.98635081738729</v>
      </c>
      <c r="CD22" s="4">
        <f>+CD135</f>
        <v>45.98635081738729</v>
      </c>
      <c r="CE22" s="4">
        <f t="shared" ref="CE22" si="371">+CE135</f>
        <v>53.097812250321972</v>
      </c>
      <c r="CF22" s="4">
        <f t="shared" ref="CF22:CG22" si="372">+CF135</f>
        <v>58.28629624380013</v>
      </c>
      <c r="CG22" s="4">
        <f t="shared" si="372"/>
        <v>48.148381454301052</v>
      </c>
    </row>
    <row r="23" spans="1:85">
      <c r="A23" s="23" t="s">
        <v>53</v>
      </c>
      <c r="C23" s="4">
        <f t="shared" ref="C23:J24" si="373">+C156</f>
        <v>8.2824028153916718</v>
      </c>
      <c r="D23" s="4">
        <f t="shared" si="373"/>
        <v>10.558913310530466</v>
      </c>
      <c r="E23" s="4">
        <f t="shared" si="373"/>
        <v>10.558913310530466</v>
      </c>
      <c r="F23" s="4">
        <f t="shared" si="373"/>
        <v>10.558913310530466</v>
      </c>
      <c r="G23" s="4">
        <f t="shared" si="373"/>
        <v>8.2824028153916718</v>
      </c>
      <c r="H23" s="4">
        <f t="shared" si="373"/>
        <v>8.2824028153916718</v>
      </c>
      <c r="I23" s="4">
        <f t="shared" si="373"/>
        <v>8.2824028153916718</v>
      </c>
      <c r="J23" s="4">
        <f t="shared" si="373"/>
        <v>8.2824028153916718</v>
      </c>
      <c r="K23" s="4">
        <f t="shared" ref="K23:CA23" si="374">+K156</f>
        <v>10.558913310530466</v>
      </c>
      <c r="L23" s="4">
        <f t="shared" ref="L23" si="375">+L156</f>
        <v>8.8564848639913585</v>
      </c>
      <c r="M23" s="4">
        <f t="shared" si="374"/>
        <v>9.8730213229193211</v>
      </c>
      <c r="N23" s="4">
        <f t="shared" ref="N23:P23" si="376">+N156</f>
        <v>11.002163871102084</v>
      </c>
      <c r="O23" s="4">
        <f t="shared" si="376"/>
        <v>11.002163871102084</v>
      </c>
      <c r="P23" s="4">
        <f t="shared" si="376"/>
        <v>11.002163871102084</v>
      </c>
      <c r="Q23" s="4">
        <f t="shared" si="374"/>
        <v>9.8730213229193211</v>
      </c>
      <c r="R23" s="4">
        <f t="shared" ref="R23:S23" si="377">+R156</f>
        <v>9.8730213229193211</v>
      </c>
      <c r="S23" s="4">
        <f t="shared" si="377"/>
        <v>9.8730213229193211</v>
      </c>
      <c r="T23" s="4">
        <f>+T156</f>
        <v>9.8730213229193211</v>
      </c>
      <c r="U23" s="4">
        <f t="shared" ref="U23:V23" si="378">+U156</f>
        <v>11.002163871102084</v>
      </c>
      <c r="V23" s="4">
        <f t="shared" si="378"/>
        <v>10.249074781537745</v>
      </c>
      <c r="W23" s="4">
        <f t="shared" si="374"/>
        <v>10.596160160614767</v>
      </c>
      <c r="X23" s="4">
        <f t="shared" ref="X23" si="379">+X156</f>
        <v>13.320964785351714</v>
      </c>
      <c r="Y23" s="4">
        <f t="shared" ref="Y23:AA23" si="380">+Y156</f>
        <v>12.16427077607257</v>
      </c>
      <c r="Z23" s="4">
        <f t="shared" si="380"/>
        <v>12.16427077607257</v>
      </c>
      <c r="AA23" s="4">
        <f t="shared" si="380"/>
        <v>12.16427077607257</v>
      </c>
      <c r="AB23" s="4">
        <f t="shared" si="374"/>
        <v>10.596160160614767</v>
      </c>
      <c r="AC23" s="4">
        <f t="shared" ref="AC23:AD23" si="381">+AC156</f>
        <v>10.596160160614767</v>
      </c>
      <c r="AD23" s="4">
        <f t="shared" si="381"/>
        <v>10.596160160614767</v>
      </c>
      <c r="AE23" s="4">
        <f>+AE156</f>
        <v>10.596160160614767</v>
      </c>
      <c r="AF23" s="4">
        <f t="shared" ref="AF23:AG23" si="382">+AF156</f>
        <v>12.16427077607257</v>
      </c>
      <c r="AG23" s="4">
        <f t="shared" si="382"/>
        <v>11.078104266618626</v>
      </c>
      <c r="AH23" s="4">
        <f t="shared" si="374"/>
        <v>11.224292448901339</v>
      </c>
      <c r="AI23" s="4">
        <f t="shared" ref="AI23" si="383">+AI156</f>
        <v>13.364336466545263</v>
      </c>
      <c r="AJ23" s="4">
        <f t="shared" ref="AJ23:AL23" si="384">+AJ156</f>
        <v>12.355783781497172</v>
      </c>
      <c r="AK23" s="4">
        <f t="shared" si="384"/>
        <v>12.355783781497172</v>
      </c>
      <c r="AL23" s="4">
        <f t="shared" si="384"/>
        <v>12.355783781497172</v>
      </c>
      <c r="AM23" s="4">
        <f t="shared" si="374"/>
        <v>11.224292448901339</v>
      </c>
      <c r="AN23" s="4">
        <f t="shared" ref="AN23:AO23" si="385">+AN156</f>
        <v>11.224292448901339</v>
      </c>
      <c r="AO23" s="4">
        <f t="shared" si="385"/>
        <v>11.224292448901339</v>
      </c>
      <c r="AP23" s="4">
        <f>+AP156</f>
        <v>11.224292448901339</v>
      </c>
      <c r="AQ23" s="4">
        <f t="shared" ref="AQ23:AR23" si="386">+AQ156</f>
        <v>12.355783781497172</v>
      </c>
      <c r="AR23" s="4">
        <f t="shared" si="386"/>
        <v>11.620509432536492</v>
      </c>
      <c r="AS23" s="4">
        <f t="shared" si="374"/>
        <v>11.912941929815938</v>
      </c>
      <c r="AT23" s="4">
        <f t="shared" ref="AT23" si="387">+AT156</f>
        <v>13.407911632455363</v>
      </c>
      <c r="AU23" s="4">
        <f t="shared" ref="AU23:AW23" si="388">+AU156</f>
        <v>12.55183169945105</v>
      </c>
      <c r="AV23" s="4">
        <f t="shared" si="388"/>
        <v>12.55183169945105</v>
      </c>
      <c r="AW23" s="4">
        <f t="shared" si="388"/>
        <v>12.55183169945105</v>
      </c>
      <c r="AX23" s="4">
        <f t="shared" si="374"/>
        <v>11.912941929815938</v>
      </c>
      <c r="AY23" s="4">
        <f t="shared" ref="AY23:AZ23" si="389">+AY156</f>
        <v>11.912941929815938</v>
      </c>
      <c r="AZ23" s="4">
        <f t="shared" si="389"/>
        <v>11.912941929815938</v>
      </c>
      <c r="BA23" s="4">
        <f>+BA156</f>
        <v>11.912941929815938</v>
      </c>
      <c r="BB23" s="4">
        <f t="shared" ref="BB23:BC23" si="390">+BB156</f>
        <v>12.55183169945105</v>
      </c>
      <c r="BC23" s="4">
        <f t="shared" si="390"/>
        <v>12.204934155098741</v>
      </c>
      <c r="BD23" s="4">
        <f t="shared" si="374"/>
        <v>8.089369805242594</v>
      </c>
      <c r="BE23" s="4">
        <f t="shared" ref="BE23:BG23" si="391">+BE156</f>
        <v>9.8439931171496671</v>
      </c>
      <c r="BF23" s="4">
        <f t="shared" si="391"/>
        <v>9.8439931171496671</v>
      </c>
      <c r="BG23" s="4">
        <f t="shared" si="391"/>
        <v>9.8439931171496671</v>
      </c>
      <c r="BH23" s="4">
        <f t="shared" si="374"/>
        <v>8.089369805242594</v>
      </c>
      <c r="BI23" s="4">
        <f t="shared" ref="BI23:BJ23" si="392">+BI156</f>
        <v>8.089369805242594</v>
      </c>
      <c r="BJ23" s="4">
        <f t="shared" si="392"/>
        <v>8.089369805242594</v>
      </c>
      <c r="BK23" s="4">
        <f>+BK156</f>
        <v>8.089369805242594</v>
      </c>
      <c r="BL23" s="4">
        <f t="shared" ref="BL23" si="393">+BL156</f>
        <v>8.6706123201742962</v>
      </c>
      <c r="BM23" s="4">
        <f t="shared" si="374"/>
        <v>8.6805323102418619</v>
      </c>
      <c r="BN23" s="4">
        <f t="shared" ref="BN23:BP23" si="394">+BN156</f>
        <v>10.668829603214258</v>
      </c>
      <c r="BO23" s="4">
        <f t="shared" si="394"/>
        <v>10.668829603214258</v>
      </c>
      <c r="BP23" s="4">
        <f t="shared" si="394"/>
        <v>10.668829603214258</v>
      </c>
      <c r="BQ23" s="4">
        <f t="shared" si="374"/>
        <v>8.6805323102418619</v>
      </c>
      <c r="BR23" s="4">
        <f t="shared" ref="BR23:BS23" si="395">+BR156</f>
        <v>8.6805323102418619</v>
      </c>
      <c r="BS23" s="4">
        <f t="shared" si="395"/>
        <v>8.6805323102418619</v>
      </c>
      <c r="BT23" s="4">
        <f>+BT156</f>
        <v>8.6805323102418619</v>
      </c>
      <c r="BU23" s="4">
        <f t="shared" ref="BU23" si="396">+BU156</f>
        <v>10.668829603214258</v>
      </c>
      <c r="BV23" s="4">
        <f t="shared" ref="BV23" si="397">+BV156</f>
        <v>9.2064680606477562</v>
      </c>
      <c r="BW23" s="4">
        <f t="shared" si="374"/>
        <v>11.408385883479074</v>
      </c>
      <c r="BX23" s="4">
        <f t="shared" ref="BX23:BZ23" si="398">+BX156</f>
        <v>13.172611458684376</v>
      </c>
      <c r="BY23" s="4">
        <f t="shared" si="398"/>
        <v>13.172611458684376</v>
      </c>
      <c r="BZ23" s="4">
        <f t="shared" si="398"/>
        <v>13.172611458684376</v>
      </c>
      <c r="CA23" s="4">
        <f t="shared" si="374"/>
        <v>11.408385883479074</v>
      </c>
      <c r="CB23" s="4">
        <f t="shared" ref="CB23:CC23" si="399">+CB156</f>
        <v>11.408385883479074</v>
      </c>
      <c r="CC23" s="4">
        <f t="shared" si="399"/>
        <v>11.408385883479074</v>
      </c>
      <c r="CD23" s="4">
        <f>+CD156</f>
        <v>11.408385883479074</v>
      </c>
      <c r="CE23" s="4">
        <f t="shared" ref="CE23" si="400">+CE156</f>
        <v>13.172611458684376</v>
      </c>
      <c r="CF23" s="4">
        <f t="shared" ref="CF23:CG23" si="401">+CF156</f>
        <v>14.459780944754424</v>
      </c>
      <c r="CG23" s="4">
        <f t="shared" si="401"/>
        <v>11.944746767945913</v>
      </c>
    </row>
    <row r="24" spans="1:85">
      <c r="A24" s="23" t="s">
        <v>54</v>
      </c>
      <c r="C24" s="4">
        <f t="shared" si="373"/>
        <v>8.2824028153916718</v>
      </c>
      <c r="D24" s="4">
        <f t="shared" si="373"/>
        <v>10.558913310530466</v>
      </c>
      <c r="E24" s="4">
        <f t="shared" si="373"/>
        <v>10.558913310530466</v>
      </c>
      <c r="F24" s="4">
        <f t="shared" si="373"/>
        <v>10.558913310530466</v>
      </c>
      <c r="G24" s="4">
        <f t="shared" si="373"/>
        <v>8.2824028153916718</v>
      </c>
      <c r="H24" s="4">
        <f t="shared" si="373"/>
        <v>8.2824028153916718</v>
      </c>
      <c r="I24" s="4">
        <f t="shared" si="373"/>
        <v>8.2824028153916718</v>
      </c>
      <c r="J24" s="4">
        <f t="shared" si="373"/>
        <v>8.2824028153916718</v>
      </c>
      <c r="K24" s="4">
        <f t="shared" ref="K24:CA24" si="402">+K157</f>
        <v>10.558913310530466</v>
      </c>
      <c r="L24" s="4">
        <f t="shared" ref="L24" si="403">+L157</f>
        <v>8.8564848639913585</v>
      </c>
      <c r="M24" s="4">
        <f t="shared" si="402"/>
        <v>11.872816495294812</v>
      </c>
      <c r="N24" s="4">
        <f t="shared" ref="N24:P24" si="404">+N157</f>
        <v>13.001959043477575</v>
      </c>
      <c r="O24" s="4">
        <f t="shared" si="404"/>
        <v>13.001959043477575</v>
      </c>
      <c r="P24" s="4">
        <f t="shared" si="404"/>
        <v>13.001959043477575</v>
      </c>
      <c r="Q24" s="4">
        <f t="shared" si="402"/>
        <v>11.872816495294812</v>
      </c>
      <c r="R24" s="4">
        <f t="shared" ref="R24:S24" si="405">+R157</f>
        <v>11.872816495294812</v>
      </c>
      <c r="S24" s="4">
        <f t="shared" si="405"/>
        <v>11.872816495294812</v>
      </c>
      <c r="T24" s="4">
        <f>+T157</f>
        <v>11.872816495294812</v>
      </c>
      <c r="U24" s="4">
        <f t="shared" ref="U24:V24" si="406">+U157</f>
        <v>13.001959043477575</v>
      </c>
      <c r="V24" s="4">
        <f t="shared" si="406"/>
        <v>12.248869953913236</v>
      </c>
      <c r="W24" s="4">
        <f t="shared" si="402"/>
        <v>11.703276731939763</v>
      </c>
      <c r="X24" s="4">
        <f t="shared" ref="X24" si="407">+X157</f>
        <v>14.42808135667671</v>
      </c>
      <c r="Y24" s="4">
        <f t="shared" ref="Y24:AA24" si="408">+Y157</f>
        <v>13.271387347397566</v>
      </c>
      <c r="Z24" s="4">
        <f t="shared" si="408"/>
        <v>13.271387347397566</v>
      </c>
      <c r="AA24" s="4">
        <f t="shared" si="408"/>
        <v>13.271387347397566</v>
      </c>
      <c r="AB24" s="4">
        <f t="shared" si="402"/>
        <v>11.703276731939763</v>
      </c>
      <c r="AC24" s="4">
        <f t="shared" ref="AC24:AD24" si="409">+AC157</f>
        <v>11.703276731939763</v>
      </c>
      <c r="AD24" s="4">
        <f t="shared" si="409"/>
        <v>11.703276731939763</v>
      </c>
      <c r="AE24" s="4">
        <f>+AE157</f>
        <v>11.703276731939763</v>
      </c>
      <c r="AF24" s="4">
        <f t="shared" ref="AF24:AG24" si="410">+AF157</f>
        <v>13.271387347397566</v>
      </c>
      <c r="AG24" s="4">
        <f t="shared" si="410"/>
        <v>12.185220837943621</v>
      </c>
      <c r="AH24" s="4">
        <f t="shared" si="402"/>
        <v>12.331409020226337</v>
      </c>
      <c r="AI24" s="4">
        <f t="shared" ref="AI24" si="411">+AI157</f>
        <v>14.47145303787026</v>
      </c>
      <c r="AJ24" s="4">
        <f t="shared" ref="AJ24:AL24" si="412">+AJ157</f>
        <v>13.462900352822167</v>
      </c>
      <c r="AK24" s="4">
        <f t="shared" si="412"/>
        <v>13.462900352822167</v>
      </c>
      <c r="AL24" s="4">
        <f t="shared" si="412"/>
        <v>13.462900352822167</v>
      </c>
      <c r="AM24" s="4">
        <f t="shared" si="402"/>
        <v>12.331409020226337</v>
      </c>
      <c r="AN24" s="4">
        <f t="shared" ref="AN24:AO24" si="413">+AN157</f>
        <v>12.331409020226337</v>
      </c>
      <c r="AO24" s="4">
        <f t="shared" si="413"/>
        <v>12.331409020226337</v>
      </c>
      <c r="AP24" s="4">
        <f>+AP157</f>
        <v>12.331409020226337</v>
      </c>
      <c r="AQ24" s="4">
        <f t="shared" ref="AQ24:AR24" si="414">+AQ157</f>
        <v>13.462900352822167</v>
      </c>
      <c r="AR24" s="4">
        <f t="shared" si="414"/>
        <v>12.72762600386149</v>
      </c>
      <c r="AS24" s="4">
        <f t="shared" si="402"/>
        <v>13.020058501140934</v>
      </c>
      <c r="AT24" s="4">
        <f t="shared" ref="AT24" si="415">+AT157</f>
        <v>14.515028203780359</v>
      </c>
      <c r="AU24" s="4">
        <f t="shared" ref="AU24:AW24" si="416">+AU157</f>
        <v>13.658948270776046</v>
      </c>
      <c r="AV24" s="4">
        <f t="shared" si="416"/>
        <v>13.658948270776046</v>
      </c>
      <c r="AW24" s="4">
        <f t="shared" si="416"/>
        <v>13.658948270776046</v>
      </c>
      <c r="AX24" s="4">
        <f t="shared" si="402"/>
        <v>13.020058501140934</v>
      </c>
      <c r="AY24" s="4">
        <f t="shared" ref="AY24:AZ24" si="417">+AY157</f>
        <v>13.020058501140934</v>
      </c>
      <c r="AZ24" s="4">
        <f t="shared" si="417"/>
        <v>13.020058501140934</v>
      </c>
      <c r="BA24" s="4">
        <f>+BA157</f>
        <v>13.020058501140934</v>
      </c>
      <c r="BB24" s="4">
        <f t="shared" ref="BB24:BC24" si="418">+BB157</f>
        <v>13.658948270776046</v>
      </c>
      <c r="BC24" s="4">
        <f t="shared" si="418"/>
        <v>13.312050726423736</v>
      </c>
      <c r="BD24" s="4">
        <f t="shared" si="402"/>
        <v>8.089369805242594</v>
      </c>
      <c r="BE24" s="4">
        <f t="shared" ref="BE24:BG24" si="419">+BE157</f>
        <v>9.8439931171496671</v>
      </c>
      <c r="BF24" s="4">
        <f t="shared" si="419"/>
        <v>9.8439931171496671</v>
      </c>
      <c r="BG24" s="4">
        <f t="shared" si="419"/>
        <v>9.8439931171496671</v>
      </c>
      <c r="BH24" s="4">
        <f t="shared" si="402"/>
        <v>8.089369805242594</v>
      </c>
      <c r="BI24" s="4">
        <f t="shared" ref="BI24:BJ24" si="420">+BI157</f>
        <v>8.089369805242594</v>
      </c>
      <c r="BJ24" s="4">
        <f t="shared" si="420"/>
        <v>8.089369805242594</v>
      </c>
      <c r="BK24" s="4">
        <f>+BK157</f>
        <v>8.089369805242594</v>
      </c>
      <c r="BL24" s="4">
        <f t="shared" ref="BL24" si="421">+BL157</f>
        <v>8.6706123201742962</v>
      </c>
      <c r="BM24" s="4">
        <f t="shared" si="402"/>
        <v>8.6805323102418619</v>
      </c>
      <c r="BN24" s="4">
        <f t="shared" ref="BN24:BP24" si="422">+BN157</f>
        <v>10.668829603214258</v>
      </c>
      <c r="BO24" s="4">
        <f t="shared" si="422"/>
        <v>10.668829603214258</v>
      </c>
      <c r="BP24" s="4">
        <f t="shared" si="422"/>
        <v>10.668829603214258</v>
      </c>
      <c r="BQ24" s="4">
        <f t="shared" si="402"/>
        <v>8.6805323102418619</v>
      </c>
      <c r="BR24" s="4">
        <f t="shared" ref="BR24:BS24" si="423">+BR157</f>
        <v>8.6805323102418619</v>
      </c>
      <c r="BS24" s="4">
        <f t="shared" si="423"/>
        <v>8.6805323102418619</v>
      </c>
      <c r="BT24" s="4">
        <f>+BT157</f>
        <v>8.6805323102418619</v>
      </c>
      <c r="BU24" s="4">
        <f t="shared" ref="BU24" si="424">+BU157</f>
        <v>10.668829603214258</v>
      </c>
      <c r="BV24" s="4">
        <f t="shared" ref="BV24" si="425">+BV157</f>
        <v>9.2064680606477562</v>
      </c>
      <c r="BW24" s="4">
        <f t="shared" si="402"/>
        <v>15.387276150829187</v>
      </c>
      <c r="BX24" s="4">
        <f t="shared" ref="BX24:BZ24" si="426">+BX157</f>
        <v>17.151501726034489</v>
      </c>
      <c r="BY24" s="4">
        <f t="shared" si="426"/>
        <v>17.151501726034489</v>
      </c>
      <c r="BZ24" s="4">
        <f t="shared" si="426"/>
        <v>17.151501726034489</v>
      </c>
      <c r="CA24" s="4">
        <f t="shared" si="402"/>
        <v>15.387276150829187</v>
      </c>
      <c r="CB24" s="4">
        <f t="shared" ref="CB24:CC24" si="427">+CB157</f>
        <v>15.387276150829187</v>
      </c>
      <c r="CC24" s="4">
        <f t="shared" si="427"/>
        <v>15.387276150829187</v>
      </c>
      <c r="CD24" s="4">
        <f>+CD157</f>
        <v>15.387276150829187</v>
      </c>
      <c r="CE24" s="4">
        <f t="shared" ref="CE24" si="428">+CE157</f>
        <v>17.151501726034489</v>
      </c>
      <c r="CF24" s="4">
        <f t="shared" ref="CF24:CG24" si="429">+CF157</f>
        <v>18.438671212104538</v>
      </c>
      <c r="CG24" s="4">
        <f t="shared" si="429"/>
        <v>15.923637035296029</v>
      </c>
    </row>
    <row r="25" spans="1:85">
      <c r="A25" s="24" t="s">
        <v>55</v>
      </c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</row>
    <row r="26" spans="1:85">
      <c r="A26" s="16" t="s">
        <v>56</v>
      </c>
      <c r="C26" s="4">
        <f t="shared" ref="C26:AH26" si="430">+C15*C$103/C$98</f>
        <v>2.8061676681086136</v>
      </c>
      <c r="D26" s="4">
        <f t="shared" si="430"/>
        <v>1.1988682235271686</v>
      </c>
      <c r="E26" s="4">
        <f t="shared" si="430"/>
        <v>1.1988682235271686</v>
      </c>
      <c r="F26" s="4">
        <f t="shared" si="430"/>
        <v>1.1988682235271686</v>
      </c>
      <c r="G26" s="4">
        <f t="shared" si="430"/>
        <v>2.8061676681086136</v>
      </c>
      <c r="H26" s="4">
        <f t="shared" si="430"/>
        <v>2.8061676681086136</v>
      </c>
      <c r="I26" s="4">
        <f t="shared" si="430"/>
        <v>2.8061676681086136</v>
      </c>
      <c r="J26" s="4">
        <f t="shared" si="430"/>
        <v>0.84185030043258424</v>
      </c>
      <c r="K26" s="4">
        <f t="shared" si="430"/>
        <v>1.1988682235271686</v>
      </c>
      <c r="L26" s="4">
        <f t="shared" si="430"/>
        <v>2.4008448023327644</v>
      </c>
      <c r="M26" s="4">
        <f t="shared" si="430"/>
        <v>1.6163928834776253</v>
      </c>
      <c r="N26" s="4">
        <f t="shared" si="430"/>
        <v>0.81154422990746988</v>
      </c>
      <c r="O26" s="4">
        <f t="shared" si="430"/>
        <v>0.81154422990746988</v>
      </c>
      <c r="P26" s="4">
        <f t="shared" si="430"/>
        <v>0.81154422990746988</v>
      </c>
      <c r="Q26" s="4">
        <f t="shared" si="430"/>
        <v>1.6163928834776253</v>
      </c>
      <c r="R26" s="4">
        <f t="shared" si="430"/>
        <v>1.6163928834776253</v>
      </c>
      <c r="S26" s="4">
        <f t="shared" si="430"/>
        <v>1.6163928834776253</v>
      </c>
      <c r="T26" s="4">
        <f t="shared" si="430"/>
        <v>0.48491786504328765</v>
      </c>
      <c r="U26" s="4">
        <f t="shared" si="430"/>
        <v>0.81154422990746988</v>
      </c>
      <c r="V26" s="4">
        <f t="shared" si="430"/>
        <v>1.3483433618945899</v>
      </c>
      <c r="W26" s="4">
        <f t="shared" si="430"/>
        <v>2.0952429428774066</v>
      </c>
      <c r="X26" s="4">
        <f t="shared" si="430"/>
        <v>0.18727017787622321</v>
      </c>
      <c r="Y26" s="4">
        <f t="shared" si="430"/>
        <v>0.99721473210557243</v>
      </c>
      <c r="Z26" s="4">
        <f t="shared" si="430"/>
        <v>0.99721473210557243</v>
      </c>
      <c r="AA26" s="4">
        <f t="shared" si="430"/>
        <v>0.99721473210557243</v>
      </c>
      <c r="AB26" s="4">
        <f t="shared" si="430"/>
        <v>2.0952429428774066</v>
      </c>
      <c r="AC26" s="4">
        <f t="shared" si="430"/>
        <v>2.0952429428774066</v>
      </c>
      <c r="AD26" s="4">
        <f t="shared" si="430"/>
        <v>2.0952429428774066</v>
      </c>
      <c r="AE26" s="4">
        <f t="shared" si="430"/>
        <v>0.6285728828632221</v>
      </c>
      <c r="AF26" s="4">
        <f t="shared" si="430"/>
        <v>0.99721473210557243</v>
      </c>
      <c r="AG26" s="4">
        <f t="shared" si="430"/>
        <v>1.757774259743115</v>
      </c>
      <c r="AH26" s="4">
        <f t="shared" si="430"/>
        <v>1.6554098304448599</v>
      </c>
      <c r="AI26" s="4">
        <f t="shared" ref="AI26:BN26" si="431">+AI15*AI$103/AI$98</f>
        <v>0.15690029897248534</v>
      </c>
      <c r="AJ26" s="4">
        <f t="shared" si="431"/>
        <v>0.86311278762985177</v>
      </c>
      <c r="AK26" s="4">
        <f t="shared" si="431"/>
        <v>0.86311278762985177</v>
      </c>
      <c r="AL26" s="4">
        <f t="shared" si="431"/>
        <v>0.86311278762985177</v>
      </c>
      <c r="AM26" s="4">
        <f t="shared" si="431"/>
        <v>1.6554098304448599</v>
      </c>
      <c r="AN26" s="4">
        <f t="shared" si="431"/>
        <v>1.6554098304448599</v>
      </c>
      <c r="AO26" s="4">
        <f t="shared" si="431"/>
        <v>1.6554098304448599</v>
      </c>
      <c r="AP26" s="4">
        <f t="shared" si="431"/>
        <v>0.49662294913345806</v>
      </c>
      <c r="AQ26" s="4">
        <f t="shared" si="431"/>
        <v>0.86311278762985177</v>
      </c>
      <c r="AR26" s="4">
        <f t="shared" si="431"/>
        <v>1.3779693097764187</v>
      </c>
      <c r="AS26" s="4">
        <f t="shared" si="431"/>
        <v>1.1732011457234355</v>
      </c>
      <c r="AT26" s="4">
        <f t="shared" si="431"/>
        <v>0.12638793524846276</v>
      </c>
      <c r="AU26" s="4">
        <f t="shared" si="431"/>
        <v>0.72583538994219299</v>
      </c>
      <c r="AV26" s="4">
        <f t="shared" si="431"/>
        <v>0.72583538994219299</v>
      </c>
      <c r="AW26" s="4">
        <f t="shared" si="431"/>
        <v>0.72583538994219299</v>
      </c>
      <c r="AX26" s="4">
        <f t="shared" si="431"/>
        <v>1.1732011457234355</v>
      </c>
      <c r="AY26" s="4">
        <f t="shared" si="431"/>
        <v>1.1732011457234355</v>
      </c>
      <c r="AZ26" s="4">
        <f t="shared" si="431"/>
        <v>1.1732011457234355</v>
      </c>
      <c r="BA26" s="4">
        <f t="shared" si="431"/>
        <v>0.35196034371703072</v>
      </c>
      <c r="BB26" s="4">
        <f t="shared" si="431"/>
        <v>0.72583538994219299</v>
      </c>
      <c r="BC26" s="4">
        <f t="shared" si="431"/>
        <v>0.96874127055515247</v>
      </c>
      <c r="BD26" s="4">
        <f t="shared" si="431"/>
        <v>3.0488612837526889</v>
      </c>
      <c r="BE26" s="4">
        <f t="shared" si="431"/>
        <v>1.7372631211793244</v>
      </c>
      <c r="BF26" s="4">
        <f t="shared" si="431"/>
        <v>1.7372631211793244</v>
      </c>
      <c r="BG26" s="4">
        <f t="shared" si="431"/>
        <v>1.7372631211793244</v>
      </c>
      <c r="BH26" s="4">
        <f t="shared" si="431"/>
        <v>3.0488612837526889</v>
      </c>
      <c r="BI26" s="4">
        <f t="shared" si="431"/>
        <v>3.0488612837526889</v>
      </c>
      <c r="BJ26" s="4">
        <f t="shared" si="431"/>
        <v>3.0488612837526889</v>
      </c>
      <c r="BK26" s="4">
        <f t="shared" si="431"/>
        <v>0.91465838512580688</v>
      </c>
      <c r="BL26" s="4">
        <f t="shared" si="431"/>
        <v>2.6143767938792766</v>
      </c>
      <c r="BM26" s="4">
        <f t="shared" si="431"/>
        <v>2.6069615038525953</v>
      </c>
      <c r="BN26" s="4">
        <f t="shared" si="431"/>
        <v>1.1206897448858468</v>
      </c>
      <c r="BO26" s="4">
        <f t="shared" ref="BO26:CG26" si="432">+BO15*BO$103/BO$98</f>
        <v>1.1206897448858468</v>
      </c>
      <c r="BP26" s="4">
        <f t="shared" si="432"/>
        <v>1.1206897448858468</v>
      </c>
      <c r="BQ26" s="4">
        <f t="shared" si="432"/>
        <v>2.6069615038525953</v>
      </c>
      <c r="BR26" s="4">
        <f t="shared" si="432"/>
        <v>2.6069615038525953</v>
      </c>
      <c r="BS26" s="4">
        <f t="shared" si="432"/>
        <v>2.6069615038525953</v>
      </c>
      <c r="BT26" s="4">
        <f t="shared" si="432"/>
        <v>0.78208845115577874</v>
      </c>
      <c r="BU26" s="4">
        <f t="shared" si="432"/>
        <v>1.1206897448858468</v>
      </c>
      <c r="BV26" s="4">
        <f t="shared" si="432"/>
        <v>2.2138193637802268</v>
      </c>
      <c r="BW26" s="4">
        <f t="shared" si="432"/>
        <v>2.0651317598459347</v>
      </c>
      <c r="BX26" s="4">
        <f t="shared" si="432"/>
        <v>0.97789757516006937</v>
      </c>
      <c r="BY26" s="4">
        <f t="shared" si="432"/>
        <v>0.97789757516006937</v>
      </c>
      <c r="BZ26" s="4">
        <f t="shared" si="432"/>
        <v>0.97789757516006937</v>
      </c>
      <c r="CA26" s="4">
        <f t="shared" si="432"/>
        <v>2.0651317598459347</v>
      </c>
      <c r="CB26" s="4">
        <f t="shared" si="432"/>
        <v>2.0651317598459347</v>
      </c>
      <c r="CC26" s="4">
        <f t="shared" si="432"/>
        <v>2.0651317598459347</v>
      </c>
      <c r="CD26" s="4">
        <f t="shared" si="432"/>
        <v>0.61953952795378053</v>
      </c>
      <c r="CE26" s="4">
        <f t="shared" si="432"/>
        <v>0.97789757516006937</v>
      </c>
      <c r="CF26" s="4">
        <f t="shared" si="432"/>
        <v>0.18465736460647222</v>
      </c>
      <c r="CG26" s="4">
        <f t="shared" si="432"/>
        <v>1.7345901912866908</v>
      </c>
    </row>
    <row r="27" spans="1:85">
      <c r="A27" s="16" t="s">
        <v>57</v>
      </c>
      <c r="B27" s="2" t="s">
        <v>46</v>
      </c>
      <c r="C27" s="4">
        <f t="shared" ref="C27:AH27" si="433">+C16*C$103/C$98</f>
        <v>2.1553154594861685</v>
      </c>
      <c r="D27" s="4">
        <f t="shared" si="433"/>
        <v>1.9324408991467452</v>
      </c>
      <c r="E27" s="4">
        <f t="shared" si="433"/>
        <v>1.1594645394880472</v>
      </c>
      <c r="F27" s="4">
        <f t="shared" si="433"/>
        <v>0.96622044957337283</v>
      </c>
      <c r="G27" s="4">
        <f t="shared" si="433"/>
        <v>1.2931892756917009</v>
      </c>
      <c r="H27" s="4">
        <f t="shared" si="433"/>
        <v>0.77591356541502077</v>
      </c>
      <c r="I27" s="4">
        <f t="shared" si="433"/>
        <v>0.64659463784585069</v>
      </c>
      <c r="J27" s="4">
        <f t="shared" si="433"/>
        <v>0.64659463784585069</v>
      </c>
      <c r="K27" s="4">
        <f t="shared" si="433"/>
        <v>3.2207348319112423</v>
      </c>
      <c r="L27" s="4">
        <f t="shared" si="433"/>
        <v>2.423989000524374</v>
      </c>
      <c r="M27" s="4">
        <f t="shared" si="433"/>
        <v>2.9439731726721643</v>
      </c>
      <c r="N27" s="4">
        <f t="shared" si="433"/>
        <v>2.0864865516598403</v>
      </c>
      <c r="O27" s="4">
        <f t="shared" si="433"/>
        <v>1.251891930995904</v>
      </c>
      <c r="P27" s="4">
        <f t="shared" si="433"/>
        <v>1.0432432758299204</v>
      </c>
      <c r="Q27" s="4">
        <f t="shared" si="433"/>
        <v>1.7663839036032989</v>
      </c>
      <c r="R27" s="4">
        <f t="shared" si="433"/>
        <v>1.0598303421619792</v>
      </c>
      <c r="S27" s="4">
        <f t="shared" si="433"/>
        <v>0.88319195180164944</v>
      </c>
      <c r="T27" s="4">
        <f t="shared" si="433"/>
        <v>0.88319195180164944</v>
      </c>
      <c r="U27" s="4">
        <f t="shared" si="433"/>
        <v>3.4774775860997336</v>
      </c>
      <c r="V27" s="4">
        <f t="shared" si="433"/>
        <v>3.1216532894833837</v>
      </c>
      <c r="W27" s="4">
        <f t="shared" si="433"/>
        <v>3.0261054770596325</v>
      </c>
      <c r="X27" s="4">
        <f t="shared" si="433"/>
        <v>4.2908300762901446</v>
      </c>
      <c r="Y27" s="4">
        <f t="shared" si="433"/>
        <v>2.2523686672409453</v>
      </c>
      <c r="Z27" s="4">
        <f t="shared" si="433"/>
        <v>1.3514212003445676</v>
      </c>
      <c r="AA27" s="4">
        <f t="shared" si="433"/>
        <v>1.1261843336204731</v>
      </c>
      <c r="AB27" s="4">
        <f t="shared" si="433"/>
        <v>1.8156632862357795</v>
      </c>
      <c r="AC27" s="4">
        <f t="shared" si="433"/>
        <v>1.0893979717414677</v>
      </c>
      <c r="AD27" s="4">
        <f t="shared" si="433"/>
        <v>0.90783164311788989</v>
      </c>
      <c r="AE27" s="4">
        <f t="shared" si="433"/>
        <v>0.90783164311788989</v>
      </c>
      <c r="AF27" s="4">
        <f t="shared" si="433"/>
        <v>3.7539477787349096</v>
      </c>
      <c r="AG27" s="4">
        <f t="shared" si="433"/>
        <v>3.2498009893116646</v>
      </c>
      <c r="AH27" s="4">
        <f t="shared" si="433"/>
        <v>3.3176545846011214</v>
      </c>
      <c r="AI27" s="4">
        <f t="shared" ref="AI27:BN27" si="434">+AI16*AI$103/AI$98</f>
        <v>4.3109611460987782</v>
      </c>
      <c r="AJ27" s="4">
        <f t="shared" si="434"/>
        <v>2.3057033996105614</v>
      </c>
      <c r="AK27" s="4">
        <f t="shared" si="434"/>
        <v>1.3834220397663368</v>
      </c>
      <c r="AL27" s="4">
        <f t="shared" si="434"/>
        <v>1.1528516998052807</v>
      </c>
      <c r="AM27" s="4">
        <f t="shared" si="434"/>
        <v>1.9905927507606729</v>
      </c>
      <c r="AN27" s="4">
        <f t="shared" si="434"/>
        <v>1.1943556504564039</v>
      </c>
      <c r="AO27" s="4">
        <f t="shared" si="434"/>
        <v>0.99529637538033655</v>
      </c>
      <c r="AP27" s="4">
        <f t="shared" si="434"/>
        <v>0.99529637538033655</v>
      </c>
      <c r="AQ27" s="4">
        <f t="shared" si="434"/>
        <v>3.8428389993509358</v>
      </c>
      <c r="AR27" s="4">
        <f t="shared" si="434"/>
        <v>3.5015596474768387</v>
      </c>
      <c r="AS27" s="4">
        <f t="shared" si="434"/>
        <v>3.6372928921895418</v>
      </c>
      <c r="AT27" s="4">
        <f t="shared" si="434"/>
        <v>4.331186663826446</v>
      </c>
      <c r="AU27" s="4">
        <f t="shared" si="434"/>
        <v>2.360301066293867</v>
      </c>
      <c r="AV27" s="4">
        <f t="shared" si="434"/>
        <v>1.4161806397763201</v>
      </c>
      <c r="AW27" s="4">
        <f t="shared" si="434"/>
        <v>1.1801505331469337</v>
      </c>
      <c r="AX27" s="4">
        <f t="shared" si="434"/>
        <v>2.182375735313725</v>
      </c>
      <c r="AY27" s="4">
        <f t="shared" si="434"/>
        <v>1.3094254411882351</v>
      </c>
      <c r="AZ27" s="4">
        <f t="shared" si="434"/>
        <v>1.0911878676568627</v>
      </c>
      <c r="BA27" s="4">
        <f t="shared" si="434"/>
        <v>1.0911878676568627</v>
      </c>
      <c r="BB27" s="4">
        <f t="shared" si="434"/>
        <v>3.9338351104897784</v>
      </c>
      <c r="BC27" s="4">
        <f t="shared" si="434"/>
        <v>3.7728217835994604</v>
      </c>
      <c r="BD27" s="4">
        <f t="shared" si="434"/>
        <v>2.1994855713407135</v>
      </c>
      <c r="BE27" s="4">
        <f t="shared" si="434"/>
        <v>1.841337298430334</v>
      </c>
      <c r="BF27" s="4">
        <f t="shared" si="434"/>
        <v>1.1048023790582004</v>
      </c>
      <c r="BG27" s="4">
        <f t="shared" si="434"/>
        <v>0.92066864921516722</v>
      </c>
      <c r="BH27" s="4">
        <f t="shared" si="434"/>
        <v>1.3196913428044281</v>
      </c>
      <c r="BI27" s="4">
        <f t="shared" si="434"/>
        <v>0.79181480568265683</v>
      </c>
      <c r="BJ27" s="4">
        <f t="shared" si="434"/>
        <v>0.65984567140221417</v>
      </c>
      <c r="BK27" s="4">
        <f t="shared" si="434"/>
        <v>0.65984567140221417</v>
      </c>
      <c r="BL27" s="4">
        <f t="shared" si="434"/>
        <v>2.4874892747513768</v>
      </c>
      <c r="BM27" s="4">
        <f t="shared" si="434"/>
        <v>2.4924045963320629</v>
      </c>
      <c r="BN27" s="4">
        <f t="shared" si="434"/>
        <v>2.0865595145541023</v>
      </c>
      <c r="BO27" s="4">
        <f t="shared" ref="BO27:CG27" si="435">+BO16*BO$103/BO$98</f>
        <v>1.2519357087324614</v>
      </c>
      <c r="BP27" s="4">
        <f t="shared" si="435"/>
        <v>1.0432797572770511</v>
      </c>
      <c r="BQ27" s="4">
        <f t="shared" si="435"/>
        <v>1.4954427577992377</v>
      </c>
      <c r="BR27" s="4">
        <f t="shared" si="435"/>
        <v>0.89726565467954256</v>
      </c>
      <c r="BS27" s="4">
        <f t="shared" si="435"/>
        <v>0.74772137889961898</v>
      </c>
      <c r="BT27" s="4">
        <f t="shared" si="435"/>
        <v>0.74772137889961898</v>
      </c>
      <c r="BU27" s="4">
        <f t="shared" si="435"/>
        <v>3.4775991909235033</v>
      </c>
      <c r="BV27" s="4">
        <f t="shared" si="435"/>
        <v>2.7530039846799079</v>
      </c>
      <c r="BW27" s="4">
        <f t="shared" si="435"/>
        <v>2.8515634996508807</v>
      </c>
      <c r="BX27" s="4">
        <f t="shared" si="435"/>
        <v>2.1433505043236787</v>
      </c>
      <c r="BY27" s="4">
        <f t="shared" si="435"/>
        <v>1.2860103025942071</v>
      </c>
      <c r="BZ27" s="4">
        <f t="shared" si="435"/>
        <v>1.0716752521618396</v>
      </c>
      <c r="CA27" s="4">
        <f t="shared" si="435"/>
        <v>1.7109380997905286</v>
      </c>
      <c r="CB27" s="4">
        <f t="shared" si="435"/>
        <v>1.0265628598743168</v>
      </c>
      <c r="CC27" s="4">
        <f t="shared" si="435"/>
        <v>0.85546904989526429</v>
      </c>
      <c r="CD27" s="4">
        <f t="shared" si="435"/>
        <v>0.85546904989526429</v>
      </c>
      <c r="CE27" s="4">
        <f t="shared" si="435"/>
        <v>3.5722508405394646</v>
      </c>
      <c r="CF27" s="4">
        <f t="shared" si="435"/>
        <v>4.0980604463098604</v>
      </c>
      <c r="CG27" s="4">
        <f t="shared" si="435"/>
        <v>3.070667283778981</v>
      </c>
    </row>
    <row r="28" spans="1:85">
      <c r="A28" s="16" t="s">
        <v>58</v>
      </c>
      <c r="C28" s="4">
        <f t="shared" ref="C28:AH28" si="436">+C17*C$103/C$98</f>
        <v>4.9614831275947822</v>
      </c>
      <c r="D28" s="4">
        <f t="shared" si="436"/>
        <v>3.131309122673914</v>
      </c>
      <c r="E28" s="4">
        <f t="shared" si="436"/>
        <v>2.3583327630152158</v>
      </c>
      <c r="F28" s="4">
        <f t="shared" si="436"/>
        <v>2.1650886731005414</v>
      </c>
      <c r="G28" s="4">
        <f t="shared" si="436"/>
        <v>4.0993569438003155</v>
      </c>
      <c r="H28" s="4">
        <f t="shared" si="436"/>
        <v>3.5820812335236343</v>
      </c>
      <c r="I28" s="4">
        <f t="shared" si="436"/>
        <v>3.4527623059544639</v>
      </c>
      <c r="J28" s="4">
        <f t="shared" si="436"/>
        <v>1.4884449382784348</v>
      </c>
      <c r="K28" s="4">
        <f t="shared" si="436"/>
        <v>4.4196030554384107</v>
      </c>
      <c r="L28" s="4">
        <f t="shared" si="436"/>
        <v>4.8248338028571389</v>
      </c>
      <c r="M28" s="4">
        <f t="shared" si="436"/>
        <v>4.5603660561497898</v>
      </c>
      <c r="N28" s="4">
        <f t="shared" si="436"/>
        <v>2.8980307815673094</v>
      </c>
      <c r="O28" s="4">
        <f t="shared" si="436"/>
        <v>2.0634361609033736</v>
      </c>
      <c r="P28" s="4">
        <f t="shared" si="436"/>
        <v>1.8547875057373902</v>
      </c>
      <c r="Q28" s="4">
        <f t="shared" si="436"/>
        <v>3.3827767870809242</v>
      </c>
      <c r="R28" s="4">
        <f t="shared" si="436"/>
        <v>2.676223225639605</v>
      </c>
      <c r="S28" s="4">
        <f t="shared" si="436"/>
        <v>2.4995848352792747</v>
      </c>
      <c r="T28" s="4">
        <f t="shared" si="436"/>
        <v>1.3681098168449373</v>
      </c>
      <c r="U28" s="4">
        <f t="shared" si="436"/>
        <v>4.2890218160072031</v>
      </c>
      <c r="V28" s="4">
        <f t="shared" si="436"/>
        <v>4.469996651377973</v>
      </c>
      <c r="W28" s="4">
        <f t="shared" si="436"/>
        <v>5.1213484199370392</v>
      </c>
      <c r="X28" s="4">
        <f t="shared" si="436"/>
        <v>4.4781002541663675</v>
      </c>
      <c r="Y28" s="4">
        <f t="shared" si="436"/>
        <v>3.249583399346518</v>
      </c>
      <c r="Z28" s="4">
        <f t="shared" si="436"/>
        <v>2.34863593245014</v>
      </c>
      <c r="AA28" s="4">
        <f t="shared" si="436"/>
        <v>2.123399065726046</v>
      </c>
      <c r="AB28" s="4">
        <f t="shared" si="436"/>
        <v>3.9109062291131864</v>
      </c>
      <c r="AC28" s="4">
        <f t="shared" si="436"/>
        <v>3.1846409146188743</v>
      </c>
      <c r="AD28" s="4">
        <f t="shared" si="436"/>
        <v>3.0030745859952965</v>
      </c>
      <c r="AE28" s="4">
        <f t="shared" si="436"/>
        <v>1.5364045259811119</v>
      </c>
      <c r="AF28" s="4">
        <f t="shared" si="436"/>
        <v>4.7511625108404818</v>
      </c>
      <c r="AG28" s="4">
        <f t="shared" si="436"/>
        <v>5.0075752490547796</v>
      </c>
      <c r="AH28" s="4">
        <f t="shared" si="436"/>
        <v>4.9730644150459815</v>
      </c>
      <c r="AI28" s="4">
        <f t="shared" ref="AI28:BN28" si="437">+AI17*AI$103/AI$98</f>
        <v>4.4678614450712635</v>
      </c>
      <c r="AJ28" s="4">
        <f t="shared" si="437"/>
        <v>3.1688161872404135</v>
      </c>
      <c r="AK28" s="4">
        <f t="shared" si="437"/>
        <v>2.2465348273961885</v>
      </c>
      <c r="AL28" s="4">
        <f t="shared" si="437"/>
        <v>2.0159644874351326</v>
      </c>
      <c r="AM28" s="4">
        <f t="shared" si="437"/>
        <v>3.6460025812055328</v>
      </c>
      <c r="AN28" s="4">
        <f t="shared" si="437"/>
        <v>2.8497654809012638</v>
      </c>
      <c r="AO28" s="4">
        <f t="shared" si="437"/>
        <v>2.6507062058251969</v>
      </c>
      <c r="AP28" s="4">
        <f t="shared" si="437"/>
        <v>1.4919193245137947</v>
      </c>
      <c r="AQ28" s="4">
        <f t="shared" si="437"/>
        <v>4.705951786980787</v>
      </c>
      <c r="AR28" s="4">
        <f t="shared" si="437"/>
        <v>4.8795289572532576</v>
      </c>
      <c r="AS28" s="4">
        <f t="shared" si="437"/>
        <v>4.810494037912977</v>
      </c>
      <c r="AT28" s="4">
        <f t="shared" si="437"/>
        <v>4.4575745990749089</v>
      </c>
      <c r="AU28" s="4">
        <f t="shared" si="437"/>
        <v>3.0861364562360598</v>
      </c>
      <c r="AV28" s="4">
        <f t="shared" si="437"/>
        <v>2.1420160297185129</v>
      </c>
      <c r="AW28" s="4">
        <f t="shared" si="437"/>
        <v>1.905985923089127</v>
      </c>
      <c r="AX28" s="4">
        <f t="shared" si="437"/>
        <v>3.3555768810371598</v>
      </c>
      <c r="AY28" s="4">
        <f t="shared" si="437"/>
        <v>2.4826265869116702</v>
      </c>
      <c r="AZ28" s="4">
        <f t="shared" si="437"/>
        <v>2.2643890133802982</v>
      </c>
      <c r="BA28" s="4">
        <f t="shared" si="437"/>
        <v>1.4431482113738934</v>
      </c>
      <c r="BB28" s="4">
        <f t="shared" si="437"/>
        <v>4.6596705004319716</v>
      </c>
      <c r="BC28" s="4">
        <f t="shared" si="437"/>
        <v>4.7415630541546134</v>
      </c>
      <c r="BD28" s="4">
        <f t="shared" si="437"/>
        <v>5.2483468550934029</v>
      </c>
      <c r="BE28" s="4">
        <f t="shared" si="437"/>
        <v>3.5786004196096588</v>
      </c>
      <c r="BF28" s="4">
        <f t="shared" si="437"/>
        <v>2.8420655002375246</v>
      </c>
      <c r="BG28" s="4">
        <f t="shared" si="437"/>
        <v>2.6579317703944918</v>
      </c>
      <c r="BH28" s="4">
        <f t="shared" si="437"/>
        <v>4.3685526265571175</v>
      </c>
      <c r="BI28" s="4">
        <f t="shared" si="437"/>
        <v>3.8406760894353456</v>
      </c>
      <c r="BJ28" s="4">
        <f t="shared" si="437"/>
        <v>3.708706955154903</v>
      </c>
      <c r="BK28" s="4">
        <f t="shared" si="437"/>
        <v>1.5745040565280211</v>
      </c>
      <c r="BL28" s="4">
        <f t="shared" si="437"/>
        <v>5.1018660686306534</v>
      </c>
      <c r="BM28" s="4">
        <f t="shared" si="437"/>
        <v>5.0993661001846586</v>
      </c>
      <c r="BN28" s="4">
        <f t="shared" si="437"/>
        <v>3.2072492594399487</v>
      </c>
      <c r="BO28" s="4">
        <f t="shared" ref="BO28:CG28" si="438">+BO17*BO$103/BO$98</f>
        <v>2.3726254536183085</v>
      </c>
      <c r="BP28" s="4">
        <f t="shared" si="438"/>
        <v>2.1639695021628977</v>
      </c>
      <c r="BQ28" s="4">
        <f t="shared" si="438"/>
        <v>4.1024042616518335</v>
      </c>
      <c r="BR28" s="4">
        <f t="shared" si="438"/>
        <v>3.5042271585321378</v>
      </c>
      <c r="BS28" s="4">
        <f t="shared" si="438"/>
        <v>3.3546828827522144</v>
      </c>
      <c r="BT28" s="4">
        <f t="shared" si="438"/>
        <v>1.5298098300553977</v>
      </c>
      <c r="BU28" s="4">
        <f t="shared" si="438"/>
        <v>4.5982889358093511</v>
      </c>
      <c r="BV28" s="4">
        <f t="shared" si="438"/>
        <v>4.9668233484601343</v>
      </c>
      <c r="BW28" s="4">
        <f t="shared" si="438"/>
        <v>4.916695259496815</v>
      </c>
      <c r="BX28" s="4">
        <f t="shared" si="438"/>
        <v>3.1212480794837481</v>
      </c>
      <c r="BY28" s="4">
        <f t="shared" si="438"/>
        <v>2.2639078777542765</v>
      </c>
      <c r="BZ28" s="4">
        <f t="shared" si="438"/>
        <v>2.0495728273219092</v>
      </c>
      <c r="CA28" s="4">
        <f t="shared" si="438"/>
        <v>3.7760698596364635</v>
      </c>
      <c r="CB28" s="4">
        <f t="shared" si="438"/>
        <v>3.0916946197202515</v>
      </c>
      <c r="CC28" s="4">
        <f t="shared" si="438"/>
        <v>2.9206008097411988</v>
      </c>
      <c r="CD28" s="4">
        <f t="shared" si="438"/>
        <v>1.4750085778490447</v>
      </c>
      <c r="CE28" s="4">
        <f t="shared" si="438"/>
        <v>4.5501484156995344</v>
      </c>
      <c r="CF28" s="4">
        <f t="shared" si="438"/>
        <v>4.2827178109163322</v>
      </c>
      <c r="CG28" s="4">
        <f t="shared" si="438"/>
        <v>4.8052574750656714</v>
      </c>
    </row>
    <row r="29" spans="1:85">
      <c r="A29" s="2" t="s">
        <v>48</v>
      </c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</row>
    <row r="30" spans="1:85">
      <c r="A30" s="16" t="s">
        <v>59</v>
      </c>
      <c r="C30" s="4">
        <f t="shared" ref="C30:AH30" si="439">+C19*C$103/C$98</f>
        <v>2.9311226402687915</v>
      </c>
      <c r="D30" s="4">
        <f t="shared" si="439"/>
        <v>1.3855911598312249</v>
      </c>
      <c r="E30" s="4">
        <f t="shared" si="439"/>
        <v>1.3855911598312249</v>
      </c>
      <c r="F30" s="4">
        <f t="shared" si="439"/>
        <v>1.3855911598312249</v>
      </c>
      <c r="G30" s="4">
        <f t="shared" si="439"/>
        <v>2.9311226402687915</v>
      </c>
      <c r="H30" s="4">
        <f t="shared" si="439"/>
        <v>2.9311226402687915</v>
      </c>
      <c r="I30" s="4">
        <f t="shared" si="439"/>
        <v>2.9311226402687915</v>
      </c>
      <c r="J30" s="4">
        <f t="shared" si="439"/>
        <v>2.9311226402687915</v>
      </c>
      <c r="K30" s="4">
        <f t="shared" si="439"/>
        <v>1.3855911598312249</v>
      </c>
      <c r="L30" s="4">
        <f t="shared" si="439"/>
        <v>2.5152627131026803</v>
      </c>
      <c r="M30" s="4">
        <f t="shared" si="439"/>
        <v>1.7870704908842274</v>
      </c>
      <c r="N30" s="4">
        <f t="shared" si="439"/>
        <v>1.0131518939021986</v>
      </c>
      <c r="O30" s="4">
        <f t="shared" si="439"/>
        <v>1.0131518939021986</v>
      </c>
      <c r="P30" s="4">
        <f t="shared" si="439"/>
        <v>1.0131518939021986</v>
      </c>
      <c r="Q30" s="4">
        <f t="shared" si="439"/>
        <v>1.7870704908842274</v>
      </c>
      <c r="R30" s="4">
        <f t="shared" si="439"/>
        <v>1.7870704908842274</v>
      </c>
      <c r="S30" s="4">
        <f t="shared" si="439"/>
        <v>1.7870704908842274</v>
      </c>
      <c r="T30" s="4">
        <f t="shared" si="439"/>
        <v>1.7870704908842274</v>
      </c>
      <c r="U30" s="4">
        <f t="shared" si="439"/>
        <v>1.0131518939021986</v>
      </c>
      <c r="V30" s="4">
        <f t="shared" si="439"/>
        <v>1.4956926474950862</v>
      </c>
      <c r="W30" s="4">
        <f t="shared" si="439"/>
        <v>2.2706821919096085</v>
      </c>
      <c r="X30" s="4">
        <f t="shared" si="439"/>
        <v>0.43603216321210009</v>
      </c>
      <c r="Y30" s="4">
        <f t="shared" si="439"/>
        <v>1.2148508271458829</v>
      </c>
      <c r="Z30" s="4">
        <f t="shared" si="439"/>
        <v>1.2148508271458829</v>
      </c>
      <c r="AA30" s="4">
        <f t="shared" si="439"/>
        <v>1.2148508271458829</v>
      </c>
      <c r="AB30" s="4">
        <f t="shared" si="439"/>
        <v>2.2706821919096085</v>
      </c>
      <c r="AC30" s="4">
        <f t="shared" si="439"/>
        <v>2.2706821919096085</v>
      </c>
      <c r="AD30" s="4">
        <f t="shared" si="439"/>
        <v>2.2706821919096085</v>
      </c>
      <c r="AE30" s="4">
        <f t="shared" si="439"/>
        <v>2.2706821919096085</v>
      </c>
      <c r="AF30" s="4">
        <f t="shared" si="439"/>
        <v>1.2148508271458829</v>
      </c>
      <c r="AG30" s="4">
        <f t="shared" si="439"/>
        <v>1.9111724144107349</v>
      </c>
      <c r="AH30" s="4">
        <f t="shared" si="439"/>
        <v>1.8477517145209617</v>
      </c>
      <c r="AI30" s="4">
        <f t="shared" ref="AI30:BN30" si="440">+AI19*AI$103/AI$98</f>
        <v>0.40682938829605064</v>
      </c>
      <c r="AJ30" s="4">
        <f t="shared" si="440"/>
        <v>1.0859023742152034</v>
      </c>
      <c r="AK30" s="4">
        <f t="shared" si="440"/>
        <v>1.0859023742152034</v>
      </c>
      <c r="AL30" s="4">
        <f t="shared" si="440"/>
        <v>1.0859023742152034</v>
      </c>
      <c r="AM30" s="4">
        <f t="shared" si="440"/>
        <v>1.8477517145209617</v>
      </c>
      <c r="AN30" s="4">
        <f t="shared" si="440"/>
        <v>1.8477517145209617</v>
      </c>
      <c r="AO30" s="4">
        <f t="shared" si="440"/>
        <v>1.8477517145209617</v>
      </c>
      <c r="AP30" s="4">
        <f t="shared" si="440"/>
        <v>1.8477517145209617</v>
      </c>
      <c r="AQ30" s="4">
        <f t="shared" si="440"/>
        <v>1.0859023742152034</v>
      </c>
      <c r="AR30" s="4">
        <f t="shared" si="440"/>
        <v>1.5432510578428809</v>
      </c>
      <c r="AS30" s="4">
        <f t="shared" si="440"/>
        <v>1.384074143493474</v>
      </c>
      <c r="AT30" s="4">
        <f t="shared" si="440"/>
        <v>0.37748960420229177</v>
      </c>
      <c r="AU30" s="4">
        <f t="shared" si="440"/>
        <v>0.95390049964597901</v>
      </c>
      <c r="AV30" s="4">
        <f t="shared" si="440"/>
        <v>0.95390049964597901</v>
      </c>
      <c r="AW30" s="4">
        <f t="shared" si="440"/>
        <v>0.95390049964597901</v>
      </c>
      <c r="AX30" s="4">
        <f t="shared" si="440"/>
        <v>1.384074143493474</v>
      </c>
      <c r="AY30" s="4">
        <f t="shared" si="440"/>
        <v>1.384074143493474</v>
      </c>
      <c r="AZ30" s="4">
        <f t="shared" si="440"/>
        <v>1.384074143493474</v>
      </c>
      <c r="BA30" s="4">
        <f t="shared" si="440"/>
        <v>1.384074143493474</v>
      </c>
      <c r="BB30" s="4">
        <f t="shared" si="440"/>
        <v>0.95390049964597901</v>
      </c>
      <c r="BC30" s="4">
        <f t="shared" si="440"/>
        <v>1.1468272214787316</v>
      </c>
      <c r="BD30" s="4">
        <f t="shared" si="440"/>
        <v>3.1763770295911717</v>
      </c>
      <c r="BE30" s="4">
        <f t="shared" si="440"/>
        <v>1.9151831327258095</v>
      </c>
      <c r="BF30" s="4">
        <f t="shared" si="440"/>
        <v>1.9151831327258095</v>
      </c>
      <c r="BG30" s="4">
        <f t="shared" si="440"/>
        <v>1.9151831327258095</v>
      </c>
      <c r="BH30" s="4">
        <f t="shared" si="440"/>
        <v>3.1763770295911717</v>
      </c>
      <c r="BI30" s="4">
        <f t="shared" si="440"/>
        <v>3.1763770295911717</v>
      </c>
      <c r="BJ30" s="4">
        <f t="shared" si="440"/>
        <v>3.1763770295911717</v>
      </c>
      <c r="BK30" s="4">
        <f t="shared" si="440"/>
        <v>3.1763770295911717</v>
      </c>
      <c r="BL30" s="4">
        <f t="shared" si="440"/>
        <v>2.7317920650781375</v>
      </c>
      <c r="BM30" s="4">
        <f t="shared" si="440"/>
        <v>2.7514593060540506</v>
      </c>
      <c r="BN30" s="4">
        <f t="shared" si="440"/>
        <v>1.3223044589517401</v>
      </c>
      <c r="BO30" s="4">
        <f t="shared" ref="BO30:CG30" si="441">+BO19*BO$103/BO$98</f>
        <v>1.3223044589517401</v>
      </c>
      <c r="BP30" s="4">
        <f t="shared" si="441"/>
        <v>1.3223044589517401</v>
      </c>
      <c r="BQ30" s="4">
        <f t="shared" si="441"/>
        <v>2.7514593060540506</v>
      </c>
      <c r="BR30" s="4">
        <f t="shared" si="441"/>
        <v>2.7514593060540506</v>
      </c>
      <c r="BS30" s="4">
        <f t="shared" si="441"/>
        <v>2.7514593060540506</v>
      </c>
      <c r="BT30" s="4">
        <f t="shared" si="441"/>
        <v>2.7514593060540506</v>
      </c>
      <c r="BU30" s="4">
        <f t="shared" si="441"/>
        <v>1.3223044589517401</v>
      </c>
      <c r="BV30" s="4">
        <f t="shared" si="441"/>
        <v>2.3437675459708993</v>
      </c>
      <c r="BW30" s="4">
        <f t="shared" si="441"/>
        <v>2.2304518925177432</v>
      </c>
      <c r="BX30" s="4">
        <f t="shared" si="441"/>
        <v>1.1849997431346802</v>
      </c>
      <c r="BY30" s="4">
        <f t="shared" si="441"/>
        <v>1.1849997431346802</v>
      </c>
      <c r="BZ30" s="4">
        <f t="shared" si="441"/>
        <v>1.1849997431346802</v>
      </c>
      <c r="CA30" s="4">
        <f t="shared" si="441"/>
        <v>2.2304518925177432</v>
      </c>
      <c r="CB30" s="4">
        <f t="shared" si="441"/>
        <v>2.2304518925177432</v>
      </c>
      <c r="CC30" s="4">
        <f t="shared" si="441"/>
        <v>2.2304518925177432</v>
      </c>
      <c r="CD30" s="4">
        <f t="shared" si="441"/>
        <v>2.2304518925177432</v>
      </c>
      <c r="CE30" s="4">
        <f t="shared" si="441"/>
        <v>1.1849997431346802</v>
      </c>
      <c r="CF30" s="4">
        <f t="shared" si="441"/>
        <v>0.42224348070172485</v>
      </c>
      <c r="CG30" s="4">
        <f t="shared" si="441"/>
        <v>1.8795328189980876</v>
      </c>
    </row>
    <row r="31" spans="1:85">
      <c r="A31" s="16" t="s">
        <v>60</v>
      </c>
      <c r="C31" s="4">
        <f t="shared" ref="C31:AH31" si="442">+C20*C$103/C$98</f>
        <v>6.1248010340206001E-2</v>
      </c>
      <c r="D31" s="4">
        <f t="shared" si="442"/>
        <v>7.8082706919649608E-2</v>
      </c>
      <c r="E31" s="4">
        <f t="shared" si="442"/>
        <v>7.8082706919649608E-2</v>
      </c>
      <c r="F31" s="4">
        <f t="shared" si="442"/>
        <v>7.8082706919649608E-2</v>
      </c>
      <c r="G31" s="4">
        <f t="shared" si="442"/>
        <v>6.1248010340206001E-2</v>
      </c>
      <c r="H31" s="4">
        <f t="shared" si="442"/>
        <v>6.1248010340206001E-2</v>
      </c>
      <c r="I31" s="4">
        <f t="shared" si="442"/>
        <v>6.1248010340206001E-2</v>
      </c>
      <c r="J31" s="4">
        <f t="shared" si="442"/>
        <v>6.1248010340206001E-2</v>
      </c>
      <c r="K31" s="4">
        <f t="shared" si="442"/>
        <v>7.8082706919649608E-2</v>
      </c>
      <c r="L31" s="4">
        <f t="shared" si="442"/>
        <v>6.5493322242135929E-2</v>
      </c>
      <c r="M31" s="4">
        <f t="shared" si="442"/>
        <v>7.3709594623495175E-2</v>
      </c>
      <c r="N31" s="4">
        <f t="shared" si="442"/>
        <v>8.2139500401727836E-2</v>
      </c>
      <c r="O31" s="4">
        <f t="shared" si="442"/>
        <v>8.2139500401727836E-2</v>
      </c>
      <c r="P31" s="4">
        <f t="shared" si="442"/>
        <v>8.2139500401727836E-2</v>
      </c>
      <c r="Q31" s="4">
        <f t="shared" si="442"/>
        <v>7.3709594623495175E-2</v>
      </c>
      <c r="R31" s="4">
        <f t="shared" si="442"/>
        <v>7.3709594623495175E-2</v>
      </c>
      <c r="S31" s="4">
        <f t="shared" si="442"/>
        <v>7.3709594623495175E-2</v>
      </c>
      <c r="T31" s="4">
        <f t="shared" si="442"/>
        <v>7.3709594623495175E-2</v>
      </c>
      <c r="U31" s="4">
        <f t="shared" si="442"/>
        <v>8.2139500401727836E-2</v>
      </c>
      <c r="V31" s="4">
        <f t="shared" si="442"/>
        <v>7.6517118995713521E-2</v>
      </c>
      <c r="W31" s="4">
        <f t="shared" si="442"/>
        <v>7.7713025317277556E-2</v>
      </c>
      <c r="X31" s="4">
        <f t="shared" si="442"/>
        <v>9.7696944734982166E-2</v>
      </c>
      <c r="Y31" s="4">
        <f t="shared" si="442"/>
        <v>8.9213664993555708E-2</v>
      </c>
      <c r="Z31" s="4">
        <f t="shared" si="442"/>
        <v>8.9213664993555708E-2</v>
      </c>
      <c r="AA31" s="4">
        <f t="shared" si="442"/>
        <v>8.9213664993555708E-2</v>
      </c>
      <c r="AB31" s="4">
        <f t="shared" si="442"/>
        <v>7.7713025317277556E-2</v>
      </c>
      <c r="AC31" s="4">
        <f t="shared" si="442"/>
        <v>7.7713025317277556E-2</v>
      </c>
      <c r="AD31" s="4">
        <f t="shared" si="442"/>
        <v>7.7713025317277556E-2</v>
      </c>
      <c r="AE31" s="4">
        <f t="shared" si="442"/>
        <v>7.7713025317277556E-2</v>
      </c>
      <c r="AF31" s="4">
        <f t="shared" si="442"/>
        <v>8.9213664993555708E-2</v>
      </c>
      <c r="AG31" s="4">
        <f t="shared" si="442"/>
        <v>8.1247639172077724E-2</v>
      </c>
      <c r="AH31" s="4">
        <f t="shared" si="442"/>
        <v>8.2319794154507145E-2</v>
      </c>
      <c r="AI31" s="4">
        <f t="shared" ref="AI31:BN31" si="443">+AI20*AI$103/AI$98</f>
        <v>9.801503586493461E-2</v>
      </c>
      <c r="AJ31" s="4">
        <f t="shared" si="443"/>
        <v>9.0618235593995414E-2</v>
      </c>
      <c r="AK31" s="4">
        <f t="shared" si="443"/>
        <v>9.0618235593995414E-2</v>
      </c>
      <c r="AL31" s="4">
        <f t="shared" si="443"/>
        <v>9.0618235593995414E-2</v>
      </c>
      <c r="AM31" s="4">
        <f t="shared" si="443"/>
        <v>8.2319794154507145E-2</v>
      </c>
      <c r="AN31" s="4">
        <f t="shared" si="443"/>
        <v>8.2319794154507145E-2</v>
      </c>
      <c r="AO31" s="4">
        <f t="shared" si="443"/>
        <v>8.2319794154507145E-2</v>
      </c>
      <c r="AP31" s="4">
        <f t="shared" si="443"/>
        <v>8.2319794154507145E-2</v>
      </c>
      <c r="AQ31" s="4">
        <f t="shared" si="443"/>
        <v>9.0618235593995414E-2</v>
      </c>
      <c r="AR31" s="4">
        <f t="shared" si="443"/>
        <v>8.5225678929146828E-2</v>
      </c>
      <c r="AS31" s="4">
        <f t="shared" si="443"/>
        <v>8.7370400575497817E-2</v>
      </c>
      <c r="AT31" s="4">
        <f t="shared" si="443"/>
        <v>9.833461936690574E-2</v>
      </c>
      <c r="AU31" s="4">
        <f t="shared" si="443"/>
        <v>9.205606557961403E-2</v>
      </c>
      <c r="AV31" s="4">
        <f t="shared" si="443"/>
        <v>9.205606557961403E-2</v>
      </c>
      <c r="AW31" s="4">
        <f t="shared" si="443"/>
        <v>9.205606557961403E-2</v>
      </c>
      <c r="AX31" s="4">
        <f t="shared" si="443"/>
        <v>8.7370400575497817E-2</v>
      </c>
      <c r="AY31" s="4">
        <f t="shared" si="443"/>
        <v>8.7370400575497817E-2</v>
      </c>
      <c r="AZ31" s="4">
        <f t="shared" si="443"/>
        <v>8.7370400575497817E-2</v>
      </c>
      <c r="BA31" s="4">
        <f t="shared" si="443"/>
        <v>8.7370400575497817E-2</v>
      </c>
      <c r="BB31" s="4">
        <f t="shared" si="443"/>
        <v>9.205606557961403E-2</v>
      </c>
      <c r="BC31" s="4">
        <f t="shared" si="443"/>
        <v>8.9511893234337919E-2</v>
      </c>
      <c r="BD31" s="4">
        <f t="shared" si="443"/>
        <v>6.3334463024054127E-2</v>
      </c>
      <c r="BE31" s="4">
        <f t="shared" si="443"/>
        <v>7.7072013407410503E-2</v>
      </c>
      <c r="BF31" s="4">
        <f t="shared" si="443"/>
        <v>7.7072013407410503E-2</v>
      </c>
      <c r="BG31" s="4">
        <f t="shared" si="443"/>
        <v>7.7072013407410503E-2</v>
      </c>
      <c r="BH31" s="4">
        <f t="shared" si="443"/>
        <v>6.3334463024054127E-2</v>
      </c>
      <c r="BI31" s="4">
        <f t="shared" si="443"/>
        <v>6.3334463024054127E-2</v>
      </c>
      <c r="BJ31" s="4">
        <f t="shared" si="443"/>
        <v>6.3334463024054127E-2</v>
      </c>
      <c r="BK31" s="4">
        <f t="shared" si="443"/>
        <v>6.3334463024054127E-2</v>
      </c>
      <c r="BL31" s="4">
        <f t="shared" si="443"/>
        <v>6.7885210913721919E-2</v>
      </c>
      <c r="BM31" s="4">
        <f t="shared" si="443"/>
        <v>6.7962877933435389E-2</v>
      </c>
      <c r="BN31" s="4">
        <f t="shared" si="443"/>
        <v>8.3529942416131597E-2</v>
      </c>
      <c r="BO31" s="4">
        <f t="shared" ref="BO31:CG31" si="444">+BO20*BO$103/BO$98</f>
        <v>8.3529942416131597E-2</v>
      </c>
      <c r="BP31" s="4">
        <f t="shared" si="444"/>
        <v>8.3529942416131597E-2</v>
      </c>
      <c r="BQ31" s="4">
        <f t="shared" si="444"/>
        <v>6.7962877933435389E-2</v>
      </c>
      <c r="BR31" s="4">
        <f t="shared" si="444"/>
        <v>6.7962877933435389E-2</v>
      </c>
      <c r="BS31" s="4">
        <f t="shared" si="444"/>
        <v>6.7962877933435389E-2</v>
      </c>
      <c r="BT31" s="4">
        <f t="shared" si="444"/>
        <v>6.7962877933435389E-2</v>
      </c>
      <c r="BU31" s="4">
        <f t="shared" si="444"/>
        <v>8.3529942416131597E-2</v>
      </c>
      <c r="BV31" s="4">
        <f t="shared" si="444"/>
        <v>7.2080610110238919E-2</v>
      </c>
      <c r="BW31" s="4">
        <f t="shared" si="444"/>
        <v>7.3637949475841777E-2</v>
      </c>
      <c r="BX31" s="4">
        <f t="shared" si="444"/>
        <v>8.502553358264249E-2</v>
      </c>
      <c r="BY31" s="4">
        <f t="shared" si="444"/>
        <v>8.502553358264249E-2</v>
      </c>
      <c r="BZ31" s="4">
        <f t="shared" si="444"/>
        <v>8.502553358264249E-2</v>
      </c>
      <c r="CA31" s="4">
        <f t="shared" si="444"/>
        <v>7.3637949475841777E-2</v>
      </c>
      <c r="CB31" s="4">
        <f t="shared" si="444"/>
        <v>7.3637949475841777E-2</v>
      </c>
      <c r="CC31" s="4">
        <f t="shared" si="444"/>
        <v>7.3637949475841777E-2</v>
      </c>
      <c r="CD31" s="4">
        <f t="shared" si="444"/>
        <v>7.3637949475841777E-2</v>
      </c>
      <c r="CE31" s="4">
        <f t="shared" si="444"/>
        <v>8.502553358264249E-2</v>
      </c>
      <c r="CF31" s="4">
        <f t="shared" si="444"/>
        <v>9.3333853668425407E-2</v>
      </c>
      <c r="CG31" s="4">
        <f t="shared" si="444"/>
        <v>7.7100009412680304E-2</v>
      </c>
    </row>
    <row r="32" spans="1:85">
      <c r="A32" s="16" t="s">
        <v>61</v>
      </c>
      <c r="C32" s="4">
        <f t="shared" ref="C32:AH32" si="445">+C21*C$103/C$98</f>
        <v>2.9923706506089971</v>
      </c>
      <c r="D32" s="4">
        <f t="shared" si="445"/>
        <v>1.4636738667508749</v>
      </c>
      <c r="E32" s="4">
        <f t="shared" si="445"/>
        <v>1.4636738667508749</v>
      </c>
      <c r="F32" s="4">
        <f t="shared" si="445"/>
        <v>1.4636738667508749</v>
      </c>
      <c r="G32" s="4">
        <f t="shared" si="445"/>
        <v>2.9923706506089971</v>
      </c>
      <c r="H32" s="4">
        <f t="shared" si="445"/>
        <v>2.9923706506089971</v>
      </c>
      <c r="I32" s="4">
        <f t="shared" si="445"/>
        <v>2.9923706506089971</v>
      </c>
      <c r="J32" s="4">
        <f t="shared" si="445"/>
        <v>2.9923706506089971</v>
      </c>
      <c r="K32" s="4">
        <f t="shared" si="445"/>
        <v>1.4636738667508749</v>
      </c>
      <c r="L32" s="4">
        <f t="shared" si="445"/>
        <v>2.5807560353448165</v>
      </c>
      <c r="M32" s="4">
        <f t="shared" si="445"/>
        <v>1.8607800855077223</v>
      </c>
      <c r="N32" s="4">
        <f t="shared" si="445"/>
        <v>1.0952913943039264</v>
      </c>
      <c r="O32" s="4">
        <f t="shared" si="445"/>
        <v>1.0952913943039264</v>
      </c>
      <c r="P32" s="4">
        <f t="shared" si="445"/>
        <v>1.0952913943039264</v>
      </c>
      <c r="Q32" s="4">
        <f t="shared" si="445"/>
        <v>1.8607800855077223</v>
      </c>
      <c r="R32" s="4">
        <f t="shared" si="445"/>
        <v>1.8607800855077223</v>
      </c>
      <c r="S32" s="4">
        <f t="shared" si="445"/>
        <v>1.8607800855077223</v>
      </c>
      <c r="T32" s="4">
        <f t="shared" si="445"/>
        <v>1.8607800855077223</v>
      </c>
      <c r="U32" s="4">
        <f t="shared" si="445"/>
        <v>1.0952913943039264</v>
      </c>
      <c r="V32" s="4">
        <f t="shared" si="445"/>
        <v>1.5722097664907997</v>
      </c>
      <c r="W32" s="4">
        <f t="shared" si="445"/>
        <v>2.3483952172268863</v>
      </c>
      <c r="X32" s="4">
        <f t="shared" si="445"/>
        <v>0.53372910794708217</v>
      </c>
      <c r="Y32" s="4">
        <f t="shared" si="445"/>
        <v>1.3040644921394382</v>
      </c>
      <c r="Z32" s="4">
        <f t="shared" si="445"/>
        <v>1.3040644921394382</v>
      </c>
      <c r="AA32" s="4">
        <f t="shared" si="445"/>
        <v>1.3040644921394382</v>
      </c>
      <c r="AB32" s="4">
        <f t="shared" si="445"/>
        <v>2.3483952172268863</v>
      </c>
      <c r="AC32" s="4">
        <f t="shared" si="445"/>
        <v>2.3483952172268863</v>
      </c>
      <c r="AD32" s="4">
        <f t="shared" si="445"/>
        <v>2.3483952172268863</v>
      </c>
      <c r="AE32" s="4">
        <f t="shared" si="445"/>
        <v>2.3483952172268863</v>
      </c>
      <c r="AF32" s="4">
        <f t="shared" si="445"/>
        <v>1.3040644921394382</v>
      </c>
      <c r="AG32" s="4">
        <f t="shared" si="445"/>
        <v>1.9924200535828125</v>
      </c>
      <c r="AH32" s="4">
        <f t="shared" si="445"/>
        <v>1.9300715086754687</v>
      </c>
      <c r="AI32" s="4">
        <f t="shared" ref="AI32:BN32" si="446">+AI21*AI$103/AI$98</f>
        <v>0.50484442416098529</v>
      </c>
      <c r="AJ32" s="4">
        <f t="shared" si="446"/>
        <v>1.1765206098091987</v>
      </c>
      <c r="AK32" s="4">
        <f t="shared" si="446"/>
        <v>1.1765206098091987</v>
      </c>
      <c r="AL32" s="4">
        <f t="shared" si="446"/>
        <v>1.1765206098091987</v>
      </c>
      <c r="AM32" s="4">
        <f t="shared" si="446"/>
        <v>1.9300715086754687</v>
      </c>
      <c r="AN32" s="4">
        <f t="shared" si="446"/>
        <v>1.9300715086754687</v>
      </c>
      <c r="AO32" s="4">
        <f t="shared" si="446"/>
        <v>1.9300715086754687</v>
      </c>
      <c r="AP32" s="4">
        <f t="shared" si="446"/>
        <v>1.9300715086754687</v>
      </c>
      <c r="AQ32" s="4">
        <f t="shared" si="446"/>
        <v>1.1765206098091987</v>
      </c>
      <c r="AR32" s="4">
        <f t="shared" si="446"/>
        <v>1.6284767367720276</v>
      </c>
      <c r="AS32" s="4">
        <f t="shared" si="446"/>
        <v>1.4714445440689718</v>
      </c>
      <c r="AT32" s="4">
        <f t="shared" si="446"/>
        <v>0.47582422356919746</v>
      </c>
      <c r="AU32" s="4">
        <f t="shared" si="446"/>
        <v>1.0459565652255929</v>
      </c>
      <c r="AV32" s="4">
        <f t="shared" si="446"/>
        <v>1.0459565652255929</v>
      </c>
      <c r="AW32" s="4">
        <f t="shared" si="446"/>
        <v>1.0459565652255929</v>
      </c>
      <c r="AX32" s="4">
        <f t="shared" si="446"/>
        <v>1.4714445440689718</v>
      </c>
      <c r="AY32" s="4">
        <f t="shared" si="446"/>
        <v>1.4714445440689718</v>
      </c>
      <c r="AZ32" s="4">
        <f t="shared" si="446"/>
        <v>1.4714445440689718</v>
      </c>
      <c r="BA32" s="4">
        <f t="shared" si="446"/>
        <v>1.4714445440689718</v>
      </c>
      <c r="BB32" s="4">
        <f t="shared" si="446"/>
        <v>1.0459565652255929</v>
      </c>
      <c r="BC32" s="4">
        <f t="shared" si="446"/>
        <v>1.2363391147130696</v>
      </c>
      <c r="BD32" s="4">
        <f t="shared" si="446"/>
        <v>3.2397114926152253</v>
      </c>
      <c r="BE32" s="4">
        <f t="shared" si="446"/>
        <v>1.9922551461332201</v>
      </c>
      <c r="BF32" s="4">
        <f t="shared" si="446"/>
        <v>1.9922551461332201</v>
      </c>
      <c r="BG32" s="4">
        <f t="shared" si="446"/>
        <v>1.9922551461332201</v>
      </c>
      <c r="BH32" s="4">
        <f t="shared" si="446"/>
        <v>3.2397114926152253</v>
      </c>
      <c r="BI32" s="4">
        <f t="shared" si="446"/>
        <v>3.2397114926152253</v>
      </c>
      <c r="BJ32" s="4">
        <f t="shared" si="446"/>
        <v>3.2397114926152253</v>
      </c>
      <c r="BK32" s="4">
        <f t="shared" si="446"/>
        <v>3.2397114926152253</v>
      </c>
      <c r="BL32" s="4">
        <f t="shared" si="446"/>
        <v>2.7996772759918591</v>
      </c>
      <c r="BM32" s="4">
        <f t="shared" si="446"/>
        <v>2.819422183987486</v>
      </c>
      <c r="BN32" s="4">
        <f t="shared" si="446"/>
        <v>1.4058344013678716</v>
      </c>
      <c r="BO32" s="4">
        <f t="shared" ref="BO32:CG32" si="447">+BO21*BO$103/BO$98</f>
        <v>1.4058344013678716</v>
      </c>
      <c r="BP32" s="4">
        <f t="shared" si="447"/>
        <v>1.4058344013678716</v>
      </c>
      <c r="BQ32" s="4">
        <f t="shared" si="447"/>
        <v>2.819422183987486</v>
      </c>
      <c r="BR32" s="4">
        <f t="shared" si="447"/>
        <v>2.819422183987486</v>
      </c>
      <c r="BS32" s="4">
        <f t="shared" si="447"/>
        <v>2.819422183987486</v>
      </c>
      <c r="BT32" s="4">
        <f t="shared" si="447"/>
        <v>2.819422183987486</v>
      </c>
      <c r="BU32" s="4">
        <f t="shared" si="447"/>
        <v>1.4058344013678716</v>
      </c>
      <c r="BV32" s="4">
        <f t="shared" si="447"/>
        <v>2.4158481560811382</v>
      </c>
      <c r="BW32" s="4">
        <f t="shared" si="447"/>
        <v>2.3040898419935849</v>
      </c>
      <c r="BX32" s="4">
        <f t="shared" si="447"/>
        <v>1.2700252767173228</v>
      </c>
      <c r="BY32" s="4">
        <f t="shared" si="447"/>
        <v>1.2700252767173228</v>
      </c>
      <c r="BZ32" s="4">
        <f t="shared" si="447"/>
        <v>1.2700252767173228</v>
      </c>
      <c r="CA32" s="4">
        <f t="shared" si="447"/>
        <v>2.3040898419935849</v>
      </c>
      <c r="CB32" s="4">
        <f t="shared" si="447"/>
        <v>2.3040898419935849</v>
      </c>
      <c r="CC32" s="4">
        <f t="shared" si="447"/>
        <v>2.3040898419935849</v>
      </c>
      <c r="CD32" s="4">
        <f t="shared" si="447"/>
        <v>2.3040898419935849</v>
      </c>
      <c r="CE32" s="4">
        <f t="shared" si="447"/>
        <v>1.2700252767173228</v>
      </c>
      <c r="CF32" s="4">
        <f t="shared" si="447"/>
        <v>0.51557733437015019</v>
      </c>
      <c r="CG32" s="4">
        <f t="shared" si="447"/>
        <v>1.9566328284107679</v>
      </c>
    </row>
    <row r="33" spans="1:85">
      <c r="A33" s="23" t="s">
        <v>62</v>
      </c>
      <c r="C33" s="4">
        <f t="shared" ref="C33:AH33" si="448">+C22*C$103/C$98</f>
        <v>38.984523238250276</v>
      </c>
      <c r="D33" s="4">
        <f t="shared" si="448"/>
        <v>49.699852868793251</v>
      </c>
      <c r="E33" s="4">
        <f t="shared" si="448"/>
        <v>49.699852868793251</v>
      </c>
      <c r="F33" s="4">
        <f t="shared" si="448"/>
        <v>49.699852868793251</v>
      </c>
      <c r="G33" s="4">
        <f t="shared" si="448"/>
        <v>38.984523238250276</v>
      </c>
      <c r="H33" s="4">
        <f t="shared" si="448"/>
        <v>38.984523238250276</v>
      </c>
      <c r="I33" s="4">
        <f t="shared" si="448"/>
        <v>38.984523238250276</v>
      </c>
      <c r="J33" s="4">
        <f t="shared" si="448"/>
        <v>38.984523238250276</v>
      </c>
      <c r="K33" s="4">
        <f t="shared" si="448"/>
        <v>49.699852868793251</v>
      </c>
      <c r="L33" s="4">
        <f t="shared" si="448"/>
        <v>41.686675676755939</v>
      </c>
      <c r="M33" s="4">
        <f t="shared" si="448"/>
        <v>46.916355135790198</v>
      </c>
      <c r="N33" s="4">
        <f t="shared" si="448"/>
        <v>52.282012826257898</v>
      </c>
      <c r="O33" s="4">
        <f t="shared" si="448"/>
        <v>52.282012826257898</v>
      </c>
      <c r="P33" s="4">
        <f t="shared" si="448"/>
        <v>52.282012826257898</v>
      </c>
      <c r="Q33" s="4">
        <f t="shared" si="448"/>
        <v>46.916355135790198</v>
      </c>
      <c r="R33" s="4">
        <f t="shared" si="448"/>
        <v>46.916355135790198</v>
      </c>
      <c r="S33" s="4">
        <f t="shared" si="448"/>
        <v>46.916355135790198</v>
      </c>
      <c r="T33" s="4">
        <f t="shared" si="448"/>
        <v>46.916355135790198</v>
      </c>
      <c r="U33" s="4">
        <f t="shared" si="448"/>
        <v>52.282012826257898</v>
      </c>
      <c r="V33" s="4">
        <f t="shared" si="448"/>
        <v>48.703351946343773</v>
      </c>
      <c r="W33" s="4">
        <f t="shared" si="448"/>
        <v>49.464549535046153</v>
      </c>
      <c r="X33" s="4">
        <f t="shared" si="448"/>
        <v>62.184367968387377</v>
      </c>
      <c r="Y33" s="4">
        <f t="shared" si="448"/>
        <v>56.784737606858386</v>
      </c>
      <c r="Z33" s="4">
        <f t="shared" si="448"/>
        <v>56.784737606858386</v>
      </c>
      <c r="AA33" s="4">
        <f t="shared" si="448"/>
        <v>56.784737606858386</v>
      </c>
      <c r="AB33" s="4">
        <f t="shared" si="448"/>
        <v>49.464549535046153</v>
      </c>
      <c r="AC33" s="4">
        <f t="shared" si="448"/>
        <v>49.464549535046153</v>
      </c>
      <c r="AD33" s="4">
        <f t="shared" si="448"/>
        <v>49.464549535046153</v>
      </c>
      <c r="AE33" s="4">
        <f t="shared" si="448"/>
        <v>49.464549535046153</v>
      </c>
      <c r="AF33" s="4">
        <f t="shared" si="448"/>
        <v>56.784737606858386</v>
      </c>
      <c r="AG33" s="4">
        <f t="shared" si="448"/>
        <v>51.714340755941436</v>
      </c>
      <c r="AH33" s="4">
        <f t="shared" si="448"/>
        <v>52.396770284596478</v>
      </c>
      <c r="AI33" s="4">
        <f t="shared" ref="AI33:BN33" si="449">+AI22*AI$103/AI$98</f>
        <v>62.386833827745633</v>
      </c>
      <c r="AJ33" s="4">
        <f t="shared" si="449"/>
        <v>57.678750570029862</v>
      </c>
      <c r="AK33" s="4">
        <f t="shared" si="449"/>
        <v>57.678750570029862</v>
      </c>
      <c r="AL33" s="4">
        <f t="shared" si="449"/>
        <v>57.678750570029862</v>
      </c>
      <c r="AM33" s="4">
        <f t="shared" si="449"/>
        <v>52.396770284596478</v>
      </c>
      <c r="AN33" s="4">
        <f t="shared" si="449"/>
        <v>52.396770284596478</v>
      </c>
      <c r="AO33" s="4">
        <f t="shared" si="449"/>
        <v>52.396770284596478</v>
      </c>
      <c r="AP33" s="4">
        <f t="shared" si="449"/>
        <v>52.396770284596478</v>
      </c>
      <c r="AQ33" s="4">
        <f t="shared" si="449"/>
        <v>57.678750570029862</v>
      </c>
      <c r="AR33" s="4">
        <f t="shared" si="449"/>
        <v>54.246373755719411</v>
      </c>
      <c r="AS33" s="4">
        <f t="shared" si="449"/>
        <v>55.611494849405965</v>
      </c>
      <c r="AT33" s="4">
        <f t="shared" si="449"/>
        <v>62.590249585905788</v>
      </c>
      <c r="AU33" s="4">
        <f t="shared" si="449"/>
        <v>58.593933221280935</v>
      </c>
      <c r="AV33" s="4">
        <f t="shared" si="449"/>
        <v>58.593933221280935</v>
      </c>
      <c r="AW33" s="4">
        <f t="shared" si="449"/>
        <v>58.593933221280935</v>
      </c>
      <c r="AX33" s="4">
        <f t="shared" si="449"/>
        <v>55.611494849405965</v>
      </c>
      <c r="AY33" s="4">
        <f t="shared" si="449"/>
        <v>55.611494849405965</v>
      </c>
      <c r="AZ33" s="4">
        <f t="shared" si="449"/>
        <v>55.611494849405965</v>
      </c>
      <c r="BA33" s="4">
        <f t="shared" si="449"/>
        <v>55.611494849405965</v>
      </c>
      <c r="BB33" s="4">
        <f t="shared" si="449"/>
        <v>58.593933221280935</v>
      </c>
      <c r="BC33" s="4">
        <f t="shared" si="449"/>
        <v>56.974560683861185</v>
      </c>
      <c r="BD33" s="4">
        <f t="shared" si="449"/>
        <v>40.312555980655823</v>
      </c>
      <c r="BE33" s="4">
        <f t="shared" si="449"/>
        <v>49.05654373114492</v>
      </c>
      <c r="BF33" s="4">
        <f t="shared" si="449"/>
        <v>49.05654373114492</v>
      </c>
      <c r="BG33" s="4">
        <f t="shared" si="449"/>
        <v>49.05654373114492</v>
      </c>
      <c r="BH33" s="4">
        <f t="shared" si="449"/>
        <v>40.312555980655823</v>
      </c>
      <c r="BI33" s="4">
        <f t="shared" si="449"/>
        <v>40.312555980655823</v>
      </c>
      <c r="BJ33" s="4">
        <f t="shared" si="449"/>
        <v>40.312555980655823</v>
      </c>
      <c r="BK33" s="4">
        <f t="shared" si="449"/>
        <v>40.312555980655823</v>
      </c>
      <c r="BL33" s="4">
        <f t="shared" si="449"/>
        <v>43.209119246478565</v>
      </c>
      <c r="BM33" s="4">
        <f t="shared" si="449"/>
        <v>43.258554513323105</v>
      </c>
      <c r="BN33" s="4">
        <f t="shared" si="449"/>
        <v>53.16703290643477</v>
      </c>
      <c r="BO33" s="4">
        <f t="shared" ref="BO33:CG33" si="450">+BO22*BO$103/BO$98</f>
        <v>53.16703290643477</v>
      </c>
      <c r="BP33" s="4">
        <f t="shared" si="450"/>
        <v>53.16703290643477</v>
      </c>
      <c r="BQ33" s="4">
        <f t="shared" si="450"/>
        <v>43.258554513323105</v>
      </c>
      <c r="BR33" s="4">
        <f t="shared" si="450"/>
        <v>43.258554513323105</v>
      </c>
      <c r="BS33" s="4">
        <f t="shared" si="450"/>
        <v>43.258554513323105</v>
      </c>
      <c r="BT33" s="4">
        <f t="shared" si="450"/>
        <v>43.258554513323105</v>
      </c>
      <c r="BU33" s="4">
        <f t="shared" si="450"/>
        <v>53.16703290643477</v>
      </c>
      <c r="BV33" s="4">
        <f t="shared" si="450"/>
        <v>45.879502113805572</v>
      </c>
      <c r="BW33" s="4">
        <f t="shared" si="450"/>
        <v>46.870752806700857</v>
      </c>
      <c r="BX33" s="4">
        <f t="shared" si="450"/>
        <v>54.118980704606621</v>
      </c>
      <c r="BY33" s="4">
        <f t="shared" si="450"/>
        <v>54.118980704606621</v>
      </c>
      <c r="BZ33" s="4">
        <f t="shared" si="450"/>
        <v>54.118980704606621</v>
      </c>
      <c r="CA33" s="4">
        <f t="shared" si="450"/>
        <v>46.870752806700857</v>
      </c>
      <c r="CB33" s="4">
        <f t="shared" si="450"/>
        <v>46.870752806700857</v>
      </c>
      <c r="CC33" s="4">
        <f t="shared" si="450"/>
        <v>46.870752806700857</v>
      </c>
      <c r="CD33" s="4">
        <f t="shared" si="450"/>
        <v>46.870752806700857</v>
      </c>
      <c r="CE33" s="4">
        <f t="shared" si="450"/>
        <v>54.118980704606621</v>
      </c>
      <c r="CF33" s="4">
        <f t="shared" si="450"/>
        <v>59.407248774963925</v>
      </c>
      <c r="CG33" s="4">
        <f t="shared" si="450"/>
        <v>49.074363263762478</v>
      </c>
    </row>
    <row r="34" spans="1:85">
      <c r="A34" s="23" t="s">
        <v>63</v>
      </c>
      <c r="C34" s="4">
        <f t="shared" ref="C34:AH34" si="451">+C23*C$103/C$98</f>
        <v>9.6713584939916046</v>
      </c>
      <c r="D34" s="4">
        <f t="shared" si="451"/>
        <v>12.329638899395967</v>
      </c>
      <c r="E34" s="4">
        <f t="shared" si="451"/>
        <v>12.329638899395967</v>
      </c>
      <c r="F34" s="4">
        <f t="shared" si="451"/>
        <v>12.329638899395967</v>
      </c>
      <c r="G34" s="4">
        <f t="shared" si="451"/>
        <v>9.6713584939916046</v>
      </c>
      <c r="H34" s="4">
        <f t="shared" si="451"/>
        <v>9.6713584939916046</v>
      </c>
      <c r="I34" s="4">
        <f t="shared" si="451"/>
        <v>9.6713584939916046</v>
      </c>
      <c r="J34" s="4">
        <f t="shared" si="451"/>
        <v>9.6713584939916046</v>
      </c>
      <c r="K34" s="4">
        <f t="shared" si="451"/>
        <v>12.329638899395967</v>
      </c>
      <c r="L34" s="4">
        <f t="shared" si="451"/>
        <v>10.341713875240966</v>
      </c>
      <c r="M34" s="4">
        <f t="shared" si="451"/>
        <v>11.639103214797105</v>
      </c>
      <c r="N34" s="4">
        <f t="shared" si="451"/>
        <v>12.970226305963712</v>
      </c>
      <c r="O34" s="4">
        <f t="shared" si="451"/>
        <v>12.970226305963712</v>
      </c>
      <c r="P34" s="4">
        <f t="shared" si="451"/>
        <v>12.970226305963712</v>
      </c>
      <c r="Q34" s="4">
        <f t="shared" si="451"/>
        <v>11.639103214797105</v>
      </c>
      <c r="R34" s="4">
        <f t="shared" si="451"/>
        <v>11.639103214797105</v>
      </c>
      <c r="S34" s="4">
        <f t="shared" si="451"/>
        <v>11.639103214797105</v>
      </c>
      <c r="T34" s="4">
        <f t="shared" si="451"/>
        <v>11.639103214797105</v>
      </c>
      <c r="U34" s="4">
        <f t="shared" si="451"/>
        <v>12.970226305963712</v>
      </c>
      <c r="V34" s="4">
        <f t="shared" si="451"/>
        <v>12.082424957552854</v>
      </c>
      <c r="W34" s="4">
        <f t="shared" si="451"/>
        <v>12.271264377753321</v>
      </c>
      <c r="X34" s="4">
        <f t="shared" si="451"/>
        <v>15.426822374333476</v>
      </c>
      <c r="Y34" s="4">
        <f t="shared" si="451"/>
        <v>14.087271274984642</v>
      </c>
      <c r="Z34" s="4">
        <f t="shared" si="451"/>
        <v>14.087271274984642</v>
      </c>
      <c r="AA34" s="4">
        <f t="shared" si="451"/>
        <v>14.087271274984642</v>
      </c>
      <c r="AB34" s="4">
        <f t="shared" si="451"/>
        <v>12.271264377753321</v>
      </c>
      <c r="AC34" s="4">
        <f t="shared" si="451"/>
        <v>12.271264377753321</v>
      </c>
      <c r="AD34" s="4">
        <f t="shared" si="451"/>
        <v>12.271264377753321</v>
      </c>
      <c r="AE34" s="4">
        <f t="shared" si="451"/>
        <v>12.271264377753321</v>
      </c>
      <c r="AF34" s="4">
        <f t="shared" si="451"/>
        <v>14.087271274984642</v>
      </c>
      <c r="AG34" s="4">
        <f t="shared" si="451"/>
        <v>12.829397083415463</v>
      </c>
      <c r="AH34" s="4">
        <f t="shared" si="451"/>
        <v>12.998695565743262</v>
      </c>
      <c r="AI34" s="4">
        <f t="shared" ref="AI34:BN34" si="452">+AI23*AI$103/AI$98</f>
        <v>15.47705050965479</v>
      </c>
      <c r="AJ34" s="4">
        <f t="shared" si="452"/>
        <v>14.309059798914149</v>
      </c>
      <c r="AK34" s="4">
        <f t="shared" si="452"/>
        <v>14.309059798914149</v>
      </c>
      <c r="AL34" s="4">
        <f t="shared" si="452"/>
        <v>14.309059798914149</v>
      </c>
      <c r="AM34" s="4">
        <f t="shared" si="452"/>
        <v>12.998695565743262</v>
      </c>
      <c r="AN34" s="4">
        <f t="shared" si="452"/>
        <v>12.998695565743262</v>
      </c>
      <c r="AO34" s="4">
        <f t="shared" si="452"/>
        <v>12.998695565743262</v>
      </c>
      <c r="AP34" s="4">
        <f t="shared" si="452"/>
        <v>12.998695565743262</v>
      </c>
      <c r="AQ34" s="4">
        <f t="shared" si="452"/>
        <v>14.309059798914149</v>
      </c>
      <c r="AR34" s="4">
        <f t="shared" si="452"/>
        <v>13.457548894066381</v>
      </c>
      <c r="AS34" s="4">
        <f t="shared" si="452"/>
        <v>13.79621086523033</v>
      </c>
      <c r="AT34" s="4">
        <f t="shared" si="452"/>
        <v>15.527514297770681</v>
      </c>
      <c r="AU34" s="4">
        <f t="shared" si="452"/>
        <v>14.536100141401814</v>
      </c>
      <c r="AV34" s="4">
        <f t="shared" si="452"/>
        <v>14.536100141401814</v>
      </c>
      <c r="AW34" s="4">
        <f t="shared" si="452"/>
        <v>14.536100141401814</v>
      </c>
      <c r="AX34" s="4">
        <f t="shared" si="452"/>
        <v>13.79621086523033</v>
      </c>
      <c r="AY34" s="4">
        <f t="shared" si="452"/>
        <v>13.79621086523033</v>
      </c>
      <c r="AZ34" s="4">
        <f t="shared" si="452"/>
        <v>13.79621086523033</v>
      </c>
      <c r="BA34" s="4">
        <f t="shared" si="452"/>
        <v>13.79621086523033</v>
      </c>
      <c r="BB34" s="4">
        <f t="shared" si="452"/>
        <v>14.536100141401814</v>
      </c>
      <c r="BC34" s="4">
        <f t="shared" si="452"/>
        <v>14.134362963573652</v>
      </c>
      <c r="BD34" s="4">
        <f t="shared" si="452"/>
        <v>10.000819512793058</v>
      </c>
      <c r="BE34" s="4">
        <f t="shared" si="452"/>
        <v>12.170045481909895</v>
      </c>
      <c r="BF34" s="4">
        <f t="shared" si="452"/>
        <v>12.170045481909895</v>
      </c>
      <c r="BG34" s="4">
        <f t="shared" si="452"/>
        <v>12.170045481909895</v>
      </c>
      <c r="BH34" s="4">
        <f t="shared" si="452"/>
        <v>10.000819512793058</v>
      </c>
      <c r="BI34" s="4">
        <f t="shared" si="452"/>
        <v>10.000819512793058</v>
      </c>
      <c r="BJ34" s="4">
        <f t="shared" si="452"/>
        <v>10.000819512793058</v>
      </c>
      <c r="BK34" s="4">
        <f t="shared" si="452"/>
        <v>10.000819512793058</v>
      </c>
      <c r="BL34" s="4">
        <f t="shared" si="452"/>
        <v>10.719404720904896</v>
      </c>
      <c r="BM34" s="4">
        <f t="shared" si="452"/>
        <v>10.731668720774223</v>
      </c>
      <c r="BN34" s="4">
        <f t="shared" si="452"/>
        <v>13.189783857494149</v>
      </c>
      <c r="BO34" s="4">
        <f t="shared" ref="BO34:CG34" si="453">+BO23*BO$103/BO$98</f>
        <v>13.189783857494149</v>
      </c>
      <c r="BP34" s="4">
        <f t="shared" si="453"/>
        <v>13.189783857494149</v>
      </c>
      <c r="BQ34" s="4">
        <f t="shared" si="453"/>
        <v>10.731668720774223</v>
      </c>
      <c r="BR34" s="4">
        <f t="shared" si="453"/>
        <v>10.731668720774223</v>
      </c>
      <c r="BS34" s="4">
        <f t="shared" si="453"/>
        <v>10.731668720774223</v>
      </c>
      <c r="BT34" s="4">
        <f t="shared" si="453"/>
        <v>10.731668720774223</v>
      </c>
      <c r="BU34" s="4">
        <f t="shared" si="453"/>
        <v>13.189783857494149</v>
      </c>
      <c r="BV34" s="4">
        <f t="shared" si="453"/>
        <v>11.381878643397112</v>
      </c>
      <c r="BW34" s="4">
        <f t="shared" si="453"/>
        <v>11.627790097791962</v>
      </c>
      <c r="BX34" s="4">
        <f t="shared" si="453"/>
        <v>13.425944971160222</v>
      </c>
      <c r="BY34" s="4">
        <f t="shared" si="453"/>
        <v>13.425944971160222</v>
      </c>
      <c r="BZ34" s="4">
        <f t="shared" si="453"/>
        <v>13.425944971160222</v>
      </c>
      <c r="CA34" s="4">
        <f t="shared" si="453"/>
        <v>11.627790097791962</v>
      </c>
      <c r="CB34" s="4">
        <f t="shared" si="453"/>
        <v>11.627790097791962</v>
      </c>
      <c r="CC34" s="4">
        <f t="shared" si="453"/>
        <v>11.627790097791962</v>
      </c>
      <c r="CD34" s="4">
        <f t="shared" si="453"/>
        <v>11.627790097791962</v>
      </c>
      <c r="CE34" s="4">
        <f t="shared" si="453"/>
        <v>13.425944971160222</v>
      </c>
      <c r="CF34" s="4">
        <f t="shared" si="453"/>
        <v>14.737869090590602</v>
      </c>
      <c r="CG34" s="4">
        <f t="shared" si="453"/>
        <v>12.174466187200723</v>
      </c>
    </row>
    <row r="35" spans="1:85">
      <c r="A35" s="23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</row>
    <row r="36" spans="1:85">
      <c r="A36" s="23" t="s">
        <v>64</v>
      </c>
      <c r="C36" s="3">
        <v>1</v>
      </c>
      <c r="D36" s="3">
        <f>1-0.4</f>
        <v>0.6</v>
      </c>
      <c r="E36" s="3">
        <f>1-0.64</f>
        <v>0.36</v>
      </c>
      <c r="F36" s="3">
        <f>1-0.7</f>
        <v>0.30000000000000004</v>
      </c>
      <c r="G36" s="3">
        <f>1-0.4</f>
        <v>0.6</v>
      </c>
      <c r="H36" s="3">
        <f>1-0.64</f>
        <v>0.36</v>
      </c>
      <c r="I36" s="3">
        <f>1-0.7</f>
        <v>0.30000000000000004</v>
      </c>
      <c r="J36" s="3">
        <f>1-0.7</f>
        <v>0.30000000000000004</v>
      </c>
      <c r="K36" s="3">
        <v>1</v>
      </c>
      <c r="L36" s="3">
        <v>1</v>
      </c>
      <c r="M36" s="3">
        <v>1</v>
      </c>
      <c r="N36" s="3">
        <f>1-0.4</f>
        <v>0.6</v>
      </c>
      <c r="O36" s="3">
        <f>1-0.64</f>
        <v>0.36</v>
      </c>
      <c r="P36" s="3">
        <f>1-0.7</f>
        <v>0.30000000000000004</v>
      </c>
      <c r="Q36" s="3">
        <f>1-0.4</f>
        <v>0.6</v>
      </c>
      <c r="R36" s="3">
        <f>1-0.64</f>
        <v>0.36</v>
      </c>
      <c r="S36" s="3">
        <f>1-0.7</f>
        <v>0.30000000000000004</v>
      </c>
      <c r="T36" s="3">
        <f>1-0.7</f>
        <v>0.30000000000000004</v>
      </c>
      <c r="U36" s="3">
        <v>1</v>
      </c>
      <c r="V36" s="3">
        <v>1</v>
      </c>
      <c r="W36" s="3">
        <v>1</v>
      </c>
      <c r="X36" s="3">
        <v>1</v>
      </c>
      <c r="Y36" s="3">
        <f>1-0.4</f>
        <v>0.6</v>
      </c>
      <c r="Z36" s="3">
        <f>1-0.64</f>
        <v>0.36</v>
      </c>
      <c r="AA36" s="3">
        <f>1-0.7</f>
        <v>0.30000000000000004</v>
      </c>
      <c r="AB36" s="3">
        <f>1-0.4</f>
        <v>0.6</v>
      </c>
      <c r="AC36" s="3">
        <f>1-0.64</f>
        <v>0.36</v>
      </c>
      <c r="AD36" s="3">
        <f>1-0.7</f>
        <v>0.30000000000000004</v>
      </c>
      <c r="AE36" s="3">
        <f>1-0.7</f>
        <v>0.30000000000000004</v>
      </c>
      <c r="AF36" s="3">
        <v>1</v>
      </c>
      <c r="AG36" s="3">
        <v>1</v>
      </c>
      <c r="AH36" s="3">
        <v>1</v>
      </c>
      <c r="AI36" s="3">
        <v>1</v>
      </c>
      <c r="AJ36" s="3">
        <f>1-0.4</f>
        <v>0.6</v>
      </c>
      <c r="AK36" s="3">
        <f>1-0.64</f>
        <v>0.36</v>
      </c>
      <c r="AL36" s="3">
        <f>1-0.7</f>
        <v>0.30000000000000004</v>
      </c>
      <c r="AM36" s="3">
        <f>1-0.4</f>
        <v>0.6</v>
      </c>
      <c r="AN36" s="3">
        <f>1-0.64</f>
        <v>0.36</v>
      </c>
      <c r="AO36" s="3">
        <f>1-0.7</f>
        <v>0.30000000000000004</v>
      </c>
      <c r="AP36" s="3">
        <f>1-0.7</f>
        <v>0.30000000000000004</v>
      </c>
      <c r="AQ36" s="3">
        <v>1</v>
      </c>
      <c r="AR36" s="3">
        <v>1</v>
      </c>
      <c r="AS36" s="3">
        <v>1</v>
      </c>
      <c r="AT36" s="3">
        <v>1</v>
      </c>
      <c r="AU36" s="3">
        <f>1-0.4</f>
        <v>0.6</v>
      </c>
      <c r="AV36" s="3">
        <f>1-0.64</f>
        <v>0.36</v>
      </c>
      <c r="AW36" s="3">
        <f>1-0.7</f>
        <v>0.30000000000000004</v>
      </c>
      <c r="AX36" s="3">
        <f>1-0.4</f>
        <v>0.6</v>
      </c>
      <c r="AY36" s="3">
        <f>1-0.64</f>
        <v>0.36</v>
      </c>
      <c r="AZ36" s="3">
        <f>1-0.7</f>
        <v>0.30000000000000004</v>
      </c>
      <c r="BA36" s="3">
        <f>1-0.7</f>
        <v>0.30000000000000004</v>
      </c>
      <c r="BB36" s="3">
        <v>1</v>
      </c>
      <c r="BC36" s="3">
        <v>1</v>
      </c>
      <c r="BD36" s="3">
        <v>1</v>
      </c>
      <c r="BE36" s="3">
        <f>1-0.4</f>
        <v>0.6</v>
      </c>
      <c r="BF36" s="3">
        <f>1-0.64</f>
        <v>0.36</v>
      </c>
      <c r="BG36" s="3">
        <f>1-0.7</f>
        <v>0.30000000000000004</v>
      </c>
      <c r="BH36" s="3">
        <f>1-0.4</f>
        <v>0.6</v>
      </c>
      <c r="BI36" s="3">
        <f>1-0.64</f>
        <v>0.36</v>
      </c>
      <c r="BJ36" s="3">
        <f>1-0.7</f>
        <v>0.30000000000000004</v>
      </c>
      <c r="BK36" s="3">
        <f>1-0.7</f>
        <v>0.30000000000000004</v>
      </c>
      <c r="BL36" s="3">
        <v>1</v>
      </c>
      <c r="BM36" s="3">
        <v>1</v>
      </c>
      <c r="BN36" s="3">
        <f>1-0.4</f>
        <v>0.6</v>
      </c>
      <c r="BO36" s="3">
        <f>1-0.64</f>
        <v>0.36</v>
      </c>
      <c r="BP36" s="3">
        <f>1-0.7</f>
        <v>0.30000000000000004</v>
      </c>
      <c r="BQ36" s="3">
        <f>1-0.4</f>
        <v>0.6</v>
      </c>
      <c r="BR36" s="3">
        <f>1-0.64</f>
        <v>0.36</v>
      </c>
      <c r="BS36" s="3">
        <f>1-0.7</f>
        <v>0.30000000000000004</v>
      </c>
      <c r="BT36" s="3">
        <f>1-0.7</f>
        <v>0.30000000000000004</v>
      </c>
      <c r="BU36" s="3">
        <v>1</v>
      </c>
      <c r="BV36" s="3">
        <v>1</v>
      </c>
      <c r="BW36" s="3">
        <v>1</v>
      </c>
      <c r="BX36" s="3">
        <f>1-0.4</f>
        <v>0.6</v>
      </c>
      <c r="BY36" s="3">
        <f>1-0.64</f>
        <v>0.36</v>
      </c>
      <c r="BZ36" s="3">
        <f>1-0.7</f>
        <v>0.30000000000000004</v>
      </c>
      <c r="CA36" s="3">
        <f>1-0.4</f>
        <v>0.6</v>
      </c>
      <c r="CB36" s="3">
        <f>1-0.64</f>
        <v>0.36</v>
      </c>
      <c r="CC36" s="3">
        <f>1-0.7</f>
        <v>0.30000000000000004</v>
      </c>
      <c r="CD36" s="3">
        <f>1-0.7</f>
        <v>0.30000000000000004</v>
      </c>
      <c r="CE36" s="3">
        <v>1</v>
      </c>
      <c r="CF36" s="3">
        <v>1</v>
      </c>
      <c r="CG36" s="3">
        <v>1</v>
      </c>
    </row>
    <row r="37" spans="1:85">
      <c r="A37" s="23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  <c r="CG37" s="4"/>
    </row>
    <row r="38" spans="1:85">
      <c r="A38" s="29" t="s">
        <v>65</v>
      </c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4"/>
      <c r="CF38" s="4"/>
      <c r="CG38" s="4"/>
    </row>
    <row r="39" spans="1:85">
      <c r="A39" s="16" t="s">
        <v>66</v>
      </c>
      <c r="B39" s="2" t="s">
        <v>67</v>
      </c>
      <c r="C39" s="3">
        <v>0.18</v>
      </c>
      <c r="D39" s="3">
        <v>0.18</v>
      </c>
      <c r="E39" s="3">
        <v>0.18</v>
      </c>
      <c r="F39" s="3">
        <v>0.18</v>
      </c>
      <c r="G39" s="3">
        <v>0.18</v>
      </c>
      <c r="H39" s="3">
        <v>0.18</v>
      </c>
      <c r="I39" s="3">
        <v>0.18</v>
      </c>
      <c r="J39" s="3">
        <v>0.18</v>
      </c>
      <c r="K39" s="3">
        <v>0.18</v>
      </c>
      <c r="L39" s="3">
        <v>0.18</v>
      </c>
      <c r="M39" s="3">
        <v>0.18</v>
      </c>
      <c r="N39" s="3">
        <v>0.18</v>
      </c>
      <c r="O39" s="3">
        <v>0.18</v>
      </c>
      <c r="P39" s="3">
        <v>0.18</v>
      </c>
      <c r="Q39" s="3">
        <v>0.18</v>
      </c>
      <c r="R39" s="3">
        <v>0.18</v>
      </c>
      <c r="S39" s="3">
        <v>0.18</v>
      </c>
      <c r="T39" s="3">
        <v>0.18</v>
      </c>
      <c r="U39" s="3">
        <v>0.18</v>
      </c>
      <c r="V39" s="3">
        <v>0.18</v>
      </c>
      <c r="W39" s="3">
        <v>0.97</v>
      </c>
      <c r="X39" s="3">
        <v>0.97</v>
      </c>
      <c r="Y39" s="3">
        <v>0.97</v>
      </c>
      <c r="Z39" s="3">
        <v>0.97</v>
      </c>
      <c r="AA39" s="3">
        <v>0.97</v>
      </c>
      <c r="AB39" s="3">
        <v>0.97</v>
      </c>
      <c r="AC39" s="3">
        <v>0.97</v>
      </c>
      <c r="AD39" s="3">
        <v>0.97</v>
      </c>
      <c r="AE39" s="3">
        <v>0.97</v>
      </c>
      <c r="AF39" s="3">
        <v>0.97</v>
      </c>
      <c r="AG39" s="3">
        <v>0.97</v>
      </c>
      <c r="AH39" s="3">
        <v>0.97</v>
      </c>
      <c r="AI39" s="3">
        <v>0.97</v>
      </c>
      <c r="AJ39" s="3">
        <v>0.97</v>
      </c>
      <c r="AK39" s="3">
        <v>0.97</v>
      </c>
      <c r="AL39" s="3">
        <v>0.97</v>
      </c>
      <c r="AM39" s="3">
        <v>0.97</v>
      </c>
      <c r="AN39" s="3">
        <v>0.97</v>
      </c>
      <c r="AO39" s="3">
        <v>0.97</v>
      </c>
      <c r="AP39" s="3">
        <v>0.97</v>
      </c>
      <c r="AQ39" s="3">
        <v>0.97</v>
      </c>
      <c r="AR39" s="3">
        <v>0.97</v>
      </c>
      <c r="AS39" s="3">
        <v>0.97</v>
      </c>
      <c r="AT39" s="3">
        <v>0.97</v>
      </c>
      <c r="AU39" s="3">
        <v>0.97</v>
      </c>
      <c r="AV39" s="3">
        <v>0.97</v>
      </c>
      <c r="AW39" s="3">
        <v>0.97</v>
      </c>
      <c r="AX39" s="3">
        <v>0.97</v>
      </c>
      <c r="AY39" s="3">
        <v>0.97</v>
      </c>
      <c r="AZ39" s="3">
        <v>0.97</v>
      </c>
      <c r="BA39" s="3">
        <v>0.97</v>
      </c>
      <c r="BB39" s="3">
        <v>0.97</v>
      </c>
      <c r="BC39" s="3">
        <v>0.97</v>
      </c>
      <c r="BD39" s="3">
        <f>BD85/1511*6.2</f>
        <v>2.209185969556585</v>
      </c>
      <c r="BE39" s="3">
        <f t="shared" ref="BE39:CG39" si="454">BE85/1511*6.2</f>
        <v>2.209185969556585</v>
      </c>
      <c r="BF39" s="3">
        <f t="shared" si="454"/>
        <v>2.209185969556585</v>
      </c>
      <c r="BG39" s="3">
        <f t="shared" si="454"/>
        <v>2.209185969556585</v>
      </c>
      <c r="BH39" s="3">
        <f t="shared" si="454"/>
        <v>2.209185969556585</v>
      </c>
      <c r="BI39" s="3">
        <f t="shared" si="454"/>
        <v>2.209185969556585</v>
      </c>
      <c r="BJ39" s="3">
        <f t="shared" si="454"/>
        <v>2.209185969556585</v>
      </c>
      <c r="BK39" s="3">
        <f t="shared" si="454"/>
        <v>2.209185969556585</v>
      </c>
      <c r="BL39" s="3">
        <f t="shared" si="454"/>
        <v>2.209185969556585</v>
      </c>
      <c r="BM39" s="3">
        <f t="shared" si="454"/>
        <v>2.209185969556585</v>
      </c>
      <c r="BN39" s="3">
        <f t="shared" si="454"/>
        <v>2.209185969556585</v>
      </c>
      <c r="BO39" s="3">
        <f t="shared" si="454"/>
        <v>2.209185969556585</v>
      </c>
      <c r="BP39" s="3">
        <f t="shared" si="454"/>
        <v>2.209185969556585</v>
      </c>
      <c r="BQ39" s="3">
        <f t="shared" si="454"/>
        <v>2.209185969556585</v>
      </c>
      <c r="BR39" s="3">
        <f t="shared" si="454"/>
        <v>2.209185969556585</v>
      </c>
      <c r="BS39" s="3">
        <f t="shared" si="454"/>
        <v>2.209185969556585</v>
      </c>
      <c r="BT39" s="3">
        <f t="shared" si="454"/>
        <v>2.209185969556585</v>
      </c>
      <c r="BU39" s="3">
        <f t="shared" si="454"/>
        <v>2.209185969556585</v>
      </c>
      <c r="BV39" s="3">
        <f t="shared" si="454"/>
        <v>2.209185969556585</v>
      </c>
      <c r="BW39" s="3">
        <f t="shared" si="454"/>
        <v>3.9916346790205162</v>
      </c>
      <c r="BX39" s="3">
        <f t="shared" si="454"/>
        <v>3.9916346790205162</v>
      </c>
      <c r="BY39" s="3">
        <f t="shared" si="454"/>
        <v>3.9916346790205162</v>
      </c>
      <c r="BZ39" s="3">
        <f t="shared" si="454"/>
        <v>3.9916346790205162</v>
      </c>
      <c r="CA39" s="3">
        <f t="shared" si="454"/>
        <v>3.9916346790205162</v>
      </c>
      <c r="CB39" s="3">
        <f t="shared" si="454"/>
        <v>3.9916346790205162</v>
      </c>
      <c r="CC39" s="3">
        <f t="shared" si="454"/>
        <v>3.9916346790205162</v>
      </c>
      <c r="CD39" s="3">
        <f t="shared" si="454"/>
        <v>3.9916346790205162</v>
      </c>
      <c r="CE39" s="3">
        <f t="shared" si="454"/>
        <v>3.9916346790205162</v>
      </c>
      <c r="CF39" s="3">
        <f t="shared" si="454"/>
        <v>3.9916346790205162</v>
      </c>
      <c r="CG39" s="3">
        <f t="shared" si="454"/>
        <v>3.9916346790205162</v>
      </c>
    </row>
    <row r="40" spans="1:85">
      <c r="A40" s="16" t="s">
        <v>68</v>
      </c>
      <c r="B40" s="2" t="s">
        <v>67</v>
      </c>
      <c r="C40" s="3">
        <v>0.21</v>
      </c>
      <c r="D40" s="3">
        <v>0.21</v>
      </c>
      <c r="E40" s="3">
        <v>0.21</v>
      </c>
      <c r="F40" s="3">
        <v>0.21</v>
      </c>
      <c r="G40" s="3">
        <v>0.21</v>
      </c>
      <c r="H40" s="3">
        <v>0.21</v>
      </c>
      <c r="I40" s="3">
        <v>0.21</v>
      </c>
      <c r="J40" s="3">
        <v>0.21</v>
      </c>
      <c r="K40" s="3">
        <v>0.21</v>
      </c>
      <c r="L40" s="3">
        <v>0.21</v>
      </c>
      <c r="M40" s="3">
        <v>0.21</v>
      </c>
      <c r="N40" s="3">
        <v>0.21</v>
      </c>
      <c r="O40" s="3">
        <v>0.21</v>
      </c>
      <c r="P40" s="3">
        <v>0.21</v>
      </c>
      <c r="Q40" s="3">
        <v>0.21</v>
      </c>
      <c r="R40" s="3">
        <v>0.21</v>
      </c>
      <c r="S40" s="3">
        <v>0.21</v>
      </c>
      <c r="T40" s="3">
        <v>0.21</v>
      </c>
      <c r="U40" s="3">
        <v>0.21</v>
      </c>
      <c r="V40" s="3">
        <v>0.21</v>
      </c>
      <c r="W40" s="3">
        <v>1.66</v>
      </c>
      <c r="X40" s="3">
        <v>1.66</v>
      </c>
      <c r="Y40" s="3">
        <v>1.66</v>
      </c>
      <c r="Z40" s="3">
        <v>1.66</v>
      </c>
      <c r="AA40" s="3">
        <v>1.66</v>
      </c>
      <c r="AB40" s="3">
        <v>1.66</v>
      </c>
      <c r="AC40" s="3">
        <v>1.66</v>
      </c>
      <c r="AD40" s="3">
        <v>1.66</v>
      </c>
      <c r="AE40" s="3">
        <v>1.66</v>
      </c>
      <c r="AF40" s="3">
        <v>1.66</v>
      </c>
      <c r="AG40" s="3">
        <v>1.66</v>
      </c>
      <c r="AH40" s="3">
        <v>1.66</v>
      </c>
      <c r="AI40" s="3">
        <v>1.66</v>
      </c>
      <c r="AJ40" s="3">
        <v>1.66</v>
      </c>
      <c r="AK40" s="3">
        <v>1.66</v>
      </c>
      <c r="AL40" s="3">
        <v>1.66</v>
      </c>
      <c r="AM40" s="3">
        <v>1.66</v>
      </c>
      <c r="AN40" s="3">
        <v>1.66</v>
      </c>
      <c r="AO40" s="3">
        <v>1.66</v>
      </c>
      <c r="AP40" s="3">
        <v>1.66</v>
      </c>
      <c r="AQ40" s="3">
        <v>1.66</v>
      </c>
      <c r="AR40" s="3">
        <v>1.66</v>
      </c>
      <c r="AS40" s="3">
        <v>1.66</v>
      </c>
      <c r="AT40" s="3">
        <v>1.66</v>
      </c>
      <c r="AU40" s="3">
        <v>1.66</v>
      </c>
      <c r="AV40" s="3">
        <v>1.66</v>
      </c>
      <c r="AW40" s="3">
        <v>1.66</v>
      </c>
      <c r="AX40" s="3">
        <v>1.66</v>
      </c>
      <c r="AY40" s="3">
        <v>1.66</v>
      </c>
      <c r="AZ40" s="3">
        <v>1.66</v>
      </c>
      <c r="BA40" s="3">
        <v>1.66</v>
      </c>
      <c r="BB40" s="3">
        <v>1.66</v>
      </c>
      <c r="BC40" s="3">
        <v>1.66</v>
      </c>
      <c r="BD40" s="3">
        <f>BD85/1511*17</f>
        <v>6.0574454003970883</v>
      </c>
      <c r="BE40" s="3">
        <f t="shared" ref="BE40:CG40" si="455">BE85/1511*17</f>
        <v>6.0574454003970883</v>
      </c>
      <c r="BF40" s="3">
        <f t="shared" si="455"/>
        <v>6.0574454003970883</v>
      </c>
      <c r="BG40" s="3">
        <f t="shared" si="455"/>
        <v>6.0574454003970883</v>
      </c>
      <c r="BH40" s="3">
        <f t="shared" si="455"/>
        <v>6.0574454003970883</v>
      </c>
      <c r="BI40" s="3">
        <f t="shared" si="455"/>
        <v>6.0574454003970883</v>
      </c>
      <c r="BJ40" s="3">
        <f t="shared" si="455"/>
        <v>6.0574454003970883</v>
      </c>
      <c r="BK40" s="3">
        <f t="shared" si="455"/>
        <v>6.0574454003970883</v>
      </c>
      <c r="BL40" s="3">
        <f t="shared" si="455"/>
        <v>6.0574454003970883</v>
      </c>
      <c r="BM40" s="3">
        <f t="shared" si="455"/>
        <v>6.0574454003970883</v>
      </c>
      <c r="BN40" s="3">
        <f t="shared" si="455"/>
        <v>6.0574454003970883</v>
      </c>
      <c r="BO40" s="3">
        <f t="shared" si="455"/>
        <v>6.0574454003970883</v>
      </c>
      <c r="BP40" s="3">
        <f t="shared" si="455"/>
        <v>6.0574454003970883</v>
      </c>
      <c r="BQ40" s="3">
        <f t="shared" si="455"/>
        <v>6.0574454003970883</v>
      </c>
      <c r="BR40" s="3">
        <f t="shared" si="455"/>
        <v>6.0574454003970883</v>
      </c>
      <c r="BS40" s="3">
        <f t="shared" si="455"/>
        <v>6.0574454003970883</v>
      </c>
      <c r="BT40" s="3">
        <f t="shared" si="455"/>
        <v>6.0574454003970883</v>
      </c>
      <c r="BU40" s="3">
        <f t="shared" si="455"/>
        <v>6.0574454003970883</v>
      </c>
      <c r="BV40" s="3">
        <f t="shared" si="455"/>
        <v>6.0574454003970883</v>
      </c>
      <c r="BW40" s="3">
        <f t="shared" si="455"/>
        <v>10.944804765056253</v>
      </c>
      <c r="BX40" s="3">
        <f t="shared" si="455"/>
        <v>10.944804765056253</v>
      </c>
      <c r="BY40" s="3">
        <f t="shared" si="455"/>
        <v>10.944804765056253</v>
      </c>
      <c r="BZ40" s="3">
        <f t="shared" si="455"/>
        <v>10.944804765056253</v>
      </c>
      <c r="CA40" s="3">
        <f t="shared" si="455"/>
        <v>10.944804765056253</v>
      </c>
      <c r="CB40" s="3">
        <f t="shared" si="455"/>
        <v>10.944804765056253</v>
      </c>
      <c r="CC40" s="3">
        <f t="shared" si="455"/>
        <v>10.944804765056253</v>
      </c>
      <c r="CD40" s="3">
        <f t="shared" si="455"/>
        <v>10.944804765056253</v>
      </c>
      <c r="CE40" s="3">
        <f t="shared" si="455"/>
        <v>10.944804765056253</v>
      </c>
      <c r="CF40" s="3">
        <f t="shared" si="455"/>
        <v>10.944804765056253</v>
      </c>
      <c r="CG40" s="3">
        <f t="shared" si="455"/>
        <v>10.944804765056253</v>
      </c>
    </row>
    <row r="41" spans="1:85">
      <c r="A41" s="16" t="s">
        <v>69</v>
      </c>
      <c r="C41" s="4">
        <f>C39+C40</f>
        <v>0.39</v>
      </c>
      <c r="D41" s="4">
        <f t="shared" ref="D41:BO41" si="456">D39+D40</f>
        <v>0.39</v>
      </c>
      <c r="E41" s="4">
        <f t="shared" si="456"/>
        <v>0.39</v>
      </c>
      <c r="F41" s="4">
        <f t="shared" si="456"/>
        <v>0.39</v>
      </c>
      <c r="G41" s="4">
        <f t="shared" si="456"/>
        <v>0.39</v>
      </c>
      <c r="H41" s="4">
        <f t="shared" si="456"/>
        <v>0.39</v>
      </c>
      <c r="I41" s="4">
        <f t="shared" si="456"/>
        <v>0.39</v>
      </c>
      <c r="J41" s="4">
        <f t="shared" si="456"/>
        <v>0.39</v>
      </c>
      <c r="K41" s="4">
        <f t="shared" si="456"/>
        <v>0.39</v>
      </c>
      <c r="L41" s="4">
        <f t="shared" si="456"/>
        <v>0.39</v>
      </c>
      <c r="M41" s="4">
        <f t="shared" si="456"/>
        <v>0.39</v>
      </c>
      <c r="N41" s="4">
        <f t="shared" si="456"/>
        <v>0.39</v>
      </c>
      <c r="O41" s="4">
        <f t="shared" si="456"/>
        <v>0.39</v>
      </c>
      <c r="P41" s="4">
        <f t="shared" si="456"/>
        <v>0.39</v>
      </c>
      <c r="Q41" s="4">
        <f t="shared" si="456"/>
        <v>0.39</v>
      </c>
      <c r="R41" s="4">
        <f t="shared" si="456"/>
        <v>0.39</v>
      </c>
      <c r="S41" s="4">
        <f t="shared" si="456"/>
        <v>0.39</v>
      </c>
      <c r="T41" s="4">
        <f t="shared" si="456"/>
        <v>0.39</v>
      </c>
      <c r="U41" s="4">
        <f t="shared" si="456"/>
        <v>0.39</v>
      </c>
      <c r="V41" s="4">
        <f t="shared" si="456"/>
        <v>0.39</v>
      </c>
      <c r="W41" s="4">
        <f t="shared" si="456"/>
        <v>2.63</v>
      </c>
      <c r="X41" s="4">
        <f t="shared" si="456"/>
        <v>2.63</v>
      </c>
      <c r="Y41" s="4">
        <f t="shared" si="456"/>
        <v>2.63</v>
      </c>
      <c r="Z41" s="4">
        <f t="shared" si="456"/>
        <v>2.63</v>
      </c>
      <c r="AA41" s="4">
        <f t="shared" si="456"/>
        <v>2.63</v>
      </c>
      <c r="AB41" s="4">
        <f t="shared" si="456"/>
        <v>2.63</v>
      </c>
      <c r="AC41" s="4">
        <f t="shared" si="456"/>
        <v>2.63</v>
      </c>
      <c r="AD41" s="4">
        <f t="shared" si="456"/>
        <v>2.63</v>
      </c>
      <c r="AE41" s="4">
        <f t="shared" si="456"/>
        <v>2.63</v>
      </c>
      <c r="AF41" s="4">
        <f t="shared" si="456"/>
        <v>2.63</v>
      </c>
      <c r="AG41" s="4">
        <f t="shared" si="456"/>
        <v>2.63</v>
      </c>
      <c r="AH41" s="4">
        <f t="shared" si="456"/>
        <v>2.63</v>
      </c>
      <c r="AI41" s="4">
        <f t="shared" si="456"/>
        <v>2.63</v>
      </c>
      <c r="AJ41" s="4">
        <f t="shared" si="456"/>
        <v>2.63</v>
      </c>
      <c r="AK41" s="4">
        <f t="shared" si="456"/>
        <v>2.63</v>
      </c>
      <c r="AL41" s="4">
        <f t="shared" si="456"/>
        <v>2.63</v>
      </c>
      <c r="AM41" s="4">
        <f t="shared" si="456"/>
        <v>2.63</v>
      </c>
      <c r="AN41" s="4">
        <f t="shared" si="456"/>
        <v>2.63</v>
      </c>
      <c r="AO41" s="4">
        <f t="shared" si="456"/>
        <v>2.63</v>
      </c>
      <c r="AP41" s="4">
        <f t="shared" si="456"/>
        <v>2.63</v>
      </c>
      <c r="AQ41" s="4">
        <f t="shared" si="456"/>
        <v>2.63</v>
      </c>
      <c r="AR41" s="4">
        <f t="shared" si="456"/>
        <v>2.63</v>
      </c>
      <c r="AS41" s="4">
        <f t="shared" si="456"/>
        <v>2.63</v>
      </c>
      <c r="AT41" s="4">
        <f t="shared" si="456"/>
        <v>2.63</v>
      </c>
      <c r="AU41" s="4">
        <f t="shared" si="456"/>
        <v>2.63</v>
      </c>
      <c r="AV41" s="4">
        <f t="shared" si="456"/>
        <v>2.63</v>
      </c>
      <c r="AW41" s="4">
        <f t="shared" si="456"/>
        <v>2.63</v>
      </c>
      <c r="AX41" s="4">
        <f t="shared" si="456"/>
        <v>2.63</v>
      </c>
      <c r="AY41" s="4">
        <f t="shared" si="456"/>
        <v>2.63</v>
      </c>
      <c r="AZ41" s="4">
        <f t="shared" si="456"/>
        <v>2.63</v>
      </c>
      <c r="BA41" s="4">
        <f t="shared" si="456"/>
        <v>2.63</v>
      </c>
      <c r="BB41" s="4">
        <f t="shared" si="456"/>
        <v>2.63</v>
      </c>
      <c r="BC41" s="4">
        <f t="shared" si="456"/>
        <v>2.63</v>
      </c>
      <c r="BD41" s="4">
        <f t="shared" si="456"/>
        <v>8.2666313699536733</v>
      </c>
      <c r="BE41" s="4">
        <f t="shared" si="456"/>
        <v>8.2666313699536733</v>
      </c>
      <c r="BF41" s="4">
        <f t="shared" si="456"/>
        <v>8.2666313699536733</v>
      </c>
      <c r="BG41" s="4">
        <f t="shared" si="456"/>
        <v>8.2666313699536733</v>
      </c>
      <c r="BH41" s="4">
        <f t="shared" si="456"/>
        <v>8.2666313699536733</v>
      </c>
      <c r="BI41" s="4">
        <f t="shared" si="456"/>
        <v>8.2666313699536733</v>
      </c>
      <c r="BJ41" s="4">
        <f t="shared" si="456"/>
        <v>8.2666313699536733</v>
      </c>
      <c r="BK41" s="4">
        <f t="shared" si="456"/>
        <v>8.2666313699536733</v>
      </c>
      <c r="BL41" s="4">
        <f t="shared" si="456"/>
        <v>8.2666313699536733</v>
      </c>
      <c r="BM41" s="4">
        <f t="shared" si="456"/>
        <v>8.2666313699536733</v>
      </c>
      <c r="BN41" s="4">
        <f t="shared" si="456"/>
        <v>8.2666313699536733</v>
      </c>
      <c r="BO41" s="4">
        <f t="shared" si="456"/>
        <v>8.2666313699536733</v>
      </c>
      <c r="BP41" s="4">
        <f t="shared" ref="BP41:CG41" si="457">BP39+BP40</f>
        <v>8.2666313699536733</v>
      </c>
      <c r="BQ41" s="4">
        <f t="shared" si="457"/>
        <v>8.2666313699536733</v>
      </c>
      <c r="BR41" s="4">
        <f t="shared" si="457"/>
        <v>8.2666313699536733</v>
      </c>
      <c r="BS41" s="4">
        <f t="shared" si="457"/>
        <v>8.2666313699536733</v>
      </c>
      <c r="BT41" s="4">
        <f t="shared" si="457"/>
        <v>8.2666313699536733</v>
      </c>
      <c r="BU41" s="4">
        <f t="shared" si="457"/>
        <v>8.2666313699536733</v>
      </c>
      <c r="BV41" s="4">
        <f t="shared" si="457"/>
        <v>8.2666313699536733</v>
      </c>
      <c r="BW41" s="4">
        <f t="shared" si="457"/>
        <v>14.936439444076768</v>
      </c>
      <c r="BX41" s="4">
        <f t="shared" si="457"/>
        <v>14.936439444076768</v>
      </c>
      <c r="BY41" s="4">
        <f t="shared" si="457"/>
        <v>14.936439444076768</v>
      </c>
      <c r="BZ41" s="4">
        <f t="shared" si="457"/>
        <v>14.936439444076768</v>
      </c>
      <c r="CA41" s="4">
        <f t="shared" si="457"/>
        <v>14.936439444076768</v>
      </c>
      <c r="CB41" s="4">
        <f t="shared" si="457"/>
        <v>14.936439444076768</v>
      </c>
      <c r="CC41" s="4">
        <f t="shared" si="457"/>
        <v>14.936439444076768</v>
      </c>
      <c r="CD41" s="4">
        <f t="shared" si="457"/>
        <v>14.936439444076768</v>
      </c>
      <c r="CE41" s="4">
        <f t="shared" si="457"/>
        <v>14.936439444076768</v>
      </c>
      <c r="CF41" s="4">
        <f t="shared" si="457"/>
        <v>14.936439444076768</v>
      </c>
      <c r="CG41" s="4">
        <f t="shared" si="457"/>
        <v>14.936439444076768</v>
      </c>
    </row>
    <row r="42" spans="1:85">
      <c r="A42" s="16" t="s">
        <v>70</v>
      </c>
      <c r="B42" s="2" t="s">
        <v>67</v>
      </c>
      <c r="C42" s="3">
        <v>0.21</v>
      </c>
      <c r="D42" s="3">
        <v>0.21</v>
      </c>
      <c r="E42" s="3">
        <v>0.21</v>
      </c>
      <c r="F42" s="3">
        <v>0.21</v>
      </c>
      <c r="G42" s="3">
        <v>0.21</v>
      </c>
      <c r="H42" s="3">
        <v>0.21</v>
      </c>
      <c r="I42" s="3">
        <v>0.21</v>
      </c>
      <c r="J42" s="3">
        <f>0.21*J60</f>
        <v>7.7699999999999991E-2</v>
      </c>
      <c r="K42" s="3">
        <v>0.21</v>
      </c>
      <c r="L42" s="3">
        <v>0.21</v>
      </c>
      <c r="M42" s="3">
        <v>0.1</v>
      </c>
      <c r="N42" s="3">
        <v>0.1</v>
      </c>
      <c r="O42" s="3">
        <v>0.1</v>
      </c>
      <c r="P42" s="3">
        <v>0.1</v>
      </c>
      <c r="Q42" s="3">
        <v>0.1</v>
      </c>
      <c r="R42" s="3">
        <v>0.1</v>
      </c>
      <c r="S42" s="3">
        <v>0.1</v>
      </c>
      <c r="T42" s="3">
        <f>0.1*T60</f>
        <v>3.6999999999999998E-2</v>
      </c>
      <c r="U42" s="3">
        <v>0.1</v>
      </c>
      <c r="V42" s="3">
        <v>0.1</v>
      </c>
      <c r="W42" s="3">
        <v>0.21</v>
      </c>
      <c r="X42" s="3">
        <v>0.21</v>
      </c>
      <c r="Y42" s="3">
        <v>0.21</v>
      </c>
      <c r="Z42" s="3">
        <v>0.21</v>
      </c>
      <c r="AA42" s="3">
        <v>0.21</v>
      </c>
      <c r="AB42" s="3">
        <v>0.21</v>
      </c>
      <c r="AC42" s="3">
        <v>0.21</v>
      </c>
      <c r="AD42" s="3">
        <v>0.21</v>
      </c>
      <c r="AE42" s="3">
        <f>0.21*AE60</f>
        <v>7.7699999999999991E-2</v>
      </c>
      <c r="AF42" s="3">
        <v>0.21</v>
      </c>
      <c r="AG42" s="3">
        <v>0.21</v>
      </c>
      <c r="AH42" s="3">
        <v>0.17</v>
      </c>
      <c r="AI42" s="3">
        <v>0.17</v>
      </c>
      <c r="AJ42" s="3">
        <v>0.17</v>
      </c>
      <c r="AK42" s="3">
        <v>0.17</v>
      </c>
      <c r="AL42" s="3">
        <v>0.17</v>
      </c>
      <c r="AM42" s="3">
        <v>0.17</v>
      </c>
      <c r="AN42" s="3">
        <v>0.17</v>
      </c>
      <c r="AO42" s="3">
        <v>0.17</v>
      </c>
      <c r="AP42" s="3">
        <f>0.17*AP60</f>
        <v>6.2899999999999998E-2</v>
      </c>
      <c r="AQ42" s="3">
        <v>0.17</v>
      </c>
      <c r="AR42" s="3">
        <v>0.17</v>
      </c>
      <c r="AS42" s="3">
        <v>0.13</v>
      </c>
      <c r="AT42" s="3">
        <v>0.13</v>
      </c>
      <c r="AU42" s="3">
        <v>0.13</v>
      </c>
      <c r="AV42" s="3">
        <v>0.13</v>
      </c>
      <c r="AW42" s="3">
        <v>0.13</v>
      </c>
      <c r="AX42" s="3">
        <v>0.13</v>
      </c>
      <c r="AY42" s="3">
        <v>0.13</v>
      </c>
      <c r="AZ42" s="3">
        <v>0.13</v>
      </c>
      <c r="BA42" s="3">
        <f>0.13*BA60</f>
        <v>4.8100000000000004E-2</v>
      </c>
      <c r="BB42" s="3">
        <v>0.13</v>
      </c>
      <c r="BC42" s="3">
        <v>0.13</v>
      </c>
      <c r="BD42" s="3">
        <v>0.26</v>
      </c>
      <c r="BE42" s="3">
        <v>0.26</v>
      </c>
      <c r="BF42" s="3">
        <v>0.26</v>
      </c>
      <c r="BG42" s="3">
        <v>0.26</v>
      </c>
      <c r="BH42" s="3">
        <v>0.26</v>
      </c>
      <c r="BI42" s="3">
        <v>0.26</v>
      </c>
      <c r="BJ42" s="3">
        <v>0.26</v>
      </c>
      <c r="BK42" s="3">
        <f>0.26*BK60</f>
        <v>9.6200000000000008E-2</v>
      </c>
      <c r="BL42" s="3">
        <v>0.26</v>
      </c>
      <c r="BM42" s="3">
        <v>0.13</v>
      </c>
      <c r="BN42" s="3">
        <v>0.13</v>
      </c>
      <c r="BO42" s="3">
        <v>0.13</v>
      </c>
      <c r="BP42" s="3">
        <v>0.13</v>
      </c>
      <c r="BQ42" s="3">
        <v>0.13</v>
      </c>
      <c r="BR42" s="3">
        <v>0.13</v>
      </c>
      <c r="BS42" s="3">
        <v>0.13</v>
      </c>
      <c r="BT42" s="3">
        <f>0.13*BT60</f>
        <v>4.8100000000000004E-2</v>
      </c>
      <c r="BU42" s="3">
        <v>0.13</v>
      </c>
      <c r="BV42" s="3">
        <v>0.13</v>
      </c>
      <c r="BW42" s="3">
        <v>0.16</v>
      </c>
      <c r="BX42" s="3">
        <v>0.16</v>
      </c>
      <c r="BY42" s="3">
        <v>0.16</v>
      </c>
      <c r="BZ42" s="3">
        <v>0.16</v>
      </c>
      <c r="CA42" s="3">
        <v>0.16</v>
      </c>
      <c r="CB42" s="3">
        <v>0.16</v>
      </c>
      <c r="CC42" s="3">
        <v>0.16</v>
      </c>
      <c r="CD42" s="3">
        <f>0.16*CD60</f>
        <v>5.9200000000000003E-2</v>
      </c>
      <c r="CE42" s="3">
        <v>0.16</v>
      </c>
      <c r="CF42" s="3">
        <v>0.16</v>
      </c>
      <c r="CG42" s="3">
        <v>0.16</v>
      </c>
    </row>
    <row r="43" spans="1:85">
      <c r="A43" s="16" t="s">
        <v>71</v>
      </c>
      <c r="C43" s="4">
        <f t="shared" ref="C43:AH43" si="458">C40*C42</f>
        <v>4.4099999999999993E-2</v>
      </c>
      <c r="D43" s="4">
        <f t="shared" si="458"/>
        <v>4.4099999999999993E-2</v>
      </c>
      <c r="E43" s="4">
        <f t="shared" si="458"/>
        <v>4.4099999999999993E-2</v>
      </c>
      <c r="F43" s="4">
        <f t="shared" si="458"/>
        <v>4.4099999999999993E-2</v>
      </c>
      <c r="G43" s="4">
        <f t="shared" si="458"/>
        <v>4.4099999999999993E-2</v>
      </c>
      <c r="H43" s="4">
        <f t="shared" si="458"/>
        <v>4.4099999999999993E-2</v>
      </c>
      <c r="I43" s="4">
        <f t="shared" si="458"/>
        <v>4.4099999999999993E-2</v>
      </c>
      <c r="J43" s="4">
        <f t="shared" si="458"/>
        <v>1.6316999999999998E-2</v>
      </c>
      <c r="K43" s="4">
        <f t="shared" si="458"/>
        <v>4.4099999999999993E-2</v>
      </c>
      <c r="L43" s="4">
        <f t="shared" si="458"/>
        <v>4.4099999999999993E-2</v>
      </c>
      <c r="M43" s="4">
        <f t="shared" si="458"/>
        <v>2.1000000000000001E-2</v>
      </c>
      <c r="N43" s="4">
        <f t="shared" si="458"/>
        <v>2.1000000000000001E-2</v>
      </c>
      <c r="O43" s="4">
        <f t="shared" si="458"/>
        <v>2.1000000000000001E-2</v>
      </c>
      <c r="P43" s="4">
        <f t="shared" si="458"/>
        <v>2.1000000000000001E-2</v>
      </c>
      <c r="Q43" s="4">
        <f t="shared" si="458"/>
        <v>2.1000000000000001E-2</v>
      </c>
      <c r="R43" s="4">
        <f t="shared" si="458"/>
        <v>2.1000000000000001E-2</v>
      </c>
      <c r="S43" s="4">
        <f t="shared" si="458"/>
        <v>2.1000000000000001E-2</v>
      </c>
      <c r="T43" s="4">
        <f t="shared" si="458"/>
        <v>7.7699999999999991E-3</v>
      </c>
      <c r="U43" s="4">
        <f t="shared" si="458"/>
        <v>2.1000000000000001E-2</v>
      </c>
      <c r="V43" s="4">
        <f t="shared" si="458"/>
        <v>2.1000000000000001E-2</v>
      </c>
      <c r="W43" s="4">
        <f>W40*W42</f>
        <v>0.34859999999999997</v>
      </c>
      <c r="X43" s="4">
        <f>X40*X42</f>
        <v>0.34859999999999997</v>
      </c>
      <c r="Y43" s="4">
        <f t="shared" si="458"/>
        <v>0.34859999999999997</v>
      </c>
      <c r="Z43" s="4">
        <f t="shared" si="458"/>
        <v>0.34859999999999997</v>
      </c>
      <c r="AA43" s="4">
        <f t="shared" si="458"/>
        <v>0.34859999999999997</v>
      </c>
      <c r="AB43" s="4">
        <f t="shared" si="458"/>
        <v>0.34859999999999997</v>
      </c>
      <c r="AC43" s="4">
        <f t="shared" si="458"/>
        <v>0.34859999999999997</v>
      </c>
      <c r="AD43" s="4">
        <f t="shared" si="458"/>
        <v>0.34859999999999997</v>
      </c>
      <c r="AE43" s="4">
        <f t="shared" si="458"/>
        <v>0.12898199999999999</v>
      </c>
      <c r="AF43" s="4">
        <f t="shared" si="458"/>
        <v>0.34859999999999997</v>
      </c>
      <c r="AG43" s="4">
        <f t="shared" si="458"/>
        <v>0.34859999999999997</v>
      </c>
      <c r="AH43" s="4">
        <f t="shared" si="458"/>
        <v>0.28220000000000001</v>
      </c>
      <c r="AI43" s="4">
        <f t="shared" ref="AI43:BN43" si="459">AI40*AI42</f>
        <v>0.28220000000000001</v>
      </c>
      <c r="AJ43" s="4">
        <f t="shared" si="459"/>
        <v>0.28220000000000001</v>
      </c>
      <c r="AK43" s="4">
        <f t="shared" si="459"/>
        <v>0.28220000000000001</v>
      </c>
      <c r="AL43" s="4">
        <f t="shared" si="459"/>
        <v>0.28220000000000001</v>
      </c>
      <c r="AM43" s="4">
        <f t="shared" si="459"/>
        <v>0.28220000000000001</v>
      </c>
      <c r="AN43" s="4">
        <f t="shared" si="459"/>
        <v>0.28220000000000001</v>
      </c>
      <c r="AO43" s="4">
        <f t="shared" si="459"/>
        <v>0.28220000000000001</v>
      </c>
      <c r="AP43" s="4">
        <f t="shared" si="459"/>
        <v>0.10441399999999999</v>
      </c>
      <c r="AQ43" s="4">
        <f t="shared" si="459"/>
        <v>0.28220000000000001</v>
      </c>
      <c r="AR43" s="4">
        <f t="shared" si="459"/>
        <v>0.28220000000000001</v>
      </c>
      <c r="AS43" s="4">
        <f t="shared" si="459"/>
        <v>0.21579999999999999</v>
      </c>
      <c r="AT43" s="4">
        <f t="shared" si="459"/>
        <v>0.21579999999999999</v>
      </c>
      <c r="AU43" s="4">
        <f t="shared" si="459"/>
        <v>0.21579999999999999</v>
      </c>
      <c r="AV43" s="4">
        <f t="shared" si="459"/>
        <v>0.21579999999999999</v>
      </c>
      <c r="AW43" s="4">
        <f t="shared" si="459"/>
        <v>0.21579999999999999</v>
      </c>
      <c r="AX43" s="4">
        <f t="shared" si="459"/>
        <v>0.21579999999999999</v>
      </c>
      <c r="AY43" s="4">
        <f t="shared" si="459"/>
        <v>0.21579999999999999</v>
      </c>
      <c r="AZ43" s="4">
        <f t="shared" si="459"/>
        <v>0.21579999999999999</v>
      </c>
      <c r="BA43" s="4">
        <f t="shared" si="459"/>
        <v>7.9846E-2</v>
      </c>
      <c r="BB43" s="4">
        <f t="shared" si="459"/>
        <v>0.21579999999999999</v>
      </c>
      <c r="BC43" s="4">
        <f t="shared" si="459"/>
        <v>0.21579999999999999</v>
      </c>
      <c r="BD43" s="4">
        <f t="shared" si="459"/>
        <v>1.5749358041032431</v>
      </c>
      <c r="BE43" s="4">
        <f t="shared" si="459"/>
        <v>1.5749358041032431</v>
      </c>
      <c r="BF43" s="4">
        <f t="shared" si="459"/>
        <v>1.5749358041032431</v>
      </c>
      <c r="BG43" s="4">
        <f t="shared" si="459"/>
        <v>1.5749358041032431</v>
      </c>
      <c r="BH43" s="4">
        <f t="shared" si="459"/>
        <v>1.5749358041032431</v>
      </c>
      <c r="BI43" s="4">
        <f t="shared" si="459"/>
        <v>1.5749358041032431</v>
      </c>
      <c r="BJ43" s="4">
        <f t="shared" si="459"/>
        <v>1.5749358041032431</v>
      </c>
      <c r="BK43" s="4">
        <f t="shared" si="459"/>
        <v>0.5827262475181999</v>
      </c>
      <c r="BL43" s="4">
        <f t="shared" si="459"/>
        <v>1.5749358041032431</v>
      </c>
      <c r="BM43" s="4">
        <f t="shared" si="459"/>
        <v>0.78746790205162154</v>
      </c>
      <c r="BN43" s="4">
        <f t="shared" si="459"/>
        <v>0.78746790205162154</v>
      </c>
      <c r="BO43" s="4">
        <f t="shared" ref="BO43:CG43" si="460">BO40*BO42</f>
        <v>0.78746790205162154</v>
      </c>
      <c r="BP43" s="4">
        <f t="shared" si="460"/>
        <v>0.78746790205162154</v>
      </c>
      <c r="BQ43" s="4">
        <f t="shared" si="460"/>
        <v>0.78746790205162154</v>
      </c>
      <c r="BR43" s="4">
        <f t="shared" si="460"/>
        <v>0.78746790205162154</v>
      </c>
      <c r="BS43" s="4">
        <f t="shared" si="460"/>
        <v>0.78746790205162154</v>
      </c>
      <c r="BT43" s="4">
        <f t="shared" si="460"/>
        <v>0.29136312375909995</v>
      </c>
      <c r="BU43" s="4">
        <f t="shared" si="460"/>
        <v>0.78746790205162154</v>
      </c>
      <c r="BV43" s="4">
        <f t="shared" si="460"/>
        <v>0.78746790205162154</v>
      </c>
      <c r="BW43" s="4">
        <f t="shared" si="460"/>
        <v>1.7511687624090004</v>
      </c>
      <c r="BX43" s="4">
        <f t="shared" si="460"/>
        <v>1.7511687624090004</v>
      </c>
      <c r="BY43" s="4">
        <f t="shared" si="460"/>
        <v>1.7511687624090004</v>
      </c>
      <c r="BZ43" s="4">
        <f t="shared" si="460"/>
        <v>1.7511687624090004</v>
      </c>
      <c r="CA43" s="4">
        <f t="shared" si="460"/>
        <v>1.7511687624090004</v>
      </c>
      <c r="CB43" s="4">
        <f t="shared" si="460"/>
        <v>1.7511687624090004</v>
      </c>
      <c r="CC43" s="4">
        <f t="shared" si="460"/>
        <v>1.7511687624090004</v>
      </c>
      <c r="CD43" s="4">
        <f t="shared" si="460"/>
        <v>0.64793244209133016</v>
      </c>
      <c r="CE43" s="4">
        <f t="shared" si="460"/>
        <v>1.7511687624090004</v>
      </c>
      <c r="CF43" s="4">
        <f t="shared" si="460"/>
        <v>1.7511687624090004</v>
      </c>
      <c r="CG43" s="4">
        <f t="shared" si="460"/>
        <v>1.7511687624090004</v>
      </c>
    </row>
    <row r="44" spans="1:85">
      <c r="A44" s="16" t="s">
        <v>72</v>
      </c>
      <c r="C44" s="4">
        <f>C41-C43</f>
        <v>0.34590000000000004</v>
      </c>
      <c r="D44" s="4">
        <f t="shared" ref="D44:W44" si="461">D41-D43</f>
        <v>0.34590000000000004</v>
      </c>
      <c r="E44" s="4">
        <f t="shared" si="461"/>
        <v>0.34590000000000004</v>
      </c>
      <c r="F44" s="4">
        <f t="shared" si="461"/>
        <v>0.34590000000000004</v>
      </c>
      <c r="G44" s="4">
        <f t="shared" si="461"/>
        <v>0.34590000000000004</v>
      </c>
      <c r="H44" s="4">
        <f t="shared" si="461"/>
        <v>0.34590000000000004</v>
      </c>
      <c r="I44" s="4">
        <f t="shared" si="461"/>
        <v>0.34590000000000004</v>
      </c>
      <c r="J44" s="4">
        <f t="shared" si="461"/>
        <v>0.37368299999999999</v>
      </c>
      <c r="K44" s="4">
        <f t="shared" si="461"/>
        <v>0.34590000000000004</v>
      </c>
      <c r="L44" s="4">
        <f t="shared" si="461"/>
        <v>0.34590000000000004</v>
      </c>
      <c r="M44" s="4">
        <f t="shared" si="461"/>
        <v>0.36899999999999999</v>
      </c>
      <c r="N44" s="4">
        <f t="shared" si="461"/>
        <v>0.36899999999999999</v>
      </c>
      <c r="O44" s="4">
        <f t="shared" si="461"/>
        <v>0.36899999999999999</v>
      </c>
      <c r="P44" s="4">
        <f t="shared" si="461"/>
        <v>0.36899999999999999</v>
      </c>
      <c r="Q44" s="4">
        <f t="shared" si="461"/>
        <v>0.36899999999999999</v>
      </c>
      <c r="R44" s="4">
        <f t="shared" si="461"/>
        <v>0.36899999999999999</v>
      </c>
      <c r="S44" s="4">
        <f t="shared" si="461"/>
        <v>0.36899999999999999</v>
      </c>
      <c r="T44" s="4">
        <f t="shared" si="461"/>
        <v>0.38223000000000001</v>
      </c>
      <c r="U44" s="4">
        <f t="shared" si="461"/>
        <v>0.36899999999999999</v>
      </c>
      <c r="V44" s="4">
        <f t="shared" si="461"/>
        <v>0.36899999999999999</v>
      </c>
      <c r="W44" s="4">
        <f t="shared" si="461"/>
        <v>2.2814000000000001</v>
      </c>
      <c r="X44" s="4">
        <f t="shared" ref="X44" si="462">X41-X43</f>
        <v>2.2814000000000001</v>
      </c>
      <c r="Y44" s="4">
        <f t="shared" ref="Y44" si="463">Y41-Y43</f>
        <v>2.2814000000000001</v>
      </c>
      <c r="Z44" s="4">
        <f t="shared" ref="Z44" si="464">Z41-Z43</f>
        <v>2.2814000000000001</v>
      </c>
      <c r="AA44" s="4">
        <f t="shared" ref="AA44" si="465">AA41-AA43</f>
        <v>2.2814000000000001</v>
      </c>
      <c r="AB44" s="4">
        <f t="shared" ref="AB44" si="466">AB41-AB43</f>
        <v>2.2814000000000001</v>
      </c>
      <c r="AC44" s="4">
        <f t="shared" ref="AC44" si="467">AC41-AC43</f>
        <v>2.2814000000000001</v>
      </c>
      <c r="AD44" s="4">
        <f t="shared" ref="AD44" si="468">AD41-AD43</f>
        <v>2.2814000000000001</v>
      </c>
      <c r="AE44" s="4">
        <f t="shared" ref="AE44" si="469">AE41-AE43</f>
        <v>2.5010179999999997</v>
      </c>
      <c r="AF44" s="4">
        <f t="shared" ref="AF44" si="470">AF41-AF43</f>
        <v>2.2814000000000001</v>
      </c>
      <c r="AG44" s="4">
        <f t="shared" ref="AG44" si="471">AG41-AG43</f>
        <v>2.2814000000000001</v>
      </c>
      <c r="AH44" s="4">
        <f t="shared" ref="AH44" si="472">AH41-AH43</f>
        <v>2.3477999999999999</v>
      </c>
      <c r="AI44" s="4">
        <f t="shared" ref="AI44" si="473">AI41-AI43</f>
        <v>2.3477999999999999</v>
      </c>
      <c r="AJ44" s="4">
        <f t="shared" ref="AJ44" si="474">AJ41-AJ43</f>
        <v>2.3477999999999999</v>
      </c>
      <c r="AK44" s="4">
        <f t="shared" ref="AK44" si="475">AK41-AK43</f>
        <v>2.3477999999999999</v>
      </c>
      <c r="AL44" s="4">
        <f t="shared" ref="AL44" si="476">AL41-AL43</f>
        <v>2.3477999999999999</v>
      </c>
      <c r="AM44" s="4">
        <f t="shared" ref="AM44" si="477">AM41-AM43</f>
        <v>2.3477999999999999</v>
      </c>
      <c r="AN44" s="4">
        <f t="shared" ref="AN44" si="478">AN41-AN43</f>
        <v>2.3477999999999999</v>
      </c>
      <c r="AO44" s="4">
        <f t="shared" ref="AO44" si="479">AO41-AO43</f>
        <v>2.3477999999999999</v>
      </c>
      <c r="AP44" s="4">
        <f t="shared" ref="AP44" si="480">AP41-AP43</f>
        <v>2.5255860000000001</v>
      </c>
      <c r="AQ44" s="4">
        <f t="shared" ref="AQ44" si="481">AQ41-AQ43</f>
        <v>2.3477999999999999</v>
      </c>
      <c r="AR44" s="4">
        <f t="shared" ref="AR44" si="482">AR41-AR43</f>
        <v>2.3477999999999999</v>
      </c>
      <c r="AS44" s="4">
        <f t="shared" ref="AS44" si="483">AS41-AS43</f>
        <v>2.4142000000000001</v>
      </c>
      <c r="AT44" s="4">
        <f t="shared" ref="AT44" si="484">AT41-AT43</f>
        <v>2.4142000000000001</v>
      </c>
      <c r="AU44" s="4">
        <f t="shared" ref="AU44" si="485">AU41-AU43</f>
        <v>2.4142000000000001</v>
      </c>
      <c r="AV44" s="4">
        <f t="shared" ref="AV44" si="486">AV41-AV43</f>
        <v>2.4142000000000001</v>
      </c>
      <c r="AW44" s="4">
        <f t="shared" ref="AW44" si="487">AW41-AW43</f>
        <v>2.4142000000000001</v>
      </c>
      <c r="AX44" s="4">
        <f t="shared" ref="AX44" si="488">AX41-AX43</f>
        <v>2.4142000000000001</v>
      </c>
      <c r="AY44" s="4">
        <f t="shared" ref="AY44" si="489">AY41-AY43</f>
        <v>2.4142000000000001</v>
      </c>
      <c r="AZ44" s="4">
        <f t="shared" ref="AZ44" si="490">AZ41-AZ43</f>
        <v>2.4142000000000001</v>
      </c>
      <c r="BA44" s="4">
        <f t="shared" ref="BA44" si="491">BA41-BA43</f>
        <v>2.550154</v>
      </c>
      <c r="BB44" s="4">
        <f t="shared" ref="BB44" si="492">BB41-BB43</f>
        <v>2.4142000000000001</v>
      </c>
      <c r="BC44" s="4">
        <f t="shared" ref="BC44" si="493">BC41-BC43</f>
        <v>2.4142000000000001</v>
      </c>
      <c r="BD44" s="4">
        <f t="shared" ref="BD44" si="494">BD41-BD43</f>
        <v>6.6916955658504307</v>
      </c>
      <c r="BE44" s="4">
        <f t="shared" ref="BE44" si="495">BE41-BE43</f>
        <v>6.6916955658504307</v>
      </c>
      <c r="BF44" s="4">
        <f t="shared" ref="BF44" si="496">BF41-BF43</f>
        <v>6.6916955658504307</v>
      </c>
      <c r="BG44" s="4">
        <f t="shared" ref="BG44" si="497">BG41-BG43</f>
        <v>6.6916955658504307</v>
      </c>
      <c r="BH44" s="4">
        <f t="shared" ref="BH44" si="498">BH41-BH43</f>
        <v>6.6916955658504307</v>
      </c>
      <c r="BI44" s="4">
        <f t="shared" ref="BI44" si="499">BI41-BI43</f>
        <v>6.6916955658504307</v>
      </c>
      <c r="BJ44" s="4">
        <f t="shared" ref="BJ44" si="500">BJ41-BJ43</f>
        <v>6.6916955658504307</v>
      </c>
      <c r="BK44" s="4">
        <f t="shared" ref="BK44" si="501">BK41-BK43</f>
        <v>7.6839051224354735</v>
      </c>
      <c r="BL44" s="4">
        <f t="shared" ref="BL44" si="502">BL41-BL43</f>
        <v>6.6916955658504307</v>
      </c>
      <c r="BM44" s="4">
        <f t="shared" ref="BM44" si="503">BM41-BM43</f>
        <v>7.479163467902052</v>
      </c>
      <c r="BN44" s="4">
        <f t="shared" ref="BN44" si="504">BN41-BN43</f>
        <v>7.479163467902052</v>
      </c>
      <c r="BO44" s="4">
        <f t="shared" ref="BO44" si="505">BO41-BO43</f>
        <v>7.479163467902052</v>
      </c>
      <c r="BP44" s="4">
        <f t="shared" ref="BP44" si="506">BP41-BP43</f>
        <v>7.479163467902052</v>
      </c>
      <c r="BQ44" s="4">
        <f t="shared" ref="BQ44" si="507">BQ41-BQ43</f>
        <v>7.479163467902052</v>
      </c>
      <c r="BR44" s="4">
        <f t="shared" ref="BR44" si="508">BR41-BR43</f>
        <v>7.479163467902052</v>
      </c>
      <c r="BS44" s="4">
        <f t="shared" ref="BS44" si="509">BS41-BS43</f>
        <v>7.479163467902052</v>
      </c>
      <c r="BT44" s="4">
        <f t="shared" ref="BT44" si="510">BT41-BT43</f>
        <v>7.975268246194573</v>
      </c>
      <c r="BU44" s="4">
        <f t="shared" ref="BU44" si="511">BU41-BU43</f>
        <v>7.479163467902052</v>
      </c>
      <c r="BV44" s="4">
        <f t="shared" ref="BV44" si="512">BV41-BV43</f>
        <v>7.479163467902052</v>
      </c>
      <c r="BW44" s="4">
        <f t="shared" ref="BW44" si="513">BW41-BW43</f>
        <v>13.185270681667768</v>
      </c>
      <c r="BX44" s="4">
        <f t="shared" ref="BX44" si="514">BX41-BX43</f>
        <v>13.185270681667768</v>
      </c>
      <c r="BY44" s="4">
        <f t="shared" ref="BY44" si="515">BY41-BY43</f>
        <v>13.185270681667768</v>
      </c>
      <c r="BZ44" s="4">
        <f t="shared" ref="BZ44" si="516">BZ41-BZ43</f>
        <v>13.185270681667768</v>
      </c>
      <c r="CA44" s="4">
        <f t="shared" ref="CA44" si="517">CA41-CA43</f>
        <v>13.185270681667768</v>
      </c>
      <c r="CB44" s="4">
        <f t="shared" ref="CB44" si="518">CB41-CB43</f>
        <v>13.185270681667768</v>
      </c>
      <c r="CC44" s="4">
        <f t="shared" ref="CC44" si="519">CC41-CC43</f>
        <v>13.185270681667768</v>
      </c>
      <c r="CD44" s="4">
        <f t="shared" ref="CD44" si="520">CD41-CD43</f>
        <v>14.288507001985439</v>
      </c>
      <c r="CE44" s="4">
        <f t="shared" ref="CE44" si="521">CE41-CE43</f>
        <v>13.185270681667768</v>
      </c>
      <c r="CF44" s="4">
        <f t="shared" ref="CF44" si="522">CF41-CF43</f>
        <v>13.185270681667768</v>
      </c>
      <c r="CG44" s="4">
        <f t="shared" ref="CG44" si="523">CG41-CG43</f>
        <v>13.185270681667768</v>
      </c>
    </row>
    <row r="45" spans="1:85">
      <c r="A45" s="16" t="s">
        <v>73</v>
      </c>
      <c r="B45" s="2" t="s">
        <v>67</v>
      </c>
      <c r="C45" s="10">
        <v>75</v>
      </c>
      <c r="D45" s="10">
        <v>75</v>
      </c>
      <c r="E45" s="10">
        <v>75</v>
      </c>
      <c r="F45" s="10">
        <v>75</v>
      </c>
      <c r="G45" s="10">
        <v>75</v>
      </c>
      <c r="H45" s="10">
        <v>75</v>
      </c>
      <c r="I45" s="10">
        <v>75</v>
      </c>
      <c r="J45" s="10">
        <v>75</v>
      </c>
      <c r="K45" s="10">
        <v>75</v>
      </c>
      <c r="L45" s="10">
        <v>75</v>
      </c>
      <c r="M45" s="10">
        <v>75</v>
      </c>
      <c r="N45" s="10">
        <v>75</v>
      </c>
      <c r="O45" s="10">
        <v>75</v>
      </c>
      <c r="P45" s="10">
        <v>75</v>
      </c>
      <c r="Q45" s="10">
        <v>75</v>
      </c>
      <c r="R45" s="10">
        <v>75</v>
      </c>
      <c r="S45" s="10">
        <v>75</v>
      </c>
      <c r="T45" s="10">
        <v>75</v>
      </c>
      <c r="U45" s="10">
        <v>75</v>
      </c>
      <c r="V45" s="10">
        <v>75</v>
      </c>
      <c r="W45" s="10">
        <v>75</v>
      </c>
      <c r="X45" s="10">
        <v>75</v>
      </c>
      <c r="Y45" s="10">
        <v>75</v>
      </c>
      <c r="Z45" s="10">
        <v>75</v>
      </c>
      <c r="AA45" s="10">
        <v>75</v>
      </c>
      <c r="AB45" s="10">
        <v>75</v>
      </c>
      <c r="AC45" s="10">
        <v>75</v>
      </c>
      <c r="AD45" s="10">
        <v>75</v>
      </c>
      <c r="AE45" s="10">
        <v>75</v>
      </c>
      <c r="AF45" s="10">
        <v>75</v>
      </c>
      <c r="AG45" s="10">
        <v>75</v>
      </c>
      <c r="AH45" s="10">
        <v>75</v>
      </c>
      <c r="AI45" s="10">
        <v>75</v>
      </c>
      <c r="AJ45" s="10">
        <v>75</v>
      </c>
      <c r="AK45" s="10">
        <v>75</v>
      </c>
      <c r="AL45" s="10">
        <v>75</v>
      </c>
      <c r="AM45" s="10">
        <v>75</v>
      </c>
      <c r="AN45" s="10">
        <v>75</v>
      </c>
      <c r="AO45" s="10">
        <v>75</v>
      </c>
      <c r="AP45" s="10">
        <v>75</v>
      </c>
      <c r="AQ45" s="10">
        <v>75</v>
      </c>
      <c r="AR45" s="10">
        <v>75</v>
      </c>
      <c r="AS45" s="10">
        <v>75</v>
      </c>
      <c r="AT45" s="10">
        <v>75</v>
      </c>
      <c r="AU45" s="10">
        <v>75</v>
      </c>
      <c r="AV45" s="10">
        <v>75</v>
      </c>
      <c r="AW45" s="10">
        <v>75</v>
      </c>
      <c r="AX45" s="10">
        <v>75</v>
      </c>
      <c r="AY45" s="10">
        <v>75</v>
      </c>
      <c r="AZ45" s="10">
        <v>75</v>
      </c>
      <c r="BA45" s="10">
        <v>75</v>
      </c>
      <c r="BB45" s="10">
        <v>75</v>
      </c>
      <c r="BC45" s="10">
        <v>75</v>
      </c>
      <c r="BD45" s="10">
        <v>75</v>
      </c>
      <c r="BE45" s="10">
        <v>75</v>
      </c>
      <c r="BF45" s="10">
        <v>75</v>
      </c>
      <c r="BG45" s="10">
        <v>75</v>
      </c>
      <c r="BH45" s="10">
        <v>75</v>
      </c>
      <c r="BI45" s="10">
        <v>75</v>
      </c>
      <c r="BJ45" s="10">
        <v>75</v>
      </c>
      <c r="BK45" s="10">
        <v>75</v>
      </c>
      <c r="BL45" s="10">
        <v>75</v>
      </c>
      <c r="BM45" s="10">
        <v>75</v>
      </c>
      <c r="BN45" s="10">
        <v>75</v>
      </c>
      <c r="BO45" s="10">
        <v>75</v>
      </c>
      <c r="BP45" s="10">
        <v>75</v>
      </c>
      <c r="BQ45" s="10">
        <v>75</v>
      </c>
      <c r="BR45" s="10">
        <v>75</v>
      </c>
      <c r="BS45" s="10">
        <v>75</v>
      </c>
      <c r="BT45" s="10">
        <v>75</v>
      </c>
      <c r="BU45" s="10">
        <v>75</v>
      </c>
      <c r="BV45" s="10">
        <v>75</v>
      </c>
      <c r="BW45" s="10">
        <v>75</v>
      </c>
      <c r="BX45" s="10">
        <v>75</v>
      </c>
      <c r="BY45" s="10">
        <v>75</v>
      </c>
      <c r="BZ45" s="10">
        <v>75</v>
      </c>
      <c r="CA45" s="10">
        <v>75</v>
      </c>
      <c r="CB45" s="10">
        <v>75</v>
      </c>
      <c r="CC45" s="10">
        <v>75</v>
      </c>
      <c r="CD45" s="10">
        <v>75</v>
      </c>
      <c r="CE45" s="10">
        <v>75</v>
      </c>
      <c r="CF45" s="10">
        <v>75</v>
      </c>
      <c r="CG45" s="10">
        <v>75</v>
      </c>
    </row>
    <row r="46" spans="1:85">
      <c r="A46" s="16" t="s">
        <v>74</v>
      </c>
      <c r="C46" s="4">
        <f>C44*C45/100</f>
        <v>0.25942500000000002</v>
      </c>
      <c r="D46" s="4">
        <f t="shared" ref="D46:BO46" si="524">D44*D45/100</f>
        <v>0.25942500000000002</v>
      </c>
      <c r="E46" s="4">
        <f t="shared" si="524"/>
        <v>0.25942500000000002</v>
      </c>
      <c r="F46" s="4">
        <f t="shared" si="524"/>
        <v>0.25942500000000002</v>
      </c>
      <c r="G46" s="4">
        <f t="shared" si="524"/>
        <v>0.25942500000000002</v>
      </c>
      <c r="H46" s="4">
        <f t="shared" si="524"/>
        <v>0.25942500000000002</v>
      </c>
      <c r="I46" s="4">
        <f t="shared" si="524"/>
        <v>0.25942500000000002</v>
      </c>
      <c r="J46" s="4">
        <f t="shared" si="524"/>
        <v>0.28026224999999999</v>
      </c>
      <c r="K46" s="4">
        <f t="shared" si="524"/>
        <v>0.25942500000000002</v>
      </c>
      <c r="L46" s="4">
        <f t="shared" si="524"/>
        <v>0.25942500000000002</v>
      </c>
      <c r="M46" s="4">
        <f t="shared" si="524"/>
        <v>0.27675</v>
      </c>
      <c r="N46" s="4">
        <f t="shared" si="524"/>
        <v>0.27675</v>
      </c>
      <c r="O46" s="4">
        <f t="shared" si="524"/>
        <v>0.27675</v>
      </c>
      <c r="P46" s="4">
        <f t="shared" si="524"/>
        <v>0.27675</v>
      </c>
      <c r="Q46" s="4">
        <f t="shared" si="524"/>
        <v>0.27675</v>
      </c>
      <c r="R46" s="4">
        <f t="shared" si="524"/>
        <v>0.27675</v>
      </c>
      <c r="S46" s="4">
        <f t="shared" si="524"/>
        <v>0.27675</v>
      </c>
      <c r="T46" s="4">
        <f t="shared" si="524"/>
        <v>0.28667250000000005</v>
      </c>
      <c r="U46" s="4">
        <f t="shared" si="524"/>
        <v>0.27675</v>
      </c>
      <c r="V46" s="4">
        <f t="shared" si="524"/>
        <v>0.27675</v>
      </c>
      <c r="W46" s="4">
        <f t="shared" si="524"/>
        <v>1.7110500000000002</v>
      </c>
      <c r="X46" s="4">
        <f t="shared" si="524"/>
        <v>1.7110500000000002</v>
      </c>
      <c r="Y46" s="4">
        <f t="shared" si="524"/>
        <v>1.7110500000000002</v>
      </c>
      <c r="Z46" s="4">
        <f t="shared" si="524"/>
        <v>1.7110500000000002</v>
      </c>
      <c r="AA46" s="4">
        <f t="shared" si="524"/>
        <v>1.7110500000000002</v>
      </c>
      <c r="AB46" s="4">
        <f t="shared" si="524"/>
        <v>1.7110500000000002</v>
      </c>
      <c r="AC46" s="4">
        <f t="shared" si="524"/>
        <v>1.7110500000000002</v>
      </c>
      <c r="AD46" s="4">
        <f t="shared" si="524"/>
        <v>1.7110500000000002</v>
      </c>
      <c r="AE46" s="4">
        <f t="shared" si="524"/>
        <v>1.8757634999999999</v>
      </c>
      <c r="AF46" s="4">
        <f t="shared" si="524"/>
        <v>1.7110500000000002</v>
      </c>
      <c r="AG46" s="4">
        <f t="shared" si="524"/>
        <v>1.7110500000000002</v>
      </c>
      <c r="AH46" s="4">
        <f t="shared" si="524"/>
        <v>1.7608499999999998</v>
      </c>
      <c r="AI46" s="4">
        <f t="shared" si="524"/>
        <v>1.7608499999999998</v>
      </c>
      <c r="AJ46" s="4">
        <f t="shared" si="524"/>
        <v>1.7608499999999998</v>
      </c>
      <c r="AK46" s="4">
        <f t="shared" si="524"/>
        <v>1.7608499999999998</v>
      </c>
      <c r="AL46" s="4">
        <f t="shared" si="524"/>
        <v>1.7608499999999998</v>
      </c>
      <c r="AM46" s="4">
        <f t="shared" si="524"/>
        <v>1.7608499999999998</v>
      </c>
      <c r="AN46" s="4">
        <f t="shared" si="524"/>
        <v>1.7608499999999998</v>
      </c>
      <c r="AO46" s="4">
        <f t="shared" si="524"/>
        <v>1.7608499999999998</v>
      </c>
      <c r="AP46" s="4">
        <f t="shared" si="524"/>
        <v>1.8941895</v>
      </c>
      <c r="AQ46" s="4">
        <f t="shared" si="524"/>
        <v>1.7608499999999998</v>
      </c>
      <c r="AR46" s="4">
        <f t="shared" si="524"/>
        <v>1.7608499999999998</v>
      </c>
      <c r="AS46" s="4">
        <f t="shared" si="524"/>
        <v>1.8106499999999999</v>
      </c>
      <c r="AT46" s="4">
        <f t="shared" si="524"/>
        <v>1.8106499999999999</v>
      </c>
      <c r="AU46" s="4">
        <f t="shared" si="524"/>
        <v>1.8106499999999999</v>
      </c>
      <c r="AV46" s="4">
        <f t="shared" si="524"/>
        <v>1.8106499999999999</v>
      </c>
      <c r="AW46" s="4">
        <f t="shared" si="524"/>
        <v>1.8106499999999999</v>
      </c>
      <c r="AX46" s="4">
        <f t="shared" si="524"/>
        <v>1.8106499999999999</v>
      </c>
      <c r="AY46" s="4">
        <f t="shared" si="524"/>
        <v>1.8106499999999999</v>
      </c>
      <c r="AZ46" s="4">
        <f t="shared" si="524"/>
        <v>1.8106499999999999</v>
      </c>
      <c r="BA46" s="4">
        <f t="shared" si="524"/>
        <v>1.9126155</v>
      </c>
      <c r="BB46" s="4">
        <f t="shared" si="524"/>
        <v>1.8106499999999999</v>
      </c>
      <c r="BC46" s="4">
        <f t="shared" si="524"/>
        <v>1.8106499999999999</v>
      </c>
      <c r="BD46" s="4">
        <f t="shared" si="524"/>
        <v>5.018771674387823</v>
      </c>
      <c r="BE46" s="4">
        <f t="shared" si="524"/>
        <v>5.018771674387823</v>
      </c>
      <c r="BF46" s="4">
        <f t="shared" si="524"/>
        <v>5.018771674387823</v>
      </c>
      <c r="BG46" s="4">
        <f t="shared" si="524"/>
        <v>5.018771674387823</v>
      </c>
      <c r="BH46" s="4">
        <f t="shared" si="524"/>
        <v>5.018771674387823</v>
      </c>
      <c r="BI46" s="4">
        <f t="shared" si="524"/>
        <v>5.018771674387823</v>
      </c>
      <c r="BJ46" s="4">
        <f t="shared" si="524"/>
        <v>5.018771674387823</v>
      </c>
      <c r="BK46" s="4">
        <f t="shared" si="524"/>
        <v>5.7629288418266045</v>
      </c>
      <c r="BL46" s="4">
        <f t="shared" si="524"/>
        <v>5.018771674387823</v>
      </c>
      <c r="BM46" s="4">
        <f t="shared" si="524"/>
        <v>5.6093726009265392</v>
      </c>
      <c r="BN46" s="4">
        <f t="shared" si="524"/>
        <v>5.6093726009265392</v>
      </c>
      <c r="BO46" s="4">
        <f t="shared" si="524"/>
        <v>5.6093726009265392</v>
      </c>
      <c r="BP46" s="4">
        <f t="shared" ref="BP46:CG46" si="525">BP44*BP45/100</f>
        <v>5.6093726009265392</v>
      </c>
      <c r="BQ46" s="4">
        <f t="shared" si="525"/>
        <v>5.6093726009265392</v>
      </c>
      <c r="BR46" s="4">
        <f t="shared" si="525"/>
        <v>5.6093726009265392</v>
      </c>
      <c r="BS46" s="4">
        <f t="shared" si="525"/>
        <v>5.6093726009265392</v>
      </c>
      <c r="BT46" s="4">
        <f t="shared" si="525"/>
        <v>5.9814511846459304</v>
      </c>
      <c r="BU46" s="4">
        <f t="shared" si="525"/>
        <v>5.6093726009265392</v>
      </c>
      <c r="BV46" s="4">
        <f t="shared" si="525"/>
        <v>5.6093726009265392</v>
      </c>
      <c r="BW46" s="4">
        <f t="shared" si="525"/>
        <v>9.8889530112508268</v>
      </c>
      <c r="BX46" s="4">
        <f t="shared" si="525"/>
        <v>9.8889530112508268</v>
      </c>
      <c r="BY46" s="4">
        <f t="shared" si="525"/>
        <v>9.8889530112508268</v>
      </c>
      <c r="BZ46" s="4">
        <f t="shared" si="525"/>
        <v>9.8889530112508268</v>
      </c>
      <c r="CA46" s="4">
        <f t="shared" si="525"/>
        <v>9.8889530112508268</v>
      </c>
      <c r="CB46" s="4">
        <f t="shared" si="525"/>
        <v>9.8889530112508268</v>
      </c>
      <c r="CC46" s="4">
        <f t="shared" si="525"/>
        <v>9.8889530112508268</v>
      </c>
      <c r="CD46" s="4">
        <f t="shared" si="525"/>
        <v>10.716380251489079</v>
      </c>
      <c r="CE46" s="4">
        <f t="shared" si="525"/>
        <v>9.8889530112508268</v>
      </c>
      <c r="CF46" s="4">
        <f t="shared" si="525"/>
        <v>9.8889530112508268</v>
      </c>
      <c r="CG46" s="4">
        <f t="shared" si="525"/>
        <v>9.8889530112508268</v>
      </c>
    </row>
    <row r="47" spans="1:85">
      <c r="A47" s="16" t="s">
        <v>75</v>
      </c>
      <c r="B47" s="2" t="s">
        <v>67</v>
      </c>
      <c r="C47" s="20">
        <f>2.5</f>
        <v>2.5</v>
      </c>
      <c r="D47" s="20">
        <f t="shared" ref="D47:BO47" si="526">2.5</f>
        <v>2.5</v>
      </c>
      <c r="E47" s="20">
        <f t="shared" si="526"/>
        <v>2.5</v>
      </c>
      <c r="F47" s="20">
        <f>2.5*F60</f>
        <v>1.25</v>
      </c>
      <c r="G47" s="20">
        <f t="shared" si="526"/>
        <v>2.5</v>
      </c>
      <c r="H47" s="20">
        <f t="shared" si="526"/>
        <v>2.5</v>
      </c>
      <c r="I47" s="20">
        <f t="shared" si="526"/>
        <v>2.5</v>
      </c>
      <c r="J47" s="20">
        <f t="shared" si="526"/>
        <v>2.5</v>
      </c>
      <c r="K47" s="20">
        <f t="shared" si="526"/>
        <v>2.5</v>
      </c>
      <c r="L47" s="20">
        <f t="shared" si="526"/>
        <v>2.5</v>
      </c>
      <c r="M47" s="20">
        <f t="shared" si="526"/>
        <v>2.5</v>
      </c>
      <c r="N47" s="20">
        <f t="shared" si="526"/>
        <v>2.5</v>
      </c>
      <c r="O47" s="20">
        <f t="shared" si="526"/>
        <v>2.5</v>
      </c>
      <c r="P47" s="20">
        <f>2.5*P60</f>
        <v>1.25</v>
      </c>
      <c r="Q47" s="20">
        <f t="shared" si="526"/>
        <v>2.5</v>
      </c>
      <c r="R47" s="20">
        <f t="shared" si="526"/>
        <v>2.5</v>
      </c>
      <c r="S47" s="20">
        <f>2.5*S60</f>
        <v>1.25</v>
      </c>
      <c r="T47" s="20">
        <f t="shared" si="526"/>
        <v>2.5</v>
      </c>
      <c r="U47" s="20">
        <f t="shared" si="526"/>
        <v>2.5</v>
      </c>
      <c r="V47" s="20">
        <f t="shared" si="526"/>
        <v>2.5</v>
      </c>
      <c r="W47" s="20">
        <f t="shared" si="526"/>
        <v>2.5</v>
      </c>
      <c r="X47" s="20">
        <f t="shared" si="526"/>
        <v>2.5</v>
      </c>
      <c r="Y47" s="20">
        <f t="shared" si="526"/>
        <v>2.5</v>
      </c>
      <c r="Z47" s="20">
        <f t="shared" si="526"/>
        <v>2.5</v>
      </c>
      <c r="AA47" s="20">
        <f>2.5*AA60</f>
        <v>1.25</v>
      </c>
      <c r="AB47" s="20">
        <f t="shared" si="526"/>
        <v>2.5</v>
      </c>
      <c r="AC47" s="20">
        <f t="shared" si="526"/>
        <v>2.5</v>
      </c>
      <c r="AD47" s="20">
        <f>2.5*AD60</f>
        <v>1.25</v>
      </c>
      <c r="AE47" s="20">
        <f t="shared" si="526"/>
        <v>2.5</v>
      </c>
      <c r="AF47" s="20">
        <f t="shared" si="526"/>
        <v>2.5</v>
      </c>
      <c r="AG47" s="20">
        <f t="shared" si="526"/>
        <v>2.5</v>
      </c>
      <c r="AH47" s="20">
        <f t="shared" si="526"/>
        <v>2.5</v>
      </c>
      <c r="AI47" s="20">
        <f t="shared" si="526"/>
        <v>2.5</v>
      </c>
      <c r="AJ47" s="20">
        <f t="shared" si="526"/>
        <v>2.5</v>
      </c>
      <c r="AK47" s="20">
        <f t="shared" si="526"/>
        <v>2.5</v>
      </c>
      <c r="AL47" s="20">
        <f>2.5*AL60</f>
        <v>1.25</v>
      </c>
      <c r="AM47" s="20">
        <f t="shared" si="526"/>
        <v>2.5</v>
      </c>
      <c r="AN47" s="20">
        <f t="shared" si="526"/>
        <v>2.5</v>
      </c>
      <c r="AO47" s="20">
        <f>2.5*AO60</f>
        <v>1.25</v>
      </c>
      <c r="AP47" s="20">
        <f t="shared" si="526"/>
        <v>2.5</v>
      </c>
      <c r="AQ47" s="20">
        <f t="shared" si="526"/>
        <v>2.5</v>
      </c>
      <c r="AR47" s="20">
        <f t="shared" si="526"/>
        <v>2.5</v>
      </c>
      <c r="AS47" s="20">
        <f t="shared" si="526"/>
        <v>2.5</v>
      </c>
      <c r="AT47" s="20">
        <f t="shared" si="526"/>
        <v>2.5</v>
      </c>
      <c r="AU47" s="20">
        <f t="shared" si="526"/>
        <v>2.5</v>
      </c>
      <c r="AV47" s="20">
        <f t="shared" si="526"/>
        <v>2.5</v>
      </c>
      <c r="AW47" s="20">
        <f>2.5*AW60</f>
        <v>1.25</v>
      </c>
      <c r="AX47" s="20">
        <f t="shared" si="526"/>
        <v>2.5</v>
      </c>
      <c r="AY47" s="20">
        <f t="shared" si="526"/>
        <v>2.5</v>
      </c>
      <c r="AZ47" s="20">
        <f t="shared" si="526"/>
        <v>2.5</v>
      </c>
      <c r="BA47" s="20">
        <f t="shared" si="526"/>
        <v>2.5</v>
      </c>
      <c r="BB47" s="20">
        <f t="shared" si="526"/>
        <v>2.5</v>
      </c>
      <c r="BC47" s="20">
        <f t="shared" si="526"/>
        <v>2.5</v>
      </c>
      <c r="BD47" s="20">
        <f t="shared" si="526"/>
        <v>2.5</v>
      </c>
      <c r="BE47" s="20">
        <f t="shared" si="526"/>
        <v>2.5</v>
      </c>
      <c r="BF47" s="20">
        <f t="shared" si="526"/>
        <v>2.5</v>
      </c>
      <c r="BG47" s="20">
        <f>2.5*BG60</f>
        <v>1.25</v>
      </c>
      <c r="BH47" s="20">
        <f t="shared" si="526"/>
        <v>2.5</v>
      </c>
      <c r="BI47" s="20">
        <f t="shared" si="526"/>
        <v>2.5</v>
      </c>
      <c r="BJ47" s="20">
        <f>2.5*BJ60</f>
        <v>1.25</v>
      </c>
      <c r="BK47" s="20">
        <f t="shared" si="526"/>
        <v>2.5</v>
      </c>
      <c r="BL47" s="20">
        <f t="shared" si="526"/>
        <v>2.5</v>
      </c>
      <c r="BM47" s="20">
        <f t="shared" si="526"/>
        <v>2.5</v>
      </c>
      <c r="BN47" s="20">
        <f t="shared" si="526"/>
        <v>2.5</v>
      </c>
      <c r="BO47" s="20">
        <f t="shared" si="526"/>
        <v>2.5</v>
      </c>
      <c r="BP47" s="20">
        <f>2.5*BP60</f>
        <v>1.25</v>
      </c>
      <c r="BQ47" s="20">
        <f t="shared" ref="BQ47:CG47" si="527">2.5</f>
        <v>2.5</v>
      </c>
      <c r="BR47" s="20">
        <f t="shared" si="527"/>
        <v>2.5</v>
      </c>
      <c r="BS47" s="20">
        <f>2.5*BS60</f>
        <v>1.25</v>
      </c>
      <c r="BT47" s="20">
        <f t="shared" si="527"/>
        <v>2.5</v>
      </c>
      <c r="BU47" s="20">
        <f t="shared" si="527"/>
        <v>2.5</v>
      </c>
      <c r="BV47" s="20">
        <f t="shared" si="527"/>
        <v>2.5</v>
      </c>
      <c r="BW47" s="20">
        <f t="shared" si="527"/>
        <v>2.5</v>
      </c>
      <c r="BX47" s="20">
        <f t="shared" si="527"/>
        <v>2.5</v>
      </c>
      <c r="BY47" s="20">
        <f t="shared" si="527"/>
        <v>2.5</v>
      </c>
      <c r="BZ47" s="20">
        <f>2.5*BZ60</f>
        <v>1.25</v>
      </c>
      <c r="CA47" s="20">
        <f t="shared" si="527"/>
        <v>2.5</v>
      </c>
      <c r="CB47" s="20">
        <f t="shared" si="527"/>
        <v>2.5</v>
      </c>
      <c r="CC47" s="20">
        <f>2.5*CC60</f>
        <v>1.25</v>
      </c>
      <c r="CD47" s="20">
        <f t="shared" si="527"/>
        <v>2.5</v>
      </c>
      <c r="CE47" s="20">
        <f t="shared" si="527"/>
        <v>2.5</v>
      </c>
      <c r="CF47" s="20">
        <f t="shared" si="527"/>
        <v>2.5</v>
      </c>
      <c r="CG47" s="20">
        <f t="shared" si="527"/>
        <v>2.5</v>
      </c>
    </row>
    <row r="48" spans="1:85">
      <c r="A48" s="16" t="s">
        <v>76</v>
      </c>
      <c r="C48" s="4">
        <f>C46*C47/100</f>
        <v>6.4856250000000001E-3</v>
      </c>
      <c r="D48" s="4">
        <f t="shared" ref="D48:BO48" si="528">D46*D47/100</f>
        <v>6.4856250000000001E-3</v>
      </c>
      <c r="E48" s="4">
        <f t="shared" si="528"/>
        <v>6.4856250000000001E-3</v>
      </c>
      <c r="F48" s="4">
        <f t="shared" si="528"/>
        <v>3.2428125E-3</v>
      </c>
      <c r="G48" s="4">
        <f t="shared" si="528"/>
        <v>6.4856250000000001E-3</v>
      </c>
      <c r="H48" s="4">
        <f t="shared" si="528"/>
        <v>6.4856250000000001E-3</v>
      </c>
      <c r="I48" s="4">
        <f t="shared" si="528"/>
        <v>6.4856250000000001E-3</v>
      </c>
      <c r="J48" s="4">
        <f t="shared" si="528"/>
        <v>7.0065562500000005E-3</v>
      </c>
      <c r="K48" s="4">
        <f t="shared" si="528"/>
        <v>6.4856250000000001E-3</v>
      </c>
      <c r="L48" s="4">
        <f t="shared" si="528"/>
        <v>6.4856250000000001E-3</v>
      </c>
      <c r="M48" s="4">
        <f t="shared" si="528"/>
        <v>6.9187500000000004E-3</v>
      </c>
      <c r="N48" s="4">
        <f t="shared" si="528"/>
        <v>6.9187500000000004E-3</v>
      </c>
      <c r="O48" s="4">
        <f t="shared" si="528"/>
        <v>6.9187500000000004E-3</v>
      </c>
      <c r="P48" s="4">
        <f t="shared" si="528"/>
        <v>3.4593750000000002E-3</v>
      </c>
      <c r="Q48" s="4">
        <f t="shared" si="528"/>
        <v>6.9187500000000004E-3</v>
      </c>
      <c r="R48" s="4">
        <f t="shared" si="528"/>
        <v>6.9187500000000004E-3</v>
      </c>
      <c r="S48" s="4">
        <f t="shared" si="528"/>
        <v>3.4593750000000002E-3</v>
      </c>
      <c r="T48" s="4">
        <f t="shared" si="528"/>
        <v>7.1668125000000013E-3</v>
      </c>
      <c r="U48" s="4">
        <f t="shared" si="528"/>
        <v>6.9187500000000004E-3</v>
      </c>
      <c r="V48" s="4">
        <f t="shared" si="528"/>
        <v>6.9187500000000004E-3</v>
      </c>
      <c r="W48" s="4">
        <f t="shared" si="528"/>
        <v>4.2776250000000002E-2</v>
      </c>
      <c r="X48" s="4">
        <f t="shared" si="528"/>
        <v>4.2776250000000002E-2</v>
      </c>
      <c r="Y48" s="4">
        <f t="shared" si="528"/>
        <v>4.2776250000000002E-2</v>
      </c>
      <c r="Z48" s="4">
        <f t="shared" si="528"/>
        <v>4.2776250000000002E-2</v>
      </c>
      <c r="AA48" s="4">
        <f t="shared" si="528"/>
        <v>2.1388125000000001E-2</v>
      </c>
      <c r="AB48" s="4">
        <f t="shared" si="528"/>
        <v>4.2776250000000002E-2</v>
      </c>
      <c r="AC48" s="4">
        <f t="shared" si="528"/>
        <v>4.2776250000000002E-2</v>
      </c>
      <c r="AD48" s="4">
        <f t="shared" si="528"/>
        <v>2.1388125000000001E-2</v>
      </c>
      <c r="AE48" s="4">
        <f t="shared" si="528"/>
        <v>4.6894087500000001E-2</v>
      </c>
      <c r="AF48" s="4">
        <f t="shared" si="528"/>
        <v>4.2776250000000002E-2</v>
      </c>
      <c r="AG48" s="4">
        <f t="shared" si="528"/>
        <v>4.2776250000000002E-2</v>
      </c>
      <c r="AH48" s="4">
        <f t="shared" si="528"/>
        <v>4.4021249999999998E-2</v>
      </c>
      <c r="AI48" s="4">
        <f t="shared" si="528"/>
        <v>4.4021249999999998E-2</v>
      </c>
      <c r="AJ48" s="4">
        <f t="shared" si="528"/>
        <v>4.4021249999999998E-2</v>
      </c>
      <c r="AK48" s="4">
        <f t="shared" si="528"/>
        <v>4.4021249999999998E-2</v>
      </c>
      <c r="AL48" s="4">
        <f t="shared" si="528"/>
        <v>2.2010624999999999E-2</v>
      </c>
      <c r="AM48" s="4">
        <f t="shared" si="528"/>
        <v>4.4021249999999998E-2</v>
      </c>
      <c r="AN48" s="4">
        <f t="shared" si="528"/>
        <v>4.4021249999999998E-2</v>
      </c>
      <c r="AO48" s="4">
        <f t="shared" si="528"/>
        <v>2.2010624999999999E-2</v>
      </c>
      <c r="AP48" s="4">
        <f t="shared" si="528"/>
        <v>4.7354737499999994E-2</v>
      </c>
      <c r="AQ48" s="4">
        <f t="shared" si="528"/>
        <v>4.4021249999999998E-2</v>
      </c>
      <c r="AR48" s="4">
        <f t="shared" si="528"/>
        <v>4.4021249999999998E-2</v>
      </c>
      <c r="AS48" s="4">
        <f t="shared" si="528"/>
        <v>4.5266249999999994E-2</v>
      </c>
      <c r="AT48" s="4">
        <f t="shared" si="528"/>
        <v>4.5266249999999994E-2</v>
      </c>
      <c r="AU48" s="4">
        <f t="shared" si="528"/>
        <v>4.5266249999999994E-2</v>
      </c>
      <c r="AV48" s="4">
        <f t="shared" si="528"/>
        <v>4.5266249999999994E-2</v>
      </c>
      <c r="AW48" s="4">
        <f t="shared" si="528"/>
        <v>2.2633124999999997E-2</v>
      </c>
      <c r="AX48" s="4">
        <f t="shared" si="528"/>
        <v>4.5266249999999994E-2</v>
      </c>
      <c r="AY48" s="4">
        <f t="shared" si="528"/>
        <v>4.5266249999999994E-2</v>
      </c>
      <c r="AZ48" s="4">
        <f t="shared" si="528"/>
        <v>4.5266249999999994E-2</v>
      </c>
      <c r="BA48" s="4">
        <f t="shared" si="528"/>
        <v>4.7815387500000001E-2</v>
      </c>
      <c r="BB48" s="4">
        <f t="shared" si="528"/>
        <v>4.5266249999999994E-2</v>
      </c>
      <c r="BC48" s="4">
        <f t="shared" si="528"/>
        <v>4.5266249999999994E-2</v>
      </c>
      <c r="BD48" s="4">
        <f t="shared" si="528"/>
        <v>0.12546929185969558</v>
      </c>
      <c r="BE48" s="4">
        <f t="shared" si="528"/>
        <v>0.12546929185969558</v>
      </c>
      <c r="BF48" s="4">
        <f t="shared" si="528"/>
        <v>0.12546929185969558</v>
      </c>
      <c r="BG48" s="4">
        <f t="shared" si="528"/>
        <v>6.2734645929847788E-2</v>
      </c>
      <c r="BH48" s="4">
        <f t="shared" si="528"/>
        <v>0.12546929185969558</v>
      </c>
      <c r="BI48" s="4">
        <f t="shared" si="528"/>
        <v>0.12546929185969558</v>
      </c>
      <c r="BJ48" s="4">
        <f t="shared" si="528"/>
        <v>6.2734645929847788E-2</v>
      </c>
      <c r="BK48" s="4">
        <f t="shared" si="528"/>
        <v>0.14407322104566511</v>
      </c>
      <c r="BL48" s="4">
        <f t="shared" si="528"/>
        <v>0.12546929185969558</v>
      </c>
      <c r="BM48" s="4">
        <f t="shared" si="528"/>
        <v>0.1402343150231635</v>
      </c>
      <c r="BN48" s="4">
        <f t="shared" si="528"/>
        <v>0.1402343150231635</v>
      </c>
      <c r="BO48" s="4">
        <f t="shared" si="528"/>
        <v>0.1402343150231635</v>
      </c>
      <c r="BP48" s="4">
        <f t="shared" ref="BP48:CG48" si="529">BP46*BP47/100</f>
        <v>7.0117157511581749E-2</v>
      </c>
      <c r="BQ48" s="4">
        <f t="shared" si="529"/>
        <v>0.1402343150231635</v>
      </c>
      <c r="BR48" s="4">
        <f t="shared" si="529"/>
        <v>0.1402343150231635</v>
      </c>
      <c r="BS48" s="4">
        <f t="shared" si="529"/>
        <v>7.0117157511581749E-2</v>
      </c>
      <c r="BT48" s="4">
        <f t="shared" si="529"/>
        <v>0.14953627961614827</v>
      </c>
      <c r="BU48" s="4">
        <f t="shared" si="529"/>
        <v>0.1402343150231635</v>
      </c>
      <c r="BV48" s="4">
        <f t="shared" si="529"/>
        <v>0.1402343150231635</v>
      </c>
      <c r="BW48" s="4">
        <f t="shared" si="529"/>
        <v>0.24722382528127068</v>
      </c>
      <c r="BX48" s="4">
        <f t="shared" si="529"/>
        <v>0.24722382528127068</v>
      </c>
      <c r="BY48" s="4">
        <f t="shared" si="529"/>
        <v>0.24722382528127068</v>
      </c>
      <c r="BZ48" s="4">
        <f t="shared" si="529"/>
        <v>0.12361191264063534</v>
      </c>
      <c r="CA48" s="4">
        <f t="shared" si="529"/>
        <v>0.24722382528127068</v>
      </c>
      <c r="CB48" s="4">
        <f t="shared" si="529"/>
        <v>0.24722382528127068</v>
      </c>
      <c r="CC48" s="4">
        <f t="shared" si="529"/>
        <v>0.12361191264063534</v>
      </c>
      <c r="CD48" s="4">
        <f t="shared" si="529"/>
        <v>0.26790950628722698</v>
      </c>
      <c r="CE48" s="4">
        <f t="shared" si="529"/>
        <v>0.24722382528127068</v>
      </c>
      <c r="CF48" s="4">
        <f t="shared" si="529"/>
        <v>0.24722382528127068</v>
      </c>
      <c r="CG48" s="4">
        <f t="shared" si="529"/>
        <v>0.24722382528127068</v>
      </c>
    </row>
    <row r="49" spans="1:85">
      <c r="A49" s="16" t="s">
        <v>77</v>
      </c>
      <c r="B49" s="2" t="s">
        <v>78</v>
      </c>
      <c r="C49" s="3">
        <v>1</v>
      </c>
      <c r="D49" s="3">
        <v>1</v>
      </c>
      <c r="E49" s="3">
        <v>1</v>
      </c>
      <c r="F49" s="3">
        <v>1</v>
      </c>
      <c r="G49" s="3">
        <v>1</v>
      </c>
      <c r="H49" s="3">
        <v>1</v>
      </c>
      <c r="I49" s="3">
        <v>1</v>
      </c>
      <c r="J49" s="3">
        <v>1</v>
      </c>
      <c r="K49" s="3">
        <v>1</v>
      </c>
      <c r="L49" s="3">
        <f>1-(0.85*L64-0.004*L64^2)/100</f>
        <v>0.86848959999999997</v>
      </c>
      <c r="M49" s="3">
        <v>1</v>
      </c>
      <c r="N49" s="3">
        <v>1</v>
      </c>
      <c r="O49" s="3">
        <v>1</v>
      </c>
      <c r="P49" s="3">
        <v>1</v>
      </c>
      <c r="Q49" s="3">
        <v>1</v>
      </c>
      <c r="R49" s="3">
        <v>1</v>
      </c>
      <c r="S49" s="3">
        <v>1</v>
      </c>
      <c r="T49" s="3">
        <v>1</v>
      </c>
      <c r="U49" s="3">
        <v>1</v>
      </c>
      <c r="V49" s="3">
        <f>1-(0.85*V64-0.004*V64^2)/100</f>
        <v>0.86848959999999997</v>
      </c>
      <c r="W49" s="3">
        <v>1</v>
      </c>
      <c r="X49" s="3">
        <v>1</v>
      </c>
      <c r="Y49" s="3">
        <v>1</v>
      </c>
      <c r="Z49" s="3">
        <v>1</v>
      </c>
      <c r="AA49" s="3">
        <v>1</v>
      </c>
      <c r="AB49" s="3">
        <v>1</v>
      </c>
      <c r="AC49" s="3">
        <v>1</v>
      </c>
      <c r="AD49" s="3">
        <v>1</v>
      </c>
      <c r="AE49" s="3">
        <v>1</v>
      </c>
      <c r="AF49" s="3">
        <v>1</v>
      </c>
      <c r="AG49" s="3">
        <f>1-(0.85*AG64-0.004*AG64^2)/100</f>
        <v>0.86848959999999997</v>
      </c>
      <c r="AH49" s="3">
        <v>1</v>
      </c>
      <c r="AI49" s="3">
        <v>1</v>
      </c>
      <c r="AJ49" s="3">
        <v>1</v>
      </c>
      <c r="AK49" s="3">
        <v>1</v>
      </c>
      <c r="AL49" s="3">
        <v>1</v>
      </c>
      <c r="AM49" s="3">
        <v>1</v>
      </c>
      <c r="AN49" s="3">
        <v>1</v>
      </c>
      <c r="AO49" s="3">
        <v>1</v>
      </c>
      <c r="AP49" s="3">
        <v>1</v>
      </c>
      <c r="AQ49" s="3">
        <v>1</v>
      </c>
      <c r="AR49" s="3">
        <f>1-(0.85*AR64-0.004*AR64^2)/100</f>
        <v>0.86848959999999997</v>
      </c>
      <c r="AS49" s="3">
        <v>1</v>
      </c>
      <c r="AT49" s="3">
        <v>1</v>
      </c>
      <c r="AU49" s="3">
        <v>1</v>
      </c>
      <c r="AV49" s="3">
        <v>1</v>
      </c>
      <c r="AW49" s="3">
        <v>1</v>
      </c>
      <c r="AX49" s="3">
        <v>1</v>
      </c>
      <c r="AY49" s="3">
        <v>1</v>
      </c>
      <c r="AZ49" s="3">
        <v>1</v>
      </c>
      <c r="BA49" s="3">
        <v>1</v>
      </c>
      <c r="BB49" s="3">
        <v>1</v>
      </c>
      <c r="BC49" s="3">
        <f>1-(0.85*BC64-0.004*BC64^2)/100</f>
        <v>0.86848959999999997</v>
      </c>
      <c r="BD49" s="3">
        <v>1</v>
      </c>
      <c r="BE49" s="3">
        <v>1</v>
      </c>
      <c r="BF49" s="3">
        <v>1</v>
      </c>
      <c r="BG49" s="3">
        <v>1</v>
      </c>
      <c r="BH49" s="3">
        <v>1</v>
      </c>
      <c r="BI49" s="3">
        <v>1</v>
      </c>
      <c r="BJ49" s="3">
        <v>1</v>
      </c>
      <c r="BK49" s="3">
        <v>1</v>
      </c>
      <c r="BL49" s="3">
        <f>1-(0.85*BL64-0.004*BL64^2)/100</f>
        <v>0.86848959999999997</v>
      </c>
      <c r="BM49" s="3">
        <v>1</v>
      </c>
      <c r="BN49" s="3">
        <v>1</v>
      </c>
      <c r="BO49" s="3">
        <v>1</v>
      </c>
      <c r="BP49" s="3">
        <v>1</v>
      </c>
      <c r="BQ49" s="3">
        <v>1</v>
      </c>
      <c r="BR49" s="3">
        <v>1</v>
      </c>
      <c r="BS49" s="3">
        <v>1</v>
      </c>
      <c r="BT49" s="3">
        <v>1</v>
      </c>
      <c r="BU49" s="3">
        <v>1</v>
      </c>
      <c r="BV49" s="3">
        <f>1-(0.85*BV64-0.004*BV64^2)/100</f>
        <v>0.86848959999999997</v>
      </c>
      <c r="BW49" s="3">
        <v>1</v>
      </c>
      <c r="BX49" s="3">
        <v>1</v>
      </c>
      <c r="BY49" s="3">
        <v>1</v>
      </c>
      <c r="BZ49" s="3">
        <v>1</v>
      </c>
      <c r="CA49" s="3">
        <v>1</v>
      </c>
      <c r="CB49" s="3">
        <v>1</v>
      </c>
      <c r="CC49" s="3">
        <v>1</v>
      </c>
      <c r="CD49" s="3">
        <v>1</v>
      </c>
      <c r="CE49" s="3">
        <v>1</v>
      </c>
      <c r="CF49" s="3">
        <v>1</v>
      </c>
      <c r="CG49" s="3">
        <f>1-(0.85*CG64-0.004*CG64^2)/100</f>
        <v>0.86848959999999997</v>
      </c>
    </row>
    <row r="50" spans="1:85">
      <c r="A50" s="16" t="s">
        <v>79</v>
      </c>
      <c r="C50" s="4">
        <f t="shared" ref="C50:CG50" si="530">C43*C49</f>
        <v>4.4099999999999993E-2</v>
      </c>
      <c r="D50" s="4">
        <f t="shared" ref="D50:F50" si="531">D43*D49</f>
        <v>4.4099999999999993E-2</v>
      </c>
      <c r="E50" s="4">
        <f t="shared" si="531"/>
        <v>4.4099999999999993E-2</v>
      </c>
      <c r="F50" s="4">
        <f t="shared" si="531"/>
        <v>4.4099999999999993E-2</v>
      </c>
      <c r="G50" s="4">
        <f t="shared" si="530"/>
        <v>4.4099999999999993E-2</v>
      </c>
      <c r="H50" s="4">
        <f t="shared" ref="H50:I50" si="532">H43*H49</f>
        <v>4.4099999999999993E-2</v>
      </c>
      <c r="I50" s="4">
        <f t="shared" si="532"/>
        <v>4.4099999999999993E-2</v>
      </c>
      <c r="J50" s="4">
        <f t="shared" si="530"/>
        <v>1.6316999999999998E-2</v>
      </c>
      <c r="K50" s="4">
        <f t="shared" si="530"/>
        <v>4.4099999999999993E-2</v>
      </c>
      <c r="L50" s="4">
        <f t="shared" si="530"/>
        <v>3.8300391359999991E-2</v>
      </c>
      <c r="M50" s="4">
        <f t="shared" si="530"/>
        <v>2.1000000000000001E-2</v>
      </c>
      <c r="N50" s="4">
        <f t="shared" ref="N50:P50" si="533">N43*N49</f>
        <v>2.1000000000000001E-2</v>
      </c>
      <c r="O50" s="4">
        <f t="shared" si="533"/>
        <v>2.1000000000000001E-2</v>
      </c>
      <c r="P50" s="4">
        <f t="shared" si="533"/>
        <v>2.1000000000000001E-2</v>
      </c>
      <c r="Q50" s="4">
        <f t="shared" si="530"/>
        <v>2.1000000000000001E-2</v>
      </c>
      <c r="R50" s="4">
        <f t="shared" ref="R50:S50" si="534">R43*R49</f>
        <v>2.1000000000000001E-2</v>
      </c>
      <c r="S50" s="4">
        <f t="shared" si="534"/>
        <v>2.1000000000000001E-2</v>
      </c>
      <c r="T50" s="4">
        <f t="shared" si="530"/>
        <v>7.7699999999999991E-3</v>
      </c>
      <c r="U50" s="4">
        <f t="shared" si="530"/>
        <v>2.1000000000000001E-2</v>
      </c>
      <c r="V50" s="4">
        <f t="shared" si="530"/>
        <v>1.82382816E-2</v>
      </c>
      <c r="W50" s="4">
        <f t="shared" si="530"/>
        <v>0.34859999999999997</v>
      </c>
      <c r="X50" s="4">
        <f t="shared" ref="X50" si="535">X43*X49</f>
        <v>0.34859999999999997</v>
      </c>
      <c r="Y50" s="4">
        <f t="shared" ref="Y50:AA50" si="536">Y43*Y49</f>
        <v>0.34859999999999997</v>
      </c>
      <c r="Z50" s="4">
        <f t="shared" si="536"/>
        <v>0.34859999999999997</v>
      </c>
      <c r="AA50" s="4">
        <f t="shared" si="536"/>
        <v>0.34859999999999997</v>
      </c>
      <c r="AB50" s="4">
        <f t="shared" si="530"/>
        <v>0.34859999999999997</v>
      </c>
      <c r="AC50" s="4">
        <f t="shared" ref="AC50:AD50" si="537">AC43*AC49</f>
        <v>0.34859999999999997</v>
      </c>
      <c r="AD50" s="4">
        <f t="shared" si="537"/>
        <v>0.34859999999999997</v>
      </c>
      <c r="AE50" s="4">
        <f t="shared" si="530"/>
        <v>0.12898199999999999</v>
      </c>
      <c r="AF50" s="4">
        <f t="shared" si="530"/>
        <v>0.34859999999999997</v>
      </c>
      <c r="AG50" s="4">
        <f t="shared" si="530"/>
        <v>0.30275547455999996</v>
      </c>
      <c r="AH50" s="4">
        <f t="shared" si="530"/>
        <v>0.28220000000000001</v>
      </c>
      <c r="AI50" s="4">
        <f t="shared" ref="AI50" si="538">AI43*AI49</f>
        <v>0.28220000000000001</v>
      </c>
      <c r="AJ50" s="4">
        <f t="shared" ref="AJ50:AL50" si="539">AJ43*AJ49</f>
        <v>0.28220000000000001</v>
      </c>
      <c r="AK50" s="4">
        <f t="shared" si="539"/>
        <v>0.28220000000000001</v>
      </c>
      <c r="AL50" s="4">
        <f t="shared" si="539"/>
        <v>0.28220000000000001</v>
      </c>
      <c r="AM50" s="4">
        <f t="shared" si="530"/>
        <v>0.28220000000000001</v>
      </c>
      <c r="AN50" s="4">
        <f t="shared" ref="AN50:AO50" si="540">AN43*AN49</f>
        <v>0.28220000000000001</v>
      </c>
      <c r="AO50" s="4">
        <f t="shared" si="540"/>
        <v>0.28220000000000001</v>
      </c>
      <c r="AP50" s="4">
        <f t="shared" si="530"/>
        <v>0.10441399999999999</v>
      </c>
      <c r="AQ50" s="4">
        <f t="shared" si="530"/>
        <v>0.28220000000000001</v>
      </c>
      <c r="AR50" s="4">
        <f t="shared" si="530"/>
        <v>0.24508776512</v>
      </c>
      <c r="AS50" s="4">
        <f t="shared" si="530"/>
        <v>0.21579999999999999</v>
      </c>
      <c r="AT50" s="4">
        <f t="shared" ref="AT50" si="541">AT43*AT49</f>
        <v>0.21579999999999999</v>
      </c>
      <c r="AU50" s="4">
        <f t="shared" ref="AU50:AW50" si="542">AU43*AU49</f>
        <v>0.21579999999999999</v>
      </c>
      <c r="AV50" s="4">
        <f t="shared" si="542"/>
        <v>0.21579999999999999</v>
      </c>
      <c r="AW50" s="4">
        <f t="shared" si="542"/>
        <v>0.21579999999999999</v>
      </c>
      <c r="AX50" s="4">
        <f t="shared" si="530"/>
        <v>0.21579999999999999</v>
      </c>
      <c r="AY50" s="4">
        <f t="shared" ref="AY50:AZ50" si="543">AY43*AY49</f>
        <v>0.21579999999999999</v>
      </c>
      <c r="AZ50" s="4">
        <f t="shared" si="543"/>
        <v>0.21579999999999999</v>
      </c>
      <c r="BA50" s="4">
        <f t="shared" si="530"/>
        <v>7.9846E-2</v>
      </c>
      <c r="BB50" s="4">
        <f t="shared" si="530"/>
        <v>0.21579999999999999</v>
      </c>
      <c r="BC50" s="4">
        <f t="shared" si="530"/>
        <v>0.18742005567999998</v>
      </c>
      <c r="BD50" s="4">
        <f t="shared" si="530"/>
        <v>1.5749358041032431</v>
      </c>
      <c r="BE50" s="4">
        <f t="shared" ref="BE50:BG50" si="544">BE43*BE49</f>
        <v>1.5749358041032431</v>
      </c>
      <c r="BF50" s="4">
        <f t="shared" si="544"/>
        <v>1.5749358041032431</v>
      </c>
      <c r="BG50" s="4">
        <f t="shared" si="544"/>
        <v>1.5749358041032431</v>
      </c>
      <c r="BH50" s="4">
        <f t="shared" si="530"/>
        <v>1.5749358041032431</v>
      </c>
      <c r="BI50" s="4">
        <f t="shared" ref="BI50:BJ50" si="545">BI43*BI49</f>
        <v>1.5749358041032431</v>
      </c>
      <c r="BJ50" s="4">
        <f t="shared" si="545"/>
        <v>1.5749358041032431</v>
      </c>
      <c r="BK50" s="4">
        <f t="shared" si="530"/>
        <v>0.5827262475181999</v>
      </c>
      <c r="BL50" s="4">
        <f t="shared" si="530"/>
        <v>1.367815366531304</v>
      </c>
      <c r="BM50" s="4">
        <f t="shared" si="530"/>
        <v>0.78746790205162154</v>
      </c>
      <c r="BN50" s="4">
        <f t="shared" ref="BN50:BP50" si="546">BN43*BN49</f>
        <v>0.78746790205162154</v>
      </c>
      <c r="BO50" s="4">
        <f t="shared" si="546"/>
        <v>0.78746790205162154</v>
      </c>
      <c r="BP50" s="4">
        <f t="shared" si="546"/>
        <v>0.78746790205162154</v>
      </c>
      <c r="BQ50" s="4">
        <f t="shared" si="530"/>
        <v>0.78746790205162154</v>
      </c>
      <c r="BR50" s="4">
        <f t="shared" ref="BR50:BS50" si="547">BR43*BR49</f>
        <v>0.78746790205162154</v>
      </c>
      <c r="BS50" s="4">
        <f t="shared" si="547"/>
        <v>0.78746790205162154</v>
      </c>
      <c r="BT50" s="4">
        <f t="shared" si="530"/>
        <v>0.29136312375909995</v>
      </c>
      <c r="BU50" s="4">
        <f t="shared" si="530"/>
        <v>0.78746790205162154</v>
      </c>
      <c r="BV50" s="4">
        <f t="shared" si="530"/>
        <v>0.68390768326565199</v>
      </c>
      <c r="BW50" s="4">
        <f t="shared" si="530"/>
        <v>1.7511687624090004</v>
      </c>
      <c r="BX50" s="4">
        <f t="shared" ref="BX50:BZ50" si="548">BX43*BX49</f>
        <v>1.7511687624090004</v>
      </c>
      <c r="BY50" s="4">
        <f t="shared" si="548"/>
        <v>1.7511687624090004</v>
      </c>
      <c r="BZ50" s="4">
        <f t="shared" si="548"/>
        <v>1.7511687624090004</v>
      </c>
      <c r="CA50" s="4">
        <f t="shared" si="530"/>
        <v>1.7511687624090004</v>
      </c>
      <c r="CB50" s="4">
        <f t="shared" ref="CB50:CC50" si="549">CB43*CB49</f>
        <v>1.7511687624090004</v>
      </c>
      <c r="CC50" s="4">
        <f t="shared" si="549"/>
        <v>1.7511687624090004</v>
      </c>
      <c r="CD50" s="4">
        <f t="shared" si="530"/>
        <v>0.64793244209133016</v>
      </c>
      <c r="CE50" s="4">
        <f t="shared" si="530"/>
        <v>1.7511687624090004</v>
      </c>
      <c r="CF50" s="4">
        <f t="shared" si="530"/>
        <v>1.7511687624090004</v>
      </c>
      <c r="CG50" s="4">
        <f t="shared" si="530"/>
        <v>1.5208718579970877</v>
      </c>
    </row>
    <row r="51" spans="1:85">
      <c r="A51" s="16" t="s">
        <v>80</v>
      </c>
      <c r="C51" s="4">
        <f t="shared" ref="C51:CG51" si="550">C48</f>
        <v>6.4856250000000001E-3</v>
      </c>
      <c r="D51" s="4">
        <f t="shared" ref="D51:F51" si="551">D48</f>
        <v>6.4856250000000001E-3</v>
      </c>
      <c r="E51" s="4">
        <f t="shared" si="551"/>
        <v>6.4856250000000001E-3</v>
      </c>
      <c r="F51" s="4">
        <f t="shared" si="551"/>
        <v>3.2428125E-3</v>
      </c>
      <c r="G51" s="4">
        <f t="shared" si="550"/>
        <v>6.4856250000000001E-3</v>
      </c>
      <c r="H51" s="4">
        <f t="shared" ref="H51:I51" si="552">H48</f>
        <v>6.4856250000000001E-3</v>
      </c>
      <c r="I51" s="4">
        <f t="shared" si="552"/>
        <v>6.4856250000000001E-3</v>
      </c>
      <c r="J51" s="4">
        <f t="shared" si="550"/>
        <v>7.0065562500000005E-3</v>
      </c>
      <c r="K51" s="4">
        <f t="shared" si="550"/>
        <v>6.4856250000000001E-3</v>
      </c>
      <c r="L51" s="4">
        <f t="shared" si="550"/>
        <v>6.4856250000000001E-3</v>
      </c>
      <c r="M51" s="4">
        <f t="shared" si="550"/>
        <v>6.9187500000000004E-3</v>
      </c>
      <c r="N51" s="4">
        <f t="shared" ref="N51:P51" si="553">N48</f>
        <v>6.9187500000000004E-3</v>
      </c>
      <c r="O51" s="4">
        <f t="shared" si="553"/>
        <v>6.9187500000000004E-3</v>
      </c>
      <c r="P51" s="4">
        <f t="shared" si="553"/>
        <v>3.4593750000000002E-3</v>
      </c>
      <c r="Q51" s="4">
        <f t="shared" si="550"/>
        <v>6.9187500000000004E-3</v>
      </c>
      <c r="R51" s="4">
        <f t="shared" ref="R51:S51" si="554">R48</f>
        <v>6.9187500000000004E-3</v>
      </c>
      <c r="S51" s="4">
        <f t="shared" si="554"/>
        <v>3.4593750000000002E-3</v>
      </c>
      <c r="T51" s="4">
        <f t="shared" si="550"/>
        <v>7.1668125000000013E-3</v>
      </c>
      <c r="U51" s="4">
        <f t="shared" si="550"/>
        <v>6.9187500000000004E-3</v>
      </c>
      <c r="V51" s="4">
        <f t="shared" si="550"/>
        <v>6.9187500000000004E-3</v>
      </c>
      <c r="W51" s="4">
        <f t="shared" si="550"/>
        <v>4.2776250000000002E-2</v>
      </c>
      <c r="X51" s="4">
        <f t="shared" ref="X51" si="555">X48</f>
        <v>4.2776250000000002E-2</v>
      </c>
      <c r="Y51" s="4">
        <f t="shared" ref="Y51:AA51" si="556">Y48</f>
        <v>4.2776250000000002E-2</v>
      </c>
      <c r="Z51" s="4">
        <f t="shared" si="556"/>
        <v>4.2776250000000002E-2</v>
      </c>
      <c r="AA51" s="4">
        <f t="shared" si="556"/>
        <v>2.1388125000000001E-2</v>
      </c>
      <c r="AB51" s="4">
        <f t="shared" si="550"/>
        <v>4.2776250000000002E-2</v>
      </c>
      <c r="AC51" s="4">
        <f t="shared" ref="AC51:AD51" si="557">AC48</f>
        <v>4.2776250000000002E-2</v>
      </c>
      <c r="AD51" s="4">
        <f t="shared" si="557"/>
        <v>2.1388125000000001E-2</v>
      </c>
      <c r="AE51" s="4">
        <f t="shared" si="550"/>
        <v>4.6894087500000001E-2</v>
      </c>
      <c r="AF51" s="4">
        <f t="shared" si="550"/>
        <v>4.2776250000000002E-2</v>
      </c>
      <c r="AG51" s="4">
        <f t="shared" si="550"/>
        <v>4.2776250000000002E-2</v>
      </c>
      <c r="AH51" s="4">
        <f t="shared" si="550"/>
        <v>4.4021249999999998E-2</v>
      </c>
      <c r="AI51" s="4">
        <f t="shared" ref="AI51" si="558">AI48</f>
        <v>4.4021249999999998E-2</v>
      </c>
      <c r="AJ51" s="4">
        <f t="shared" ref="AJ51:AL51" si="559">AJ48</f>
        <v>4.4021249999999998E-2</v>
      </c>
      <c r="AK51" s="4">
        <f t="shared" si="559"/>
        <v>4.4021249999999998E-2</v>
      </c>
      <c r="AL51" s="4">
        <f t="shared" si="559"/>
        <v>2.2010624999999999E-2</v>
      </c>
      <c r="AM51" s="4">
        <f t="shared" si="550"/>
        <v>4.4021249999999998E-2</v>
      </c>
      <c r="AN51" s="4">
        <f t="shared" ref="AN51:AO51" si="560">AN48</f>
        <v>4.4021249999999998E-2</v>
      </c>
      <c r="AO51" s="4">
        <f t="shared" si="560"/>
        <v>2.2010624999999999E-2</v>
      </c>
      <c r="AP51" s="4">
        <f t="shared" si="550"/>
        <v>4.7354737499999994E-2</v>
      </c>
      <c r="AQ51" s="4">
        <f t="shared" si="550"/>
        <v>4.4021249999999998E-2</v>
      </c>
      <c r="AR51" s="4">
        <f t="shared" si="550"/>
        <v>4.4021249999999998E-2</v>
      </c>
      <c r="AS51" s="4">
        <f t="shared" si="550"/>
        <v>4.5266249999999994E-2</v>
      </c>
      <c r="AT51" s="4">
        <f t="shared" ref="AT51" si="561">AT48</f>
        <v>4.5266249999999994E-2</v>
      </c>
      <c r="AU51" s="4">
        <f t="shared" ref="AU51:AW51" si="562">AU48</f>
        <v>4.5266249999999994E-2</v>
      </c>
      <c r="AV51" s="4">
        <f t="shared" si="562"/>
        <v>4.5266249999999994E-2</v>
      </c>
      <c r="AW51" s="4">
        <f t="shared" si="562"/>
        <v>2.2633124999999997E-2</v>
      </c>
      <c r="AX51" s="4">
        <f t="shared" si="550"/>
        <v>4.5266249999999994E-2</v>
      </c>
      <c r="AY51" s="4">
        <f t="shared" ref="AY51:AZ51" si="563">AY48</f>
        <v>4.5266249999999994E-2</v>
      </c>
      <c r="AZ51" s="4">
        <f t="shared" si="563"/>
        <v>4.5266249999999994E-2</v>
      </c>
      <c r="BA51" s="4">
        <f t="shared" si="550"/>
        <v>4.7815387500000001E-2</v>
      </c>
      <c r="BB51" s="4">
        <f t="shared" si="550"/>
        <v>4.5266249999999994E-2</v>
      </c>
      <c r="BC51" s="4">
        <f t="shared" si="550"/>
        <v>4.5266249999999994E-2</v>
      </c>
      <c r="BD51" s="4">
        <f t="shared" si="550"/>
        <v>0.12546929185969558</v>
      </c>
      <c r="BE51" s="4">
        <f t="shared" ref="BE51:BG51" si="564">BE48</f>
        <v>0.12546929185969558</v>
      </c>
      <c r="BF51" s="4">
        <f t="shared" si="564"/>
        <v>0.12546929185969558</v>
      </c>
      <c r="BG51" s="4">
        <f t="shared" si="564"/>
        <v>6.2734645929847788E-2</v>
      </c>
      <c r="BH51" s="4">
        <f t="shared" si="550"/>
        <v>0.12546929185969558</v>
      </c>
      <c r="BI51" s="4">
        <f t="shared" ref="BI51:BJ51" si="565">BI48</f>
        <v>0.12546929185969558</v>
      </c>
      <c r="BJ51" s="4">
        <f t="shared" si="565"/>
        <v>6.2734645929847788E-2</v>
      </c>
      <c r="BK51" s="4">
        <f t="shared" si="550"/>
        <v>0.14407322104566511</v>
      </c>
      <c r="BL51" s="4">
        <f t="shared" si="550"/>
        <v>0.12546929185969558</v>
      </c>
      <c r="BM51" s="4">
        <f t="shared" si="550"/>
        <v>0.1402343150231635</v>
      </c>
      <c r="BN51" s="4">
        <f t="shared" ref="BN51:BP51" si="566">BN48</f>
        <v>0.1402343150231635</v>
      </c>
      <c r="BO51" s="4">
        <f t="shared" si="566"/>
        <v>0.1402343150231635</v>
      </c>
      <c r="BP51" s="4">
        <f t="shared" si="566"/>
        <v>7.0117157511581749E-2</v>
      </c>
      <c r="BQ51" s="4">
        <f t="shared" si="550"/>
        <v>0.1402343150231635</v>
      </c>
      <c r="BR51" s="4">
        <f t="shared" ref="BR51:BS51" si="567">BR48</f>
        <v>0.1402343150231635</v>
      </c>
      <c r="BS51" s="4">
        <f t="shared" si="567"/>
        <v>7.0117157511581749E-2</v>
      </c>
      <c r="BT51" s="4">
        <f t="shared" si="550"/>
        <v>0.14953627961614827</v>
      </c>
      <c r="BU51" s="4">
        <f t="shared" si="550"/>
        <v>0.1402343150231635</v>
      </c>
      <c r="BV51" s="4">
        <f t="shared" si="550"/>
        <v>0.1402343150231635</v>
      </c>
      <c r="BW51" s="4">
        <f t="shared" si="550"/>
        <v>0.24722382528127068</v>
      </c>
      <c r="BX51" s="4">
        <f t="shared" ref="BX51:BZ51" si="568">BX48</f>
        <v>0.24722382528127068</v>
      </c>
      <c r="BY51" s="4">
        <f t="shared" si="568"/>
        <v>0.24722382528127068</v>
      </c>
      <c r="BZ51" s="4">
        <f t="shared" si="568"/>
        <v>0.12361191264063534</v>
      </c>
      <c r="CA51" s="4">
        <f t="shared" si="550"/>
        <v>0.24722382528127068</v>
      </c>
      <c r="CB51" s="4">
        <f t="shared" ref="CB51:CC51" si="569">CB48</f>
        <v>0.24722382528127068</v>
      </c>
      <c r="CC51" s="4">
        <f t="shared" si="569"/>
        <v>0.12361191264063534</v>
      </c>
      <c r="CD51" s="4">
        <f t="shared" si="550"/>
        <v>0.26790950628722698</v>
      </c>
      <c r="CE51" s="4">
        <f t="shared" si="550"/>
        <v>0.24722382528127068</v>
      </c>
      <c r="CF51" s="4">
        <f t="shared" si="550"/>
        <v>0.24722382528127068</v>
      </c>
      <c r="CG51" s="4">
        <f t="shared" si="550"/>
        <v>0.24722382528127068</v>
      </c>
    </row>
    <row r="52" spans="1:85">
      <c r="A52" s="16" t="s">
        <v>81</v>
      </c>
      <c r="C52" s="4">
        <f t="shared" ref="C52:J52" si="570">C50/((C97+C98)/1000)</f>
        <v>0.27867299538726392</v>
      </c>
      <c r="D52" s="4">
        <f t="shared" si="570"/>
        <v>0.27867299538726392</v>
      </c>
      <c r="E52" s="4">
        <f t="shared" si="570"/>
        <v>0.27867299538726392</v>
      </c>
      <c r="F52" s="4">
        <f t="shared" si="570"/>
        <v>0.27867299538726392</v>
      </c>
      <c r="G52" s="4">
        <f t="shared" si="570"/>
        <v>0.27867299538726392</v>
      </c>
      <c r="H52" s="4">
        <f t="shared" si="570"/>
        <v>0.27867299538726392</v>
      </c>
      <c r="I52" s="4">
        <f t="shared" si="570"/>
        <v>0.27867299538726392</v>
      </c>
      <c r="J52" s="4">
        <f t="shared" si="570"/>
        <v>0.10310900829328765</v>
      </c>
      <c r="K52" s="4">
        <f t="shared" ref="K52:CF52" si="571">K50/((K97+K98)/1000)</f>
        <v>0.27867299538726392</v>
      </c>
      <c r="L52" s="4">
        <f t="shared" ref="L52" si="572">L50/((L97+L98)/1000)</f>
        <v>0.24202459829468664</v>
      </c>
      <c r="M52" s="4">
        <f t="shared" si="571"/>
        <v>0.1327014263748876</v>
      </c>
      <c r="N52" s="4">
        <f t="shared" ref="N52:P52" si="573">N50/((N97+N98)/1000)</f>
        <v>0.1327014263748876</v>
      </c>
      <c r="O52" s="4">
        <f t="shared" si="573"/>
        <v>0.1327014263748876</v>
      </c>
      <c r="P52" s="4">
        <f t="shared" si="573"/>
        <v>0.1327014263748876</v>
      </c>
      <c r="Q52" s="4">
        <f t="shared" si="571"/>
        <v>0.1327014263748876</v>
      </c>
      <c r="R52" s="4">
        <f t="shared" ref="R52:S52" si="574">R50/((R97+R98)/1000)</f>
        <v>0.1327014263748876</v>
      </c>
      <c r="S52" s="4">
        <f t="shared" si="574"/>
        <v>0.1327014263748876</v>
      </c>
      <c r="T52" s="4">
        <f t="shared" ref="T52" si="575">T50/((T97+T98)/1000)</f>
        <v>4.9099527758708406E-2</v>
      </c>
      <c r="U52" s="4">
        <f t="shared" si="571"/>
        <v>0.1327014263748876</v>
      </c>
      <c r="V52" s="4">
        <f t="shared" ref="V52" si="576">V50/((V97+V98)/1000)</f>
        <v>0.11524980871175558</v>
      </c>
      <c r="W52" s="4">
        <f>W50/((W97+W98)/1000)</f>
        <v>0.40458990182601656</v>
      </c>
      <c r="X52" s="4">
        <f t="shared" ref="X52" si="577">X50/((X97+X98)/1000)</f>
        <v>0.40458990182601656</v>
      </c>
      <c r="Y52" s="4">
        <f t="shared" ref="Y52:AA52" si="578">Y50/((Y97+Y98)/1000)</f>
        <v>0.40458990182601656</v>
      </c>
      <c r="Z52" s="4">
        <f t="shared" si="578"/>
        <v>0.40458990182601656</v>
      </c>
      <c r="AA52" s="4">
        <f t="shared" si="578"/>
        <v>0.40458990182601656</v>
      </c>
      <c r="AB52" s="4">
        <f t="shared" si="571"/>
        <v>0.40458990182601656</v>
      </c>
      <c r="AC52" s="4">
        <f t="shared" ref="AC52:AD52" si="579">AC50/((AC97+AC98)/1000)</f>
        <v>0.40458990182601656</v>
      </c>
      <c r="AD52" s="4">
        <f t="shared" si="579"/>
        <v>0.40458990182601656</v>
      </c>
      <c r="AE52" s="4">
        <f t="shared" ref="AE52" si="580">AE50/((AE97+AE98)/1000)</f>
        <v>0.14969826367562614</v>
      </c>
      <c r="AF52" s="4">
        <f t="shared" si="571"/>
        <v>0.40458990182601656</v>
      </c>
      <c r="AG52" s="4">
        <f t="shared" ref="AG52" si="581">AG50/((AG97+AG98)/1000)</f>
        <v>0.3513821220009164</v>
      </c>
      <c r="AH52" s="4">
        <f t="shared" si="571"/>
        <v>0.32752515862106107</v>
      </c>
      <c r="AI52" s="4">
        <f t="shared" ref="AI52" si="582">AI50/((AI97+AI98)/1000)</f>
        <v>0.32752515862106107</v>
      </c>
      <c r="AJ52" s="4">
        <f t="shared" ref="AJ52:AL52" si="583">AJ50/((AJ97+AJ98)/1000)</f>
        <v>0.32752515862106107</v>
      </c>
      <c r="AK52" s="4">
        <f t="shared" si="583"/>
        <v>0.32752515862106107</v>
      </c>
      <c r="AL52" s="4">
        <f t="shared" si="583"/>
        <v>0.32752515862106107</v>
      </c>
      <c r="AM52" s="4">
        <f t="shared" si="571"/>
        <v>0.32752515862106107</v>
      </c>
      <c r="AN52" s="4">
        <f t="shared" ref="AN52:AO52" si="584">AN50/((AN97+AN98)/1000)</f>
        <v>0.32752515862106107</v>
      </c>
      <c r="AO52" s="4">
        <f t="shared" si="584"/>
        <v>0.32752515862106107</v>
      </c>
      <c r="AP52" s="4">
        <f t="shared" ref="AP52" si="585">AP50/((AP97+AP98)/1000)</f>
        <v>0.12118430868979259</v>
      </c>
      <c r="AQ52" s="4">
        <f t="shared" si="571"/>
        <v>0.32752515862106107</v>
      </c>
      <c r="AR52" s="4">
        <f t="shared" ref="AR52" si="586">AR50/((AR97+AR98)/1000)</f>
        <v>0.28445219400074184</v>
      </c>
      <c r="AS52" s="4">
        <f t="shared" si="571"/>
        <v>0.25046041541610553</v>
      </c>
      <c r="AT52" s="4">
        <f t="shared" ref="AT52" si="587">AT50/((AT97+AT98)/1000)</f>
        <v>0.25046041541610553</v>
      </c>
      <c r="AU52" s="4">
        <f t="shared" ref="AU52:AW52" si="588">AU50/((AU97+AU98)/1000)</f>
        <v>0.25046041541610553</v>
      </c>
      <c r="AV52" s="4">
        <f t="shared" si="588"/>
        <v>0.25046041541610553</v>
      </c>
      <c r="AW52" s="4">
        <f t="shared" si="588"/>
        <v>0.25046041541610553</v>
      </c>
      <c r="AX52" s="4">
        <f t="shared" si="571"/>
        <v>0.25046041541610553</v>
      </c>
      <c r="AY52" s="4">
        <f t="shared" ref="AY52:AZ52" si="589">AY50/((AY97+AY98)/1000)</f>
        <v>0.25046041541610553</v>
      </c>
      <c r="AZ52" s="4">
        <f t="shared" si="589"/>
        <v>0.25046041541610553</v>
      </c>
      <c r="BA52" s="4">
        <f t="shared" ref="BA52" si="590">BA50/((BA97+BA98)/1000)</f>
        <v>9.2670353703959041E-2</v>
      </c>
      <c r="BB52" s="4">
        <f t="shared" si="571"/>
        <v>0.25046041541610553</v>
      </c>
      <c r="BC52" s="4">
        <f t="shared" ref="BC52" si="591">BC50/((BC97+BC98)/1000)</f>
        <v>0.21752226600056729</v>
      </c>
      <c r="BD52" s="4">
        <f t="shared" si="571"/>
        <v>0.60879808021458937</v>
      </c>
      <c r="BE52" s="4">
        <f t="shared" ref="BE52:BG52" si="592">BE50/((BE97+BE98)/1000)</f>
        <v>0.60879808021458937</v>
      </c>
      <c r="BF52" s="4">
        <f t="shared" si="592"/>
        <v>0.60879808021458937</v>
      </c>
      <c r="BG52" s="4">
        <f t="shared" si="592"/>
        <v>0.60879808021458937</v>
      </c>
      <c r="BH52" s="4">
        <f t="shared" si="571"/>
        <v>0.60879808021458937</v>
      </c>
      <c r="BI52" s="4">
        <f t="shared" ref="BI52:BJ52" si="593">BI50/((BI97+BI98)/1000)</f>
        <v>0.60879808021458937</v>
      </c>
      <c r="BJ52" s="4">
        <f t="shared" si="593"/>
        <v>0.60879808021458937</v>
      </c>
      <c r="BK52" s="4">
        <f t="shared" ref="BK52" si="594">BK50/((BK97+BK98)/1000)</f>
        <v>0.22525528967939804</v>
      </c>
      <c r="BL52" s="4">
        <f t="shared" ref="BL52" si="595">BL50/((BL97+BL98)/1000)</f>
        <v>0.52873480116633664</v>
      </c>
      <c r="BM52" s="4">
        <f t="shared" si="571"/>
        <v>0.30439904010729468</v>
      </c>
      <c r="BN52" s="4">
        <f t="shared" ref="BN52:BP52" si="596">BN50/((BN97+BN98)/1000)</f>
        <v>0.30439904010729468</v>
      </c>
      <c r="BO52" s="4">
        <f t="shared" si="596"/>
        <v>0.30439904010729468</v>
      </c>
      <c r="BP52" s="4">
        <f t="shared" si="596"/>
        <v>0.30439904010729468</v>
      </c>
      <c r="BQ52" s="4">
        <f t="shared" si="571"/>
        <v>0.30439904010729468</v>
      </c>
      <c r="BR52" s="4">
        <f t="shared" ref="BR52:BS52" si="597">BR50/((BR97+BR98)/1000)</f>
        <v>0.30439904010729468</v>
      </c>
      <c r="BS52" s="4">
        <f t="shared" si="597"/>
        <v>0.30439904010729468</v>
      </c>
      <c r="BT52" s="4">
        <f t="shared" ref="BT52" si="598">BT50/((BT97+BT98)/1000)</f>
        <v>0.11262764483969902</v>
      </c>
      <c r="BU52" s="4">
        <f t="shared" si="571"/>
        <v>0.30439904010729468</v>
      </c>
      <c r="BV52" s="4">
        <f t="shared" ref="BV52" si="599">BV50/((BV97+BV98)/1000)</f>
        <v>0.26436740058316832</v>
      </c>
      <c r="BW52" s="4">
        <f t="shared" si="571"/>
        <v>0.37464497243974715</v>
      </c>
      <c r="BX52" s="4">
        <f t="shared" ref="BX52:BZ52" si="600">BX50/((BX97+BX98)/1000)</f>
        <v>0.37464497243974715</v>
      </c>
      <c r="BY52" s="4">
        <f t="shared" si="600"/>
        <v>0.37464497243974715</v>
      </c>
      <c r="BZ52" s="4">
        <f t="shared" si="600"/>
        <v>0.37464497243974715</v>
      </c>
      <c r="CA52" s="4">
        <f t="shared" si="571"/>
        <v>0.37464497243974715</v>
      </c>
      <c r="CB52" s="4">
        <f t="shared" ref="CB52:CC52" si="601">CB50/((CB97+CB98)/1000)</f>
        <v>0.37464497243974715</v>
      </c>
      <c r="CC52" s="4">
        <f t="shared" si="601"/>
        <v>0.37464497243974715</v>
      </c>
      <c r="CD52" s="4">
        <f t="shared" ref="CD52" si="602">CD50/((CD97+CD98)/1000)</f>
        <v>0.13861863980270644</v>
      </c>
      <c r="CE52" s="4">
        <f t="shared" si="571"/>
        <v>0.37464497243974715</v>
      </c>
      <c r="CF52" s="4">
        <f t="shared" si="571"/>
        <v>0.37464497243974715</v>
      </c>
      <c r="CG52" s="4">
        <f t="shared" ref="CG52" si="603">CG50/((CG97+CG98)/1000)</f>
        <v>0.325375262256207</v>
      </c>
    </row>
    <row r="53" spans="1:85">
      <c r="A53" s="16" t="s">
        <v>82</v>
      </c>
      <c r="C53" s="4">
        <f t="shared" ref="C53:J53" si="604">C51/((C97+C98)/1000)</f>
        <v>4.0983413734887161E-2</v>
      </c>
      <c r="D53" s="4">
        <f t="shared" si="604"/>
        <v>4.0983413734887161E-2</v>
      </c>
      <c r="E53" s="4">
        <f t="shared" si="604"/>
        <v>4.0983413734887161E-2</v>
      </c>
      <c r="F53" s="4">
        <f t="shared" si="604"/>
        <v>2.0491706867443581E-2</v>
      </c>
      <c r="G53" s="4">
        <f t="shared" si="604"/>
        <v>4.0983413734887161E-2</v>
      </c>
      <c r="H53" s="4">
        <f t="shared" si="604"/>
        <v>4.0983413734887161E-2</v>
      </c>
      <c r="I53" s="4">
        <f t="shared" si="604"/>
        <v>4.0983413734887161E-2</v>
      </c>
      <c r="J53" s="4">
        <f t="shared" si="604"/>
        <v>4.4275238492899216E-2</v>
      </c>
      <c r="K53" s="4">
        <f t="shared" ref="K53:CF53" si="605">K51/((K97+K98)/1000)</f>
        <v>4.0983413734887161E-2</v>
      </c>
      <c r="L53" s="4">
        <f t="shared" ref="L53" si="606">L51/((L97+L98)/1000)</f>
        <v>4.0983413734887161E-2</v>
      </c>
      <c r="M53" s="4">
        <f t="shared" si="605"/>
        <v>4.3720380653869219E-2</v>
      </c>
      <c r="N53" s="4">
        <f t="shared" ref="N53:P53" si="607">N51/((N97+N98)/1000)</f>
        <v>4.3720380653869219E-2</v>
      </c>
      <c r="O53" s="4">
        <f t="shared" si="607"/>
        <v>4.3720380653869219E-2</v>
      </c>
      <c r="P53" s="4">
        <f t="shared" si="607"/>
        <v>2.1860190326934609E-2</v>
      </c>
      <c r="Q53" s="4">
        <f t="shared" si="605"/>
        <v>4.3720380653869219E-2</v>
      </c>
      <c r="R53" s="4">
        <f t="shared" ref="R53:S53" si="608">R51/((R97+R98)/1000)</f>
        <v>4.3720380653869219E-2</v>
      </c>
      <c r="S53" s="4">
        <f t="shared" si="608"/>
        <v>2.1860190326934609E-2</v>
      </c>
      <c r="T53" s="4">
        <f t="shared" ref="T53" si="609">T51/((T97+T98)/1000)</f>
        <v>4.5287916252922583E-2</v>
      </c>
      <c r="U53" s="4">
        <f t="shared" si="605"/>
        <v>4.3720380653869219E-2</v>
      </c>
      <c r="V53" s="4">
        <f t="shared" ref="V53" si="610">V51/((V97+V98)/1000)</f>
        <v>4.3720380653869219E-2</v>
      </c>
      <c r="W53" s="4">
        <f>W51/((W97+W98)/1000)</f>
        <v>4.9646697613267766E-2</v>
      </c>
      <c r="X53" s="4">
        <f t="shared" ref="X53" si="611">X51/((X97+X98)/1000)</f>
        <v>4.9646697613267766E-2</v>
      </c>
      <c r="Y53" s="4">
        <f t="shared" ref="Y53:AA53" si="612">Y51/((Y97+Y98)/1000)</f>
        <v>4.9646697613267766E-2</v>
      </c>
      <c r="Z53" s="4">
        <f t="shared" si="612"/>
        <v>4.9646697613267766E-2</v>
      </c>
      <c r="AA53" s="4">
        <f t="shared" si="612"/>
        <v>2.4823348806633883E-2</v>
      </c>
      <c r="AB53" s="4">
        <f t="shared" si="605"/>
        <v>4.9646697613267766E-2</v>
      </c>
      <c r="AC53" s="4">
        <f t="shared" ref="AC53:AD53" si="613">AC51/((AC97+AC98)/1000)</f>
        <v>4.9646697613267766E-2</v>
      </c>
      <c r="AD53" s="4">
        <f t="shared" si="613"/>
        <v>2.4823348806633883E-2</v>
      </c>
      <c r="AE53" s="4">
        <f t="shared" ref="AE53" si="614">AE51/((AE97+AE98)/1000)</f>
        <v>5.4425915828587586E-2</v>
      </c>
      <c r="AF53" s="4">
        <f t="shared" si="605"/>
        <v>4.9646697613267766E-2</v>
      </c>
      <c r="AG53" s="4">
        <f t="shared" ref="AG53" si="615">AG51/((AG97+AG98)/1000)</f>
        <v>4.9646697613267766E-2</v>
      </c>
      <c r="AH53" s="4">
        <f t="shared" si="605"/>
        <v>5.109166154836068E-2</v>
      </c>
      <c r="AI53" s="4">
        <f t="shared" ref="AI53" si="616">AI51/((AI97+AI98)/1000)</f>
        <v>5.109166154836068E-2</v>
      </c>
      <c r="AJ53" s="4">
        <f t="shared" ref="AJ53:AL53" si="617">AJ51/((AJ97+AJ98)/1000)</f>
        <v>5.109166154836068E-2</v>
      </c>
      <c r="AK53" s="4">
        <f t="shared" si="617"/>
        <v>5.109166154836068E-2</v>
      </c>
      <c r="AL53" s="4">
        <f t="shared" si="617"/>
        <v>2.554583077418034E-2</v>
      </c>
      <c r="AM53" s="4">
        <f t="shared" si="605"/>
        <v>5.109166154836068E-2</v>
      </c>
      <c r="AN53" s="4">
        <f t="shared" ref="AN53:AO53" si="618">AN51/((AN97+AN98)/1000)</f>
        <v>5.109166154836068E-2</v>
      </c>
      <c r="AO53" s="4">
        <f t="shared" si="618"/>
        <v>2.554583077418034E-2</v>
      </c>
      <c r="AP53" s="4">
        <f t="shared" ref="AP53" si="619">AP51/((AP97+AP98)/1000)</f>
        <v>5.4960552484571955E-2</v>
      </c>
      <c r="AQ53" s="4">
        <f t="shared" si="605"/>
        <v>5.109166154836068E-2</v>
      </c>
      <c r="AR53" s="4">
        <f t="shared" ref="AR53" si="620">AR51/((AR97+AR98)/1000)</f>
        <v>5.109166154836068E-2</v>
      </c>
      <c r="AS53" s="4">
        <f t="shared" si="605"/>
        <v>5.2536625483453593E-2</v>
      </c>
      <c r="AT53" s="4">
        <f t="shared" ref="AT53" si="621">AT51/((AT97+AT98)/1000)</f>
        <v>5.2536625483453593E-2</v>
      </c>
      <c r="AU53" s="4">
        <f t="shared" ref="AU53:AW53" si="622">AU51/((AU97+AU98)/1000)</f>
        <v>5.2536625483453593E-2</v>
      </c>
      <c r="AV53" s="4">
        <f t="shared" si="622"/>
        <v>5.2536625483453593E-2</v>
      </c>
      <c r="AW53" s="4">
        <f t="shared" si="622"/>
        <v>2.6268312741726797E-2</v>
      </c>
      <c r="AX53" s="4">
        <f t="shared" si="605"/>
        <v>5.2536625483453593E-2</v>
      </c>
      <c r="AY53" s="4">
        <f t="shared" ref="AY53:AZ53" si="623">AY51/((AY97+AY98)/1000)</f>
        <v>5.2536625483453593E-2</v>
      </c>
      <c r="AZ53" s="4">
        <f t="shared" si="623"/>
        <v>5.2536625483453593E-2</v>
      </c>
      <c r="BA53" s="4">
        <f t="shared" ref="BA53" si="624">BA51/((BA97+BA98)/1000)</f>
        <v>5.5495189140556345E-2</v>
      </c>
      <c r="BB53" s="4">
        <f t="shared" si="605"/>
        <v>5.2536625483453593E-2</v>
      </c>
      <c r="BC53" s="4">
        <f t="shared" ref="BC53" si="625">BC51/((BC97+BC98)/1000)</f>
        <v>5.2536625483453593E-2</v>
      </c>
      <c r="BD53" s="4">
        <f t="shared" si="605"/>
        <v>4.8500684161891912E-2</v>
      </c>
      <c r="BE53" s="4">
        <f t="shared" ref="BE53:BG53" si="626">BE51/((BE97+BE98)/1000)</f>
        <v>4.8500684161891912E-2</v>
      </c>
      <c r="BF53" s="4">
        <f t="shared" si="626"/>
        <v>4.8500684161891912E-2</v>
      </c>
      <c r="BG53" s="4">
        <f t="shared" si="626"/>
        <v>2.4250342080945956E-2</v>
      </c>
      <c r="BH53" s="4">
        <f t="shared" si="605"/>
        <v>4.8500684161891912E-2</v>
      </c>
      <c r="BI53" s="4">
        <f t="shared" ref="BI53:BJ53" si="627">BI51/((BI97+BI98)/1000)</f>
        <v>4.8500684161891912E-2</v>
      </c>
      <c r="BJ53" s="4">
        <f t="shared" si="627"/>
        <v>2.4250342080945956E-2</v>
      </c>
      <c r="BK53" s="4">
        <f t="shared" ref="BK53" si="628">BK51/((BK97+BK98)/1000)</f>
        <v>5.5692111484426744E-2</v>
      </c>
      <c r="BL53" s="4">
        <f t="shared" ref="BL53" si="629">BL51/((BL97+BL98)/1000)</f>
        <v>4.8500684161891912E-2</v>
      </c>
      <c r="BM53" s="4">
        <f t="shared" si="605"/>
        <v>5.4208166163903698E-2</v>
      </c>
      <c r="BN53" s="4">
        <f t="shared" ref="BN53:BP53" si="630">BN51/((BN97+BN98)/1000)</f>
        <v>5.4208166163903698E-2</v>
      </c>
      <c r="BO53" s="4">
        <f t="shared" si="630"/>
        <v>5.4208166163903698E-2</v>
      </c>
      <c r="BP53" s="4">
        <f t="shared" si="630"/>
        <v>2.7104083081951849E-2</v>
      </c>
      <c r="BQ53" s="4">
        <f t="shared" si="605"/>
        <v>5.4208166163903698E-2</v>
      </c>
      <c r="BR53" s="4">
        <f t="shared" ref="BR53:BS53" si="631">BR51/((BR97+BR98)/1000)</f>
        <v>5.4208166163903698E-2</v>
      </c>
      <c r="BS53" s="4">
        <f t="shared" si="631"/>
        <v>2.7104083081951849E-2</v>
      </c>
      <c r="BT53" s="4">
        <f t="shared" ref="BT53" si="632">BT51/((BT97+BT98)/1000)</f>
        <v>5.7803879825171108E-2</v>
      </c>
      <c r="BU53" s="4">
        <f t="shared" si="605"/>
        <v>5.4208166163903698E-2</v>
      </c>
      <c r="BV53" s="4">
        <f t="shared" ref="BV53" si="633">BV51/((BV97+BV98)/1000)</f>
        <v>5.4208166163903698E-2</v>
      </c>
      <c r="BW53" s="4">
        <f t="shared" si="605"/>
        <v>5.2891054932670191E-2</v>
      </c>
      <c r="BX53" s="4">
        <f t="shared" ref="BX53:BZ53" si="634">BX51/((BX97+BX98)/1000)</f>
        <v>5.2891054932670191E-2</v>
      </c>
      <c r="BY53" s="4">
        <f t="shared" si="634"/>
        <v>5.2891054932670191E-2</v>
      </c>
      <c r="BZ53" s="4">
        <f t="shared" si="634"/>
        <v>2.6445527466335095E-2</v>
      </c>
      <c r="CA53" s="4">
        <f t="shared" si="605"/>
        <v>5.2891054932670191E-2</v>
      </c>
      <c r="CB53" s="4">
        <f t="shared" ref="CB53:CC53" si="635">CB51/((CB97+CB98)/1000)</f>
        <v>5.2891054932670191E-2</v>
      </c>
      <c r="CC53" s="4">
        <f t="shared" si="635"/>
        <v>2.6445527466335095E-2</v>
      </c>
      <c r="CD53" s="4">
        <f t="shared" ref="CD53" si="636">CD51/((CD97+CD98)/1000)</f>
        <v>5.7316548669614699E-2</v>
      </c>
      <c r="CE53" s="4">
        <f t="shared" si="605"/>
        <v>5.2891054932670191E-2</v>
      </c>
      <c r="CF53" s="4">
        <f t="shared" si="605"/>
        <v>5.2891054932670191E-2</v>
      </c>
      <c r="CG53" s="4">
        <f t="shared" ref="CG53" si="637">CG51/((CG97+CG98)/1000)</f>
        <v>5.2891054932670191E-2</v>
      </c>
    </row>
    <row r="54" spans="1:85">
      <c r="A54" s="16" t="s">
        <v>83</v>
      </c>
      <c r="C54" s="30">
        <v>4.7499999999999999E-3</v>
      </c>
      <c r="D54" s="30">
        <v>4.7499999999999999E-3</v>
      </c>
      <c r="E54" s="30">
        <v>4.7499999999999999E-3</v>
      </c>
      <c r="F54" s="30">
        <v>4.7499999999999999E-3</v>
      </c>
      <c r="G54" s="30">
        <v>4.7499999999999999E-3</v>
      </c>
      <c r="H54" s="30">
        <v>4.7499999999999999E-3</v>
      </c>
      <c r="I54" s="30">
        <v>4.7499999999999999E-3</v>
      </c>
      <c r="J54" s="30">
        <v>4.7499999999999999E-3</v>
      </c>
      <c r="K54" s="30">
        <v>4.7499999999999999E-3</v>
      </c>
      <c r="L54" s="30">
        <v>4.7499999999999999E-3</v>
      </c>
      <c r="M54" s="30">
        <v>4.7499999999999999E-3</v>
      </c>
      <c r="N54" s="30">
        <v>4.7499999999999999E-3</v>
      </c>
      <c r="O54" s="30">
        <v>4.7499999999999999E-3</v>
      </c>
      <c r="P54" s="30">
        <v>4.7499999999999999E-3</v>
      </c>
      <c r="Q54" s="30">
        <v>4.7499999999999999E-3</v>
      </c>
      <c r="R54" s="30">
        <v>4.7499999999999999E-3</v>
      </c>
      <c r="S54" s="30">
        <v>4.7499999999999999E-3</v>
      </c>
      <c r="T54" s="30">
        <v>4.7499999999999999E-3</v>
      </c>
      <c r="U54" s="30">
        <v>4.7499999999999999E-3</v>
      </c>
      <c r="V54" s="30">
        <v>4.7499999999999999E-3</v>
      </c>
      <c r="W54" s="30">
        <v>4.7499999999999999E-3</v>
      </c>
      <c r="X54" s="30">
        <v>4.7499999999999999E-3</v>
      </c>
      <c r="Y54" s="30">
        <v>4.7499999999999999E-3</v>
      </c>
      <c r="Z54" s="30">
        <v>4.7499999999999999E-3</v>
      </c>
      <c r="AA54" s="30">
        <v>4.7499999999999999E-3</v>
      </c>
      <c r="AB54" s="30">
        <v>4.7499999999999999E-3</v>
      </c>
      <c r="AC54" s="30">
        <v>4.7499999999999999E-3</v>
      </c>
      <c r="AD54" s="30">
        <v>4.7499999999999999E-3</v>
      </c>
      <c r="AE54" s="30">
        <v>4.7499999999999999E-3</v>
      </c>
      <c r="AF54" s="30">
        <v>4.7499999999999999E-3</v>
      </c>
      <c r="AG54" s="30">
        <v>4.7499999999999999E-3</v>
      </c>
      <c r="AH54" s="30">
        <v>4.7499999999999999E-3</v>
      </c>
      <c r="AI54" s="30">
        <v>4.7499999999999999E-3</v>
      </c>
      <c r="AJ54" s="30">
        <v>4.7499999999999999E-3</v>
      </c>
      <c r="AK54" s="30">
        <v>4.7499999999999999E-3</v>
      </c>
      <c r="AL54" s="30">
        <v>4.7499999999999999E-3</v>
      </c>
      <c r="AM54" s="30">
        <v>4.7499999999999999E-3</v>
      </c>
      <c r="AN54" s="30">
        <v>4.7499999999999999E-3</v>
      </c>
      <c r="AO54" s="30">
        <v>4.7499999999999999E-3</v>
      </c>
      <c r="AP54" s="30">
        <v>4.7499999999999999E-3</v>
      </c>
      <c r="AQ54" s="30">
        <v>4.7499999999999999E-3</v>
      </c>
      <c r="AR54" s="30">
        <v>4.7499999999999999E-3</v>
      </c>
      <c r="AS54" s="30">
        <v>4.7499999999999999E-3</v>
      </c>
      <c r="AT54" s="30">
        <v>4.7499999999999999E-3</v>
      </c>
      <c r="AU54" s="30">
        <v>4.7499999999999999E-3</v>
      </c>
      <c r="AV54" s="30">
        <v>4.7499999999999999E-3</v>
      </c>
      <c r="AW54" s="30">
        <v>4.7499999999999999E-3</v>
      </c>
      <c r="AX54" s="30">
        <v>4.7499999999999999E-3</v>
      </c>
      <c r="AY54" s="30">
        <v>4.7499999999999999E-3</v>
      </c>
      <c r="AZ54" s="30">
        <v>4.7499999999999999E-3</v>
      </c>
      <c r="BA54" s="30">
        <v>4.7499999999999999E-3</v>
      </c>
      <c r="BB54" s="30">
        <v>4.7499999999999999E-3</v>
      </c>
      <c r="BC54" s="30">
        <v>4.7499999999999999E-3</v>
      </c>
      <c r="BD54" s="30">
        <v>4.7499999999999999E-3</v>
      </c>
      <c r="BE54" s="30">
        <v>4.7499999999999999E-3</v>
      </c>
      <c r="BF54" s="30">
        <v>4.7499999999999999E-3</v>
      </c>
      <c r="BG54" s="30">
        <v>4.7499999999999999E-3</v>
      </c>
      <c r="BH54" s="30">
        <v>4.7499999999999999E-3</v>
      </c>
      <c r="BI54" s="30">
        <v>4.7499999999999999E-3</v>
      </c>
      <c r="BJ54" s="30">
        <v>4.7499999999999999E-3</v>
      </c>
      <c r="BK54" s="30">
        <v>4.7499999999999999E-3</v>
      </c>
      <c r="BL54" s="30">
        <v>4.7499999999999999E-3</v>
      </c>
      <c r="BM54" s="30">
        <v>4.7499999999999999E-3</v>
      </c>
      <c r="BN54" s="30">
        <v>4.7499999999999999E-3</v>
      </c>
      <c r="BO54" s="30">
        <v>4.7499999999999999E-3</v>
      </c>
      <c r="BP54" s="30">
        <v>4.7499999999999999E-3</v>
      </c>
      <c r="BQ54" s="30">
        <v>4.7499999999999999E-3</v>
      </c>
      <c r="BR54" s="30">
        <v>4.7499999999999999E-3</v>
      </c>
      <c r="BS54" s="30">
        <v>4.7499999999999999E-3</v>
      </c>
      <c r="BT54" s="30">
        <v>4.7499999999999999E-3</v>
      </c>
      <c r="BU54" s="30">
        <v>4.7499999999999999E-3</v>
      </c>
      <c r="BV54" s="30">
        <v>4.7499999999999999E-3</v>
      </c>
      <c r="BW54" s="30">
        <v>4.7499999999999999E-3</v>
      </c>
      <c r="BX54" s="30">
        <v>4.7499999999999999E-3</v>
      </c>
      <c r="BY54" s="30">
        <v>4.7499999999999999E-3</v>
      </c>
      <c r="BZ54" s="30">
        <v>4.7499999999999999E-3</v>
      </c>
      <c r="CA54" s="30">
        <v>4.7499999999999999E-3</v>
      </c>
      <c r="CB54" s="30">
        <v>4.7499999999999999E-3</v>
      </c>
      <c r="CC54" s="30">
        <v>4.7499999999999999E-3</v>
      </c>
      <c r="CD54" s="30">
        <v>4.7499999999999999E-3</v>
      </c>
      <c r="CE54" s="30">
        <v>4.7499999999999999E-3</v>
      </c>
      <c r="CF54" s="30">
        <v>4.7499999999999999E-3</v>
      </c>
      <c r="CG54" s="30">
        <v>4.7499999999999999E-3</v>
      </c>
    </row>
    <row r="55" spans="1:85">
      <c r="A55" s="16" t="s">
        <v>84</v>
      </c>
      <c r="C55" s="30">
        <f>C41/(C98/1000)</f>
        <v>4.3601897237463074</v>
      </c>
      <c r="D55" s="30">
        <f t="shared" ref="D55:BO55" si="638">D41/(D98/1000)</f>
        <v>4.3601897237463074</v>
      </c>
      <c r="E55" s="30">
        <f t="shared" si="638"/>
        <v>4.3601897237463074</v>
      </c>
      <c r="F55" s="30">
        <f t="shared" si="638"/>
        <v>4.3601897237463074</v>
      </c>
      <c r="G55" s="30">
        <f t="shared" si="638"/>
        <v>4.3601897237463074</v>
      </c>
      <c r="H55" s="30">
        <f t="shared" si="638"/>
        <v>4.3601897237463074</v>
      </c>
      <c r="I55" s="30">
        <f t="shared" si="638"/>
        <v>4.3601897237463074</v>
      </c>
      <c r="J55" s="30">
        <f t="shared" si="638"/>
        <v>4.3601897237463074</v>
      </c>
      <c r="K55" s="30">
        <f t="shared" si="638"/>
        <v>4.3601897237463074</v>
      </c>
      <c r="L55" s="30">
        <f t="shared" si="638"/>
        <v>4.3601897237463074</v>
      </c>
      <c r="M55" s="30">
        <f t="shared" si="638"/>
        <v>4.3601897237463074</v>
      </c>
      <c r="N55" s="30">
        <f t="shared" si="638"/>
        <v>4.3601897237463074</v>
      </c>
      <c r="O55" s="30">
        <f t="shared" si="638"/>
        <v>4.3601897237463074</v>
      </c>
      <c r="P55" s="30">
        <f t="shared" si="638"/>
        <v>4.3601897237463074</v>
      </c>
      <c r="Q55" s="30">
        <f t="shared" si="638"/>
        <v>4.3601897237463074</v>
      </c>
      <c r="R55" s="30">
        <f t="shared" si="638"/>
        <v>4.3601897237463074</v>
      </c>
      <c r="S55" s="30">
        <f t="shared" si="638"/>
        <v>4.3601897237463074</v>
      </c>
      <c r="T55" s="30">
        <f t="shared" si="638"/>
        <v>4.3601897237463074</v>
      </c>
      <c r="U55" s="30">
        <f t="shared" si="638"/>
        <v>4.3601897237463074</v>
      </c>
      <c r="V55" s="30">
        <f t="shared" si="638"/>
        <v>4.3601897237463074</v>
      </c>
      <c r="W55" s="30">
        <f>W41/(W98/1000)</f>
        <v>5.3303345017975339</v>
      </c>
      <c r="X55" s="30">
        <f t="shared" si="638"/>
        <v>5.3303345017975339</v>
      </c>
      <c r="Y55" s="30">
        <f t="shared" si="638"/>
        <v>5.3303345017975339</v>
      </c>
      <c r="Z55" s="30">
        <f t="shared" si="638"/>
        <v>5.3303345017975339</v>
      </c>
      <c r="AA55" s="30">
        <f t="shared" si="638"/>
        <v>5.3303345017975339</v>
      </c>
      <c r="AB55" s="30">
        <f t="shared" si="638"/>
        <v>5.3303345017975339</v>
      </c>
      <c r="AC55" s="30">
        <f t="shared" si="638"/>
        <v>5.3303345017975339</v>
      </c>
      <c r="AD55" s="30">
        <f t="shared" si="638"/>
        <v>5.3303345017975339</v>
      </c>
      <c r="AE55" s="30">
        <f t="shared" si="638"/>
        <v>5.3303345017975339</v>
      </c>
      <c r="AF55" s="30">
        <f t="shared" si="638"/>
        <v>5.3303345017975339</v>
      </c>
      <c r="AG55" s="30">
        <f t="shared" si="638"/>
        <v>5.3303345017975339</v>
      </c>
      <c r="AH55" s="30">
        <f t="shared" si="638"/>
        <v>5.3303345017975339</v>
      </c>
      <c r="AI55" s="30">
        <f t="shared" si="638"/>
        <v>5.3303345017975339</v>
      </c>
      <c r="AJ55" s="30">
        <f t="shared" si="638"/>
        <v>5.3303345017975339</v>
      </c>
      <c r="AK55" s="30">
        <f t="shared" si="638"/>
        <v>5.3303345017975339</v>
      </c>
      <c r="AL55" s="30">
        <f t="shared" si="638"/>
        <v>5.3303345017975339</v>
      </c>
      <c r="AM55" s="30">
        <f t="shared" si="638"/>
        <v>5.3303345017975339</v>
      </c>
      <c r="AN55" s="30">
        <f t="shared" si="638"/>
        <v>5.3303345017975339</v>
      </c>
      <c r="AO55" s="30">
        <f t="shared" si="638"/>
        <v>5.3303345017975339</v>
      </c>
      <c r="AP55" s="30">
        <f t="shared" si="638"/>
        <v>5.3303345017975339</v>
      </c>
      <c r="AQ55" s="30">
        <f t="shared" si="638"/>
        <v>5.3303345017975339</v>
      </c>
      <c r="AR55" s="30">
        <f t="shared" si="638"/>
        <v>5.3303345017975339</v>
      </c>
      <c r="AS55" s="30">
        <f t="shared" si="638"/>
        <v>5.3303345017975339</v>
      </c>
      <c r="AT55" s="30">
        <f t="shared" si="638"/>
        <v>5.3303345017975339</v>
      </c>
      <c r="AU55" s="30">
        <f t="shared" si="638"/>
        <v>5.3303345017975339</v>
      </c>
      <c r="AV55" s="30">
        <f t="shared" si="638"/>
        <v>5.3303345017975339</v>
      </c>
      <c r="AW55" s="30">
        <f t="shared" si="638"/>
        <v>5.3303345017975339</v>
      </c>
      <c r="AX55" s="30">
        <f t="shared" si="638"/>
        <v>5.3303345017975339</v>
      </c>
      <c r="AY55" s="30">
        <f t="shared" si="638"/>
        <v>5.3303345017975339</v>
      </c>
      <c r="AZ55" s="30">
        <f t="shared" si="638"/>
        <v>5.3303345017975339</v>
      </c>
      <c r="BA55" s="30">
        <f t="shared" si="638"/>
        <v>5.3303345017975339</v>
      </c>
      <c r="BB55" s="30">
        <f t="shared" si="638"/>
        <v>5.3303345017975339</v>
      </c>
      <c r="BC55" s="30">
        <f t="shared" si="638"/>
        <v>5.3303345017975339</v>
      </c>
      <c r="BD55" s="30">
        <f t="shared" si="638"/>
        <v>5.7451032851289145</v>
      </c>
      <c r="BE55" s="30">
        <f t="shared" si="638"/>
        <v>5.7451032851289145</v>
      </c>
      <c r="BF55" s="30">
        <f t="shared" si="638"/>
        <v>5.7451032851289145</v>
      </c>
      <c r="BG55" s="30">
        <f t="shared" si="638"/>
        <v>5.7451032851289145</v>
      </c>
      <c r="BH55" s="30">
        <f t="shared" si="638"/>
        <v>5.7451032851289145</v>
      </c>
      <c r="BI55" s="30">
        <f t="shared" si="638"/>
        <v>5.7451032851289145</v>
      </c>
      <c r="BJ55" s="30">
        <f t="shared" si="638"/>
        <v>5.7451032851289145</v>
      </c>
      <c r="BK55" s="30">
        <f t="shared" si="638"/>
        <v>5.7451032851289145</v>
      </c>
      <c r="BL55" s="30">
        <f t="shared" si="638"/>
        <v>5.7451032851289145</v>
      </c>
      <c r="BM55" s="30">
        <f t="shared" si="638"/>
        <v>5.7451032851289145</v>
      </c>
      <c r="BN55" s="30">
        <f t="shared" si="638"/>
        <v>5.7451032851289145</v>
      </c>
      <c r="BO55" s="30">
        <f t="shared" si="638"/>
        <v>5.7451032851289145</v>
      </c>
      <c r="BP55" s="30">
        <f t="shared" ref="BP55:CG55" si="639">BP41/(BP98/1000)</f>
        <v>5.7451032851289145</v>
      </c>
      <c r="BQ55" s="30">
        <f t="shared" si="639"/>
        <v>5.7451032851289145</v>
      </c>
      <c r="BR55" s="30">
        <f t="shared" si="639"/>
        <v>5.7451032851289145</v>
      </c>
      <c r="BS55" s="30">
        <f t="shared" si="639"/>
        <v>5.7451032851289145</v>
      </c>
      <c r="BT55" s="30">
        <f t="shared" si="639"/>
        <v>5.7451032851289145</v>
      </c>
      <c r="BU55" s="30">
        <f t="shared" si="639"/>
        <v>5.7451032851289145</v>
      </c>
      <c r="BV55" s="30">
        <f t="shared" si="639"/>
        <v>5.7451032851289145</v>
      </c>
      <c r="BW55" s="30">
        <f t="shared" si="639"/>
        <v>5.7451032851289137</v>
      </c>
      <c r="BX55" s="30">
        <f t="shared" si="639"/>
        <v>5.7451032851289137</v>
      </c>
      <c r="BY55" s="30">
        <f t="shared" si="639"/>
        <v>5.7451032851289137</v>
      </c>
      <c r="BZ55" s="30">
        <f t="shared" si="639"/>
        <v>5.7451032851289137</v>
      </c>
      <c r="CA55" s="30">
        <f t="shared" si="639"/>
        <v>5.7451032851289137</v>
      </c>
      <c r="CB55" s="30">
        <f t="shared" si="639"/>
        <v>5.7451032851289137</v>
      </c>
      <c r="CC55" s="30">
        <f t="shared" si="639"/>
        <v>5.7451032851289137</v>
      </c>
      <c r="CD55" s="30">
        <f t="shared" si="639"/>
        <v>5.7451032851289137</v>
      </c>
      <c r="CE55" s="30">
        <f t="shared" si="639"/>
        <v>5.7451032851289137</v>
      </c>
      <c r="CF55" s="30">
        <f t="shared" si="639"/>
        <v>5.7451032851289137</v>
      </c>
      <c r="CG55" s="30">
        <f t="shared" si="639"/>
        <v>5.7451032851289137</v>
      </c>
    </row>
    <row r="56" spans="1:85">
      <c r="A56" s="16" t="s">
        <v>85</v>
      </c>
      <c r="C56" s="30">
        <f>C54 *C55*44/28</f>
        <v>3.2545701866534937E-2</v>
      </c>
      <c r="D56" s="30">
        <f t="shared" ref="D56:BO56" si="640">D54 *D55*44/28</f>
        <v>3.2545701866534937E-2</v>
      </c>
      <c r="E56" s="30">
        <f t="shared" si="640"/>
        <v>3.2545701866534937E-2</v>
      </c>
      <c r="F56" s="30">
        <f t="shared" si="640"/>
        <v>3.2545701866534937E-2</v>
      </c>
      <c r="G56" s="30">
        <f t="shared" si="640"/>
        <v>3.2545701866534937E-2</v>
      </c>
      <c r="H56" s="30">
        <f t="shared" si="640"/>
        <v>3.2545701866534937E-2</v>
      </c>
      <c r="I56" s="30">
        <f t="shared" si="640"/>
        <v>3.2545701866534937E-2</v>
      </c>
      <c r="J56" s="30">
        <f t="shared" si="640"/>
        <v>3.2545701866534937E-2</v>
      </c>
      <c r="K56" s="30">
        <f t="shared" si="640"/>
        <v>3.2545701866534937E-2</v>
      </c>
      <c r="L56" s="30">
        <f t="shared" si="640"/>
        <v>3.2545701866534937E-2</v>
      </c>
      <c r="M56" s="30">
        <f t="shared" si="640"/>
        <v>3.2545701866534937E-2</v>
      </c>
      <c r="N56" s="30">
        <f t="shared" si="640"/>
        <v>3.2545701866534937E-2</v>
      </c>
      <c r="O56" s="30">
        <f t="shared" si="640"/>
        <v>3.2545701866534937E-2</v>
      </c>
      <c r="P56" s="30">
        <f t="shared" si="640"/>
        <v>3.2545701866534937E-2</v>
      </c>
      <c r="Q56" s="30">
        <f t="shared" si="640"/>
        <v>3.2545701866534937E-2</v>
      </c>
      <c r="R56" s="30">
        <f t="shared" si="640"/>
        <v>3.2545701866534937E-2</v>
      </c>
      <c r="S56" s="30">
        <f t="shared" si="640"/>
        <v>3.2545701866534937E-2</v>
      </c>
      <c r="T56" s="30">
        <f t="shared" si="640"/>
        <v>3.2545701866534937E-2</v>
      </c>
      <c r="U56" s="30">
        <f t="shared" si="640"/>
        <v>3.2545701866534937E-2</v>
      </c>
      <c r="V56" s="30">
        <f t="shared" si="640"/>
        <v>3.2545701866534937E-2</v>
      </c>
      <c r="W56" s="30">
        <f>W54 *W55*44/28</f>
        <v>3.978713967413159E-2</v>
      </c>
      <c r="X56" s="30">
        <f t="shared" si="640"/>
        <v>3.978713967413159E-2</v>
      </c>
      <c r="Y56" s="30">
        <f t="shared" si="640"/>
        <v>3.978713967413159E-2</v>
      </c>
      <c r="Z56" s="30">
        <f t="shared" si="640"/>
        <v>3.978713967413159E-2</v>
      </c>
      <c r="AA56" s="30">
        <f t="shared" si="640"/>
        <v>3.978713967413159E-2</v>
      </c>
      <c r="AB56" s="30">
        <f t="shared" si="640"/>
        <v>3.978713967413159E-2</v>
      </c>
      <c r="AC56" s="30">
        <f t="shared" si="640"/>
        <v>3.978713967413159E-2</v>
      </c>
      <c r="AD56" s="30">
        <f t="shared" si="640"/>
        <v>3.978713967413159E-2</v>
      </c>
      <c r="AE56" s="30">
        <f t="shared" si="640"/>
        <v>3.978713967413159E-2</v>
      </c>
      <c r="AF56" s="30">
        <f t="shared" si="640"/>
        <v>3.978713967413159E-2</v>
      </c>
      <c r="AG56" s="30">
        <f t="shared" si="640"/>
        <v>3.978713967413159E-2</v>
      </c>
      <c r="AH56" s="30">
        <f t="shared" si="640"/>
        <v>3.978713967413159E-2</v>
      </c>
      <c r="AI56" s="30">
        <f t="shared" si="640"/>
        <v>3.978713967413159E-2</v>
      </c>
      <c r="AJ56" s="30">
        <f t="shared" si="640"/>
        <v>3.978713967413159E-2</v>
      </c>
      <c r="AK56" s="30">
        <f t="shared" si="640"/>
        <v>3.978713967413159E-2</v>
      </c>
      <c r="AL56" s="30">
        <f t="shared" si="640"/>
        <v>3.978713967413159E-2</v>
      </c>
      <c r="AM56" s="30">
        <f t="shared" si="640"/>
        <v>3.978713967413159E-2</v>
      </c>
      <c r="AN56" s="30">
        <f t="shared" si="640"/>
        <v>3.978713967413159E-2</v>
      </c>
      <c r="AO56" s="30">
        <f t="shared" si="640"/>
        <v>3.978713967413159E-2</v>
      </c>
      <c r="AP56" s="30">
        <f t="shared" si="640"/>
        <v>3.978713967413159E-2</v>
      </c>
      <c r="AQ56" s="30">
        <f t="shared" si="640"/>
        <v>3.978713967413159E-2</v>
      </c>
      <c r="AR56" s="30">
        <f t="shared" si="640"/>
        <v>3.978713967413159E-2</v>
      </c>
      <c r="AS56" s="30">
        <f t="shared" si="640"/>
        <v>3.978713967413159E-2</v>
      </c>
      <c r="AT56" s="30">
        <f t="shared" si="640"/>
        <v>3.978713967413159E-2</v>
      </c>
      <c r="AU56" s="30">
        <f t="shared" si="640"/>
        <v>3.978713967413159E-2</v>
      </c>
      <c r="AV56" s="30">
        <f t="shared" si="640"/>
        <v>3.978713967413159E-2</v>
      </c>
      <c r="AW56" s="30">
        <f t="shared" si="640"/>
        <v>3.978713967413159E-2</v>
      </c>
      <c r="AX56" s="30">
        <f t="shared" si="640"/>
        <v>3.978713967413159E-2</v>
      </c>
      <c r="AY56" s="30">
        <f t="shared" si="640"/>
        <v>3.978713967413159E-2</v>
      </c>
      <c r="AZ56" s="30">
        <f t="shared" si="640"/>
        <v>3.978713967413159E-2</v>
      </c>
      <c r="BA56" s="30">
        <f t="shared" si="640"/>
        <v>3.978713967413159E-2</v>
      </c>
      <c r="BB56" s="30">
        <f t="shared" si="640"/>
        <v>3.978713967413159E-2</v>
      </c>
      <c r="BC56" s="30">
        <f t="shared" si="640"/>
        <v>3.978713967413159E-2</v>
      </c>
      <c r="BD56" s="30">
        <f t="shared" si="640"/>
        <v>4.2883092378283687E-2</v>
      </c>
      <c r="BE56" s="30">
        <f t="shared" si="640"/>
        <v>4.2883092378283687E-2</v>
      </c>
      <c r="BF56" s="30">
        <f t="shared" si="640"/>
        <v>4.2883092378283687E-2</v>
      </c>
      <c r="BG56" s="30">
        <f t="shared" si="640"/>
        <v>4.2883092378283687E-2</v>
      </c>
      <c r="BH56" s="30">
        <f t="shared" si="640"/>
        <v>4.2883092378283687E-2</v>
      </c>
      <c r="BI56" s="30">
        <f t="shared" si="640"/>
        <v>4.2883092378283687E-2</v>
      </c>
      <c r="BJ56" s="30">
        <f t="shared" si="640"/>
        <v>4.2883092378283687E-2</v>
      </c>
      <c r="BK56" s="30">
        <f t="shared" si="640"/>
        <v>4.2883092378283687E-2</v>
      </c>
      <c r="BL56" s="30">
        <f t="shared" si="640"/>
        <v>4.2883092378283687E-2</v>
      </c>
      <c r="BM56" s="30">
        <f t="shared" si="640"/>
        <v>4.2883092378283687E-2</v>
      </c>
      <c r="BN56" s="30">
        <f t="shared" si="640"/>
        <v>4.2883092378283687E-2</v>
      </c>
      <c r="BO56" s="30">
        <f t="shared" si="640"/>
        <v>4.2883092378283687E-2</v>
      </c>
      <c r="BP56" s="30">
        <f t="shared" ref="BP56:CG56" si="641">BP54 *BP55*44/28</f>
        <v>4.2883092378283687E-2</v>
      </c>
      <c r="BQ56" s="30">
        <f t="shared" si="641"/>
        <v>4.2883092378283687E-2</v>
      </c>
      <c r="BR56" s="30">
        <f t="shared" si="641"/>
        <v>4.2883092378283687E-2</v>
      </c>
      <c r="BS56" s="30">
        <f t="shared" si="641"/>
        <v>4.2883092378283687E-2</v>
      </c>
      <c r="BT56" s="30">
        <f t="shared" si="641"/>
        <v>4.2883092378283687E-2</v>
      </c>
      <c r="BU56" s="30">
        <f t="shared" si="641"/>
        <v>4.2883092378283687E-2</v>
      </c>
      <c r="BV56" s="30">
        <f t="shared" si="641"/>
        <v>4.2883092378283687E-2</v>
      </c>
      <c r="BW56" s="30">
        <f t="shared" si="641"/>
        <v>4.288309237828368E-2</v>
      </c>
      <c r="BX56" s="30">
        <f t="shared" si="641"/>
        <v>4.288309237828368E-2</v>
      </c>
      <c r="BY56" s="30">
        <f t="shared" si="641"/>
        <v>4.288309237828368E-2</v>
      </c>
      <c r="BZ56" s="30">
        <f t="shared" si="641"/>
        <v>4.288309237828368E-2</v>
      </c>
      <c r="CA56" s="30">
        <f t="shared" si="641"/>
        <v>4.288309237828368E-2</v>
      </c>
      <c r="CB56" s="30">
        <f t="shared" si="641"/>
        <v>4.288309237828368E-2</v>
      </c>
      <c r="CC56" s="30">
        <f t="shared" si="641"/>
        <v>4.288309237828368E-2</v>
      </c>
      <c r="CD56" s="30">
        <f t="shared" si="641"/>
        <v>4.288309237828368E-2</v>
      </c>
      <c r="CE56" s="30">
        <f t="shared" si="641"/>
        <v>4.288309237828368E-2</v>
      </c>
      <c r="CF56" s="30">
        <f t="shared" si="641"/>
        <v>4.288309237828368E-2</v>
      </c>
      <c r="CG56" s="30">
        <f t="shared" si="641"/>
        <v>4.288309237828368E-2</v>
      </c>
    </row>
    <row r="57" spans="1:85">
      <c r="A57" s="16" t="s">
        <v>86</v>
      </c>
      <c r="C57" s="19">
        <v>1</v>
      </c>
      <c r="D57" s="19">
        <v>1</v>
      </c>
      <c r="E57" s="19">
        <v>1</v>
      </c>
      <c r="F57" s="19">
        <v>1</v>
      </c>
      <c r="G57" s="19">
        <v>1</v>
      </c>
      <c r="H57" s="19">
        <v>1</v>
      </c>
      <c r="I57" s="19">
        <v>1</v>
      </c>
      <c r="J57" s="19">
        <v>1</v>
      </c>
      <c r="K57" s="19">
        <v>1</v>
      </c>
      <c r="L57" s="19">
        <v>1</v>
      </c>
      <c r="M57" s="19">
        <v>1</v>
      </c>
      <c r="N57" s="19">
        <v>1</v>
      </c>
      <c r="O57" s="19">
        <v>1</v>
      </c>
      <c r="P57" s="19">
        <v>1</v>
      </c>
      <c r="Q57" s="19">
        <v>1</v>
      </c>
      <c r="R57" s="19">
        <v>1</v>
      </c>
      <c r="S57" s="19">
        <v>1</v>
      </c>
      <c r="T57" s="19">
        <v>1</v>
      </c>
      <c r="U57" s="19">
        <v>1</v>
      </c>
      <c r="V57" s="19">
        <v>1</v>
      </c>
      <c r="W57" s="19">
        <v>1</v>
      </c>
      <c r="X57" s="19">
        <v>1</v>
      </c>
      <c r="Y57" s="19">
        <v>1</v>
      </c>
      <c r="Z57" s="19">
        <v>1</v>
      </c>
      <c r="AA57" s="19">
        <v>1</v>
      </c>
      <c r="AB57" s="19">
        <v>1</v>
      </c>
      <c r="AC57" s="19">
        <v>1</v>
      </c>
      <c r="AD57" s="19">
        <v>1</v>
      </c>
      <c r="AE57" s="19">
        <v>1</v>
      </c>
      <c r="AF57" s="19">
        <v>1</v>
      </c>
      <c r="AG57" s="19">
        <v>1</v>
      </c>
      <c r="AH57" s="19">
        <v>1</v>
      </c>
      <c r="AI57" s="19">
        <v>1</v>
      </c>
      <c r="AJ57" s="19">
        <v>1</v>
      </c>
      <c r="AK57" s="19">
        <v>1</v>
      </c>
      <c r="AL57" s="19">
        <v>1</v>
      </c>
      <c r="AM57" s="19">
        <v>1</v>
      </c>
      <c r="AN57" s="19">
        <v>1</v>
      </c>
      <c r="AO57" s="19">
        <v>1</v>
      </c>
      <c r="AP57" s="19">
        <v>1</v>
      </c>
      <c r="AQ57" s="19">
        <v>1</v>
      </c>
      <c r="AR57" s="19">
        <v>1</v>
      </c>
      <c r="AS57" s="19">
        <v>1</v>
      </c>
      <c r="AT57" s="19">
        <v>1</v>
      </c>
      <c r="AU57" s="19">
        <v>1</v>
      </c>
      <c r="AV57" s="19">
        <v>1</v>
      </c>
      <c r="AW57" s="19">
        <v>1</v>
      </c>
      <c r="AX57" s="19">
        <v>1</v>
      </c>
      <c r="AY57" s="19">
        <v>1</v>
      </c>
      <c r="AZ57" s="19">
        <v>1</v>
      </c>
      <c r="BA57" s="19">
        <v>1</v>
      </c>
      <c r="BB57" s="19">
        <v>1</v>
      </c>
      <c r="BC57" s="19">
        <v>1</v>
      </c>
      <c r="BD57" s="19">
        <v>1</v>
      </c>
      <c r="BE57" s="19">
        <v>1</v>
      </c>
      <c r="BF57" s="19">
        <v>1</v>
      </c>
      <c r="BG57" s="19">
        <v>1</v>
      </c>
      <c r="BH57" s="19">
        <v>1</v>
      </c>
      <c r="BI57" s="19">
        <v>1</v>
      </c>
      <c r="BJ57" s="19">
        <v>1</v>
      </c>
      <c r="BK57" s="19">
        <v>1</v>
      </c>
      <c r="BL57" s="19">
        <v>1</v>
      </c>
      <c r="BM57" s="19">
        <v>1</v>
      </c>
      <c r="BN57" s="19">
        <v>1</v>
      </c>
      <c r="BO57" s="19">
        <v>1</v>
      </c>
      <c r="BP57" s="19">
        <v>1</v>
      </c>
      <c r="BQ57" s="19">
        <v>1</v>
      </c>
      <c r="BR57" s="19">
        <v>1</v>
      </c>
      <c r="BS57" s="19">
        <v>1</v>
      </c>
      <c r="BT57" s="19">
        <v>1</v>
      </c>
      <c r="BU57" s="19">
        <v>1</v>
      </c>
      <c r="BV57" s="19">
        <v>1</v>
      </c>
      <c r="BW57" s="19">
        <v>1</v>
      </c>
      <c r="BX57" s="19">
        <v>1</v>
      </c>
      <c r="BY57" s="19">
        <v>1</v>
      </c>
      <c r="BZ57" s="19">
        <v>1</v>
      </c>
      <c r="CA57" s="19">
        <v>1</v>
      </c>
      <c r="CB57" s="19">
        <v>1</v>
      </c>
      <c r="CC57" s="19">
        <v>1</v>
      </c>
      <c r="CD57" s="19">
        <v>1</v>
      </c>
      <c r="CE57" s="19">
        <v>1</v>
      </c>
      <c r="CF57" s="19">
        <v>1</v>
      </c>
      <c r="CG57" s="19">
        <v>1</v>
      </c>
    </row>
    <row r="58" spans="1:85">
      <c r="A58" s="16" t="s">
        <v>87</v>
      </c>
      <c r="C58" s="30">
        <f>SUM(C52:C53)*C57/100*44/28</f>
        <v>5.0231721433480888E-3</v>
      </c>
      <c r="D58" s="30">
        <f t="shared" ref="D58:BO58" si="642">SUM(D52:D53)*D57/100*44/28</f>
        <v>5.0231721433480888E-3</v>
      </c>
      <c r="E58" s="30">
        <f t="shared" si="642"/>
        <v>5.0231721433480888E-3</v>
      </c>
      <c r="F58" s="30">
        <f t="shared" si="642"/>
        <v>4.7011596068596891E-3</v>
      </c>
      <c r="G58" s="30">
        <f t="shared" si="642"/>
        <v>5.0231721433480888E-3</v>
      </c>
      <c r="H58" s="30">
        <f t="shared" si="642"/>
        <v>5.0231721433480888E-3</v>
      </c>
      <c r="I58" s="30">
        <f t="shared" si="642"/>
        <v>5.0231721433480888E-3</v>
      </c>
      <c r="J58" s="30">
        <f t="shared" si="642"/>
        <v>2.3160381637829359E-3</v>
      </c>
      <c r="K58" s="30">
        <f t="shared" si="642"/>
        <v>5.0231721433480888E-3</v>
      </c>
      <c r="L58" s="30">
        <f t="shared" si="642"/>
        <v>4.4472687604647319E-3</v>
      </c>
      <c r="M58" s="30">
        <f t="shared" si="642"/>
        <v>2.7723426818804645E-3</v>
      </c>
      <c r="N58" s="30">
        <f t="shared" si="642"/>
        <v>2.7723426818804645E-3</v>
      </c>
      <c r="O58" s="30">
        <f t="shared" si="642"/>
        <v>2.7723426818804645E-3</v>
      </c>
      <c r="P58" s="30">
        <f t="shared" si="642"/>
        <v>2.4288254053143493E-3</v>
      </c>
      <c r="Q58" s="30">
        <f t="shared" si="642"/>
        <v>2.7723426818804645E-3</v>
      </c>
      <c r="R58" s="30">
        <f t="shared" si="642"/>
        <v>2.7723426818804645E-3</v>
      </c>
      <c r="S58" s="30">
        <f t="shared" si="642"/>
        <v>2.4288254053143493E-3</v>
      </c>
      <c r="T58" s="30">
        <f t="shared" si="642"/>
        <v>1.4832312630399156E-3</v>
      </c>
      <c r="U58" s="30">
        <f t="shared" si="642"/>
        <v>2.7723426818804645E-3</v>
      </c>
      <c r="V58" s="30">
        <f t="shared" si="642"/>
        <v>2.4981029757455324E-3</v>
      </c>
      <c r="W58" s="30">
        <f>SUM(W52:W53)*W57/100*44/28</f>
        <v>7.1380037054744683E-3</v>
      </c>
      <c r="X58" s="30">
        <f t="shared" si="642"/>
        <v>7.1380037054744683E-3</v>
      </c>
      <c r="Y58" s="30">
        <f t="shared" si="642"/>
        <v>7.1380037054744683E-3</v>
      </c>
      <c r="Z58" s="30">
        <f t="shared" si="642"/>
        <v>7.1380037054744683E-3</v>
      </c>
      <c r="AA58" s="30">
        <f t="shared" si="642"/>
        <v>6.7479225099416496E-3</v>
      </c>
      <c r="AB58" s="30">
        <f t="shared" si="642"/>
        <v>7.1380037054744683E-3</v>
      </c>
      <c r="AC58" s="30">
        <f t="shared" si="642"/>
        <v>7.1380037054744683E-3</v>
      </c>
      <c r="AD58" s="30">
        <f t="shared" si="642"/>
        <v>6.7479225099416496E-3</v>
      </c>
      <c r="AE58" s="30">
        <f t="shared" si="642"/>
        <v>3.2076656779233587E-3</v>
      </c>
      <c r="AF58" s="30">
        <f t="shared" si="642"/>
        <v>7.1380037054744683E-3</v>
      </c>
      <c r="AG58" s="30">
        <f t="shared" si="642"/>
        <v>6.3018814510800375E-3</v>
      </c>
      <c r="AH58" s="30">
        <f t="shared" si="642"/>
        <v>5.9496928883766278E-3</v>
      </c>
      <c r="AI58" s="30">
        <f t="shared" si="642"/>
        <v>5.9496928883766278E-3</v>
      </c>
      <c r="AJ58" s="30">
        <f t="shared" si="642"/>
        <v>5.9496928883766278E-3</v>
      </c>
      <c r="AK58" s="30">
        <f t="shared" si="642"/>
        <v>5.9496928883766278E-3</v>
      </c>
      <c r="AL58" s="30">
        <f t="shared" si="642"/>
        <v>5.5482584047823651E-3</v>
      </c>
      <c r="AM58" s="30">
        <f t="shared" si="642"/>
        <v>5.9496928883766278E-3</v>
      </c>
      <c r="AN58" s="30">
        <f t="shared" si="642"/>
        <v>5.9496928883766278E-3</v>
      </c>
      <c r="AO58" s="30">
        <f t="shared" si="642"/>
        <v>5.5482584047823651E-3</v>
      </c>
      <c r="AP58" s="30">
        <f t="shared" si="642"/>
        <v>2.7679906755971569E-3</v>
      </c>
      <c r="AQ58" s="30">
        <f t="shared" si="642"/>
        <v>5.9496928883766278E-3</v>
      </c>
      <c r="AR58" s="30">
        <f t="shared" si="642"/>
        <v>5.2728320157716113E-3</v>
      </c>
      <c r="AS58" s="30">
        <f t="shared" si="642"/>
        <v>4.7613820712787873E-3</v>
      </c>
      <c r="AT58" s="30">
        <f t="shared" si="642"/>
        <v>4.7613820712787873E-3</v>
      </c>
      <c r="AU58" s="30">
        <f t="shared" si="642"/>
        <v>4.7613820712787873E-3</v>
      </c>
      <c r="AV58" s="30">
        <f t="shared" si="642"/>
        <v>4.7613820712787873E-3</v>
      </c>
      <c r="AW58" s="30">
        <f t="shared" si="642"/>
        <v>4.3485942996230797E-3</v>
      </c>
      <c r="AX58" s="30">
        <f t="shared" si="642"/>
        <v>4.7613820712787873E-3</v>
      </c>
      <c r="AY58" s="30">
        <f t="shared" si="642"/>
        <v>4.7613820712787873E-3</v>
      </c>
      <c r="AZ58" s="30">
        <f t="shared" si="642"/>
        <v>4.7613820712787873E-3</v>
      </c>
      <c r="BA58" s="30">
        <f t="shared" si="642"/>
        <v>2.328315673270956E-3</v>
      </c>
      <c r="BB58" s="30">
        <f t="shared" si="642"/>
        <v>4.7613820712787873E-3</v>
      </c>
      <c r="BC58" s="30">
        <f t="shared" si="642"/>
        <v>4.243782580463186E-3</v>
      </c>
      <c r="BD58" s="30">
        <f t="shared" si="642"/>
        <v>1.0328980583058991E-2</v>
      </c>
      <c r="BE58" s="30">
        <f t="shared" si="642"/>
        <v>1.0328980583058991E-2</v>
      </c>
      <c r="BF58" s="30">
        <f t="shared" si="642"/>
        <v>1.0328980583058991E-2</v>
      </c>
      <c r="BG58" s="30">
        <f t="shared" si="642"/>
        <v>9.9479037789298418E-3</v>
      </c>
      <c r="BH58" s="30">
        <f t="shared" si="642"/>
        <v>1.0328980583058991E-2</v>
      </c>
      <c r="BI58" s="30">
        <f t="shared" si="642"/>
        <v>1.0328980583058991E-2</v>
      </c>
      <c r="BJ58" s="30">
        <f t="shared" si="642"/>
        <v>9.9479037789298418E-3</v>
      </c>
      <c r="BK58" s="30">
        <f t="shared" si="642"/>
        <v>4.4148877325743893E-3</v>
      </c>
      <c r="BL58" s="30">
        <f t="shared" si="642"/>
        <v>9.0708433408721624E-3</v>
      </c>
      <c r="BM58" s="30">
        <f t="shared" si="642"/>
        <v>5.6352560985474028E-3</v>
      </c>
      <c r="BN58" s="30">
        <f t="shared" si="642"/>
        <v>5.6352560985474028E-3</v>
      </c>
      <c r="BO58" s="30">
        <f t="shared" si="642"/>
        <v>5.6352560985474028E-3</v>
      </c>
      <c r="BP58" s="30">
        <f t="shared" ref="BP58:CG58" si="643">SUM(BP52:BP53)*BP57/100*44/28</f>
        <v>5.2093347929738744E-3</v>
      </c>
      <c r="BQ58" s="30">
        <f t="shared" si="643"/>
        <v>5.6352560985474028E-3</v>
      </c>
      <c r="BR58" s="30">
        <f t="shared" si="643"/>
        <v>5.6352560985474028E-3</v>
      </c>
      <c r="BS58" s="30">
        <f t="shared" si="643"/>
        <v>5.2093347929738744E-3</v>
      </c>
      <c r="BT58" s="30">
        <f t="shared" si="643"/>
        <v>2.6782096733051022E-3</v>
      </c>
      <c r="BU58" s="30">
        <f t="shared" si="643"/>
        <v>5.6352560985474028E-3</v>
      </c>
      <c r="BV58" s="30">
        <f t="shared" si="643"/>
        <v>5.0061874774539883E-3</v>
      </c>
      <c r="BW58" s="30">
        <f t="shared" si="643"/>
        <v>6.7184232872808444E-3</v>
      </c>
      <c r="BX58" s="30">
        <f t="shared" si="643"/>
        <v>6.7184232872808444E-3</v>
      </c>
      <c r="BY58" s="30">
        <f t="shared" si="643"/>
        <v>6.7184232872808444E-3</v>
      </c>
      <c r="BZ58" s="30">
        <f t="shared" si="643"/>
        <v>6.3028507128098646E-3</v>
      </c>
      <c r="CA58" s="30">
        <f t="shared" si="643"/>
        <v>6.7184232872808444E-3</v>
      </c>
      <c r="CB58" s="30">
        <f t="shared" si="643"/>
        <v>6.7184232872808444E-3</v>
      </c>
      <c r="CC58" s="30">
        <f t="shared" si="643"/>
        <v>6.3028507128098646E-3</v>
      </c>
      <c r="CD58" s="30">
        <f t="shared" si="643"/>
        <v>3.0789815331364748E-3</v>
      </c>
      <c r="CE58" s="30">
        <f t="shared" si="643"/>
        <v>6.7184232872808444E-3</v>
      </c>
      <c r="CF58" s="30">
        <f t="shared" si="643"/>
        <v>6.7184232872808444E-3</v>
      </c>
      <c r="CG58" s="30">
        <f t="shared" si="643"/>
        <v>5.9441849843966414E-3</v>
      </c>
    </row>
    <row r="59" spans="1:85">
      <c r="A59" s="3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4"/>
      <c r="BX59" s="4"/>
      <c r="BY59" s="4"/>
      <c r="BZ59" s="4"/>
      <c r="CA59" s="4"/>
      <c r="CB59" s="4"/>
      <c r="CC59" s="4"/>
      <c r="CD59" s="4"/>
      <c r="CE59" s="4"/>
      <c r="CF59" s="4"/>
      <c r="CG59" s="4"/>
    </row>
    <row r="60" spans="1:85">
      <c r="A60" s="23" t="s">
        <v>88</v>
      </c>
      <c r="C60" s="3">
        <v>1</v>
      </c>
      <c r="D60" s="3">
        <v>1</v>
      </c>
      <c r="E60" s="3">
        <v>1</v>
      </c>
      <c r="F60" s="3">
        <f>1-0.5</f>
        <v>0.5</v>
      </c>
      <c r="G60" s="3">
        <v>1</v>
      </c>
      <c r="H60" s="3">
        <v>1</v>
      </c>
      <c r="I60" s="3">
        <f>1-0.5</f>
        <v>0.5</v>
      </c>
      <c r="J60" s="3">
        <f>1-0.63</f>
        <v>0.37</v>
      </c>
      <c r="K60" s="3">
        <v>1</v>
      </c>
      <c r="L60" s="3">
        <v>1</v>
      </c>
      <c r="M60" s="3">
        <v>1</v>
      </c>
      <c r="N60" s="3">
        <v>1</v>
      </c>
      <c r="O60" s="3">
        <v>1</v>
      </c>
      <c r="P60" s="3">
        <f>1-0.5</f>
        <v>0.5</v>
      </c>
      <c r="Q60" s="3">
        <v>1</v>
      </c>
      <c r="R60" s="3">
        <v>1</v>
      </c>
      <c r="S60" s="3">
        <f>1-0.5</f>
        <v>0.5</v>
      </c>
      <c r="T60" s="3">
        <f>1-0.63</f>
        <v>0.37</v>
      </c>
      <c r="U60" s="3">
        <v>1</v>
      </c>
      <c r="V60" s="3">
        <v>1</v>
      </c>
      <c r="W60" s="3">
        <v>1</v>
      </c>
      <c r="X60" s="3">
        <v>1</v>
      </c>
      <c r="Y60" s="3">
        <v>1</v>
      </c>
      <c r="Z60" s="3">
        <v>1</v>
      </c>
      <c r="AA60" s="3">
        <f>1-0.5</f>
        <v>0.5</v>
      </c>
      <c r="AB60" s="3">
        <v>1</v>
      </c>
      <c r="AC60" s="3">
        <v>1</v>
      </c>
      <c r="AD60" s="3">
        <f>1-0.5</f>
        <v>0.5</v>
      </c>
      <c r="AE60" s="3">
        <f>1-0.63</f>
        <v>0.37</v>
      </c>
      <c r="AF60" s="3">
        <v>1</v>
      </c>
      <c r="AG60" s="3">
        <v>1</v>
      </c>
      <c r="AH60" s="3">
        <v>1</v>
      </c>
      <c r="AI60" s="3">
        <v>1</v>
      </c>
      <c r="AJ60" s="3">
        <v>1</v>
      </c>
      <c r="AK60" s="3">
        <v>1</v>
      </c>
      <c r="AL60" s="3">
        <f>1-0.5</f>
        <v>0.5</v>
      </c>
      <c r="AM60" s="3">
        <v>1</v>
      </c>
      <c r="AN60" s="3">
        <v>1</v>
      </c>
      <c r="AO60" s="3">
        <f>1-0.5</f>
        <v>0.5</v>
      </c>
      <c r="AP60" s="3">
        <f>1-0.63</f>
        <v>0.37</v>
      </c>
      <c r="AQ60" s="3">
        <v>1</v>
      </c>
      <c r="AR60" s="3">
        <v>1</v>
      </c>
      <c r="AS60" s="3">
        <v>1</v>
      </c>
      <c r="AT60" s="3">
        <v>1</v>
      </c>
      <c r="AU60" s="3">
        <v>1</v>
      </c>
      <c r="AV60" s="3">
        <v>1</v>
      </c>
      <c r="AW60" s="3">
        <f>1-0.5</f>
        <v>0.5</v>
      </c>
      <c r="AX60" s="3">
        <v>1</v>
      </c>
      <c r="AY60" s="3">
        <v>1</v>
      </c>
      <c r="AZ60" s="3">
        <f>1-0.5</f>
        <v>0.5</v>
      </c>
      <c r="BA60" s="3">
        <f>1-0.63</f>
        <v>0.37</v>
      </c>
      <c r="BB60" s="3">
        <v>1</v>
      </c>
      <c r="BC60" s="3">
        <v>1</v>
      </c>
      <c r="BD60" s="3">
        <v>1</v>
      </c>
      <c r="BE60" s="3">
        <v>1</v>
      </c>
      <c r="BF60" s="3">
        <v>1</v>
      </c>
      <c r="BG60" s="3">
        <f>1-0.5</f>
        <v>0.5</v>
      </c>
      <c r="BH60" s="3">
        <v>1</v>
      </c>
      <c r="BI60" s="3">
        <v>1</v>
      </c>
      <c r="BJ60" s="3">
        <f>1-0.5</f>
        <v>0.5</v>
      </c>
      <c r="BK60" s="3">
        <f>1-0.63</f>
        <v>0.37</v>
      </c>
      <c r="BL60" s="3">
        <v>1</v>
      </c>
      <c r="BM60" s="3">
        <v>1</v>
      </c>
      <c r="BN60" s="3">
        <v>1</v>
      </c>
      <c r="BO60" s="3">
        <v>1</v>
      </c>
      <c r="BP60" s="3">
        <f>1-0.5</f>
        <v>0.5</v>
      </c>
      <c r="BQ60" s="3">
        <v>1</v>
      </c>
      <c r="BR60" s="3">
        <v>1</v>
      </c>
      <c r="BS60" s="3">
        <f>1-0.5</f>
        <v>0.5</v>
      </c>
      <c r="BT60" s="3">
        <f>1-0.63</f>
        <v>0.37</v>
      </c>
      <c r="BU60" s="3">
        <v>1</v>
      </c>
      <c r="BV60" s="3">
        <v>1</v>
      </c>
      <c r="BW60" s="3">
        <v>1</v>
      </c>
      <c r="BX60" s="3">
        <v>1</v>
      </c>
      <c r="BY60" s="3">
        <v>1</v>
      </c>
      <c r="BZ60" s="3">
        <f>1-0.5</f>
        <v>0.5</v>
      </c>
      <c r="CA60" s="3">
        <v>1</v>
      </c>
      <c r="CB60" s="3">
        <v>1</v>
      </c>
      <c r="CC60" s="3">
        <f>1-0.5</f>
        <v>0.5</v>
      </c>
      <c r="CD60" s="3">
        <f>1-0.63</f>
        <v>0.37</v>
      </c>
      <c r="CE60" s="3">
        <v>1</v>
      </c>
      <c r="CF60" s="3">
        <v>1</v>
      </c>
      <c r="CG60" s="3">
        <v>1</v>
      </c>
    </row>
    <row r="61" spans="1:85">
      <c r="A61" s="23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  <c r="BS61" s="4"/>
      <c r="BT61" s="4"/>
      <c r="BU61" s="4"/>
      <c r="BV61" s="4"/>
      <c r="BW61" s="4"/>
      <c r="BX61" s="4"/>
      <c r="BY61" s="4"/>
      <c r="BZ61" s="4"/>
      <c r="CA61" s="4"/>
      <c r="CB61" s="4"/>
      <c r="CC61" s="4"/>
      <c r="CD61" s="4"/>
      <c r="CE61" s="4"/>
      <c r="CF61" s="4"/>
      <c r="CG61" s="4"/>
    </row>
    <row r="62" spans="1:85">
      <c r="A62" s="2" t="s">
        <v>89</v>
      </c>
      <c r="B62" t="s">
        <v>90</v>
      </c>
      <c r="C62" s="1">
        <v>19.2</v>
      </c>
      <c r="D62" s="1">
        <v>19.2</v>
      </c>
      <c r="E62" s="1">
        <v>19.2</v>
      </c>
      <c r="F62" s="1">
        <v>19.2</v>
      </c>
      <c r="G62" s="1">
        <v>19.2</v>
      </c>
      <c r="H62" s="1">
        <v>19.2</v>
      </c>
      <c r="I62" s="1">
        <v>19.2</v>
      </c>
      <c r="J62" s="1">
        <v>19.2</v>
      </c>
      <c r="K62" s="1">
        <v>19.2</v>
      </c>
      <c r="L62" s="1">
        <v>19.2</v>
      </c>
      <c r="M62" s="1">
        <v>78.599999999999994</v>
      </c>
      <c r="N62" s="1">
        <v>78.599999999999994</v>
      </c>
      <c r="O62" s="1">
        <v>78.599999999999994</v>
      </c>
      <c r="P62" s="1">
        <v>78.599999999999994</v>
      </c>
      <c r="Q62" s="1">
        <v>78.599999999999994</v>
      </c>
      <c r="R62" s="1">
        <v>78.599999999999994</v>
      </c>
      <c r="S62" s="1">
        <v>78.599999999999994</v>
      </c>
      <c r="T62" s="1">
        <v>78.599999999999994</v>
      </c>
      <c r="U62" s="1">
        <v>78.599999999999994</v>
      </c>
      <c r="V62" s="1">
        <v>78.599999999999994</v>
      </c>
      <c r="W62" s="1">
        <v>49.2</v>
      </c>
      <c r="X62" s="1">
        <v>49.2</v>
      </c>
      <c r="Y62" s="1">
        <v>49.2</v>
      </c>
      <c r="Z62" s="1">
        <v>49.2</v>
      </c>
      <c r="AA62" s="1">
        <v>49.2</v>
      </c>
      <c r="AB62" s="1">
        <v>49.2</v>
      </c>
      <c r="AC62" s="1">
        <v>49.2</v>
      </c>
      <c r="AD62" s="1">
        <v>49.2</v>
      </c>
      <c r="AE62" s="1">
        <v>49.2</v>
      </c>
      <c r="AF62" s="1">
        <v>49.2</v>
      </c>
      <c r="AG62" s="1">
        <v>49.2</v>
      </c>
      <c r="AH62" s="1">
        <f t="shared" ref="AH62:AR62" si="644">17.6+20.7</f>
        <v>38.299999999999997</v>
      </c>
      <c r="AI62" s="1">
        <f t="shared" si="644"/>
        <v>38.299999999999997</v>
      </c>
      <c r="AJ62" s="1">
        <f t="shared" si="644"/>
        <v>38.299999999999997</v>
      </c>
      <c r="AK62" s="1">
        <f t="shared" si="644"/>
        <v>38.299999999999997</v>
      </c>
      <c r="AL62" s="1">
        <f t="shared" si="644"/>
        <v>38.299999999999997</v>
      </c>
      <c r="AM62" s="1">
        <f t="shared" si="644"/>
        <v>38.299999999999997</v>
      </c>
      <c r="AN62" s="1">
        <f t="shared" si="644"/>
        <v>38.299999999999997</v>
      </c>
      <c r="AO62" s="1">
        <f t="shared" si="644"/>
        <v>38.299999999999997</v>
      </c>
      <c r="AP62" s="1">
        <f t="shared" si="644"/>
        <v>38.299999999999997</v>
      </c>
      <c r="AQ62" s="1">
        <f t="shared" si="644"/>
        <v>38.299999999999997</v>
      </c>
      <c r="AR62" s="1">
        <f t="shared" si="644"/>
        <v>38.299999999999997</v>
      </c>
      <c r="AS62" s="1">
        <v>10.6</v>
      </c>
      <c r="AT62" s="1">
        <v>10.6</v>
      </c>
      <c r="AU62" s="1">
        <v>10.6</v>
      </c>
      <c r="AV62" s="1">
        <v>10.6</v>
      </c>
      <c r="AW62" s="1">
        <v>10.6</v>
      </c>
      <c r="AX62" s="1">
        <v>10.6</v>
      </c>
      <c r="AY62" s="1">
        <v>10.6</v>
      </c>
      <c r="AZ62" s="1">
        <v>10.6</v>
      </c>
      <c r="BA62" s="1">
        <v>10.6</v>
      </c>
      <c r="BB62" s="1">
        <v>10.6</v>
      </c>
      <c r="BC62" s="1">
        <v>10.6</v>
      </c>
      <c r="BD62" s="1">
        <v>16.8</v>
      </c>
      <c r="BE62" s="1">
        <v>16.8</v>
      </c>
      <c r="BF62" s="1">
        <v>16.8</v>
      </c>
      <c r="BG62" s="1">
        <v>16.8</v>
      </c>
      <c r="BH62" s="1">
        <v>16.8</v>
      </c>
      <c r="BI62" s="1">
        <v>16.8</v>
      </c>
      <c r="BJ62" s="1">
        <v>16.8</v>
      </c>
      <c r="BK62" s="1">
        <v>16.8</v>
      </c>
      <c r="BL62" s="1">
        <v>16.8</v>
      </c>
      <c r="BM62" s="1">
        <v>83.3</v>
      </c>
      <c r="BN62" s="1">
        <v>83.3</v>
      </c>
      <c r="BO62" s="1">
        <v>83.3</v>
      </c>
      <c r="BP62" s="1">
        <v>83.3</v>
      </c>
      <c r="BQ62" s="1">
        <v>83.3</v>
      </c>
      <c r="BR62" s="1">
        <v>83.3</v>
      </c>
      <c r="BS62" s="1">
        <v>83.3</v>
      </c>
      <c r="BT62" s="1">
        <v>83.3</v>
      </c>
      <c r="BU62" s="1">
        <v>83.3</v>
      </c>
      <c r="BV62" s="1">
        <v>83.3</v>
      </c>
      <c r="BW62" s="1">
        <f t="shared" ref="BW62:CG62" si="645">57.9+31.8</f>
        <v>89.7</v>
      </c>
      <c r="BX62" s="1">
        <f t="shared" si="645"/>
        <v>89.7</v>
      </c>
      <c r="BY62" s="1">
        <f t="shared" si="645"/>
        <v>89.7</v>
      </c>
      <c r="BZ62" s="1">
        <f t="shared" si="645"/>
        <v>89.7</v>
      </c>
      <c r="CA62" s="1">
        <f t="shared" si="645"/>
        <v>89.7</v>
      </c>
      <c r="CB62" s="1">
        <f t="shared" si="645"/>
        <v>89.7</v>
      </c>
      <c r="CC62" s="1">
        <f t="shared" si="645"/>
        <v>89.7</v>
      </c>
      <c r="CD62" s="1">
        <f t="shared" si="645"/>
        <v>89.7</v>
      </c>
      <c r="CE62" s="1">
        <f t="shared" si="645"/>
        <v>89.7</v>
      </c>
      <c r="CF62" s="1">
        <f t="shared" si="645"/>
        <v>89.7</v>
      </c>
      <c r="CG62" s="1">
        <f t="shared" si="645"/>
        <v>89.7</v>
      </c>
    </row>
    <row r="63" spans="1:85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</row>
    <row r="64" spans="1:85">
      <c r="A64" s="2" t="s">
        <v>91</v>
      </c>
      <c r="B64" s="2" t="s">
        <v>92</v>
      </c>
      <c r="C64" s="3">
        <v>18.600000000000001</v>
      </c>
      <c r="D64" s="3">
        <v>18.600000000000001</v>
      </c>
      <c r="E64" s="3">
        <v>18.600000000000001</v>
      </c>
      <c r="F64" s="3">
        <v>18.600000000000001</v>
      </c>
      <c r="G64" s="3">
        <v>18.600000000000001</v>
      </c>
      <c r="H64" s="3">
        <v>18.600000000000001</v>
      </c>
      <c r="I64" s="3">
        <v>18.600000000000001</v>
      </c>
      <c r="J64" s="3">
        <v>18.600000000000001</v>
      </c>
      <c r="K64" s="3">
        <v>18.600000000000001</v>
      </c>
      <c r="L64" s="3">
        <f>18.6-1.8</f>
        <v>16.8</v>
      </c>
      <c r="M64" s="3">
        <v>18.600000000000001</v>
      </c>
      <c r="N64" s="3">
        <v>18.600000000000001</v>
      </c>
      <c r="O64" s="3">
        <v>18.600000000000001</v>
      </c>
      <c r="P64" s="3">
        <v>18.600000000000001</v>
      </c>
      <c r="Q64" s="3">
        <v>18.600000000000001</v>
      </c>
      <c r="R64" s="3">
        <v>18.600000000000001</v>
      </c>
      <c r="S64" s="3">
        <v>18.600000000000001</v>
      </c>
      <c r="T64" s="3">
        <v>18.600000000000001</v>
      </c>
      <c r="U64" s="3">
        <v>18.600000000000001</v>
      </c>
      <c r="V64" s="3">
        <f>18.6-1.8</f>
        <v>16.8</v>
      </c>
      <c r="W64" s="3">
        <v>18.600000000000001</v>
      </c>
      <c r="X64" s="3">
        <v>18.600000000000001</v>
      </c>
      <c r="Y64" s="3">
        <v>18.600000000000001</v>
      </c>
      <c r="Z64" s="3">
        <v>18.600000000000001</v>
      </c>
      <c r="AA64" s="3">
        <v>18.600000000000001</v>
      </c>
      <c r="AB64" s="3">
        <v>18.600000000000001</v>
      </c>
      <c r="AC64" s="3">
        <v>18.600000000000001</v>
      </c>
      <c r="AD64" s="3">
        <v>18.600000000000001</v>
      </c>
      <c r="AE64" s="3">
        <v>18.600000000000001</v>
      </c>
      <c r="AF64" s="3">
        <v>18.600000000000001</v>
      </c>
      <c r="AG64" s="3">
        <f>18.6-1.8</f>
        <v>16.8</v>
      </c>
      <c r="AH64" s="3">
        <v>18.600000000000001</v>
      </c>
      <c r="AI64" s="3">
        <v>18.600000000000001</v>
      </c>
      <c r="AJ64" s="3">
        <v>18.600000000000001</v>
      </c>
      <c r="AK64" s="3">
        <v>18.600000000000001</v>
      </c>
      <c r="AL64" s="3">
        <v>18.600000000000001</v>
      </c>
      <c r="AM64" s="3">
        <v>18.600000000000001</v>
      </c>
      <c r="AN64" s="3">
        <v>18.600000000000001</v>
      </c>
      <c r="AO64" s="3">
        <v>18.600000000000001</v>
      </c>
      <c r="AP64" s="3">
        <v>18.600000000000001</v>
      </c>
      <c r="AQ64" s="3">
        <v>18.600000000000001</v>
      </c>
      <c r="AR64" s="3">
        <v>16.8</v>
      </c>
      <c r="AS64" s="3">
        <v>18.600000000000001</v>
      </c>
      <c r="AT64" s="3">
        <v>18.600000000000001</v>
      </c>
      <c r="AU64" s="3">
        <v>18.600000000000001</v>
      </c>
      <c r="AV64" s="3">
        <v>18.600000000000001</v>
      </c>
      <c r="AW64" s="3">
        <v>18.600000000000001</v>
      </c>
      <c r="AX64" s="3">
        <v>18.600000000000001</v>
      </c>
      <c r="AY64" s="3">
        <v>18.600000000000001</v>
      </c>
      <c r="AZ64" s="3">
        <v>18.600000000000001</v>
      </c>
      <c r="BA64" s="3">
        <v>18.600000000000001</v>
      </c>
      <c r="BB64" s="3">
        <v>18.600000000000001</v>
      </c>
      <c r="BC64" s="3">
        <v>16.8</v>
      </c>
      <c r="BD64" s="3">
        <v>18.600000000000001</v>
      </c>
      <c r="BE64" s="3">
        <v>18.600000000000001</v>
      </c>
      <c r="BF64" s="3">
        <v>18.600000000000001</v>
      </c>
      <c r="BG64" s="3">
        <v>18.600000000000001</v>
      </c>
      <c r="BH64" s="3">
        <v>18.600000000000001</v>
      </c>
      <c r="BI64" s="3">
        <v>18.600000000000001</v>
      </c>
      <c r="BJ64" s="3">
        <v>18.600000000000001</v>
      </c>
      <c r="BK64" s="3">
        <v>18.600000000000001</v>
      </c>
      <c r="BL64" s="3">
        <v>16.8</v>
      </c>
      <c r="BM64" s="3">
        <v>18.600000000000001</v>
      </c>
      <c r="BN64" s="3">
        <v>18.600000000000001</v>
      </c>
      <c r="BO64" s="3">
        <v>18.600000000000001</v>
      </c>
      <c r="BP64" s="3">
        <v>18.600000000000001</v>
      </c>
      <c r="BQ64" s="3">
        <v>18.600000000000001</v>
      </c>
      <c r="BR64" s="3">
        <v>18.600000000000001</v>
      </c>
      <c r="BS64" s="3">
        <v>18.600000000000001</v>
      </c>
      <c r="BT64" s="3">
        <v>18.600000000000001</v>
      </c>
      <c r="BU64" s="3">
        <v>18.600000000000001</v>
      </c>
      <c r="BV64" s="3">
        <v>16.8</v>
      </c>
      <c r="BW64" s="3">
        <v>18.600000000000001</v>
      </c>
      <c r="BX64" s="3">
        <v>18.600000000000001</v>
      </c>
      <c r="BY64" s="3">
        <v>18.600000000000001</v>
      </c>
      <c r="BZ64" s="3">
        <v>18.600000000000001</v>
      </c>
      <c r="CA64" s="3">
        <v>18.600000000000001</v>
      </c>
      <c r="CB64" s="3">
        <v>18.600000000000001</v>
      </c>
      <c r="CC64" s="3">
        <v>18.600000000000001</v>
      </c>
      <c r="CD64" s="3">
        <v>18.600000000000001</v>
      </c>
      <c r="CE64" s="3">
        <v>18.600000000000001</v>
      </c>
      <c r="CF64" s="3">
        <v>18.600000000000001</v>
      </c>
      <c r="CG64" s="3">
        <v>16.8</v>
      </c>
    </row>
    <row r="65" spans="1:85">
      <c r="A65" s="2" t="s">
        <v>93</v>
      </c>
      <c r="C65" s="4">
        <f t="shared" ref="C65:J65" si="646">+C64+273.15</f>
        <v>291.75</v>
      </c>
      <c r="D65" s="4">
        <f t="shared" si="646"/>
        <v>291.75</v>
      </c>
      <c r="E65" s="4">
        <f t="shared" si="646"/>
        <v>291.75</v>
      </c>
      <c r="F65" s="4">
        <f t="shared" si="646"/>
        <v>291.75</v>
      </c>
      <c r="G65" s="4">
        <f t="shared" si="646"/>
        <v>291.75</v>
      </c>
      <c r="H65" s="4">
        <f t="shared" si="646"/>
        <v>291.75</v>
      </c>
      <c r="I65" s="4">
        <f t="shared" si="646"/>
        <v>291.75</v>
      </c>
      <c r="J65" s="4">
        <f t="shared" si="646"/>
        <v>291.75</v>
      </c>
      <c r="K65" s="4">
        <f t="shared" ref="K65:CA65" si="647">+K64+273.15</f>
        <v>291.75</v>
      </c>
      <c r="L65" s="4">
        <f t="shared" ref="L65" si="648">+L64+273.15</f>
        <v>289.95</v>
      </c>
      <c r="M65" s="4">
        <f t="shared" si="647"/>
        <v>291.75</v>
      </c>
      <c r="N65" s="4">
        <f t="shared" ref="N65:P65" si="649">+N64+273.15</f>
        <v>291.75</v>
      </c>
      <c r="O65" s="4">
        <f t="shared" si="649"/>
        <v>291.75</v>
      </c>
      <c r="P65" s="4">
        <f t="shared" si="649"/>
        <v>291.75</v>
      </c>
      <c r="Q65" s="4">
        <f t="shared" si="647"/>
        <v>291.75</v>
      </c>
      <c r="R65" s="4">
        <f t="shared" ref="R65:S65" si="650">+R64+273.15</f>
        <v>291.75</v>
      </c>
      <c r="S65" s="4">
        <f t="shared" si="650"/>
        <v>291.75</v>
      </c>
      <c r="T65" s="4">
        <f t="shared" ref="T65" si="651">+T64+273.15</f>
        <v>291.75</v>
      </c>
      <c r="U65" s="4">
        <f t="shared" ref="U65:V65" si="652">+U64+273.15</f>
        <v>291.75</v>
      </c>
      <c r="V65" s="4">
        <f t="shared" si="652"/>
        <v>289.95</v>
      </c>
      <c r="W65" s="4">
        <f t="shared" si="647"/>
        <v>291.75</v>
      </c>
      <c r="X65" s="4">
        <f t="shared" ref="X65" si="653">+X64+273.15</f>
        <v>291.75</v>
      </c>
      <c r="Y65" s="4">
        <f t="shared" ref="Y65:AA65" si="654">+Y64+273.15</f>
        <v>291.75</v>
      </c>
      <c r="Z65" s="4">
        <f t="shared" si="654"/>
        <v>291.75</v>
      </c>
      <c r="AA65" s="4">
        <f t="shared" si="654"/>
        <v>291.75</v>
      </c>
      <c r="AB65" s="4">
        <f t="shared" si="647"/>
        <v>291.75</v>
      </c>
      <c r="AC65" s="4">
        <f t="shared" ref="AC65:AD65" si="655">+AC64+273.15</f>
        <v>291.75</v>
      </c>
      <c r="AD65" s="4">
        <f t="shared" si="655"/>
        <v>291.75</v>
      </c>
      <c r="AE65" s="4">
        <f t="shared" ref="AE65" si="656">+AE64+273.15</f>
        <v>291.75</v>
      </c>
      <c r="AF65" s="4">
        <f t="shared" ref="AF65:AG65" si="657">+AF64+273.15</f>
        <v>291.75</v>
      </c>
      <c r="AG65" s="4">
        <f t="shared" si="657"/>
        <v>289.95</v>
      </c>
      <c r="AH65" s="4">
        <f t="shared" si="647"/>
        <v>291.75</v>
      </c>
      <c r="AI65" s="4">
        <f t="shared" ref="AI65" si="658">+AI64+273.15</f>
        <v>291.75</v>
      </c>
      <c r="AJ65" s="4">
        <f t="shared" ref="AJ65:AL65" si="659">+AJ64+273.15</f>
        <v>291.75</v>
      </c>
      <c r="AK65" s="4">
        <f t="shared" si="659"/>
        <v>291.75</v>
      </c>
      <c r="AL65" s="4">
        <f t="shared" si="659"/>
        <v>291.75</v>
      </c>
      <c r="AM65" s="4">
        <f t="shared" si="647"/>
        <v>291.75</v>
      </c>
      <c r="AN65" s="4">
        <f t="shared" ref="AN65:AO65" si="660">+AN64+273.15</f>
        <v>291.75</v>
      </c>
      <c r="AO65" s="4">
        <f t="shared" si="660"/>
        <v>291.75</v>
      </c>
      <c r="AP65" s="4">
        <f t="shared" ref="AP65" si="661">+AP64+273.15</f>
        <v>291.75</v>
      </c>
      <c r="AQ65" s="4">
        <f t="shared" ref="AQ65:AR65" si="662">+AQ64+273.15</f>
        <v>291.75</v>
      </c>
      <c r="AR65" s="4">
        <f t="shared" si="662"/>
        <v>289.95</v>
      </c>
      <c r="AS65" s="4">
        <f t="shared" si="647"/>
        <v>291.75</v>
      </c>
      <c r="AT65" s="4">
        <f t="shared" ref="AT65" si="663">+AT64+273.15</f>
        <v>291.75</v>
      </c>
      <c r="AU65" s="4">
        <f t="shared" ref="AU65:AW65" si="664">+AU64+273.15</f>
        <v>291.75</v>
      </c>
      <c r="AV65" s="4">
        <f t="shared" si="664"/>
        <v>291.75</v>
      </c>
      <c r="AW65" s="4">
        <f t="shared" si="664"/>
        <v>291.75</v>
      </c>
      <c r="AX65" s="4">
        <f t="shared" si="647"/>
        <v>291.75</v>
      </c>
      <c r="AY65" s="4">
        <f t="shared" ref="AY65:AZ65" si="665">+AY64+273.15</f>
        <v>291.75</v>
      </c>
      <c r="AZ65" s="4">
        <f t="shared" si="665"/>
        <v>291.75</v>
      </c>
      <c r="BA65" s="4">
        <f t="shared" ref="BA65" si="666">+BA64+273.15</f>
        <v>291.75</v>
      </c>
      <c r="BB65" s="4">
        <f t="shared" ref="BB65:BC65" si="667">+BB64+273.15</f>
        <v>291.75</v>
      </c>
      <c r="BC65" s="4">
        <f t="shared" si="667"/>
        <v>289.95</v>
      </c>
      <c r="BD65" s="4">
        <f t="shared" si="647"/>
        <v>291.75</v>
      </c>
      <c r="BE65" s="4">
        <f t="shared" ref="BE65:BG65" si="668">+BE64+273.15</f>
        <v>291.75</v>
      </c>
      <c r="BF65" s="4">
        <f t="shared" si="668"/>
        <v>291.75</v>
      </c>
      <c r="BG65" s="4">
        <f t="shared" si="668"/>
        <v>291.75</v>
      </c>
      <c r="BH65" s="4">
        <f t="shared" si="647"/>
        <v>291.75</v>
      </c>
      <c r="BI65" s="4">
        <f t="shared" ref="BI65:BJ65" si="669">+BI64+273.15</f>
        <v>291.75</v>
      </c>
      <c r="BJ65" s="4">
        <f t="shared" si="669"/>
        <v>291.75</v>
      </c>
      <c r="BK65" s="4">
        <f t="shared" ref="BK65" si="670">+BK64+273.15</f>
        <v>291.75</v>
      </c>
      <c r="BL65" s="4">
        <f t="shared" ref="BL65" si="671">+BL64+273.15</f>
        <v>289.95</v>
      </c>
      <c r="BM65" s="4">
        <f t="shared" si="647"/>
        <v>291.75</v>
      </c>
      <c r="BN65" s="4">
        <f t="shared" ref="BN65:BP65" si="672">+BN64+273.15</f>
        <v>291.75</v>
      </c>
      <c r="BO65" s="4">
        <f t="shared" si="672"/>
        <v>291.75</v>
      </c>
      <c r="BP65" s="4">
        <f t="shared" si="672"/>
        <v>291.75</v>
      </c>
      <c r="BQ65" s="4">
        <f t="shared" si="647"/>
        <v>291.75</v>
      </c>
      <c r="BR65" s="4">
        <f t="shared" ref="BR65:BS65" si="673">+BR64+273.15</f>
        <v>291.75</v>
      </c>
      <c r="BS65" s="4">
        <f t="shared" si="673"/>
        <v>291.75</v>
      </c>
      <c r="BT65" s="4">
        <f t="shared" ref="BT65" si="674">+BT64+273.15</f>
        <v>291.75</v>
      </c>
      <c r="BU65" s="4">
        <f t="shared" ref="BU65" si="675">+BU64+273.15</f>
        <v>291.75</v>
      </c>
      <c r="BV65" s="4">
        <f t="shared" ref="BV65" si="676">+BV64+273.15</f>
        <v>289.95</v>
      </c>
      <c r="BW65" s="4">
        <f t="shared" si="647"/>
        <v>291.75</v>
      </c>
      <c r="BX65" s="4">
        <f t="shared" ref="BX65:BZ65" si="677">+BX64+273.15</f>
        <v>291.75</v>
      </c>
      <c r="BY65" s="4">
        <f t="shared" si="677"/>
        <v>291.75</v>
      </c>
      <c r="BZ65" s="4">
        <f t="shared" si="677"/>
        <v>291.75</v>
      </c>
      <c r="CA65" s="4">
        <f t="shared" si="647"/>
        <v>291.75</v>
      </c>
      <c r="CB65" s="4">
        <f t="shared" ref="CB65:CC65" si="678">+CB64+273.15</f>
        <v>291.75</v>
      </c>
      <c r="CC65" s="4">
        <f t="shared" si="678"/>
        <v>291.75</v>
      </c>
      <c r="CD65" s="4">
        <f t="shared" ref="CD65" si="679">+CD64+273.15</f>
        <v>291.75</v>
      </c>
      <c r="CE65" s="4">
        <f t="shared" ref="CE65" si="680">+CE64+273.15</f>
        <v>291.75</v>
      </c>
      <c r="CF65" s="4">
        <f t="shared" ref="CF65:CG65" si="681">+CF64+273.15</f>
        <v>291.75</v>
      </c>
      <c r="CG65" s="4">
        <f t="shared" si="681"/>
        <v>289.95</v>
      </c>
    </row>
    <row r="66" spans="1:85">
      <c r="A66" s="2" t="s">
        <v>94</v>
      </c>
      <c r="B66" s="2" t="s">
        <v>95</v>
      </c>
      <c r="C66" s="3">
        <v>31.3</v>
      </c>
      <c r="D66" s="3">
        <v>31.3</v>
      </c>
      <c r="E66" s="3">
        <v>31.3</v>
      </c>
      <c r="F66" s="3">
        <v>31.3</v>
      </c>
      <c r="G66" s="3">
        <v>31.3</v>
      </c>
      <c r="H66" s="3">
        <v>31.3</v>
      </c>
      <c r="I66" s="3">
        <v>31.3</v>
      </c>
      <c r="J66" s="3">
        <v>31.3</v>
      </c>
      <c r="K66" s="3">
        <v>31.3</v>
      </c>
      <c r="L66" s="3">
        <v>31.3</v>
      </c>
      <c r="M66" s="3">
        <v>31.3</v>
      </c>
      <c r="N66" s="3">
        <v>31.3</v>
      </c>
      <c r="O66" s="3">
        <v>31.3</v>
      </c>
      <c r="P66" s="3">
        <v>31.3</v>
      </c>
      <c r="Q66" s="3">
        <v>31.3</v>
      </c>
      <c r="R66" s="3">
        <v>31.3</v>
      </c>
      <c r="S66" s="3">
        <v>31.3</v>
      </c>
      <c r="T66" s="3">
        <v>31.3</v>
      </c>
      <c r="U66" s="3">
        <v>31.3</v>
      </c>
      <c r="V66" s="3">
        <v>31.3</v>
      </c>
      <c r="W66" s="3">
        <v>31.3</v>
      </c>
      <c r="X66" s="3">
        <v>31.3</v>
      </c>
      <c r="Y66" s="3">
        <v>31.3</v>
      </c>
      <c r="Z66" s="3">
        <v>31.3</v>
      </c>
      <c r="AA66" s="3">
        <v>31.3</v>
      </c>
      <c r="AB66" s="3">
        <v>31.3</v>
      </c>
      <c r="AC66" s="3">
        <v>31.3</v>
      </c>
      <c r="AD66" s="3">
        <v>31.3</v>
      </c>
      <c r="AE66" s="3">
        <v>31.3</v>
      </c>
      <c r="AF66" s="3">
        <v>31.3</v>
      </c>
      <c r="AG66" s="3">
        <v>31.3</v>
      </c>
      <c r="AH66" s="3">
        <v>31.3</v>
      </c>
      <c r="AI66" s="3">
        <v>31.3</v>
      </c>
      <c r="AJ66" s="3">
        <v>31.3</v>
      </c>
      <c r="AK66" s="3">
        <v>31.3</v>
      </c>
      <c r="AL66" s="3">
        <v>31.3</v>
      </c>
      <c r="AM66" s="3">
        <v>31.3</v>
      </c>
      <c r="AN66" s="3">
        <v>31.3</v>
      </c>
      <c r="AO66" s="3">
        <v>31.3</v>
      </c>
      <c r="AP66" s="3">
        <v>31.3</v>
      </c>
      <c r="AQ66" s="3">
        <v>31.3</v>
      </c>
      <c r="AR66" s="3">
        <v>31.3</v>
      </c>
      <c r="AS66" s="3">
        <v>31.3</v>
      </c>
      <c r="AT66" s="3">
        <v>31.3</v>
      </c>
      <c r="AU66" s="3">
        <v>31.3</v>
      </c>
      <c r="AV66" s="3">
        <v>31.3</v>
      </c>
      <c r="AW66" s="3">
        <v>31.3</v>
      </c>
      <c r="AX66" s="3">
        <v>31.3</v>
      </c>
      <c r="AY66" s="3">
        <v>31.3</v>
      </c>
      <c r="AZ66" s="3">
        <v>31.3</v>
      </c>
      <c r="BA66" s="3">
        <v>31.3</v>
      </c>
      <c r="BB66" s="3">
        <v>31.3</v>
      </c>
      <c r="BC66" s="3">
        <v>31.3</v>
      </c>
      <c r="BD66" s="3">
        <v>31.3</v>
      </c>
      <c r="BE66" s="3">
        <v>31.3</v>
      </c>
      <c r="BF66" s="3">
        <v>31.3</v>
      </c>
      <c r="BG66" s="3">
        <v>31.3</v>
      </c>
      <c r="BH66" s="3">
        <v>31.3</v>
      </c>
      <c r="BI66" s="3">
        <v>31.3</v>
      </c>
      <c r="BJ66" s="3">
        <v>31.3</v>
      </c>
      <c r="BK66" s="3">
        <v>31.3</v>
      </c>
      <c r="BL66" s="3">
        <v>31.3</v>
      </c>
      <c r="BM66" s="3">
        <v>31.3</v>
      </c>
      <c r="BN66" s="3">
        <v>31.3</v>
      </c>
      <c r="BO66" s="3">
        <v>31.3</v>
      </c>
      <c r="BP66" s="3">
        <v>31.3</v>
      </c>
      <c r="BQ66" s="3">
        <v>31.3</v>
      </c>
      <c r="BR66" s="3">
        <v>31.3</v>
      </c>
      <c r="BS66" s="3">
        <v>31.3</v>
      </c>
      <c r="BT66" s="3">
        <v>31.3</v>
      </c>
      <c r="BU66" s="3">
        <v>31.3</v>
      </c>
      <c r="BV66" s="3">
        <v>31.3</v>
      </c>
      <c r="BW66" s="3">
        <v>31.3</v>
      </c>
      <c r="BX66" s="3">
        <v>31.3</v>
      </c>
      <c r="BY66" s="3">
        <v>31.3</v>
      </c>
      <c r="BZ66" s="3">
        <v>31.3</v>
      </c>
      <c r="CA66" s="3">
        <v>31.3</v>
      </c>
      <c r="CB66" s="3">
        <v>31.3</v>
      </c>
      <c r="CC66" s="3">
        <v>31.3</v>
      </c>
      <c r="CD66" s="3">
        <v>31.3</v>
      </c>
      <c r="CE66" s="3">
        <v>31.3</v>
      </c>
      <c r="CF66" s="3">
        <v>31.3</v>
      </c>
      <c r="CG66" s="3">
        <v>31.3</v>
      </c>
    </row>
    <row r="67" spans="1:85">
      <c r="A67" s="2" t="s">
        <v>96</v>
      </c>
      <c r="B67" s="2" t="s">
        <v>97</v>
      </c>
      <c r="C67" s="4">
        <f t="shared" ref="C67:CG67" si="682">+Ln_A</f>
        <v>31.3</v>
      </c>
      <c r="D67" s="4">
        <f t="shared" si="682"/>
        <v>31.3</v>
      </c>
      <c r="E67" s="4">
        <f t="shared" si="682"/>
        <v>31.3</v>
      </c>
      <c r="F67" s="4">
        <f t="shared" si="682"/>
        <v>31.3</v>
      </c>
      <c r="G67" s="4">
        <f t="shared" si="682"/>
        <v>31.3</v>
      </c>
      <c r="H67" s="4">
        <f t="shared" si="682"/>
        <v>31.3</v>
      </c>
      <c r="I67" s="4">
        <f t="shared" si="682"/>
        <v>31.3</v>
      </c>
      <c r="J67" s="4">
        <f t="shared" si="682"/>
        <v>31.3</v>
      </c>
      <c r="K67" s="4">
        <f t="shared" si="682"/>
        <v>31.3</v>
      </c>
      <c r="L67" s="4">
        <f t="shared" si="682"/>
        <v>31.3</v>
      </c>
      <c r="M67" s="4">
        <f t="shared" si="682"/>
        <v>31.3</v>
      </c>
      <c r="N67" s="4">
        <f t="shared" si="682"/>
        <v>31.3</v>
      </c>
      <c r="O67" s="4">
        <f t="shared" si="682"/>
        <v>31.3</v>
      </c>
      <c r="P67" s="4">
        <f t="shared" si="682"/>
        <v>31.3</v>
      </c>
      <c r="Q67" s="4">
        <f t="shared" si="682"/>
        <v>31.3</v>
      </c>
      <c r="R67" s="4">
        <f t="shared" si="682"/>
        <v>31.3</v>
      </c>
      <c r="S67" s="4">
        <f t="shared" si="682"/>
        <v>31.3</v>
      </c>
      <c r="T67" s="4">
        <f t="shared" si="682"/>
        <v>31.3</v>
      </c>
      <c r="U67" s="4">
        <f t="shared" si="682"/>
        <v>31.3</v>
      </c>
      <c r="V67" s="4">
        <f t="shared" si="682"/>
        <v>31.3</v>
      </c>
      <c r="W67" s="4">
        <f t="shared" si="682"/>
        <v>31.3</v>
      </c>
      <c r="X67" s="4">
        <f t="shared" si="682"/>
        <v>31.3</v>
      </c>
      <c r="Y67" s="4">
        <f t="shared" si="682"/>
        <v>31.3</v>
      </c>
      <c r="Z67" s="4">
        <f t="shared" si="682"/>
        <v>31.3</v>
      </c>
      <c r="AA67" s="4">
        <f t="shared" si="682"/>
        <v>31.3</v>
      </c>
      <c r="AB67" s="4">
        <f t="shared" si="682"/>
        <v>31.3</v>
      </c>
      <c r="AC67" s="4">
        <f t="shared" si="682"/>
        <v>31.3</v>
      </c>
      <c r="AD67" s="4">
        <f t="shared" si="682"/>
        <v>31.3</v>
      </c>
      <c r="AE67" s="4">
        <f t="shared" si="682"/>
        <v>31.3</v>
      </c>
      <c r="AF67" s="4">
        <f t="shared" si="682"/>
        <v>31.3</v>
      </c>
      <c r="AG67" s="4">
        <f t="shared" si="682"/>
        <v>31.3</v>
      </c>
      <c r="AH67" s="4">
        <f t="shared" si="682"/>
        <v>31.3</v>
      </c>
      <c r="AI67" s="4">
        <f t="shared" si="682"/>
        <v>31.3</v>
      </c>
      <c r="AJ67" s="4">
        <f t="shared" si="682"/>
        <v>31.3</v>
      </c>
      <c r="AK67" s="4">
        <f t="shared" si="682"/>
        <v>31.3</v>
      </c>
      <c r="AL67" s="4">
        <f t="shared" si="682"/>
        <v>31.3</v>
      </c>
      <c r="AM67" s="4">
        <f t="shared" si="682"/>
        <v>31.3</v>
      </c>
      <c r="AN67" s="4">
        <f t="shared" si="682"/>
        <v>31.3</v>
      </c>
      <c r="AO67" s="4">
        <f t="shared" si="682"/>
        <v>31.3</v>
      </c>
      <c r="AP67" s="4">
        <f t="shared" si="682"/>
        <v>31.3</v>
      </c>
      <c r="AQ67" s="4">
        <f t="shared" si="682"/>
        <v>31.3</v>
      </c>
      <c r="AR67" s="4">
        <f t="shared" si="682"/>
        <v>31.3</v>
      </c>
      <c r="AS67" s="4">
        <f t="shared" si="682"/>
        <v>31.3</v>
      </c>
      <c r="AT67" s="4">
        <f t="shared" si="682"/>
        <v>31.3</v>
      </c>
      <c r="AU67" s="4">
        <f t="shared" si="682"/>
        <v>31.3</v>
      </c>
      <c r="AV67" s="4">
        <f t="shared" si="682"/>
        <v>31.3</v>
      </c>
      <c r="AW67" s="4">
        <f t="shared" si="682"/>
        <v>31.3</v>
      </c>
      <c r="AX67" s="4">
        <f t="shared" si="682"/>
        <v>31.3</v>
      </c>
      <c r="AY67" s="4">
        <f t="shared" si="682"/>
        <v>31.3</v>
      </c>
      <c r="AZ67" s="4">
        <f t="shared" si="682"/>
        <v>31.3</v>
      </c>
      <c r="BA67" s="4">
        <f t="shared" si="682"/>
        <v>31.3</v>
      </c>
      <c r="BB67" s="4">
        <f t="shared" si="682"/>
        <v>31.3</v>
      </c>
      <c r="BC67" s="4">
        <f t="shared" si="682"/>
        <v>31.3</v>
      </c>
      <c r="BD67" s="4">
        <f t="shared" si="682"/>
        <v>31.3</v>
      </c>
      <c r="BE67" s="4">
        <f t="shared" si="682"/>
        <v>31.3</v>
      </c>
      <c r="BF67" s="4">
        <f t="shared" si="682"/>
        <v>31.3</v>
      </c>
      <c r="BG67" s="4">
        <f t="shared" si="682"/>
        <v>31.3</v>
      </c>
      <c r="BH67" s="4">
        <f t="shared" si="682"/>
        <v>31.3</v>
      </c>
      <c r="BI67" s="4">
        <f t="shared" si="682"/>
        <v>31.3</v>
      </c>
      <c r="BJ67" s="4">
        <f t="shared" si="682"/>
        <v>31.3</v>
      </c>
      <c r="BK67" s="4">
        <f t="shared" si="682"/>
        <v>31.3</v>
      </c>
      <c r="BL67" s="4">
        <f t="shared" si="682"/>
        <v>31.3</v>
      </c>
      <c r="BM67" s="4">
        <f t="shared" si="682"/>
        <v>31.3</v>
      </c>
      <c r="BN67" s="4">
        <f t="shared" si="682"/>
        <v>31.3</v>
      </c>
      <c r="BO67" s="4">
        <f t="shared" si="682"/>
        <v>31.3</v>
      </c>
      <c r="BP67" s="4">
        <f t="shared" si="682"/>
        <v>31.3</v>
      </c>
      <c r="BQ67" s="4">
        <f t="shared" si="682"/>
        <v>31.3</v>
      </c>
      <c r="BR67" s="4">
        <f t="shared" si="682"/>
        <v>31.3</v>
      </c>
      <c r="BS67" s="4">
        <f t="shared" si="682"/>
        <v>31.3</v>
      </c>
      <c r="BT67" s="4">
        <f t="shared" si="682"/>
        <v>31.3</v>
      </c>
      <c r="BU67" s="4">
        <f t="shared" si="682"/>
        <v>31.3</v>
      </c>
      <c r="BV67" s="4">
        <f t="shared" si="682"/>
        <v>31.3</v>
      </c>
      <c r="BW67" s="4">
        <f t="shared" si="682"/>
        <v>31.3</v>
      </c>
      <c r="BX67" s="4">
        <f t="shared" si="682"/>
        <v>31.3</v>
      </c>
      <c r="BY67" s="4">
        <f t="shared" si="682"/>
        <v>31.3</v>
      </c>
      <c r="BZ67" s="4">
        <f t="shared" si="682"/>
        <v>31.3</v>
      </c>
      <c r="CA67" s="4">
        <f t="shared" si="682"/>
        <v>31.3</v>
      </c>
      <c r="CB67" s="4">
        <f t="shared" si="682"/>
        <v>31.3</v>
      </c>
      <c r="CC67" s="4">
        <f t="shared" si="682"/>
        <v>31.3</v>
      </c>
      <c r="CD67" s="4">
        <f t="shared" si="682"/>
        <v>31.3</v>
      </c>
      <c r="CE67" s="4">
        <f t="shared" si="682"/>
        <v>31.3</v>
      </c>
      <c r="CF67" s="4">
        <f t="shared" si="682"/>
        <v>31.3</v>
      </c>
      <c r="CG67" s="4">
        <f t="shared" si="682"/>
        <v>31.3</v>
      </c>
    </row>
    <row r="68" spans="1:85">
      <c r="A68" s="2" t="s">
        <v>98</v>
      </c>
      <c r="B68" s="2" t="s">
        <v>99</v>
      </c>
      <c r="C68" s="3">
        <v>27.9</v>
      </c>
      <c r="D68" s="3">
        <v>27.9</v>
      </c>
      <c r="E68" s="3">
        <v>27.9</v>
      </c>
      <c r="F68" s="3">
        <v>27.9</v>
      </c>
      <c r="G68" s="3">
        <v>27.9</v>
      </c>
      <c r="H68" s="3">
        <v>27.9</v>
      </c>
      <c r="I68" s="3">
        <v>27.9</v>
      </c>
      <c r="J68" s="3">
        <v>27.9</v>
      </c>
      <c r="K68" s="3">
        <v>27.9</v>
      </c>
      <c r="L68" s="3">
        <v>27.9</v>
      </c>
      <c r="M68" s="3">
        <v>27.9</v>
      </c>
      <c r="N68" s="3">
        <v>27.9</v>
      </c>
      <c r="O68" s="3">
        <v>27.9</v>
      </c>
      <c r="P68" s="3">
        <v>27.9</v>
      </c>
      <c r="Q68" s="3">
        <v>27.9</v>
      </c>
      <c r="R68" s="3">
        <v>27.9</v>
      </c>
      <c r="S68" s="3">
        <v>27.9</v>
      </c>
      <c r="T68" s="3">
        <v>27.9</v>
      </c>
      <c r="U68" s="3">
        <v>27.9</v>
      </c>
      <c r="V68" s="3">
        <v>27.9</v>
      </c>
      <c r="W68" s="3">
        <v>27.9</v>
      </c>
      <c r="X68" s="3">
        <v>27.9</v>
      </c>
      <c r="Y68" s="3">
        <v>27.9</v>
      </c>
      <c r="Z68" s="3">
        <v>27.9</v>
      </c>
      <c r="AA68" s="3">
        <v>27.9</v>
      </c>
      <c r="AB68" s="3">
        <v>27.9</v>
      </c>
      <c r="AC68" s="3">
        <v>27.9</v>
      </c>
      <c r="AD68" s="3">
        <v>27.9</v>
      </c>
      <c r="AE68" s="3">
        <v>27.9</v>
      </c>
      <c r="AF68" s="3">
        <v>27.9</v>
      </c>
      <c r="AG68" s="3">
        <v>27.9</v>
      </c>
      <c r="AH68" s="3">
        <v>27.9</v>
      </c>
      <c r="AI68" s="3">
        <v>27.9</v>
      </c>
      <c r="AJ68" s="3">
        <v>27.9</v>
      </c>
      <c r="AK68" s="3">
        <v>27.9</v>
      </c>
      <c r="AL68" s="3">
        <v>27.9</v>
      </c>
      <c r="AM68" s="3">
        <v>27.9</v>
      </c>
      <c r="AN68" s="3">
        <v>27.9</v>
      </c>
      <c r="AO68" s="3">
        <v>27.9</v>
      </c>
      <c r="AP68" s="3">
        <v>27.9</v>
      </c>
      <c r="AQ68" s="3">
        <v>27.9</v>
      </c>
      <c r="AR68" s="3">
        <v>27.9</v>
      </c>
      <c r="AS68" s="3">
        <v>27.9</v>
      </c>
      <c r="AT68" s="3">
        <v>27.9</v>
      </c>
      <c r="AU68" s="3">
        <v>27.9</v>
      </c>
      <c r="AV68" s="3">
        <v>27.9</v>
      </c>
      <c r="AW68" s="3">
        <v>27.9</v>
      </c>
      <c r="AX68" s="3">
        <v>27.9</v>
      </c>
      <c r="AY68" s="3">
        <v>27.9</v>
      </c>
      <c r="AZ68" s="3">
        <v>27.9</v>
      </c>
      <c r="BA68" s="3">
        <v>27.9</v>
      </c>
      <c r="BB68" s="3">
        <v>27.9</v>
      </c>
      <c r="BC68" s="3">
        <v>27.9</v>
      </c>
      <c r="BD68" s="3">
        <v>27.9</v>
      </c>
      <c r="BE68" s="3">
        <v>27.9</v>
      </c>
      <c r="BF68" s="3">
        <v>27.9</v>
      </c>
      <c r="BG68" s="3">
        <v>27.9</v>
      </c>
      <c r="BH68" s="3">
        <v>27.9</v>
      </c>
      <c r="BI68" s="3">
        <v>27.9</v>
      </c>
      <c r="BJ68" s="3">
        <v>27.9</v>
      </c>
      <c r="BK68" s="3">
        <v>27.9</v>
      </c>
      <c r="BL68" s="3">
        <v>27.9</v>
      </c>
      <c r="BM68" s="3">
        <v>27.9</v>
      </c>
      <c r="BN68" s="3">
        <v>27.9</v>
      </c>
      <c r="BO68" s="3">
        <v>27.9</v>
      </c>
      <c r="BP68" s="3">
        <v>27.9</v>
      </c>
      <c r="BQ68" s="3">
        <v>27.9</v>
      </c>
      <c r="BR68" s="3">
        <v>27.9</v>
      </c>
      <c r="BS68" s="3">
        <v>27.9</v>
      </c>
      <c r="BT68" s="3">
        <v>27.9</v>
      </c>
      <c r="BU68" s="3">
        <v>27.9</v>
      </c>
      <c r="BV68" s="3">
        <v>27.9</v>
      </c>
      <c r="BW68" s="3">
        <v>27.9</v>
      </c>
      <c r="BX68" s="3">
        <v>27.9</v>
      </c>
      <c r="BY68" s="3">
        <v>27.9</v>
      </c>
      <c r="BZ68" s="3">
        <v>27.9</v>
      </c>
      <c r="CA68" s="3">
        <v>27.9</v>
      </c>
      <c r="CB68" s="3">
        <v>27.9</v>
      </c>
      <c r="CC68" s="3">
        <v>27.9</v>
      </c>
      <c r="CD68" s="3">
        <v>27.9</v>
      </c>
      <c r="CE68" s="3">
        <v>27.9</v>
      </c>
      <c r="CF68" s="3">
        <v>27.9</v>
      </c>
      <c r="CG68" s="3">
        <v>27.9</v>
      </c>
    </row>
    <row r="69" spans="1:85">
      <c r="A69" s="2" t="s">
        <v>100</v>
      </c>
      <c r="B69" s="2" t="s">
        <v>101</v>
      </c>
      <c r="C69" s="10">
        <v>81000</v>
      </c>
      <c r="D69" s="10">
        <v>81000</v>
      </c>
      <c r="E69" s="10">
        <v>81000</v>
      </c>
      <c r="F69" s="10">
        <v>81000</v>
      </c>
      <c r="G69" s="10">
        <v>81000</v>
      </c>
      <c r="H69" s="10">
        <v>81000</v>
      </c>
      <c r="I69" s="10">
        <v>81000</v>
      </c>
      <c r="J69" s="10">
        <v>81000</v>
      </c>
      <c r="K69" s="10">
        <v>81000</v>
      </c>
      <c r="L69" s="10">
        <v>81000</v>
      </c>
      <c r="M69" s="10">
        <v>81000</v>
      </c>
      <c r="N69" s="10">
        <v>81000</v>
      </c>
      <c r="O69" s="10">
        <v>81000</v>
      </c>
      <c r="P69" s="10">
        <v>81000</v>
      </c>
      <c r="Q69" s="10">
        <v>81000</v>
      </c>
      <c r="R69" s="10">
        <v>81000</v>
      </c>
      <c r="S69" s="10">
        <v>81000</v>
      </c>
      <c r="T69" s="10">
        <v>81000</v>
      </c>
      <c r="U69" s="10">
        <v>81000</v>
      </c>
      <c r="V69" s="10">
        <v>81000</v>
      </c>
      <c r="W69" s="10">
        <v>81000</v>
      </c>
      <c r="X69" s="10">
        <v>81000</v>
      </c>
      <c r="Y69" s="10">
        <v>81000</v>
      </c>
      <c r="Z69" s="10">
        <v>81000</v>
      </c>
      <c r="AA69" s="10">
        <v>81000</v>
      </c>
      <c r="AB69" s="10">
        <v>81000</v>
      </c>
      <c r="AC69" s="10">
        <v>81000</v>
      </c>
      <c r="AD69" s="10">
        <v>81000</v>
      </c>
      <c r="AE69" s="10">
        <v>81000</v>
      </c>
      <c r="AF69" s="10">
        <v>81000</v>
      </c>
      <c r="AG69" s="10">
        <v>81000</v>
      </c>
      <c r="AH69" s="10">
        <v>81000</v>
      </c>
      <c r="AI69" s="10">
        <v>81000</v>
      </c>
      <c r="AJ69" s="10">
        <v>81000</v>
      </c>
      <c r="AK69" s="10">
        <v>81000</v>
      </c>
      <c r="AL69" s="10">
        <v>81000</v>
      </c>
      <c r="AM69" s="10">
        <v>81000</v>
      </c>
      <c r="AN69" s="10">
        <v>81000</v>
      </c>
      <c r="AO69" s="10">
        <v>81000</v>
      </c>
      <c r="AP69" s="10">
        <v>81000</v>
      </c>
      <c r="AQ69" s="10">
        <v>81000</v>
      </c>
      <c r="AR69" s="10">
        <v>81000</v>
      </c>
      <c r="AS69" s="10">
        <v>81000</v>
      </c>
      <c r="AT69" s="10">
        <v>81000</v>
      </c>
      <c r="AU69" s="10">
        <v>81000</v>
      </c>
      <c r="AV69" s="10">
        <v>81000</v>
      </c>
      <c r="AW69" s="10">
        <v>81000</v>
      </c>
      <c r="AX69" s="10">
        <v>81000</v>
      </c>
      <c r="AY69" s="10">
        <v>81000</v>
      </c>
      <c r="AZ69" s="10">
        <v>81000</v>
      </c>
      <c r="BA69" s="10">
        <v>81000</v>
      </c>
      <c r="BB69" s="10">
        <v>81000</v>
      </c>
      <c r="BC69" s="10">
        <v>81000</v>
      </c>
      <c r="BD69" s="10">
        <v>81000</v>
      </c>
      <c r="BE69" s="10">
        <v>81000</v>
      </c>
      <c r="BF69" s="10">
        <v>81000</v>
      </c>
      <c r="BG69" s="10">
        <v>81000</v>
      </c>
      <c r="BH69" s="10">
        <v>81000</v>
      </c>
      <c r="BI69" s="10">
        <v>81000</v>
      </c>
      <c r="BJ69" s="10">
        <v>81000</v>
      </c>
      <c r="BK69" s="10">
        <v>81000</v>
      </c>
      <c r="BL69" s="10">
        <v>81000</v>
      </c>
      <c r="BM69" s="10">
        <v>81000</v>
      </c>
      <c r="BN69" s="10">
        <v>81000</v>
      </c>
      <c r="BO69" s="10">
        <v>81000</v>
      </c>
      <c r="BP69" s="10">
        <v>81000</v>
      </c>
      <c r="BQ69" s="10">
        <v>81000</v>
      </c>
      <c r="BR69" s="10">
        <v>81000</v>
      </c>
      <c r="BS69" s="10">
        <v>81000</v>
      </c>
      <c r="BT69" s="10">
        <v>81000</v>
      </c>
      <c r="BU69" s="10">
        <v>81000</v>
      </c>
      <c r="BV69" s="10">
        <v>81000</v>
      </c>
      <c r="BW69" s="10">
        <v>81000</v>
      </c>
      <c r="BX69" s="10">
        <v>81000</v>
      </c>
      <c r="BY69" s="10">
        <v>81000</v>
      </c>
      <c r="BZ69" s="10">
        <v>81000</v>
      </c>
      <c r="CA69" s="10">
        <v>81000</v>
      </c>
      <c r="CB69" s="10">
        <v>81000</v>
      </c>
      <c r="CC69" s="10">
        <v>81000</v>
      </c>
      <c r="CD69" s="10">
        <v>81000</v>
      </c>
      <c r="CE69" s="10">
        <v>81000</v>
      </c>
      <c r="CF69" s="10">
        <v>81000</v>
      </c>
      <c r="CG69" s="10">
        <v>81000</v>
      </c>
    </row>
    <row r="70" spans="1:85">
      <c r="A70" s="2" t="s">
        <v>102</v>
      </c>
      <c r="B70" s="2">
        <v>8.31</v>
      </c>
      <c r="C70" s="3">
        <v>8.31</v>
      </c>
      <c r="D70" s="3">
        <v>8.31</v>
      </c>
      <c r="E70" s="3">
        <v>8.31</v>
      </c>
      <c r="F70" s="3">
        <v>8.31</v>
      </c>
      <c r="G70" s="3">
        <v>8.31</v>
      </c>
      <c r="H70" s="3">
        <v>8.31</v>
      </c>
      <c r="I70" s="3">
        <v>8.31</v>
      </c>
      <c r="J70" s="3">
        <v>8.31</v>
      </c>
      <c r="K70" s="3">
        <v>8.31</v>
      </c>
      <c r="L70" s="3">
        <v>8.31</v>
      </c>
      <c r="M70" s="3">
        <v>8.31</v>
      </c>
      <c r="N70" s="3">
        <v>8.31</v>
      </c>
      <c r="O70" s="3">
        <v>8.31</v>
      </c>
      <c r="P70" s="3">
        <v>8.31</v>
      </c>
      <c r="Q70" s="3">
        <v>8.31</v>
      </c>
      <c r="R70" s="3">
        <v>8.31</v>
      </c>
      <c r="S70" s="3">
        <v>8.31</v>
      </c>
      <c r="T70" s="3">
        <v>8.31</v>
      </c>
      <c r="U70" s="3">
        <v>8.31</v>
      </c>
      <c r="V70" s="3">
        <v>8.31</v>
      </c>
      <c r="W70" s="3">
        <v>8.31</v>
      </c>
      <c r="X70" s="3">
        <v>8.31</v>
      </c>
      <c r="Y70" s="3">
        <v>8.31</v>
      </c>
      <c r="Z70" s="3">
        <v>8.31</v>
      </c>
      <c r="AA70" s="3">
        <v>8.31</v>
      </c>
      <c r="AB70" s="3">
        <v>8.31</v>
      </c>
      <c r="AC70" s="3">
        <v>8.31</v>
      </c>
      <c r="AD70" s="3">
        <v>8.31</v>
      </c>
      <c r="AE70" s="3">
        <v>8.31</v>
      </c>
      <c r="AF70" s="3">
        <v>8.31</v>
      </c>
      <c r="AG70" s="3">
        <v>8.31</v>
      </c>
      <c r="AH70" s="3">
        <v>8.31</v>
      </c>
      <c r="AI70" s="3">
        <v>8.31</v>
      </c>
      <c r="AJ70" s="3">
        <v>8.31</v>
      </c>
      <c r="AK70" s="3">
        <v>8.31</v>
      </c>
      <c r="AL70" s="3">
        <v>8.31</v>
      </c>
      <c r="AM70" s="3">
        <v>8.31</v>
      </c>
      <c r="AN70" s="3">
        <v>8.31</v>
      </c>
      <c r="AO70" s="3">
        <v>8.31</v>
      </c>
      <c r="AP70" s="3">
        <v>8.31</v>
      </c>
      <c r="AQ70" s="3">
        <v>8.31</v>
      </c>
      <c r="AR70" s="3">
        <v>8.31</v>
      </c>
      <c r="AS70" s="3">
        <v>8.31</v>
      </c>
      <c r="AT70" s="3">
        <v>8.31</v>
      </c>
      <c r="AU70" s="3">
        <v>8.31</v>
      </c>
      <c r="AV70" s="3">
        <v>8.31</v>
      </c>
      <c r="AW70" s="3">
        <v>8.31</v>
      </c>
      <c r="AX70" s="3">
        <v>8.31</v>
      </c>
      <c r="AY70" s="3">
        <v>8.31</v>
      </c>
      <c r="AZ70" s="3">
        <v>8.31</v>
      </c>
      <c r="BA70" s="3">
        <v>8.31</v>
      </c>
      <c r="BB70" s="3">
        <v>8.31</v>
      </c>
      <c r="BC70" s="3">
        <v>8.31</v>
      </c>
      <c r="BD70" s="3">
        <v>8.31</v>
      </c>
      <c r="BE70" s="3">
        <v>8.31</v>
      </c>
      <c r="BF70" s="3">
        <v>8.31</v>
      </c>
      <c r="BG70" s="3">
        <v>8.31</v>
      </c>
      <c r="BH70" s="3">
        <v>8.31</v>
      </c>
      <c r="BI70" s="3">
        <v>8.31</v>
      </c>
      <c r="BJ70" s="3">
        <v>8.31</v>
      </c>
      <c r="BK70" s="3">
        <v>8.31</v>
      </c>
      <c r="BL70" s="3">
        <v>8.31</v>
      </c>
      <c r="BM70" s="3">
        <v>8.31</v>
      </c>
      <c r="BN70" s="3">
        <v>8.31</v>
      </c>
      <c r="BO70" s="3">
        <v>8.31</v>
      </c>
      <c r="BP70" s="3">
        <v>8.31</v>
      </c>
      <c r="BQ70" s="3">
        <v>8.31</v>
      </c>
      <c r="BR70" s="3">
        <v>8.31</v>
      </c>
      <c r="BS70" s="3">
        <v>8.31</v>
      </c>
      <c r="BT70" s="3">
        <v>8.31</v>
      </c>
      <c r="BU70" s="3">
        <v>8.31</v>
      </c>
      <c r="BV70" s="3">
        <v>8.31</v>
      </c>
      <c r="BW70" s="3">
        <v>8.31</v>
      </c>
      <c r="BX70" s="3">
        <v>8.31</v>
      </c>
      <c r="BY70" s="3">
        <v>8.31</v>
      </c>
      <c r="BZ70" s="3">
        <v>8.31</v>
      </c>
      <c r="CA70" s="3">
        <v>8.31</v>
      </c>
      <c r="CB70" s="3">
        <v>8.31</v>
      </c>
      <c r="CC70" s="3">
        <v>8.31</v>
      </c>
      <c r="CD70" s="3">
        <v>8.31</v>
      </c>
      <c r="CE70" s="3">
        <v>8.31</v>
      </c>
      <c r="CF70" s="3">
        <v>8.31</v>
      </c>
      <c r="CG70" s="3">
        <v>8.31</v>
      </c>
    </row>
    <row r="71" spans="1:85">
      <c r="A71" s="2" t="s">
        <v>103</v>
      </c>
      <c r="B71" s="2" t="s">
        <v>104</v>
      </c>
      <c r="C71" s="3">
        <v>4</v>
      </c>
      <c r="D71" s="3">
        <v>4</v>
      </c>
      <c r="E71" s="3">
        <v>4</v>
      </c>
      <c r="F71" s="3">
        <v>4</v>
      </c>
      <c r="G71" s="3">
        <v>4</v>
      </c>
      <c r="H71" s="3">
        <v>4</v>
      </c>
      <c r="I71" s="3">
        <v>4</v>
      </c>
      <c r="J71" s="3">
        <v>4</v>
      </c>
      <c r="K71" s="3">
        <v>4</v>
      </c>
      <c r="L71" s="3">
        <v>4</v>
      </c>
      <c r="M71" s="3">
        <v>4</v>
      </c>
      <c r="N71" s="3">
        <v>4</v>
      </c>
      <c r="O71" s="3">
        <v>4</v>
      </c>
      <c r="P71" s="3">
        <v>4</v>
      </c>
      <c r="Q71" s="3">
        <v>4</v>
      </c>
      <c r="R71" s="3">
        <v>4</v>
      </c>
      <c r="S71" s="3">
        <v>4</v>
      </c>
      <c r="T71" s="3">
        <v>4</v>
      </c>
      <c r="U71" s="3">
        <v>4</v>
      </c>
      <c r="V71" s="3">
        <v>4</v>
      </c>
      <c r="W71" s="3">
        <v>4</v>
      </c>
      <c r="X71" s="3">
        <v>4</v>
      </c>
      <c r="Y71" s="3">
        <v>4</v>
      </c>
      <c r="Z71" s="3">
        <v>4</v>
      </c>
      <c r="AA71" s="3">
        <v>4</v>
      </c>
      <c r="AB71" s="3">
        <v>4</v>
      </c>
      <c r="AC71" s="3">
        <v>4</v>
      </c>
      <c r="AD71" s="3">
        <v>4</v>
      </c>
      <c r="AE71" s="3">
        <v>4</v>
      </c>
      <c r="AF71" s="3">
        <v>4</v>
      </c>
      <c r="AG71" s="3">
        <v>4</v>
      </c>
      <c r="AH71" s="3">
        <v>4</v>
      </c>
      <c r="AI71" s="3">
        <v>4</v>
      </c>
      <c r="AJ71" s="3">
        <v>4</v>
      </c>
      <c r="AK71" s="3">
        <v>4</v>
      </c>
      <c r="AL71" s="3">
        <v>4</v>
      </c>
      <c r="AM71" s="3">
        <v>4</v>
      </c>
      <c r="AN71" s="3">
        <v>4</v>
      </c>
      <c r="AO71" s="3">
        <v>4</v>
      </c>
      <c r="AP71" s="3">
        <v>4</v>
      </c>
      <c r="AQ71" s="3">
        <v>4</v>
      </c>
      <c r="AR71" s="3">
        <v>4</v>
      </c>
      <c r="AS71" s="3">
        <v>4</v>
      </c>
      <c r="AT71" s="3">
        <v>4</v>
      </c>
      <c r="AU71" s="3">
        <v>4</v>
      </c>
      <c r="AV71" s="3">
        <v>4</v>
      </c>
      <c r="AW71" s="3">
        <v>4</v>
      </c>
      <c r="AX71" s="3">
        <v>4</v>
      </c>
      <c r="AY71" s="3">
        <v>4</v>
      </c>
      <c r="AZ71" s="3">
        <v>4</v>
      </c>
      <c r="BA71" s="3">
        <v>4</v>
      </c>
      <c r="BB71" s="3">
        <v>4</v>
      </c>
      <c r="BC71" s="3">
        <v>4</v>
      </c>
      <c r="BD71" s="3">
        <v>4</v>
      </c>
      <c r="BE71" s="3">
        <v>4</v>
      </c>
      <c r="BF71" s="3">
        <v>4</v>
      </c>
      <c r="BG71" s="3">
        <v>4</v>
      </c>
      <c r="BH71" s="3">
        <v>4</v>
      </c>
      <c r="BI71" s="3">
        <v>4</v>
      </c>
      <c r="BJ71" s="3">
        <v>4</v>
      </c>
      <c r="BK71" s="3">
        <v>4</v>
      </c>
      <c r="BL71" s="3">
        <v>4</v>
      </c>
      <c r="BM71" s="3">
        <v>4</v>
      </c>
      <c r="BN71" s="3">
        <v>4</v>
      </c>
      <c r="BO71" s="3">
        <v>4</v>
      </c>
      <c r="BP71" s="3">
        <v>4</v>
      </c>
      <c r="BQ71" s="3">
        <v>4</v>
      </c>
      <c r="BR71" s="3">
        <v>4</v>
      </c>
      <c r="BS71" s="3">
        <v>4</v>
      </c>
      <c r="BT71" s="3">
        <v>4</v>
      </c>
      <c r="BU71" s="3">
        <v>4</v>
      </c>
      <c r="BV71" s="3">
        <v>4</v>
      </c>
      <c r="BW71" s="3">
        <v>4</v>
      </c>
      <c r="BX71" s="3">
        <v>4</v>
      </c>
      <c r="BY71" s="3">
        <v>4</v>
      </c>
      <c r="BZ71" s="3">
        <v>4</v>
      </c>
      <c r="CA71" s="3">
        <v>4</v>
      </c>
      <c r="CB71" s="3">
        <v>4</v>
      </c>
      <c r="CC71" s="3">
        <v>4</v>
      </c>
      <c r="CD71" s="3">
        <v>4</v>
      </c>
      <c r="CE71" s="3">
        <v>4</v>
      </c>
      <c r="CF71" s="3">
        <v>4</v>
      </c>
      <c r="CG71" s="3">
        <v>4</v>
      </c>
    </row>
    <row r="72" spans="1:85">
      <c r="A72" s="2" t="s">
        <v>105</v>
      </c>
      <c r="B72" s="2" t="s">
        <v>106</v>
      </c>
      <c r="C72" s="3">
        <v>0.45</v>
      </c>
      <c r="D72" s="3">
        <v>0.45</v>
      </c>
      <c r="E72" s="3">
        <v>0.45</v>
      </c>
      <c r="F72" s="3">
        <v>0.45</v>
      </c>
      <c r="G72" s="3">
        <v>0.45</v>
      </c>
      <c r="H72" s="3">
        <v>0.45</v>
      </c>
      <c r="I72" s="3">
        <v>0.45</v>
      </c>
      <c r="J72" s="3">
        <v>0.45</v>
      </c>
      <c r="K72" s="3">
        <v>0.45</v>
      </c>
      <c r="L72" s="3">
        <v>0.45</v>
      </c>
      <c r="M72" s="3">
        <v>0.45</v>
      </c>
      <c r="N72" s="3">
        <v>0.45</v>
      </c>
      <c r="O72" s="3">
        <v>0.45</v>
      </c>
      <c r="P72" s="3">
        <v>0.45</v>
      </c>
      <c r="Q72" s="3">
        <v>0.45</v>
      </c>
      <c r="R72" s="3">
        <v>0.45</v>
      </c>
      <c r="S72" s="3">
        <v>0.45</v>
      </c>
      <c r="T72" s="3">
        <v>0.45</v>
      </c>
      <c r="U72" s="3">
        <v>0.45</v>
      </c>
      <c r="V72" s="3">
        <v>0.45</v>
      </c>
      <c r="W72" s="3">
        <v>0.45</v>
      </c>
      <c r="X72" s="3">
        <v>0.45</v>
      </c>
      <c r="Y72" s="3">
        <v>0.45</v>
      </c>
      <c r="Z72" s="3">
        <v>0.45</v>
      </c>
      <c r="AA72" s="3">
        <v>0.45</v>
      </c>
      <c r="AB72" s="3">
        <v>0.45</v>
      </c>
      <c r="AC72" s="3">
        <v>0.45</v>
      </c>
      <c r="AD72" s="3">
        <v>0.45</v>
      </c>
      <c r="AE72" s="3">
        <v>0.45</v>
      </c>
      <c r="AF72" s="3">
        <v>0.45</v>
      </c>
      <c r="AG72" s="3">
        <v>0.45</v>
      </c>
      <c r="AH72" s="3">
        <v>0.45</v>
      </c>
      <c r="AI72" s="3">
        <v>0.45</v>
      </c>
      <c r="AJ72" s="3">
        <v>0.45</v>
      </c>
      <c r="AK72" s="3">
        <v>0.45</v>
      </c>
      <c r="AL72" s="3">
        <v>0.45</v>
      </c>
      <c r="AM72" s="3">
        <v>0.45</v>
      </c>
      <c r="AN72" s="3">
        <v>0.45</v>
      </c>
      <c r="AO72" s="3">
        <v>0.45</v>
      </c>
      <c r="AP72" s="3">
        <v>0.45</v>
      </c>
      <c r="AQ72" s="3">
        <v>0.45</v>
      </c>
      <c r="AR72" s="3">
        <v>0.45</v>
      </c>
      <c r="AS72" s="3">
        <v>0.45</v>
      </c>
      <c r="AT72" s="3">
        <v>0.45</v>
      </c>
      <c r="AU72" s="3">
        <v>0.45</v>
      </c>
      <c r="AV72" s="3">
        <v>0.45</v>
      </c>
      <c r="AW72" s="3">
        <v>0.45</v>
      </c>
      <c r="AX72" s="3">
        <v>0.45</v>
      </c>
      <c r="AY72" s="3">
        <v>0.45</v>
      </c>
      <c r="AZ72" s="3">
        <v>0.45</v>
      </c>
      <c r="BA72" s="3">
        <v>0.45</v>
      </c>
      <c r="BB72" s="3">
        <v>0.45</v>
      </c>
      <c r="BC72" s="3">
        <v>0.45</v>
      </c>
      <c r="BD72" s="3">
        <v>0.45</v>
      </c>
      <c r="BE72" s="3">
        <v>0.45</v>
      </c>
      <c r="BF72" s="3">
        <v>0.45</v>
      </c>
      <c r="BG72" s="3">
        <v>0.45</v>
      </c>
      <c r="BH72" s="3">
        <v>0.45</v>
      </c>
      <c r="BI72" s="3">
        <v>0.45</v>
      </c>
      <c r="BJ72" s="3">
        <v>0.45</v>
      </c>
      <c r="BK72" s="3">
        <v>0.45</v>
      </c>
      <c r="BL72" s="3">
        <v>0.45</v>
      </c>
      <c r="BM72" s="3">
        <v>0.45</v>
      </c>
      <c r="BN72" s="3">
        <v>0.45</v>
      </c>
      <c r="BO72" s="3">
        <v>0.45</v>
      </c>
      <c r="BP72" s="3">
        <v>0.45</v>
      </c>
      <c r="BQ72" s="3">
        <v>0.45</v>
      </c>
      <c r="BR72" s="3">
        <v>0.45</v>
      </c>
      <c r="BS72" s="3">
        <v>0.45</v>
      </c>
      <c r="BT72" s="3">
        <v>0.45</v>
      </c>
      <c r="BU72" s="3">
        <v>0.45</v>
      </c>
      <c r="BV72" s="3">
        <v>0.45</v>
      </c>
      <c r="BW72" s="3">
        <v>0.45</v>
      </c>
      <c r="BX72" s="3">
        <v>0.45</v>
      </c>
      <c r="BY72" s="3">
        <v>0.45</v>
      </c>
      <c r="BZ72" s="3">
        <v>0.45</v>
      </c>
      <c r="CA72" s="3">
        <v>0.45</v>
      </c>
      <c r="CB72" s="3">
        <v>0.45</v>
      </c>
      <c r="CC72" s="3">
        <v>0.45</v>
      </c>
      <c r="CD72" s="3">
        <v>0.45</v>
      </c>
      <c r="CE72" s="3">
        <v>0.45</v>
      </c>
      <c r="CF72" s="3">
        <v>0.45</v>
      </c>
      <c r="CG72" s="3">
        <v>0.45</v>
      </c>
    </row>
    <row r="73" spans="1:85">
      <c r="A73" s="2" t="s">
        <v>107</v>
      </c>
      <c r="C73" s="3">
        <v>10</v>
      </c>
      <c r="D73" s="3">
        <v>10</v>
      </c>
      <c r="E73" s="3">
        <v>10</v>
      </c>
      <c r="F73" s="3">
        <v>10</v>
      </c>
      <c r="G73" s="3">
        <v>10</v>
      </c>
      <c r="H73" s="3">
        <v>10</v>
      </c>
      <c r="I73" s="3">
        <v>10</v>
      </c>
      <c r="J73" s="3">
        <v>10</v>
      </c>
      <c r="K73" s="3">
        <v>10</v>
      </c>
      <c r="L73" s="3">
        <v>10</v>
      </c>
      <c r="M73" s="3">
        <v>10</v>
      </c>
      <c r="N73" s="3">
        <v>10</v>
      </c>
      <c r="O73" s="3">
        <v>10</v>
      </c>
      <c r="P73" s="3">
        <v>10</v>
      </c>
      <c r="Q73" s="3">
        <v>10</v>
      </c>
      <c r="R73" s="3">
        <v>10</v>
      </c>
      <c r="S73" s="3">
        <v>10</v>
      </c>
      <c r="T73" s="3">
        <v>10</v>
      </c>
      <c r="U73" s="3">
        <v>10</v>
      </c>
      <c r="V73" s="3">
        <v>10</v>
      </c>
      <c r="W73" s="3">
        <v>10</v>
      </c>
      <c r="X73" s="3">
        <v>10</v>
      </c>
      <c r="Y73" s="3">
        <v>10</v>
      </c>
      <c r="Z73" s="3">
        <v>10</v>
      </c>
      <c r="AA73" s="3">
        <v>10</v>
      </c>
      <c r="AB73" s="3">
        <v>10</v>
      </c>
      <c r="AC73" s="3">
        <v>10</v>
      </c>
      <c r="AD73" s="3">
        <v>10</v>
      </c>
      <c r="AE73" s="3">
        <v>10</v>
      </c>
      <c r="AF73" s="3">
        <v>10</v>
      </c>
      <c r="AG73" s="3">
        <v>10</v>
      </c>
      <c r="AH73" s="3">
        <v>10</v>
      </c>
      <c r="AI73" s="3">
        <v>10</v>
      </c>
      <c r="AJ73" s="3">
        <v>10</v>
      </c>
      <c r="AK73" s="3">
        <v>10</v>
      </c>
      <c r="AL73" s="3">
        <v>10</v>
      </c>
      <c r="AM73" s="3">
        <v>10</v>
      </c>
      <c r="AN73" s="3">
        <v>10</v>
      </c>
      <c r="AO73" s="3">
        <v>10</v>
      </c>
      <c r="AP73" s="3">
        <v>10</v>
      </c>
      <c r="AQ73" s="3">
        <v>10</v>
      </c>
      <c r="AR73" s="3">
        <v>10</v>
      </c>
      <c r="AS73" s="3">
        <v>10</v>
      </c>
      <c r="AT73" s="3">
        <v>10</v>
      </c>
      <c r="AU73" s="3">
        <v>10</v>
      </c>
      <c r="AV73" s="3">
        <v>10</v>
      </c>
      <c r="AW73" s="3">
        <v>10</v>
      </c>
      <c r="AX73" s="3">
        <v>10</v>
      </c>
      <c r="AY73" s="3">
        <v>10</v>
      </c>
      <c r="AZ73" s="3">
        <v>10</v>
      </c>
      <c r="BA73" s="3">
        <v>10</v>
      </c>
      <c r="BB73" s="3">
        <v>10</v>
      </c>
      <c r="BC73" s="3">
        <v>10</v>
      </c>
      <c r="BD73" s="3">
        <v>10</v>
      </c>
      <c r="BE73" s="3">
        <v>10</v>
      </c>
      <c r="BF73" s="3">
        <v>10</v>
      </c>
      <c r="BG73" s="3">
        <v>10</v>
      </c>
      <c r="BH73" s="3">
        <v>10</v>
      </c>
      <c r="BI73" s="3">
        <v>10</v>
      </c>
      <c r="BJ73" s="3">
        <v>10</v>
      </c>
      <c r="BK73" s="3">
        <v>10</v>
      </c>
      <c r="BL73" s="3">
        <v>10</v>
      </c>
      <c r="BM73" s="3">
        <v>10</v>
      </c>
      <c r="BN73" s="3">
        <v>10</v>
      </c>
      <c r="BO73" s="3">
        <v>10</v>
      </c>
      <c r="BP73" s="3">
        <v>10</v>
      </c>
      <c r="BQ73" s="3">
        <v>10</v>
      </c>
      <c r="BR73" s="3">
        <v>10</v>
      </c>
      <c r="BS73" s="3">
        <v>10</v>
      </c>
      <c r="BT73" s="3">
        <v>10</v>
      </c>
      <c r="BU73" s="3">
        <v>10</v>
      </c>
      <c r="BV73" s="3">
        <v>10</v>
      </c>
      <c r="BW73" s="3">
        <v>10</v>
      </c>
      <c r="BX73" s="3">
        <v>10</v>
      </c>
      <c r="BY73" s="3">
        <v>10</v>
      </c>
      <c r="BZ73" s="3">
        <v>10</v>
      </c>
      <c r="CA73" s="3">
        <v>10</v>
      </c>
      <c r="CB73" s="3">
        <v>10</v>
      </c>
      <c r="CC73" s="3">
        <v>10</v>
      </c>
      <c r="CD73" s="3">
        <v>10</v>
      </c>
      <c r="CE73" s="3">
        <v>10</v>
      </c>
      <c r="CF73" s="3">
        <v>10</v>
      </c>
      <c r="CG73" s="3">
        <v>10</v>
      </c>
    </row>
    <row r="74" spans="1:85">
      <c r="A74" s="2" t="s">
        <v>108</v>
      </c>
      <c r="B74" s="2" t="s">
        <v>109</v>
      </c>
      <c r="C74" s="4">
        <f t="shared" ref="C74:J74" si="683">+C71/C72*12/16</f>
        <v>6.666666666666667</v>
      </c>
      <c r="D74" s="4">
        <f t="shared" si="683"/>
        <v>6.666666666666667</v>
      </c>
      <c r="E74" s="4">
        <f t="shared" si="683"/>
        <v>6.666666666666667</v>
      </c>
      <c r="F74" s="4">
        <f t="shared" si="683"/>
        <v>6.666666666666667</v>
      </c>
      <c r="G74" s="4">
        <f t="shared" si="683"/>
        <v>6.666666666666667</v>
      </c>
      <c r="H74" s="4">
        <f t="shared" si="683"/>
        <v>6.666666666666667</v>
      </c>
      <c r="I74" s="4">
        <f t="shared" si="683"/>
        <v>6.666666666666667</v>
      </c>
      <c r="J74" s="4">
        <f t="shared" si="683"/>
        <v>6.666666666666667</v>
      </c>
      <c r="K74" s="4">
        <f t="shared" ref="K74:L74" si="684">+K71/K72*12/16</f>
        <v>6.666666666666667</v>
      </c>
      <c r="L74" s="4">
        <f t="shared" si="684"/>
        <v>6.666666666666667</v>
      </c>
      <c r="M74" s="4">
        <f t="shared" ref="M74:U74" si="685">+M71/M72*12/16</f>
        <v>6.666666666666667</v>
      </c>
      <c r="N74" s="4">
        <f t="shared" ref="N74:P74" si="686">+N71/N72*12/16</f>
        <v>6.666666666666667</v>
      </c>
      <c r="O74" s="4">
        <f t="shared" si="686"/>
        <v>6.666666666666667</v>
      </c>
      <c r="P74" s="4">
        <f t="shared" si="686"/>
        <v>6.666666666666667</v>
      </c>
      <c r="Q74" s="4">
        <f t="shared" si="685"/>
        <v>6.666666666666667</v>
      </c>
      <c r="R74" s="4">
        <f t="shared" ref="R74:S74" si="687">+R71/R72*12/16</f>
        <v>6.666666666666667</v>
      </c>
      <c r="S74" s="4">
        <f t="shared" si="687"/>
        <v>6.666666666666667</v>
      </c>
      <c r="T74" s="4">
        <f t="shared" ref="T74" si="688">+T71/T72*12/16</f>
        <v>6.666666666666667</v>
      </c>
      <c r="U74" s="4">
        <f t="shared" si="685"/>
        <v>6.666666666666667</v>
      </c>
      <c r="V74" s="4">
        <f t="shared" ref="V74" si="689">+V71/V72*12/16</f>
        <v>6.666666666666667</v>
      </c>
      <c r="W74" s="4">
        <f t="shared" ref="W74:AF74" si="690">+W71/W72*12/16</f>
        <v>6.666666666666667</v>
      </c>
      <c r="X74" s="4">
        <f t="shared" ref="X74" si="691">+X71/X72*12/16</f>
        <v>6.666666666666667</v>
      </c>
      <c r="Y74" s="4">
        <f t="shared" ref="Y74:AA74" si="692">+Y71/Y72*12/16</f>
        <v>6.666666666666667</v>
      </c>
      <c r="Z74" s="4">
        <f t="shared" si="692"/>
        <v>6.666666666666667</v>
      </c>
      <c r="AA74" s="4">
        <f t="shared" si="692"/>
        <v>6.666666666666667</v>
      </c>
      <c r="AB74" s="4">
        <f t="shared" si="690"/>
        <v>6.666666666666667</v>
      </c>
      <c r="AC74" s="4">
        <f t="shared" ref="AC74:AD74" si="693">+AC71/AC72*12/16</f>
        <v>6.666666666666667</v>
      </c>
      <c r="AD74" s="4">
        <f t="shared" si="693"/>
        <v>6.666666666666667</v>
      </c>
      <c r="AE74" s="4">
        <f t="shared" ref="AE74" si="694">+AE71/AE72*12/16</f>
        <v>6.666666666666667</v>
      </c>
      <c r="AF74" s="4">
        <f t="shared" si="690"/>
        <v>6.666666666666667</v>
      </c>
      <c r="AG74" s="4">
        <f t="shared" ref="AG74" si="695">+AG71/AG72*12/16</f>
        <v>6.666666666666667</v>
      </c>
      <c r="AH74" s="4">
        <f t="shared" ref="AH74:AQ74" si="696">+AH71/AH72*12/16</f>
        <v>6.666666666666667</v>
      </c>
      <c r="AI74" s="4">
        <f t="shared" ref="AI74" si="697">+AI71/AI72*12/16</f>
        <v>6.666666666666667</v>
      </c>
      <c r="AJ74" s="4">
        <f t="shared" ref="AJ74:AL74" si="698">+AJ71/AJ72*12/16</f>
        <v>6.666666666666667</v>
      </c>
      <c r="AK74" s="4">
        <f t="shared" si="698"/>
        <v>6.666666666666667</v>
      </c>
      <c r="AL74" s="4">
        <f t="shared" si="698"/>
        <v>6.666666666666667</v>
      </c>
      <c r="AM74" s="4">
        <f t="shared" si="696"/>
        <v>6.666666666666667</v>
      </c>
      <c r="AN74" s="4">
        <f t="shared" ref="AN74:AO74" si="699">+AN71/AN72*12/16</f>
        <v>6.666666666666667</v>
      </c>
      <c r="AO74" s="4">
        <f t="shared" si="699"/>
        <v>6.666666666666667</v>
      </c>
      <c r="AP74" s="4">
        <f t="shared" ref="AP74" si="700">+AP71/AP72*12/16</f>
        <v>6.666666666666667</v>
      </c>
      <c r="AQ74" s="4">
        <f t="shared" si="696"/>
        <v>6.666666666666667</v>
      </c>
      <c r="AR74" s="4">
        <f t="shared" ref="AR74" si="701">+AR71/AR72*12/16</f>
        <v>6.666666666666667</v>
      </c>
      <c r="AS74" s="4">
        <f t="shared" ref="AS74:BB74" si="702">+AS71/AS72*12/16</f>
        <v>6.666666666666667</v>
      </c>
      <c r="AT74" s="4">
        <f t="shared" ref="AT74" si="703">+AT71/AT72*12/16</f>
        <v>6.666666666666667</v>
      </c>
      <c r="AU74" s="4">
        <f t="shared" ref="AU74:AW74" si="704">+AU71/AU72*12/16</f>
        <v>6.666666666666667</v>
      </c>
      <c r="AV74" s="4">
        <f t="shared" si="704"/>
        <v>6.666666666666667</v>
      </c>
      <c r="AW74" s="4">
        <f t="shared" si="704"/>
        <v>6.666666666666667</v>
      </c>
      <c r="AX74" s="4">
        <f t="shared" si="702"/>
        <v>6.666666666666667</v>
      </c>
      <c r="AY74" s="4">
        <f t="shared" ref="AY74:AZ74" si="705">+AY71/AY72*12/16</f>
        <v>6.666666666666667</v>
      </c>
      <c r="AZ74" s="4">
        <f t="shared" si="705"/>
        <v>6.666666666666667</v>
      </c>
      <c r="BA74" s="4">
        <f t="shared" ref="BA74" si="706">+BA71/BA72*12/16</f>
        <v>6.666666666666667</v>
      </c>
      <c r="BB74" s="4">
        <f t="shared" si="702"/>
        <v>6.666666666666667</v>
      </c>
      <c r="BC74" s="4">
        <f t="shared" ref="BC74" si="707">+BC71/BC72*12/16</f>
        <v>6.666666666666667</v>
      </c>
      <c r="BD74" s="4">
        <f t="shared" ref="BD74:BQ74" si="708">+BD71/BD72*12/16</f>
        <v>6.666666666666667</v>
      </c>
      <c r="BE74" s="4">
        <f t="shared" ref="BE74:BG74" si="709">+BE71/BE72*12/16</f>
        <v>6.666666666666667</v>
      </c>
      <c r="BF74" s="4">
        <f t="shared" si="709"/>
        <v>6.666666666666667</v>
      </c>
      <c r="BG74" s="4">
        <f t="shared" si="709"/>
        <v>6.666666666666667</v>
      </c>
      <c r="BH74" s="4">
        <f t="shared" si="708"/>
        <v>6.666666666666667</v>
      </c>
      <c r="BI74" s="4">
        <f t="shared" ref="BI74:BJ74" si="710">+BI71/BI72*12/16</f>
        <v>6.666666666666667</v>
      </c>
      <c r="BJ74" s="4">
        <f t="shared" si="710"/>
        <v>6.666666666666667</v>
      </c>
      <c r="BK74" s="4">
        <f t="shared" ref="BK74" si="711">+BK71/BK72*12/16</f>
        <v>6.666666666666667</v>
      </c>
      <c r="BL74" s="4">
        <f t="shared" ref="BL74" si="712">+BL71/BL72*12/16</f>
        <v>6.666666666666667</v>
      </c>
      <c r="BM74" s="4">
        <f t="shared" si="708"/>
        <v>6.666666666666667</v>
      </c>
      <c r="BN74" s="4">
        <f t="shared" ref="BN74:BP74" si="713">+BN71/BN72*12/16</f>
        <v>6.666666666666667</v>
      </c>
      <c r="BO74" s="4">
        <f t="shared" si="713"/>
        <v>6.666666666666667</v>
      </c>
      <c r="BP74" s="4">
        <f t="shared" si="713"/>
        <v>6.666666666666667</v>
      </c>
      <c r="BQ74" s="4">
        <f t="shared" si="708"/>
        <v>6.666666666666667</v>
      </c>
      <c r="BR74" s="4">
        <f t="shared" ref="BR74:BS74" si="714">+BR71/BR72*12/16</f>
        <v>6.666666666666667</v>
      </c>
      <c r="BS74" s="4">
        <f t="shared" si="714"/>
        <v>6.666666666666667</v>
      </c>
      <c r="BT74" s="4">
        <f t="shared" ref="BT74" si="715">+BT71/BT72*12/16</f>
        <v>6.666666666666667</v>
      </c>
      <c r="BU74" s="4">
        <f t="shared" ref="BU74" si="716">+BU71/BU72*12/16</f>
        <v>6.666666666666667</v>
      </c>
      <c r="BV74" s="4">
        <f t="shared" ref="BV74" si="717">+BV71/BV72*12/16</f>
        <v>6.666666666666667</v>
      </c>
      <c r="BW74" s="4">
        <f t="shared" ref="BW74:CF74" si="718">+BW71/BW72*12/16</f>
        <v>6.666666666666667</v>
      </c>
      <c r="BX74" s="4">
        <f t="shared" ref="BX74:BZ74" si="719">+BX71/BX72*12/16</f>
        <v>6.666666666666667</v>
      </c>
      <c r="BY74" s="4">
        <f t="shared" si="719"/>
        <v>6.666666666666667</v>
      </c>
      <c r="BZ74" s="4">
        <f t="shared" si="719"/>
        <v>6.666666666666667</v>
      </c>
      <c r="CA74" s="4">
        <f t="shared" si="718"/>
        <v>6.666666666666667</v>
      </c>
      <c r="CB74" s="4">
        <f t="shared" ref="CB74:CC74" si="720">+CB71/CB72*12/16</f>
        <v>6.666666666666667</v>
      </c>
      <c r="CC74" s="4">
        <f t="shared" si="720"/>
        <v>6.666666666666667</v>
      </c>
      <c r="CD74" s="4">
        <f t="shared" ref="CD74" si="721">+CD71/CD72*12/16</f>
        <v>6.666666666666667</v>
      </c>
      <c r="CE74" s="4">
        <f t="shared" ref="CE74" si="722">+CE71/CE72*12/16</f>
        <v>6.666666666666667</v>
      </c>
      <c r="CF74" s="4">
        <f t="shared" si="718"/>
        <v>6.666666666666667</v>
      </c>
      <c r="CG74" s="4">
        <f t="shared" ref="CG74" si="723">+CG71/CG72*12/16</f>
        <v>6.666666666666667</v>
      </c>
    </row>
    <row r="75" spans="1:85">
      <c r="A75" s="2" t="s">
        <v>110</v>
      </c>
      <c r="C75" s="4">
        <f t="shared" ref="C75:J75" si="724">+C73/16*12/C72</f>
        <v>16.666666666666668</v>
      </c>
      <c r="D75" s="4">
        <f t="shared" si="724"/>
        <v>16.666666666666668</v>
      </c>
      <c r="E75" s="4">
        <f t="shared" si="724"/>
        <v>16.666666666666668</v>
      </c>
      <c r="F75" s="4">
        <f t="shared" si="724"/>
        <v>16.666666666666668</v>
      </c>
      <c r="G75" s="4">
        <f t="shared" si="724"/>
        <v>16.666666666666668</v>
      </c>
      <c r="H75" s="4">
        <f t="shared" si="724"/>
        <v>16.666666666666668</v>
      </c>
      <c r="I75" s="4">
        <f t="shared" si="724"/>
        <v>16.666666666666668</v>
      </c>
      <c r="J75" s="4">
        <f t="shared" si="724"/>
        <v>16.666666666666668</v>
      </c>
      <c r="K75" s="4">
        <f t="shared" ref="K75:L75" si="725">+K73/16*12/K72</f>
        <v>16.666666666666668</v>
      </c>
      <c r="L75" s="4">
        <f t="shared" si="725"/>
        <v>16.666666666666668</v>
      </c>
      <c r="M75" s="4">
        <f t="shared" ref="M75:AB75" si="726">+M73/16*12/M72</f>
        <v>16.666666666666668</v>
      </c>
      <c r="N75" s="4">
        <f t="shared" ref="N75:P75" si="727">+N73/16*12/N72</f>
        <v>16.666666666666668</v>
      </c>
      <c r="O75" s="4">
        <f t="shared" si="727"/>
        <v>16.666666666666668</v>
      </c>
      <c r="P75" s="4">
        <f t="shared" si="727"/>
        <v>16.666666666666668</v>
      </c>
      <c r="Q75" s="4">
        <f t="shared" si="726"/>
        <v>16.666666666666668</v>
      </c>
      <c r="R75" s="4">
        <f t="shared" ref="R75:S75" si="728">+R73/16*12/R72</f>
        <v>16.666666666666668</v>
      </c>
      <c r="S75" s="4">
        <f t="shared" si="728"/>
        <v>16.666666666666668</v>
      </c>
      <c r="T75" s="4">
        <f t="shared" ref="T75" si="729">+T73/16*12/T72</f>
        <v>16.666666666666668</v>
      </c>
      <c r="U75" s="4">
        <f t="shared" ref="U75:V75" si="730">+U73/16*12/U72</f>
        <v>16.666666666666668</v>
      </c>
      <c r="V75" s="4">
        <f t="shared" si="730"/>
        <v>16.666666666666668</v>
      </c>
      <c r="W75" s="4">
        <f t="shared" si="726"/>
        <v>16.666666666666668</v>
      </c>
      <c r="X75" s="4">
        <f t="shared" ref="X75" si="731">+X73/16*12/X72</f>
        <v>16.666666666666668</v>
      </c>
      <c r="Y75" s="4">
        <f t="shared" ref="Y75:AA75" si="732">+Y73/16*12/Y72</f>
        <v>16.666666666666668</v>
      </c>
      <c r="Z75" s="4">
        <f t="shared" si="732"/>
        <v>16.666666666666668</v>
      </c>
      <c r="AA75" s="4">
        <f t="shared" si="732"/>
        <v>16.666666666666668</v>
      </c>
      <c r="AB75" s="4">
        <f t="shared" si="726"/>
        <v>16.666666666666668</v>
      </c>
      <c r="AC75" s="4">
        <f t="shared" ref="AC75:AD75" si="733">+AC73/16*12/AC72</f>
        <v>16.666666666666668</v>
      </c>
      <c r="AD75" s="4">
        <f t="shared" si="733"/>
        <v>16.666666666666668</v>
      </c>
      <c r="AE75" s="4">
        <f t="shared" ref="AE75" si="734">+AE73/16*12/AE72</f>
        <v>16.666666666666668</v>
      </c>
      <c r="AF75" s="4">
        <f t="shared" ref="AF75:AG75" si="735">+AF73/16*12/AF72</f>
        <v>16.666666666666668</v>
      </c>
      <c r="AG75" s="4">
        <f t="shared" si="735"/>
        <v>16.666666666666668</v>
      </c>
      <c r="AH75" s="4">
        <f t="shared" ref="AH75:AQ75" si="736">+AH73/16*12/AH72</f>
        <v>16.666666666666668</v>
      </c>
      <c r="AI75" s="4">
        <f t="shared" ref="AI75" si="737">+AI73/16*12/AI72</f>
        <v>16.666666666666668</v>
      </c>
      <c r="AJ75" s="4">
        <f t="shared" ref="AJ75:AL75" si="738">+AJ73/16*12/AJ72</f>
        <v>16.666666666666668</v>
      </c>
      <c r="AK75" s="4">
        <f t="shared" si="738"/>
        <v>16.666666666666668</v>
      </c>
      <c r="AL75" s="4">
        <f t="shared" si="738"/>
        <v>16.666666666666668</v>
      </c>
      <c r="AM75" s="4">
        <f t="shared" si="736"/>
        <v>16.666666666666668</v>
      </c>
      <c r="AN75" s="4">
        <f t="shared" ref="AN75:AO75" si="739">+AN73/16*12/AN72</f>
        <v>16.666666666666668</v>
      </c>
      <c r="AO75" s="4">
        <f t="shared" si="739"/>
        <v>16.666666666666668</v>
      </c>
      <c r="AP75" s="4">
        <f t="shared" ref="AP75" si="740">+AP73/16*12/AP72</f>
        <v>16.666666666666668</v>
      </c>
      <c r="AQ75" s="4">
        <f t="shared" si="736"/>
        <v>16.666666666666668</v>
      </c>
      <c r="AR75" s="4">
        <f t="shared" ref="AR75" si="741">+AR73/16*12/AR72</f>
        <v>16.666666666666668</v>
      </c>
      <c r="AS75" s="4">
        <f t="shared" ref="AS75:BB75" si="742">+AS73/16*12/AS72</f>
        <v>16.666666666666668</v>
      </c>
      <c r="AT75" s="4">
        <f t="shared" ref="AT75" si="743">+AT73/16*12/AT72</f>
        <v>16.666666666666668</v>
      </c>
      <c r="AU75" s="4">
        <f t="shared" ref="AU75:AW75" si="744">+AU73/16*12/AU72</f>
        <v>16.666666666666668</v>
      </c>
      <c r="AV75" s="4">
        <f t="shared" si="744"/>
        <v>16.666666666666668</v>
      </c>
      <c r="AW75" s="4">
        <f t="shared" si="744"/>
        <v>16.666666666666668</v>
      </c>
      <c r="AX75" s="4">
        <f t="shared" si="742"/>
        <v>16.666666666666668</v>
      </c>
      <c r="AY75" s="4">
        <f t="shared" ref="AY75:AZ75" si="745">+AY73/16*12/AY72</f>
        <v>16.666666666666668</v>
      </c>
      <c r="AZ75" s="4">
        <f t="shared" si="745"/>
        <v>16.666666666666668</v>
      </c>
      <c r="BA75" s="4">
        <f t="shared" ref="BA75" si="746">+BA73/16*12/BA72</f>
        <v>16.666666666666668</v>
      </c>
      <c r="BB75" s="4">
        <f t="shared" si="742"/>
        <v>16.666666666666668</v>
      </c>
      <c r="BC75" s="4">
        <f t="shared" ref="BC75" si="747">+BC73/16*12/BC72</f>
        <v>16.666666666666668</v>
      </c>
      <c r="BD75" s="4">
        <f t="shared" ref="BD75:BQ75" si="748">+BD73/16*12/BD72</f>
        <v>16.666666666666668</v>
      </c>
      <c r="BE75" s="4">
        <f t="shared" ref="BE75:BG75" si="749">+BE73/16*12/BE72</f>
        <v>16.666666666666668</v>
      </c>
      <c r="BF75" s="4">
        <f t="shared" si="749"/>
        <v>16.666666666666668</v>
      </c>
      <c r="BG75" s="4">
        <f t="shared" si="749"/>
        <v>16.666666666666668</v>
      </c>
      <c r="BH75" s="4">
        <f t="shared" si="748"/>
        <v>16.666666666666668</v>
      </c>
      <c r="BI75" s="4">
        <f t="shared" ref="BI75:BJ75" si="750">+BI73/16*12/BI72</f>
        <v>16.666666666666668</v>
      </c>
      <c r="BJ75" s="4">
        <f t="shared" si="750"/>
        <v>16.666666666666668</v>
      </c>
      <c r="BK75" s="4">
        <f t="shared" ref="BK75" si="751">+BK73/16*12/BK72</f>
        <v>16.666666666666668</v>
      </c>
      <c r="BL75" s="4">
        <f t="shared" ref="BL75" si="752">+BL73/16*12/BL72</f>
        <v>16.666666666666668</v>
      </c>
      <c r="BM75" s="4">
        <f t="shared" si="748"/>
        <v>16.666666666666668</v>
      </c>
      <c r="BN75" s="4">
        <f t="shared" ref="BN75:BP75" si="753">+BN73/16*12/BN72</f>
        <v>16.666666666666668</v>
      </c>
      <c r="BO75" s="4">
        <f t="shared" si="753"/>
        <v>16.666666666666668</v>
      </c>
      <c r="BP75" s="4">
        <f t="shared" si="753"/>
        <v>16.666666666666668</v>
      </c>
      <c r="BQ75" s="4">
        <f t="shared" si="748"/>
        <v>16.666666666666668</v>
      </c>
      <c r="BR75" s="4">
        <f t="shared" ref="BR75:BS75" si="754">+BR73/16*12/BR72</f>
        <v>16.666666666666668</v>
      </c>
      <c r="BS75" s="4">
        <f t="shared" si="754"/>
        <v>16.666666666666668</v>
      </c>
      <c r="BT75" s="4">
        <f t="shared" ref="BT75" si="755">+BT73/16*12/BT72</f>
        <v>16.666666666666668</v>
      </c>
      <c r="BU75" s="4">
        <f t="shared" ref="BU75" si="756">+BU73/16*12/BU72</f>
        <v>16.666666666666668</v>
      </c>
      <c r="BV75" s="4">
        <f t="shared" ref="BV75" si="757">+BV73/16*12/BV72</f>
        <v>16.666666666666668</v>
      </c>
      <c r="BW75" s="4">
        <f t="shared" ref="BW75:CF75" si="758">+BW73/16*12/BW72</f>
        <v>16.666666666666668</v>
      </c>
      <c r="BX75" s="4">
        <f t="shared" ref="BX75:BZ75" si="759">+BX73/16*12/BX72</f>
        <v>16.666666666666668</v>
      </c>
      <c r="BY75" s="4">
        <f t="shared" si="759"/>
        <v>16.666666666666668</v>
      </c>
      <c r="BZ75" s="4">
        <f t="shared" si="759"/>
        <v>16.666666666666668</v>
      </c>
      <c r="CA75" s="4">
        <f t="shared" si="758"/>
        <v>16.666666666666668</v>
      </c>
      <c r="CB75" s="4">
        <f t="shared" ref="CB75:CC75" si="760">+CB73/16*12/CB72</f>
        <v>16.666666666666668</v>
      </c>
      <c r="CC75" s="4">
        <f t="shared" si="760"/>
        <v>16.666666666666668</v>
      </c>
      <c r="CD75" s="4">
        <f t="shared" ref="CD75" si="761">+CD73/16*12/CD72</f>
        <v>16.666666666666668</v>
      </c>
      <c r="CE75" s="4">
        <f t="shared" ref="CE75" si="762">+CE73/16*12/CE72</f>
        <v>16.666666666666668</v>
      </c>
      <c r="CF75" s="4">
        <f t="shared" si="758"/>
        <v>16.666666666666668</v>
      </c>
      <c r="CG75" s="4">
        <f t="shared" ref="CG75" si="763">+CG73/16*12/CG72</f>
        <v>16.666666666666668</v>
      </c>
    </row>
    <row r="77" spans="1:85">
      <c r="A77" s="2" t="s">
        <v>111</v>
      </c>
    </row>
    <row r="78" spans="1:85">
      <c r="A78" s="2" t="s">
        <v>112</v>
      </c>
      <c r="B78" s="2" t="s">
        <v>113</v>
      </c>
      <c r="C78" s="4">
        <f t="shared" ref="C78:AH78" si="764">+C9</f>
        <v>5</v>
      </c>
      <c r="D78" s="4">
        <f t="shared" si="764"/>
        <v>5</v>
      </c>
      <c r="E78" s="4">
        <f t="shared" si="764"/>
        <v>5</v>
      </c>
      <c r="F78" s="4">
        <f t="shared" si="764"/>
        <v>5</v>
      </c>
      <c r="G78" s="4">
        <f t="shared" si="764"/>
        <v>5</v>
      </c>
      <c r="H78" s="4">
        <f t="shared" si="764"/>
        <v>5</v>
      </c>
      <c r="I78" s="4">
        <f t="shared" si="764"/>
        <v>5</v>
      </c>
      <c r="J78" s="4">
        <f t="shared" si="764"/>
        <v>5</v>
      </c>
      <c r="K78" s="4">
        <f t="shared" si="764"/>
        <v>5</v>
      </c>
      <c r="L78" s="4">
        <f t="shared" si="764"/>
        <v>5</v>
      </c>
      <c r="M78" s="4">
        <f t="shared" si="764"/>
        <v>5</v>
      </c>
      <c r="N78" s="4">
        <f t="shared" si="764"/>
        <v>5</v>
      </c>
      <c r="O78" s="4">
        <f t="shared" si="764"/>
        <v>5</v>
      </c>
      <c r="P78" s="4">
        <f t="shared" si="764"/>
        <v>5</v>
      </c>
      <c r="Q78" s="4">
        <f t="shared" si="764"/>
        <v>5</v>
      </c>
      <c r="R78" s="4">
        <f t="shared" si="764"/>
        <v>5</v>
      </c>
      <c r="S78" s="4">
        <f t="shared" si="764"/>
        <v>5</v>
      </c>
      <c r="T78" s="4">
        <f t="shared" si="764"/>
        <v>5</v>
      </c>
      <c r="U78" s="4">
        <f t="shared" si="764"/>
        <v>5</v>
      </c>
      <c r="V78" s="4">
        <f t="shared" si="764"/>
        <v>5</v>
      </c>
      <c r="W78" s="4">
        <f t="shared" si="764"/>
        <v>5</v>
      </c>
      <c r="X78" s="4">
        <f t="shared" si="764"/>
        <v>1</v>
      </c>
      <c r="Y78" s="4">
        <f t="shared" si="764"/>
        <v>5</v>
      </c>
      <c r="Z78" s="4">
        <f t="shared" si="764"/>
        <v>5</v>
      </c>
      <c r="AA78" s="4">
        <f t="shared" si="764"/>
        <v>5</v>
      </c>
      <c r="AB78" s="4">
        <f t="shared" si="764"/>
        <v>5</v>
      </c>
      <c r="AC78" s="4">
        <f t="shared" si="764"/>
        <v>5</v>
      </c>
      <c r="AD78" s="4">
        <f t="shared" si="764"/>
        <v>5</v>
      </c>
      <c r="AE78" s="4">
        <f t="shared" si="764"/>
        <v>5</v>
      </c>
      <c r="AF78" s="4">
        <f t="shared" si="764"/>
        <v>5</v>
      </c>
      <c r="AG78" s="4">
        <f t="shared" si="764"/>
        <v>5</v>
      </c>
      <c r="AH78" s="4">
        <f t="shared" si="764"/>
        <v>5</v>
      </c>
      <c r="AI78" s="4">
        <f t="shared" ref="AI78:BN78" si="765">+AI9</f>
        <v>1</v>
      </c>
      <c r="AJ78" s="4">
        <f t="shared" si="765"/>
        <v>5</v>
      </c>
      <c r="AK78" s="4">
        <f t="shared" si="765"/>
        <v>5</v>
      </c>
      <c r="AL78" s="4">
        <f t="shared" si="765"/>
        <v>5</v>
      </c>
      <c r="AM78" s="4">
        <f t="shared" si="765"/>
        <v>5</v>
      </c>
      <c r="AN78" s="4">
        <f t="shared" si="765"/>
        <v>5</v>
      </c>
      <c r="AO78" s="4">
        <f t="shared" si="765"/>
        <v>5</v>
      </c>
      <c r="AP78" s="4">
        <f t="shared" si="765"/>
        <v>5</v>
      </c>
      <c r="AQ78" s="4">
        <f t="shared" si="765"/>
        <v>5</v>
      </c>
      <c r="AR78" s="4">
        <f t="shared" si="765"/>
        <v>5</v>
      </c>
      <c r="AS78" s="4">
        <f t="shared" si="765"/>
        <v>5</v>
      </c>
      <c r="AT78" s="4">
        <f t="shared" si="765"/>
        <v>1</v>
      </c>
      <c r="AU78" s="4">
        <f t="shared" si="765"/>
        <v>5</v>
      </c>
      <c r="AV78" s="4">
        <f t="shared" si="765"/>
        <v>5</v>
      </c>
      <c r="AW78" s="4">
        <f t="shared" si="765"/>
        <v>5</v>
      </c>
      <c r="AX78" s="4">
        <f t="shared" si="765"/>
        <v>5</v>
      </c>
      <c r="AY78" s="4">
        <f t="shared" si="765"/>
        <v>5</v>
      </c>
      <c r="AZ78" s="4">
        <f t="shared" si="765"/>
        <v>5</v>
      </c>
      <c r="BA78" s="4">
        <f t="shared" si="765"/>
        <v>5</v>
      </c>
      <c r="BB78" s="4">
        <f t="shared" si="765"/>
        <v>5</v>
      </c>
      <c r="BC78" s="4">
        <f t="shared" si="765"/>
        <v>5</v>
      </c>
      <c r="BD78" s="4">
        <f t="shared" si="765"/>
        <v>5</v>
      </c>
      <c r="BE78" s="4">
        <f t="shared" si="765"/>
        <v>5</v>
      </c>
      <c r="BF78" s="4">
        <f t="shared" si="765"/>
        <v>5</v>
      </c>
      <c r="BG78" s="4">
        <f t="shared" si="765"/>
        <v>5</v>
      </c>
      <c r="BH78" s="4">
        <f t="shared" si="765"/>
        <v>5</v>
      </c>
      <c r="BI78" s="4">
        <f t="shared" si="765"/>
        <v>5</v>
      </c>
      <c r="BJ78" s="4">
        <f t="shared" si="765"/>
        <v>5</v>
      </c>
      <c r="BK78" s="4">
        <f t="shared" si="765"/>
        <v>5</v>
      </c>
      <c r="BL78" s="4">
        <f t="shared" si="765"/>
        <v>5</v>
      </c>
      <c r="BM78" s="4">
        <f t="shared" si="765"/>
        <v>5</v>
      </c>
      <c r="BN78" s="4">
        <f t="shared" si="765"/>
        <v>5</v>
      </c>
      <c r="BO78" s="4">
        <f t="shared" ref="BO78:CG78" si="766">+BO9</f>
        <v>5</v>
      </c>
      <c r="BP78" s="4">
        <f t="shared" si="766"/>
        <v>5</v>
      </c>
      <c r="BQ78" s="4">
        <f t="shared" si="766"/>
        <v>5</v>
      </c>
      <c r="BR78" s="4">
        <f t="shared" si="766"/>
        <v>5</v>
      </c>
      <c r="BS78" s="4">
        <f t="shared" si="766"/>
        <v>5</v>
      </c>
      <c r="BT78" s="4">
        <f t="shared" si="766"/>
        <v>5</v>
      </c>
      <c r="BU78" s="4">
        <f t="shared" si="766"/>
        <v>5</v>
      </c>
      <c r="BV78" s="4">
        <f t="shared" si="766"/>
        <v>5</v>
      </c>
      <c r="BW78" s="4">
        <f t="shared" si="766"/>
        <v>5</v>
      </c>
      <c r="BX78" s="4">
        <f t="shared" si="766"/>
        <v>5</v>
      </c>
      <c r="BY78" s="4">
        <f t="shared" si="766"/>
        <v>5</v>
      </c>
      <c r="BZ78" s="4">
        <f t="shared" si="766"/>
        <v>5</v>
      </c>
      <c r="CA78" s="4">
        <f t="shared" si="766"/>
        <v>5</v>
      </c>
      <c r="CB78" s="4">
        <f t="shared" si="766"/>
        <v>5</v>
      </c>
      <c r="CC78" s="4">
        <f t="shared" si="766"/>
        <v>5</v>
      </c>
      <c r="CD78" s="4">
        <f t="shared" si="766"/>
        <v>5</v>
      </c>
      <c r="CE78" s="4">
        <f t="shared" si="766"/>
        <v>5</v>
      </c>
      <c r="CF78" s="4">
        <f t="shared" si="766"/>
        <v>1</v>
      </c>
      <c r="CG78" s="4">
        <f t="shared" si="766"/>
        <v>5</v>
      </c>
    </row>
    <row r="79" spans="1:85">
      <c r="A79" s="2" t="s">
        <v>114</v>
      </c>
      <c r="C79" s="4">
        <f t="shared" ref="C79:AH79" si="767">+C8</f>
        <v>35</v>
      </c>
      <c r="D79" s="4">
        <f t="shared" si="767"/>
        <v>35</v>
      </c>
      <c r="E79" s="4">
        <f t="shared" si="767"/>
        <v>35</v>
      </c>
      <c r="F79" s="4">
        <f t="shared" si="767"/>
        <v>35</v>
      </c>
      <c r="G79" s="4">
        <f t="shared" si="767"/>
        <v>35</v>
      </c>
      <c r="H79" s="4">
        <f t="shared" si="767"/>
        <v>35</v>
      </c>
      <c r="I79" s="4">
        <f t="shared" si="767"/>
        <v>35</v>
      </c>
      <c r="J79" s="4">
        <f t="shared" si="767"/>
        <v>35</v>
      </c>
      <c r="K79" s="4">
        <f t="shared" si="767"/>
        <v>35</v>
      </c>
      <c r="L79" s="4">
        <f t="shared" si="767"/>
        <v>35</v>
      </c>
      <c r="M79" s="4">
        <f t="shared" si="767"/>
        <v>35</v>
      </c>
      <c r="N79" s="4">
        <f t="shared" si="767"/>
        <v>35</v>
      </c>
      <c r="O79" s="4">
        <f t="shared" si="767"/>
        <v>35</v>
      </c>
      <c r="P79" s="4">
        <f t="shared" si="767"/>
        <v>35</v>
      </c>
      <c r="Q79" s="4">
        <f t="shared" si="767"/>
        <v>35</v>
      </c>
      <c r="R79" s="4">
        <f t="shared" si="767"/>
        <v>35</v>
      </c>
      <c r="S79" s="4">
        <f t="shared" si="767"/>
        <v>35</v>
      </c>
      <c r="T79" s="4">
        <f t="shared" si="767"/>
        <v>35</v>
      </c>
      <c r="U79" s="4">
        <f t="shared" si="767"/>
        <v>35</v>
      </c>
      <c r="V79" s="4">
        <f t="shared" si="767"/>
        <v>35</v>
      </c>
      <c r="W79" s="4">
        <f t="shared" si="767"/>
        <v>35</v>
      </c>
      <c r="X79" s="4">
        <f t="shared" si="767"/>
        <v>35</v>
      </c>
      <c r="Y79" s="4">
        <f t="shared" si="767"/>
        <v>35</v>
      </c>
      <c r="Z79" s="4">
        <f t="shared" si="767"/>
        <v>35</v>
      </c>
      <c r="AA79" s="4">
        <f t="shared" si="767"/>
        <v>35</v>
      </c>
      <c r="AB79" s="4">
        <f t="shared" si="767"/>
        <v>35</v>
      </c>
      <c r="AC79" s="4">
        <f t="shared" si="767"/>
        <v>35</v>
      </c>
      <c r="AD79" s="4">
        <f t="shared" si="767"/>
        <v>35</v>
      </c>
      <c r="AE79" s="4">
        <f t="shared" si="767"/>
        <v>35</v>
      </c>
      <c r="AF79" s="4">
        <f t="shared" si="767"/>
        <v>35</v>
      </c>
      <c r="AG79" s="4">
        <f t="shared" si="767"/>
        <v>35</v>
      </c>
      <c r="AH79" s="4">
        <f t="shared" si="767"/>
        <v>35</v>
      </c>
      <c r="AI79" s="4">
        <f t="shared" ref="AI79:BN79" si="768">+AI8</f>
        <v>35</v>
      </c>
      <c r="AJ79" s="4">
        <f t="shared" si="768"/>
        <v>35</v>
      </c>
      <c r="AK79" s="4">
        <f t="shared" si="768"/>
        <v>35</v>
      </c>
      <c r="AL79" s="4">
        <f t="shared" si="768"/>
        <v>35</v>
      </c>
      <c r="AM79" s="4">
        <f t="shared" si="768"/>
        <v>35</v>
      </c>
      <c r="AN79" s="4">
        <f t="shared" si="768"/>
        <v>35</v>
      </c>
      <c r="AO79" s="4">
        <f t="shared" si="768"/>
        <v>35</v>
      </c>
      <c r="AP79" s="4">
        <f t="shared" si="768"/>
        <v>35</v>
      </c>
      <c r="AQ79" s="4">
        <f t="shared" si="768"/>
        <v>35</v>
      </c>
      <c r="AR79" s="4">
        <f t="shared" si="768"/>
        <v>35</v>
      </c>
      <c r="AS79" s="4">
        <f t="shared" si="768"/>
        <v>35</v>
      </c>
      <c r="AT79" s="4">
        <f t="shared" si="768"/>
        <v>35</v>
      </c>
      <c r="AU79" s="4">
        <f t="shared" si="768"/>
        <v>35</v>
      </c>
      <c r="AV79" s="4">
        <f t="shared" si="768"/>
        <v>35</v>
      </c>
      <c r="AW79" s="4">
        <f t="shared" si="768"/>
        <v>35</v>
      </c>
      <c r="AX79" s="4">
        <f t="shared" si="768"/>
        <v>35</v>
      </c>
      <c r="AY79" s="4">
        <f t="shared" si="768"/>
        <v>35</v>
      </c>
      <c r="AZ79" s="4">
        <f t="shared" si="768"/>
        <v>35</v>
      </c>
      <c r="BA79" s="4">
        <f t="shared" si="768"/>
        <v>35</v>
      </c>
      <c r="BB79" s="4">
        <f t="shared" si="768"/>
        <v>35</v>
      </c>
      <c r="BC79" s="4">
        <f t="shared" si="768"/>
        <v>35</v>
      </c>
      <c r="BD79" s="4">
        <f t="shared" si="768"/>
        <v>35</v>
      </c>
      <c r="BE79" s="4">
        <f t="shared" si="768"/>
        <v>35</v>
      </c>
      <c r="BF79" s="4">
        <f t="shared" si="768"/>
        <v>35</v>
      </c>
      <c r="BG79" s="4">
        <f t="shared" si="768"/>
        <v>35</v>
      </c>
      <c r="BH79" s="4">
        <f t="shared" si="768"/>
        <v>35</v>
      </c>
      <c r="BI79" s="4">
        <f t="shared" si="768"/>
        <v>35</v>
      </c>
      <c r="BJ79" s="4">
        <f t="shared" si="768"/>
        <v>35</v>
      </c>
      <c r="BK79" s="4">
        <f t="shared" si="768"/>
        <v>35</v>
      </c>
      <c r="BL79" s="4">
        <f t="shared" si="768"/>
        <v>35</v>
      </c>
      <c r="BM79" s="4">
        <f t="shared" si="768"/>
        <v>35</v>
      </c>
      <c r="BN79" s="4">
        <f t="shared" si="768"/>
        <v>35</v>
      </c>
      <c r="BO79" s="4">
        <f t="shared" ref="BO79:CG79" si="769">+BO8</f>
        <v>35</v>
      </c>
      <c r="BP79" s="4">
        <f t="shared" si="769"/>
        <v>35</v>
      </c>
      <c r="BQ79" s="4">
        <f t="shared" si="769"/>
        <v>35</v>
      </c>
      <c r="BR79" s="4">
        <f t="shared" si="769"/>
        <v>35</v>
      </c>
      <c r="BS79" s="4">
        <f t="shared" si="769"/>
        <v>35</v>
      </c>
      <c r="BT79" s="4">
        <f t="shared" si="769"/>
        <v>35</v>
      </c>
      <c r="BU79" s="4">
        <f t="shared" si="769"/>
        <v>35</v>
      </c>
      <c r="BV79" s="4">
        <f t="shared" si="769"/>
        <v>35</v>
      </c>
      <c r="BW79" s="4">
        <f t="shared" si="769"/>
        <v>35</v>
      </c>
      <c r="BX79" s="4">
        <f t="shared" si="769"/>
        <v>35</v>
      </c>
      <c r="BY79" s="4">
        <f t="shared" si="769"/>
        <v>35</v>
      </c>
      <c r="BZ79" s="4">
        <f t="shared" si="769"/>
        <v>35</v>
      </c>
      <c r="CA79" s="4">
        <f t="shared" si="769"/>
        <v>35</v>
      </c>
      <c r="CB79" s="4">
        <f t="shared" si="769"/>
        <v>35</v>
      </c>
      <c r="CC79" s="4">
        <f t="shared" si="769"/>
        <v>35</v>
      </c>
      <c r="CD79" s="4">
        <f t="shared" si="769"/>
        <v>35</v>
      </c>
      <c r="CE79" s="4">
        <f t="shared" si="769"/>
        <v>35</v>
      </c>
      <c r="CF79" s="4">
        <f t="shared" si="769"/>
        <v>35</v>
      </c>
      <c r="CG79" s="4">
        <f t="shared" si="769"/>
        <v>35</v>
      </c>
    </row>
    <row r="80" spans="1:85">
      <c r="A80" s="2" t="s">
        <v>115</v>
      </c>
      <c r="C80" s="5">
        <v>1</v>
      </c>
      <c r="D80" s="5">
        <v>1</v>
      </c>
      <c r="E80" s="5">
        <v>1</v>
      </c>
      <c r="F80" s="5">
        <v>1</v>
      </c>
      <c r="G80" s="5">
        <v>1</v>
      </c>
      <c r="H80" s="5">
        <v>1</v>
      </c>
      <c r="I80" s="5">
        <v>1</v>
      </c>
      <c r="J80" s="5">
        <v>1</v>
      </c>
      <c r="K80" s="5">
        <v>1</v>
      </c>
      <c r="L80" s="5">
        <v>1</v>
      </c>
      <c r="M80" s="5">
        <v>0.5</v>
      </c>
      <c r="N80" s="5">
        <v>0.5</v>
      </c>
      <c r="O80" s="5">
        <v>0.5</v>
      </c>
      <c r="P80" s="5">
        <v>0.5</v>
      </c>
      <c r="Q80" s="5">
        <v>0.5</v>
      </c>
      <c r="R80" s="5">
        <v>0.5</v>
      </c>
      <c r="S80" s="5">
        <v>0.5</v>
      </c>
      <c r="T80" s="5">
        <v>0.5</v>
      </c>
      <c r="U80" s="5">
        <v>0.5</v>
      </c>
      <c r="V80" s="5">
        <v>0.5</v>
      </c>
      <c r="W80" s="5">
        <v>1</v>
      </c>
      <c r="X80" s="5">
        <v>1</v>
      </c>
      <c r="Y80" s="5">
        <v>1</v>
      </c>
      <c r="Z80" s="5">
        <v>1</v>
      </c>
      <c r="AA80" s="5">
        <v>1</v>
      </c>
      <c r="AB80" s="5">
        <v>1</v>
      </c>
      <c r="AC80" s="5">
        <v>1</v>
      </c>
      <c r="AD80" s="5">
        <v>1</v>
      </c>
      <c r="AE80" s="5">
        <v>1</v>
      </c>
      <c r="AF80" s="5">
        <v>1</v>
      </c>
      <c r="AG80" s="5">
        <v>1</v>
      </c>
      <c r="AH80" s="5">
        <v>0.75</v>
      </c>
      <c r="AI80" s="5">
        <v>0.75</v>
      </c>
      <c r="AJ80" s="5">
        <v>0.75</v>
      </c>
      <c r="AK80" s="5">
        <v>0.75</v>
      </c>
      <c r="AL80" s="5">
        <v>0.75</v>
      </c>
      <c r="AM80" s="5">
        <v>0.75</v>
      </c>
      <c r="AN80" s="5">
        <v>0.75</v>
      </c>
      <c r="AO80" s="5">
        <v>0.75</v>
      </c>
      <c r="AP80" s="5">
        <v>0.75</v>
      </c>
      <c r="AQ80" s="5">
        <v>0.75</v>
      </c>
      <c r="AR80" s="5">
        <v>0.75</v>
      </c>
      <c r="AS80" s="5">
        <v>0.5</v>
      </c>
      <c r="AT80" s="5">
        <v>0.5</v>
      </c>
      <c r="AU80" s="5">
        <v>0.5</v>
      </c>
      <c r="AV80" s="5">
        <v>0.5</v>
      </c>
      <c r="AW80" s="5">
        <v>0.5</v>
      </c>
      <c r="AX80" s="5">
        <v>0.5</v>
      </c>
      <c r="AY80" s="5">
        <v>0.5</v>
      </c>
      <c r="AZ80" s="5">
        <v>0.5</v>
      </c>
      <c r="BA80" s="5">
        <v>0.5</v>
      </c>
      <c r="BB80" s="5">
        <v>0.5</v>
      </c>
      <c r="BC80" s="5">
        <v>0.5</v>
      </c>
      <c r="BD80" s="5">
        <v>1</v>
      </c>
      <c r="BE80" s="5">
        <v>1</v>
      </c>
      <c r="BF80" s="5">
        <v>1</v>
      </c>
      <c r="BG80" s="5">
        <v>1</v>
      </c>
      <c r="BH80" s="5">
        <v>1</v>
      </c>
      <c r="BI80" s="5">
        <v>1</v>
      </c>
      <c r="BJ80" s="5">
        <v>1</v>
      </c>
      <c r="BK80" s="5">
        <v>1</v>
      </c>
      <c r="BL80" s="5">
        <v>1</v>
      </c>
      <c r="BM80" s="5">
        <v>0.5</v>
      </c>
      <c r="BN80" s="5">
        <v>0.5</v>
      </c>
      <c r="BO80" s="5">
        <v>0.5</v>
      </c>
      <c r="BP80" s="5">
        <v>0.5</v>
      </c>
      <c r="BQ80" s="5">
        <v>0.5</v>
      </c>
      <c r="BR80" s="5">
        <v>0.5</v>
      </c>
      <c r="BS80" s="5">
        <v>0.5</v>
      </c>
      <c r="BT80" s="5">
        <v>0.5</v>
      </c>
      <c r="BU80" s="5">
        <v>0.5</v>
      </c>
      <c r="BV80" s="5">
        <v>0.5</v>
      </c>
      <c r="BW80" s="5">
        <v>0.39</v>
      </c>
      <c r="BX80" s="5">
        <v>0.39</v>
      </c>
      <c r="BY80" s="5">
        <v>0.39</v>
      </c>
      <c r="BZ80" s="5">
        <v>0.39</v>
      </c>
      <c r="CA80" s="5">
        <v>0.39</v>
      </c>
      <c r="CB80" s="5">
        <v>0.39</v>
      </c>
      <c r="CC80" s="5">
        <v>0.39</v>
      </c>
      <c r="CD80" s="5">
        <v>0.39</v>
      </c>
      <c r="CE80" s="5">
        <v>0.39</v>
      </c>
      <c r="CF80" s="5">
        <v>0.39</v>
      </c>
      <c r="CG80" s="5">
        <v>0.39</v>
      </c>
    </row>
    <row r="81" spans="1:85">
      <c r="A81" s="2" t="s">
        <v>116</v>
      </c>
      <c r="C81" s="3">
        <v>0.3</v>
      </c>
      <c r="D81" s="3">
        <v>0.3</v>
      </c>
      <c r="E81" s="3">
        <v>0.3</v>
      </c>
      <c r="F81" s="3">
        <v>0.3</v>
      </c>
      <c r="G81" s="3">
        <v>0.3</v>
      </c>
      <c r="H81" s="3">
        <v>0.3</v>
      </c>
      <c r="I81" s="3">
        <v>0.3</v>
      </c>
      <c r="J81" s="3">
        <v>0.3</v>
      </c>
      <c r="K81" s="3">
        <v>0.3</v>
      </c>
      <c r="L81" s="3">
        <v>0.3</v>
      </c>
      <c r="M81" s="3">
        <v>0.3</v>
      </c>
      <c r="N81" s="3">
        <v>0.3</v>
      </c>
      <c r="O81" s="3">
        <v>0.3</v>
      </c>
      <c r="P81" s="3">
        <v>0.3</v>
      </c>
      <c r="Q81" s="3">
        <v>0.3</v>
      </c>
      <c r="R81" s="3">
        <v>0.3</v>
      </c>
      <c r="S81" s="3">
        <v>0.3</v>
      </c>
      <c r="T81" s="3">
        <v>0.3</v>
      </c>
      <c r="U81" s="3">
        <v>0.3</v>
      </c>
      <c r="V81" s="3">
        <v>0.3</v>
      </c>
      <c r="W81" s="3">
        <v>0.65</v>
      </c>
      <c r="X81" s="3">
        <v>0.65</v>
      </c>
      <c r="Y81" s="3">
        <v>0.65</v>
      </c>
      <c r="Z81" s="3">
        <v>0.65</v>
      </c>
      <c r="AA81" s="3">
        <v>0.65</v>
      </c>
      <c r="AB81" s="3">
        <v>0.65</v>
      </c>
      <c r="AC81" s="3">
        <v>0.65</v>
      </c>
      <c r="AD81" s="3">
        <v>0.65</v>
      </c>
      <c r="AE81" s="3">
        <v>0.65</v>
      </c>
      <c r="AF81" s="3">
        <v>0.65</v>
      </c>
      <c r="AG81" s="3">
        <v>0.65</v>
      </c>
      <c r="AH81" s="3">
        <v>0.65</v>
      </c>
      <c r="AI81" s="3">
        <v>0.65</v>
      </c>
      <c r="AJ81" s="3">
        <v>0.65</v>
      </c>
      <c r="AK81" s="3">
        <v>0.65</v>
      </c>
      <c r="AL81" s="3">
        <v>0.65</v>
      </c>
      <c r="AM81" s="3">
        <v>0.65</v>
      </c>
      <c r="AN81" s="3">
        <v>0.65</v>
      </c>
      <c r="AO81" s="3">
        <v>0.65</v>
      </c>
      <c r="AP81" s="3">
        <v>0.65</v>
      </c>
      <c r="AQ81" s="3">
        <v>0.65</v>
      </c>
      <c r="AR81" s="3">
        <v>0.65</v>
      </c>
      <c r="AS81" s="3">
        <v>0.65</v>
      </c>
      <c r="AT81" s="3">
        <v>0.65</v>
      </c>
      <c r="AU81" s="3">
        <v>0.65</v>
      </c>
      <c r="AV81" s="3">
        <v>0.65</v>
      </c>
      <c r="AW81" s="3">
        <v>0.65</v>
      </c>
      <c r="AX81" s="3">
        <v>0.65</v>
      </c>
      <c r="AY81" s="3">
        <v>0.65</v>
      </c>
      <c r="AZ81" s="3">
        <v>0.65</v>
      </c>
      <c r="BA81" s="3">
        <v>0.65</v>
      </c>
      <c r="BB81" s="3">
        <v>0.65</v>
      </c>
      <c r="BC81" s="3">
        <v>0.65</v>
      </c>
      <c r="BD81" s="3">
        <v>4.9000000000000004</v>
      </c>
      <c r="BE81" s="3">
        <v>4.9000000000000004</v>
      </c>
      <c r="BF81" s="3">
        <v>4.9000000000000004</v>
      </c>
      <c r="BG81" s="3">
        <v>4.9000000000000004</v>
      </c>
      <c r="BH81" s="3">
        <v>4.9000000000000004</v>
      </c>
      <c r="BI81" s="3">
        <v>4.9000000000000004</v>
      </c>
      <c r="BJ81" s="3">
        <v>4.9000000000000004</v>
      </c>
      <c r="BK81" s="3">
        <v>4.9000000000000004</v>
      </c>
      <c r="BL81" s="3">
        <v>4.9000000000000004</v>
      </c>
      <c r="BM81" s="3">
        <v>4.9000000000000004</v>
      </c>
      <c r="BN81" s="3">
        <v>4.9000000000000004</v>
      </c>
      <c r="BO81" s="3">
        <v>4.9000000000000004</v>
      </c>
      <c r="BP81" s="3">
        <v>4.9000000000000004</v>
      </c>
      <c r="BQ81" s="3">
        <v>4.9000000000000004</v>
      </c>
      <c r="BR81" s="3">
        <v>4.9000000000000004</v>
      </c>
      <c r="BS81" s="3">
        <v>4.9000000000000004</v>
      </c>
      <c r="BT81" s="3">
        <v>4.9000000000000004</v>
      </c>
      <c r="BU81" s="3">
        <v>4.9000000000000004</v>
      </c>
      <c r="BV81" s="3">
        <v>4.9000000000000004</v>
      </c>
      <c r="BW81" s="3">
        <v>2.5</v>
      </c>
      <c r="BX81" s="3">
        <v>2.5</v>
      </c>
      <c r="BY81" s="3">
        <v>2.5</v>
      </c>
      <c r="BZ81" s="3">
        <v>2.5</v>
      </c>
      <c r="CA81" s="3">
        <v>2.5</v>
      </c>
      <c r="CB81" s="3">
        <v>2.5</v>
      </c>
      <c r="CC81" s="3">
        <v>2.5</v>
      </c>
      <c r="CD81" s="3">
        <v>2.5</v>
      </c>
      <c r="CE81" s="3">
        <v>2.5</v>
      </c>
      <c r="CF81" s="3">
        <v>2.5</v>
      </c>
      <c r="CG81" s="3">
        <v>2.5</v>
      </c>
    </row>
    <row r="82" spans="1:85">
      <c r="A82" s="2" t="s">
        <v>117</v>
      </c>
      <c r="C82" s="4">
        <f t="shared" ref="C82:J82" si="770">+C80*C81</f>
        <v>0.3</v>
      </c>
      <c r="D82" s="4">
        <f t="shared" si="770"/>
        <v>0.3</v>
      </c>
      <c r="E82" s="4">
        <f t="shared" si="770"/>
        <v>0.3</v>
      </c>
      <c r="F82" s="4">
        <f t="shared" si="770"/>
        <v>0.3</v>
      </c>
      <c r="G82" s="4">
        <f t="shared" si="770"/>
        <v>0.3</v>
      </c>
      <c r="H82" s="4">
        <f t="shared" si="770"/>
        <v>0.3</v>
      </c>
      <c r="I82" s="4">
        <f t="shared" si="770"/>
        <v>0.3</v>
      </c>
      <c r="J82" s="4">
        <f t="shared" si="770"/>
        <v>0.3</v>
      </c>
      <c r="K82" s="4">
        <f t="shared" ref="K82:L82" si="771">+K80*K81</f>
        <v>0.3</v>
      </c>
      <c r="L82" s="4">
        <f t="shared" si="771"/>
        <v>0.3</v>
      </c>
      <c r="M82" s="4">
        <f t="shared" ref="M82:U82" si="772">+M80*M81</f>
        <v>0.15</v>
      </c>
      <c r="N82" s="4">
        <f t="shared" ref="N82:P82" si="773">+N80*N81</f>
        <v>0.15</v>
      </c>
      <c r="O82" s="4">
        <f t="shared" si="773"/>
        <v>0.15</v>
      </c>
      <c r="P82" s="4">
        <f t="shared" si="773"/>
        <v>0.15</v>
      </c>
      <c r="Q82" s="4">
        <f t="shared" si="772"/>
        <v>0.15</v>
      </c>
      <c r="R82" s="4">
        <f t="shared" ref="R82:S82" si="774">+R80*R81</f>
        <v>0.15</v>
      </c>
      <c r="S82" s="4">
        <f t="shared" si="774"/>
        <v>0.15</v>
      </c>
      <c r="T82" s="4">
        <f t="shared" ref="T82" si="775">+T80*T81</f>
        <v>0.15</v>
      </c>
      <c r="U82" s="4">
        <f t="shared" si="772"/>
        <v>0.15</v>
      </c>
      <c r="V82" s="4">
        <f t="shared" ref="V82" si="776">+V80*V81</f>
        <v>0.15</v>
      </c>
      <c r="W82" s="4">
        <f t="shared" ref="W82:AF82" si="777">+W80*W81</f>
        <v>0.65</v>
      </c>
      <c r="X82" s="4">
        <f t="shared" ref="X82" si="778">+X80*X81</f>
        <v>0.65</v>
      </c>
      <c r="Y82" s="4">
        <f t="shared" ref="Y82:AA82" si="779">+Y80*Y81</f>
        <v>0.65</v>
      </c>
      <c r="Z82" s="4">
        <f t="shared" si="779"/>
        <v>0.65</v>
      </c>
      <c r="AA82" s="4">
        <f t="shared" si="779"/>
        <v>0.65</v>
      </c>
      <c r="AB82" s="4">
        <f t="shared" si="777"/>
        <v>0.65</v>
      </c>
      <c r="AC82" s="4">
        <f t="shared" ref="AC82:AD82" si="780">+AC80*AC81</f>
        <v>0.65</v>
      </c>
      <c r="AD82" s="4">
        <f t="shared" si="780"/>
        <v>0.65</v>
      </c>
      <c r="AE82" s="4">
        <f t="shared" ref="AE82" si="781">+AE80*AE81</f>
        <v>0.65</v>
      </c>
      <c r="AF82" s="4">
        <f t="shared" si="777"/>
        <v>0.65</v>
      </c>
      <c r="AG82" s="4">
        <f t="shared" ref="AG82" si="782">+AG80*AG81</f>
        <v>0.65</v>
      </c>
      <c r="AH82" s="4">
        <f t="shared" ref="AH82:AQ82" si="783">+AH80*AH81</f>
        <v>0.48750000000000004</v>
      </c>
      <c r="AI82" s="4">
        <f t="shared" ref="AI82" si="784">+AI80*AI81</f>
        <v>0.48750000000000004</v>
      </c>
      <c r="AJ82" s="4">
        <f t="shared" ref="AJ82:AL82" si="785">+AJ80*AJ81</f>
        <v>0.48750000000000004</v>
      </c>
      <c r="AK82" s="4">
        <f t="shared" si="785"/>
        <v>0.48750000000000004</v>
      </c>
      <c r="AL82" s="4">
        <f t="shared" si="785"/>
        <v>0.48750000000000004</v>
      </c>
      <c r="AM82" s="4">
        <f t="shared" si="783"/>
        <v>0.48750000000000004</v>
      </c>
      <c r="AN82" s="4">
        <f t="shared" ref="AN82:AO82" si="786">+AN80*AN81</f>
        <v>0.48750000000000004</v>
      </c>
      <c r="AO82" s="4">
        <f t="shared" si="786"/>
        <v>0.48750000000000004</v>
      </c>
      <c r="AP82" s="4">
        <f t="shared" ref="AP82" si="787">+AP80*AP81</f>
        <v>0.48750000000000004</v>
      </c>
      <c r="AQ82" s="4">
        <f t="shared" si="783"/>
        <v>0.48750000000000004</v>
      </c>
      <c r="AR82" s="4">
        <f t="shared" ref="AR82" si="788">+AR80*AR81</f>
        <v>0.48750000000000004</v>
      </c>
      <c r="AS82" s="4">
        <f t="shared" ref="AS82:BB82" si="789">+AS80*AS81</f>
        <v>0.32500000000000001</v>
      </c>
      <c r="AT82" s="4">
        <f t="shared" ref="AT82" si="790">+AT80*AT81</f>
        <v>0.32500000000000001</v>
      </c>
      <c r="AU82" s="4">
        <f t="shared" ref="AU82:AW82" si="791">+AU80*AU81</f>
        <v>0.32500000000000001</v>
      </c>
      <c r="AV82" s="4">
        <f t="shared" si="791"/>
        <v>0.32500000000000001</v>
      </c>
      <c r="AW82" s="4">
        <f t="shared" si="791"/>
        <v>0.32500000000000001</v>
      </c>
      <c r="AX82" s="4">
        <f t="shared" si="789"/>
        <v>0.32500000000000001</v>
      </c>
      <c r="AY82" s="4">
        <f t="shared" ref="AY82:AZ82" si="792">+AY80*AY81</f>
        <v>0.32500000000000001</v>
      </c>
      <c r="AZ82" s="4">
        <f t="shared" si="792"/>
        <v>0.32500000000000001</v>
      </c>
      <c r="BA82" s="4">
        <f t="shared" ref="BA82" si="793">+BA80*BA81</f>
        <v>0.32500000000000001</v>
      </c>
      <c r="BB82" s="4">
        <f t="shared" si="789"/>
        <v>0.32500000000000001</v>
      </c>
      <c r="BC82" s="4">
        <f t="shared" ref="BC82" si="794">+BC80*BC81</f>
        <v>0.32500000000000001</v>
      </c>
      <c r="BD82" s="4">
        <f t="shared" ref="BD82:BQ82" si="795">+BD80*BD81</f>
        <v>4.9000000000000004</v>
      </c>
      <c r="BE82" s="4">
        <f t="shared" ref="BE82:BG82" si="796">+BE80*BE81</f>
        <v>4.9000000000000004</v>
      </c>
      <c r="BF82" s="4">
        <f t="shared" si="796"/>
        <v>4.9000000000000004</v>
      </c>
      <c r="BG82" s="4">
        <f t="shared" si="796"/>
        <v>4.9000000000000004</v>
      </c>
      <c r="BH82" s="4">
        <f t="shared" si="795"/>
        <v>4.9000000000000004</v>
      </c>
      <c r="BI82" s="4">
        <f t="shared" ref="BI82:BJ82" si="797">+BI80*BI81</f>
        <v>4.9000000000000004</v>
      </c>
      <c r="BJ82" s="4">
        <f t="shared" si="797"/>
        <v>4.9000000000000004</v>
      </c>
      <c r="BK82" s="4">
        <f t="shared" ref="BK82" si="798">+BK80*BK81</f>
        <v>4.9000000000000004</v>
      </c>
      <c r="BL82" s="4">
        <f t="shared" ref="BL82" si="799">+BL80*BL81</f>
        <v>4.9000000000000004</v>
      </c>
      <c r="BM82" s="4">
        <f t="shared" si="795"/>
        <v>2.4500000000000002</v>
      </c>
      <c r="BN82" s="4">
        <f t="shared" ref="BN82:BP82" si="800">+BN80*BN81</f>
        <v>2.4500000000000002</v>
      </c>
      <c r="BO82" s="4">
        <f t="shared" si="800"/>
        <v>2.4500000000000002</v>
      </c>
      <c r="BP82" s="4">
        <f t="shared" si="800"/>
        <v>2.4500000000000002</v>
      </c>
      <c r="BQ82" s="4">
        <f t="shared" si="795"/>
        <v>2.4500000000000002</v>
      </c>
      <c r="BR82" s="4">
        <f t="shared" ref="BR82:BS82" si="801">+BR80*BR81</f>
        <v>2.4500000000000002</v>
      </c>
      <c r="BS82" s="4">
        <f t="shared" si="801"/>
        <v>2.4500000000000002</v>
      </c>
      <c r="BT82" s="4">
        <f t="shared" ref="BT82" si="802">+BT80*BT81</f>
        <v>2.4500000000000002</v>
      </c>
      <c r="BU82" s="4">
        <f t="shared" ref="BU82" si="803">+BU80*BU81</f>
        <v>2.4500000000000002</v>
      </c>
      <c r="BV82" s="4">
        <f t="shared" ref="BV82" si="804">+BV80*BV81</f>
        <v>2.4500000000000002</v>
      </c>
      <c r="BW82" s="4">
        <f t="shared" ref="BW82:CF82" si="805">+BW80*BW81</f>
        <v>0.97500000000000009</v>
      </c>
      <c r="BX82" s="4">
        <f t="shared" ref="BX82:BZ82" si="806">+BX80*BX81</f>
        <v>0.97500000000000009</v>
      </c>
      <c r="BY82" s="4">
        <f t="shared" si="806"/>
        <v>0.97500000000000009</v>
      </c>
      <c r="BZ82" s="4">
        <f t="shared" si="806"/>
        <v>0.97500000000000009</v>
      </c>
      <c r="CA82" s="4">
        <f t="shared" si="805"/>
        <v>0.97500000000000009</v>
      </c>
      <c r="CB82" s="4">
        <f t="shared" ref="CB82:CC82" si="807">+CB80*CB81</f>
        <v>0.97500000000000009</v>
      </c>
      <c r="CC82" s="4">
        <f t="shared" si="807"/>
        <v>0.97500000000000009</v>
      </c>
      <c r="CD82" s="4">
        <f t="shared" ref="CD82" si="808">+CD80*CD81</f>
        <v>0.97500000000000009</v>
      </c>
      <c r="CE82" s="4">
        <f t="shared" ref="CE82" si="809">+CE80*CE81</f>
        <v>0.97500000000000009</v>
      </c>
      <c r="CF82" s="4">
        <f t="shared" si="805"/>
        <v>0.97500000000000009</v>
      </c>
      <c r="CG82" s="4">
        <f t="shared" ref="CG82" si="810">+CG80*CG81</f>
        <v>0.97500000000000009</v>
      </c>
    </row>
    <row r="83" spans="1:85">
      <c r="A83" s="2" t="s">
        <v>118</v>
      </c>
      <c r="C83" s="3">
        <v>54</v>
      </c>
      <c r="D83" s="3">
        <v>54</v>
      </c>
      <c r="E83" s="3">
        <v>54</v>
      </c>
      <c r="F83" s="3">
        <v>54</v>
      </c>
      <c r="G83" s="3">
        <v>54</v>
      </c>
      <c r="H83" s="3">
        <v>54</v>
      </c>
      <c r="I83" s="3">
        <v>54</v>
      </c>
      <c r="J83" s="3">
        <v>54</v>
      </c>
      <c r="K83" s="3">
        <v>54</v>
      </c>
      <c r="L83" s="3">
        <v>54</v>
      </c>
      <c r="M83" s="3">
        <v>54</v>
      </c>
      <c r="N83" s="3">
        <v>54</v>
      </c>
      <c r="O83" s="3">
        <v>54</v>
      </c>
      <c r="P83" s="3">
        <v>54</v>
      </c>
      <c r="Q83" s="3">
        <v>54</v>
      </c>
      <c r="R83" s="3">
        <v>54</v>
      </c>
      <c r="S83" s="3">
        <v>54</v>
      </c>
      <c r="T83" s="3">
        <v>54</v>
      </c>
      <c r="U83" s="3">
        <v>54</v>
      </c>
      <c r="V83" s="3">
        <v>54</v>
      </c>
      <c r="W83" s="3">
        <v>84</v>
      </c>
      <c r="X83" s="3">
        <v>84</v>
      </c>
      <c r="Y83" s="3">
        <v>84</v>
      </c>
      <c r="Z83" s="3">
        <v>84</v>
      </c>
      <c r="AA83" s="3">
        <v>84</v>
      </c>
      <c r="AB83" s="3">
        <v>84</v>
      </c>
      <c r="AC83" s="3">
        <v>84</v>
      </c>
      <c r="AD83" s="3">
        <v>84</v>
      </c>
      <c r="AE83" s="3">
        <v>84</v>
      </c>
      <c r="AF83" s="3">
        <v>84</v>
      </c>
      <c r="AG83" s="3">
        <v>84</v>
      </c>
      <c r="AH83" s="3">
        <v>84</v>
      </c>
      <c r="AI83" s="3">
        <v>84</v>
      </c>
      <c r="AJ83" s="3">
        <v>84</v>
      </c>
      <c r="AK83" s="3">
        <v>84</v>
      </c>
      <c r="AL83" s="3">
        <v>84</v>
      </c>
      <c r="AM83" s="3">
        <v>84</v>
      </c>
      <c r="AN83" s="3">
        <v>84</v>
      </c>
      <c r="AO83" s="3">
        <v>84</v>
      </c>
      <c r="AP83" s="3">
        <v>84</v>
      </c>
      <c r="AQ83" s="3">
        <v>84</v>
      </c>
      <c r="AR83" s="3">
        <v>84</v>
      </c>
      <c r="AS83" s="3">
        <v>84</v>
      </c>
      <c r="AT83" s="3">
        <v>84</v>
      </c>
      <c r="AU83" s="3">
        <v>84</v>
      </c>
      <c r="AV83" s="3">
        <v>84</v>
      </c>
      <c r="AW83" s="3">
        <v>84</v>
      </c>
      <c r="AX83" s="3">
        <v>84</v>
      </c>
      <c r="AY83" s="3">
        <v>84</v>
      </c>
      <c r="AZ83" s="3">
        <v>84</v>
      </c>
      <c r="BA83" s="3">
        <v>84</v>
      </c>
      <c r="BB83" s="3">
        <v>84</v>
      </c>
      <c r="BC83" s="3">
        <v>84</v>
      </c>
      <c r="BD83" s="3">
        <f t="shared" ref="BD83:BL83" si="811">+(7+31+3)*2.26</f>
        <v>92.66</v>
      </c>
      <c r="BE83" s="3">
        <f t="shared" si="811"/>
        <v>92.66</v>
      </c>
      <c r="BF83" s="3">
        <f t="shared" si="811"/>
        <v>92.66</v>
      </c>
      <c r="BG83" s="3">
        <f t="shared" si="811"/>
        <v>92.66</v>
      </c>
      <c r="BH83" s="3">
        <f t="shared" si="811"/>
        <v>92.66</v>
      </c>
      <c r="BI83" s="3">
        <f t="shared" si="811"/>
        <v>92.66</v>
      </c>
      <c r="BJ83" s="3">
        <f t="shared" si="811"/>
        <v>92.66</v>
      </c>
      <c r="BK83" s="3">
        <f t="shared" si="811"/>
        <v>92.66</v>
      </c>
      <c r="BL83" s="3">
        <f t="shared" si="811"/>
        <v>92.66</v>
      </c>
      <c r="BM83" s="3">
        <f t="shared" ref="BM83:BV83" si="812">+(7+31+3)*2.26</f>
        <v>92.66</v>
      </c>
      <c r="BN83" s="3">
        <f t="shared" si="812"/>
        <v>92.66</v>
      </c>
      <c r="BO83" s="3">
        <f t="shared" si="812"/>
        <v>92.66</v>
      </c>
      <c r="BP83" s="3">
        <f t="shared" si="812"/>
        <v>92.66</v>
      </c>
      <c r="BQ83" s="3">
        <f t="shared" si="812"/>
        <v>92.66</v>
      </c>
      <c r="BR83" s="3">
        <f t="shared" si="812"/>
        <v>92.66</v>
      </c>
      <c r="BS83" s="3">
        <f t="shared" si="812"/>
        <v>92.66</v>
      </c>
      <c r="BT83" s="3">
        <f t="shared" si="812"/>
        <v>92.66</v>
      </c>
      <c r="BU83" s="3">
        <f t="shared" si="812"/>
        <v>92.66</v>
      </c>
      <c r="BV83" s="3">
        <f t="shared" si="812"/>
        <v>92.66</v>
      </c>
      <c r="BW83" s="3">
        <f t="shared" ref="BW83:CG83" si="813">365-(7+31+3)*2.26</f>
        <v>272.34000000000003</v>
      </c>
      <c r="BX83" s="3">
        <f t="shared" si="813"/>
        <v>272.34000000000003</v>
      </c>
      <c r="BY83" s="3">
        <f t="shared" si="813"/>
        <v>272.34000000000003</v>
      </c>
      <c r="BZ83" s="3">
        <f t="shared" si="813"/>
        <v>272.34000000000003</v>
      </c>
      <c r="CA83" s="3">
        <f t="shared" si="813"/>
        <v>272.34000000000003</v>
      </c>
      <c r="CB83" s="3">
        <f t="shared" si="813"/>
        <v>272.34000000000003</v>
      </c>
      <c r="CC83" s="3">
        <f t="shared" si="813"/>
        <v>272.34000000000003</v>
      </c>
      <c r="CD83" s="3">
        <f t="shared" si="813"/>
        <v>272.34000000000003</v>
      </c>
      <c r="CE83" s="3">
        <f t="shared" si="813"/>
        <v>272.34000000000003</v>
      </c>
      <c r="CF83" s="3">
        <f t="shared" si="813"/>
        <v>272.34000000000003</v>
      </c>
      <c r="CG83" s="3">
        <f t="shared" si="813"/>
        <v>272.34000000000003</v>
      </c>
    </row>
    <row r="84" spans="1:85">
      <c r="A84" s="2" t="s">
        <v>119</v>
      </c>
      <c r="B84" s="2" t="s">
        <v>120</v>
      </c>
      <c r="C84" s="3">
        <v>24.3</v>
      </c>
      <c r="D84" s="3">
        <v>24.3</v>
      </c>
      <c r="E84" s="3">
        <v>24.3</v>
      </c>
      <c r="F84" s="3">
        <v>24.3</v>
      </c>
      <c r="G84" s="3">
        <v>24.3</v>
      </c>
      <c r="H84" s="3">
        <v>24.3</v>
      </c>
      <c r="I84" s="3">
        <v>24.3</v>
      </c>
      <c r="J84" s="3">
        <v>24.3</v>
      </c>
      <c r="K84" s="3">
        <v>24.3</v>
      </c>
      <c r="L84" s="3">
        <v>24.3</v>
      </c>
      <c r="M84" s="3">
        <v>24.3</v>
      </c>
      <c r="N84" s="3">
        <v>24.3</v>
      </c>
      <c r="O84" s="3">
        <v>24.3</v>
      </c>
      <c r="P84" s="3">
        <v>24.3</v>
      </c>
      <c r="Q84" s="3">
        <v>24.3</v>
      </c>
      <c r="R84" s="3">
        <v>24.3</v>
      </c>
      <c r="S84" s="3">
        <v>24.3</v>
      </c>
      <c r="T84" s="3">
        <v>24.3</v>
      </c>
      <c r="U84" s="3">
        <v>24.3</v>
      </c>
      <c r="V84" s="3">
        <v>24.3</v>
      </c>
      <c r="W84" s="3">
        <v>84</v>
      </c>
      <c r="X84" s="3">
        <v>84</v>
      </c>
      <c r="Y84" s="3">
        <v>84</v>
      </c>
      <c r="Z84" s="3">
        <v>84</v>
      </c>
      <c r="AA84" s="3">
        <v>84</v>
      </c>
      <c r="AB84" s="3">
        <v>84</v>
      </c>
      <c r="AC84" s="3">
        <v>84</v>
      </c>
      <c r="AD84" s="3">
        <v>84</v>
      </c>
      <c r="AE84" s="3">
        <v>84</v>
      </c>
      <c r="AF84" s="3">
        <v>84</v>
      </c>
      <c r="AG84" s="3">
        <v>84</v>
      </c>
      <c r="AH84" s="3">
        <v>84</v>
      </c>
      <c r="AI84" s="3">
        <v>84</v>
      </c>
      <c r="AJ84" s="3">
        <v>84</v>
      </c>
      <c r="AK84" s="3">
        <v>84</v>
      </c>
      <c r="AL84" s="3">
        <v>84</v>
      </c>
      <c r="AM84" s="3">
        <v>84</v>
      </c>
      <c r="AN84" s="3">
        <v>84</v>
      </c>
      <c r="AO84" s="3">
        <v>84</v>
      </c>
      <c r="AP84" s="3">
        <v>84</v>
      </c>
      <c r="AQ84" s="3">
        <v>84</v>
      </c>
      <c r="AR84" s="3">
        <v>84</v>
      </c>
      <c r="AS84" s="3">
        <v>84</v>
      </c>
      <c r="AT84" s="3">
        <v>84</v>
      </c>
      <c r="AU84" s="3">
        <v>84</v>
      </c>
      <c r="AV84" s="3">
        <v>84</v>
      </c>
      <c r="AW84" s="3">
        <v>84</v>
      </c>
      <c r="AX84" s="3">
        <v>84</v>
      </c>
      <c r="AY84" s="3">
        <v>84</v>
      </c>
      <c r="AZ84" s="3">
        <v>84</v>
      </c>
      <c r="BA84" s="3">
        <v>84</v>
      </c>
      <c r="BB84" s="3">
        <v>84</v>
      </c>
      <c r="BC84" s="3">
        <v>84</v>
      </c>
      <c r="BD84" s="3">
        <v>1</v>
      </c>
      <c r="BE84" s="3">
        <v>1</v>
      </c>
      <c r="BF84" s="3">
        <v>1</v>
      </c>
      <c r="BG84" s="3">
        <v>1</v>
      </c>
      <c r="BH84" s="3">
        <v>1</v>
      </c>
      <c r="BI84" s="3">
        <v>1</v>
      </c>
      <c r="BJ84" s="3">
        <v>1</v>
      </c>
      <c r="BK84" s="3">
        <v>1</v>
      </c>
      <c r="BL84" s="3">
        <v>1</v>
      </c>
      <c r="BM84" s="3">
        <v>1</v>
      </c>
      <c r="BN84" s="3">
        <v>1</v>
      </c>
      <c r="BO84" s="3">
        <v>1</v>
      </c>
      <c r="BP84" s="3">
        <v>1</v>
      </c>
      <c r="BQ84" s="3">
        <v>1</v>
      </c>
      <c r="BR84" s="3">
        <v>1</v>
      </c>
      <c r="BS84" s="3">
        <v>1</v>
      </c>
      <c r="BT84" s="3">
        <v>1</v>
      </c>
      <c r="BU84" s="3">
        <v>1</v>
      </c>
      <c r="BV84" s="3">
        <v>1</v>
      </c>
      <c r="BW84" s="3">
        <v>1</v>
      </c>
      <c r="BX84" s="3">
        <v>1</v>
      </c>
      <c r="BY84" s="3">
        <v>1</v>
      </c>
      <c r="BZ84" s="3">
        <v>1</v>
      </c>
      <c r="CA84" s="3">
        <v>1</v>
      </c>
      <c r="CB84" s="3">
        <v>1</v>
      </c>
      <c r="CC84" s="3">
        <v>1</v>
      </c>
      <c r="CD84" s="3">
        <v>1</v>
      </c>
      <c r="CE84" s="3">
        <v>1</v>
      </c>
      <c r="CF84" s="3">
        <v>1</v>
      </c>
      <c r="CG84" s="3">
        <v>1</v>
      </c>
    </row>
    <row r="85" spans="1:85">
      <c r="A85" s="2" t="s">
        <v>121</v>
      </c>
      <c r="B85" s="2" t="s">
        <v>122</v>
      </c>
      <c r="C85" s="3">
        <v>1.79</v>
      </c>
      <c r="D85" s="3">
        <v>1.79</v>
      </c>
      <c r="E85" s="3">
        <v>1.79</v>
      </c>
      <c r="F85" s="3">
        <v>1.79</v>
      </c>
      <c r="G85" s="3">
        <v>1.79</v>
      </c>
      <c r="H85" s="3">
        <v>1.79</v>
      </c>
      <c r="I85" s="3">
        <v>1.79</v>
      </c>
      <c r="J85" s="3">
        <v>1.79</v>
      </c>
      <c r="K85" s="3">
        <v>1.79</v>
      </c>
      <c r="L85" s="3">
        <v>1.79</v>
      </c>
      <c r="M85" s="3">
        <v>1.79</v>
      </c>
      <c r="N85" s="3">
        <v>1.79</v>
      </c>
      <c r="O85" s="3">
        <v>1.79</v>
      </c>
      <c r="P85" s="3">
        <v>1.79</v>
      </c>
      <c r="Q85" s="3">
        <v>1.79</v>
      </c>
      <c r="R85" s="3">
        <v>1.79</v>
      </c>
      <c r="S85" s="3">
        <v>1.79</v>
      </c>
      <c r="T85" s="3">
        <v>1.79</v>
      </c>
      <c r="U85" s="3">
        <v>1.79</v>
      </c>
      <c r="V85" s="3">
        <v>1.79</v>
      </c>
      <c r="W85" s="3">
        <v>2.62</v>
      </c>
      <c r="X85" s="3">
        <v>2.62</v>
      </c>
      <c r="Y85" s="3">
        <v>2.62</v>
      </c>
      <c r="Z85" s="3">
        <v>2.62</v>
      </c>
      <c r="AA85" s="3">
        <v>2.62</v>
      </c>
      <c r="AB85" s="3">
        <v>2.62</v>
      </c>
      <c r="AC85" s="3">
        <v>2.62</v>
      </c>
      <c r="AD85" s="3">
        <v>2.62</v>
      </c>
      <c r="AE85" s="3">
        <v>2.62</v>
      </c>
      <c r="AF85" s="3">
        <v>2.62</v>
      </c>
      <c r="AG85" s="3">
        <v>2.62</v>
      </c>
      <c r="AH85" s="3">
        <v>2.62</v>
      </c>
      <c r="AI85" s="3">
        <v>2.62</v>
      </c>
      <c r="AJ85" s="3">
        <v>2.62</v>
      </c>
      <c r="AK85" s="3">
        <v>2.62</v>
      </c>
      <c r="AL85" s="3">
        <v>2.62</v>
      </c>
      <c r="AM85" s="3">
        <v>2.62</v>
      </c>
      <c r="AN85" s="3">
        <v>2.62</v>
      </c>
      <c r="AO85" s="3">
        <v>2.62</v>
      </c>
      <c r="AP85" s="3">
        <v>2.62</v>
      </c>
      <c r="AQ85" s="3">
        <v>2.62</v>
      </c>
      <c r="AR85" s="3">
        <v>2.62</v>
      </c>
      <c r="AS85" s="3">
        <v>2.62</v>
      </c>
      <c r="AT85" s="3">
        <v>2.62</v>
      </c>
      <c r="AU85" s="3">
        <v>2.62</v>
      </c>
      <c r="AV85" s="3">
        <v>2.62</v>
      </c>
      <c r="AW85" s="3">
        <v>2.62</v>
      </c>
      <c r="AX85" s="3">
        <v>2.62</v>
      </c>
      <c r="AY85" s="3">
        <v>2.62</v>
      </c>
      <c r="AZ85" s="3">
        <v>2.62</v>
      </c>
      <c r="BA85" s="3">
        <v>2.62</v>
      </c>
      <c r="BB85" s="3">
        <v>2.62</v>
      </c>
      <c r="BC85" s="3">
        <v>2.62</v>
      </c>
      <c r="BD85" s="3">
        <v>538.4</v>
      </c>
      <c r="BE85" s="3">
        <v>538.4</v>
      </c>
      <c r="BF85" s="3">
        <v>538.4</v>
      </c>
      <c r="BG85" s="3">
        <v>538.4</v>
      </c>
      <c r="BH85" s="3">
        <v>538.4</v>
      </c>
      <c r="BI85" s="3">
        <v>538.4</v>
      </c>
      <c r="BJ85" s="3">
        <v>538.4</v>
      </c>
      <c r="BK85" s="3">
        <v>538.4</v>
      </c>
      <c r="BL85" s="3">
        <v>538.4</v>
      </c>
      <c r="BM85" s="3">
        <v>538.4</v>
      </c>
      <c r="BN85" s="3">
        <v>538.4</v>
      </c>
      <c r="BO85" s="3">
        <v>538.4</v>
      </c>
      <c r="BP85" s="3">
        <v>538.4</v>
      </c>
      <c r="BQ85" s="3">
        <v>538.4</v>
      </c>
      <c r="BR85" s="3">
        <v>538.4</v>
      </c>
      <c r="BS85" s="3">
        <v>538.4</v>
      </c>
      <c r="BT85" s="3">
        <v>538.4</v>
      </c>
      <c r="BU85" s="3">
        <v>538.4</v>
      </c>
      <c r="BV85" s="3">
        <v>538.4</v>
      </c>
      <c r="BW85" s="3">
        <v>972.8</v>
      </c>
      <c r="BX85" s="3">
        <v>972.8</v>
      </c>
      <c r="BY85" s="3">
        <v>972.8</v>
      </c>
      <c r="BZ85" s="3">
        <v>972.8</v>
      </c>
      <c r="CA85" s="3">
        <v>972.8</v>
      </c>
      <c r="CB85" s="3">
        <v>972.8</v>
      </c>
      <c r="CC85" s="3">
        <v>972.8</v>
      </c>
      <c r="CD85" s="3">
        <v>972.8</v>
      </c>
      <c r="CE85" s="3">
        <v>972.8</v>
      </c>
      <c r="CF85" s="3">
        <v>972.8</v>
      </c>
      <c r="CG85" s="3">
        <v>972.8</v>
      </c>
    </row>
    <row r="86" spans="1:85">
      <c r="A86" s="2" t="s">
        <v>123</v>
      </c>
      <c r="B86" s="2" t="s">
        <v>122</v>
      </c>
      <c r="C86" s="3">
        <v>1.1000000000000001</v>
      </c>
      <c r="D86" s="3">
        <v>1.1000000000000001</v>
      </c>
      <c r="E86" s="3">
        <v>1.1000000000000001</v>
      </c>
      <c r="F86" s="3">
        <v>1.1000000000000001</v>
      </c>
      <c r="G86" s="3">
        <v>1.1000000000000001</v>
      </c>
      <c r="H86" s="3">
        <v>1.1000000000000001</v>
      </c>
      <c r="I86" s="3">
        <v>1.1000000000000001</v>
      </c>
      <c r="J86" s="3">
        <v>1.1000000000000001</v>
      </c>
      <c r="K86" s="3">
        <v>1.1000000000000001</v>
      </c>
      <c r="L86" s="3">
        <v>1.1000000000000001</v>
      </c>
      <c r="M86" s="3">
        <v>1.1000000000000001</v>
      </c>
      <c r="N86" s="3">
        <v>1.1000000000000001</v>
      </c>
      <c r="O86" s="3">
        <v>1.1000000000000001</v>
      </c>
      <c r="P86" s="3">
        <v>1.1000000000000001</v>
      </c>
      <c r="Q86" s="3">
        <v>1.1000000000000001</v>
      </c>
      <c r="R86" s="3">
        <v>1.1000000000000001</v>
      </c>
      <c r="S86" s="3">
        <v>1.1000000000000001</v>
      </c>
      <c r="T86" s="3">
        <v>1.1000000000000001</v>
      </c>
      <c r="U86" s="3">
        <v>1.1000000000000001</v>
      </c>
      <c r="V86" s="3">
        <v>1.1000000000000001</v>
      </c>
      <c r="W86" s="3">
        <v>1.04</v>
      </c>
      <c r="X86" s="3">
        <v>1.04</v>
      </c>
      <c r="Y86" s="3">
        <v>1.04</v>
      </c>
      <c r="Z86" s="3">
        <v>1.04</v>
      </c>
      <c r="AA86" s="3">
        <v>1.04</v>
      </c>
      <c r="AB86" s="3">
        <v>1.04</v>
      </c>
      <c r="AC86" s="3">
        <v>1.04</v>
      </c>
      <c r="AD86" s="3">
        <v>1.04</v>
      </c>
      <c r="AE86" s="3">
        <v>1.04</v>
      </c>
      <c r="AF86" s="3">
        <v>1.04</v>
      </c>
      <c r="AG86" s="3">
        <v>1.04</v>
      </c>
      <c r="AH86" s="3">
        <v>1.04</v>
      </c>
      <c r="AI86" s="3">
        <v>1.04</v>
      </c>
      <c r="AJ86" s="3">
        <v>1.04</v>
      </c>
      <c r="AK86" s="3">
        <v>1.04</v>
      </c>
      <c r="AL86" s="3">
        <v>1.04</v>
      </c>
      <c r="AM86" s="3">
        <v>1.04</v>
      </c>
      <c r="AN86" s="3">
        <v>1.04</v>
      </c>
      <c r="AO86" s="3">
        <v>1.04</v>
      </c>
      <c r="AP86" s="3">
        <v>1.04</v>
      </c>
      <c r="AQ86" s="3">
        <v>1.04</v>
      </c>
      <c r="AR86" s="3">
        <v>1.04</v>
      </c>
      <c r="AS86" s="3">
        <v>1.04</v>
      </c>
      <c r="AT86" s="3">
        <v>1.04</v>
      </c>
      <c r="AU86" s="3">
        <v>1.04</v>
      </c>
      <c r="AV86" s="3">
        <v>1.04</v>
      </c>
      <c r="AW86" s="3">
        <v>1.04</v>
      </c>
      <c r="AX86" s="3">
        <v>1.04</v>
      </c>
      <c r="AY86" s="3">
        <v>1.04</v>
      </c>
      <c r="AZ86" s="3">
        <v>1.04</v>
      </c>
      <c r="BA86" s="3">
        <v>1.04</v>
      </c>
      <c r="BB86" s="3">
        <v>1.04</v>
      </c>
      <c r="BC86" s="3">
        <v>1.04</v>
      </c>
      <c r="BD86" s="3">
        <v>1.02</v>
      </c>
      <c r="BE86" s="3">
        <v>1.02</v>
      </c>
      <c r="BF86" s="3">
        <v>1.02</v>
      </c>
      <c r="BG86" s="3">
        <v>1.02</v>
      </c>
      <c r="BH86" s="3">
        <v>1.02</v>
      </c>
      <c r="BI86" s="3">
        <v>1.02</v>
      </c>
      <c r="BJ86" s="3">
        <v>1.02</v>
      </c>
      <c r="BK86" s="3">
        <v>1.02</v>
      </c>
      <c r="BL86" s="3">
        <v>1.02</v>
      </c>
      <c r="BM86" s="3">
        <v>1.02</v>
      </c>
      <c r="BN86" s="3">
        <v>1.02</v>
      </c>
      <c r="BO86" s="3">
        <v>1.02</v>
      </c>
      <c r="BP86" s="3">
        <v>1.02</v>
      </c>
      <c r="BQ86" s="3">
        <v>1.02</v>
      </c>
      <c r="BR86" s="3">
        <v>1.02</v>
      </c>
      <c r="BS86" s="3">
        <v>1.02</v>
      </c>
      <c r="BT86" s="3">
        <v>1.02</v>
      </c>
      <c r="BU86" s="3">
        <v>1.02</v>
      </c>
      <c r="BV86" s="3">
        <v>1.02</v>
      </c>
      <c r="BW86" s="3">
        <v>1.02</v>
      </c>
      <c r="BX86" s="3">
        <v>1.02</v>
      </c>
      <c r="BY86" s="3">
        <v>1.02</v>
      </c>
      <c r="BZ86" s="3">
        <v>1.02</v>
      </c>
      <c r="CA86" s="3">
        <v>1.02</v>
      </c>
      <c r="CB86" s="3">
        <v>1.02</v>
      </c>
      <c r="CC86" s="3">
        <v>1.02</v>
      </c>
      <c r="CD86" s="3">
        <v>1.02</v>
      </c>
      <c r="CE86" s="3">
        <v>1.02</v>
      </c>
      <c r="CF86" s="3">
        <v>1.02</v>
      </c>
      <c r="CG86" s="3">
        <v>1.02</v>
      </c>
    </row>
    <row r="87" spans="1:85">
      <c r="A87" s="2" t="s">
        <v>124</v>
      </c>
      <c r="B87" s="2" t="s">
        <v>125</v>
      </c>
      <c r="C87" s="3">
        <v>0.87</v>
      </c>
      <c r="D87" s="3">
        <v>0.87</v>
      </c>
      <c r="E87" s="3">
        <v>0.87</v>
      </c>
      <c r="F87" s="3">
        <v>0.87</v>
      </c>
      <c r="G87" s="3">
        <v>0.87</v>
      </c>
      <c r="H87" s="3">
        <v>0.87</v>
      </c>
      <c r="I87" s="3">
        <v>0.87</v>
      </c>
      <c r="J87" s="3">
        <v>0.87</v>
      </c>
      <c r="K87" s="3">
        <v>0.87</v>
      </c>
      <c r="L87" s="3">
        <v>0.87</v>
      </c>
      <c r="M87" s="3">
        <v>0.87</v>
      </c>
      <c r="N87" s="3">
        <v>0.87</v>
      </c>
      <c r="O87" s="3">
        <v>0.87</v>
      </c>
      <c r="P87" s="3">
        <v>0.87</v>
      </c>
      <c r="Q87" s="3">
        <v>0.87</v>
      </c>
      <c r="R87" s="3">
        <v>0.87</v>
      </c>
      <c r="S87" s="3">
        <v>0.87</v>
      </c>
      <c r="T87" s="3">
        <v>0.87</v>
      </c>
      <c r="U87" s="3">
        <v>0.87</v>
      </c>
      <c r="V87" s="3">
        <v>0.87</v>
      </c>
      <c r="W87" s="3">
        <v>0.87</v>
      </c>
      <c r="X87" s="3">
        <v>0.87</v>
      </c>
      <c r="Y87" s="3">
        <v>0.87</v>
      </c>
      <c r="Z87" s="3">
        <v>0.87</v>
      </c>
      <c r="AA87" s="3">
        <v>0.87</v>
      </c>
      <c r="AB87" s="3">
        <v>0.87</v>
      </c>
      <c r="AC87" s="3">
        <v>0.87</v>
      </c>
      <c r="AD87" s="3">
        <v>0.87</v>
      </c>
      <c r="AE87" s="3">
        <v>0.87</v>
      </c>
      <c r="AF87" s="3">
        <v>0.87</v>
      </c>
      <c r="AG87" s="3">
        <v>0.87</v>
      </c>
      <c r="AH87" s="3">
        <v>0.87</v>
      </c>
      <c r="AI87" s="3">
        <v>0.87</v>
      </c>
      <c r="AJ87" s="3">
        <v>0.87</v>
      </c>
      <c r="AK87" s="3">
        <v>0.87</v>
      </c>
      <c r="AL87" s="3">
        <v>0.87</v>
      </c>
      <c r="AM87" s="3">
        <v>0.87</v>
      </c>
      <c r="AN87" s="3">
        <v>0.87</v>
      </c>
      <c r="AO87" s="3">
        <v>0.87</v>
      </c>
      <c r="AP87" s="3">
        <v>0.87</v>
      </c>
      <c r="AQ87" s="3">
        <v>0.87</v>
      </c>
      <c r="AR87" s="3">
        <v>0.87</v>
      </c>
      <c r="AS87" s="3">
        <v>0.87</v>
      </c>
      <c r="AT87" s="3">
        <v>0.87</v>
      </c>
      <c r="AU87" s="3">
        <v>0.87</v>
      </c>
      <c r="AV87" s="3">
        <v>0.87</v>
      </c>
      <c r="AW87" s="3">
        <v>0.87</v>
      </c>
      <c r="AX87" s="3">
        <v>0.87</v>
      </c>
      <c r="AY87" s="3">
        <v>0.87</v>
      </c>
      <c r="AZ87" s="3">
        <v>0.87</v>
      </c>
      <c r="BA87" s="3">
        <v>0.87</v>
      </c>
      <c r="BB87" s="3">
        <v>0.87</v>
      </c>
      <c r="BC87" s="3">
        <v>0.87</v>
      </c>
      <c r="BD87" s="3">
        <v>0.87</v>
      </c>
      <c r="BE87" s="3">
        <v>0.87</v>
      </c>
      <c r="BF87" s="3">
        <v>0.87</v>
      </c>
      <c r="BG87" s="3">
        <v>0.87</v>
      </c>
      <c r="BH87" s="3">
        <v>0.87</v>
      </c>
      <c r="BI87" s="3">
        <v>0.87</v>
      </c>
      <c r="BJ87" s="3">
        <v>0.87</v>
      </c>
      <c r="BK87" s="3">
        <v>0.87</v>
      </c>
      <c r="BL87" s="3">
        <v>0.87</v>
      </c>
      <c r="BM87" s="3">
        <v>0.87</v>
      </c>
      <c r="BN87" s="3">
        <v>0.87</v>
      </c>
      <c r="BO87" s="3">
        <v>0.87</v>
      </c>
      <c r="BP87" s="3">
        <v>0.87</v>
      </c>
      <c r="BQ87" s="3">
        <v>0.87</v>
      </c>
      <c r="BR87" s="3">
        <v>0.87</v>
      </c>
      <c r="BS87" s="3">
        <v>0.87</v>
      </c>
      <c r="BT87" s="3">
        <v>0.87</v>
      </c>
      <c r="BU87" s="3">
        <v>0.87</v>
      </c>
      <c r="BV87" s="3">
        <v>0.87</v>
      </c>
      <c r="BW87" s="3">
        <v>0.87</v>
      </c>
      <c r="BX87" s="3">
        <v>0.87</v>
      </c>
      <c r="BY87" s="3">
        <v>0.87</v>
      </c>
      <c r="BZ87" s="3">
        <v>0.87</v>
      </c>
      <c r="CA87" s="3">
        <v>0.87</v>
      </c>
      <c r="CB87" s="3">
        <v>0.87</v>
      </c>
      <c r="CC87" s="3">
        <v>0.87</v>
      </c>
      <c r="CD87" s="3">
        <v>0.87</v>
      </c>
      <c r="CE87" s="3">
        <v>0.87</v>
      </c>
      <c r="CF87" s="3">
        <v>0.87</v>
      </c>
      <c r="CG87" s="3">
        <v>0.87</v>
      </c>
    </row>
    <row r="88" spans="1:85">
      <c r="A88" s="2" t="s">
        <v>126</v>
      </c>
      <c r="C88" s="19">
        <f t="shared" ref="C88:CA88" si="814">+C84*C85/C86</f>
        <v>39.542727272727269</v>
      </c>
      <c r="D88" s="19">
        <f t="shared" ref="D88:F88" si="815">+D84*D85/D86</f>
        <v>39.542727272727269</v>
      </c>
      <c r="E88" s="19">
        <f t="shared" si="815"/>
        <v>39.542727272727269</v>
      </c>
      <c r="F88" s="19">
        <f t="shared" si="815"/>
        <v>39.542727272727269</v>
      </c>
      <c r="G88" s="19">
        <f t="shared" si="814"/>
        <v>39.542727272727269</v>
      </c>
      <c r="H88" s="19">
        <f t="shared" ref="H88:I88" si="816">+H84*H85/H86</f>
        <v>39.542727272727269</v>
      </c>
      <c r="I88" s="19">
        <f t="shared" si="816"/>
        <v>39.542727272727269</v>
      </c>
      <c r="J88" s="19">
        <f t="shared" ref="J88" si="817">+J84*J85/J86</f>
        <v>39.542727272727269</v>
      </c>
      <c r="K88" s="19">
        <f t="shared" si="814"/>
        <v>39.542727272727269</v>
      </c>
      <c r="L88" s="19">
        <f t="shared" ref="L88" si="818">+L84*L85/L86</f>
        <v>39.542727272727269</v>
      </c>
      <c r="M88" s="19">
        <f t="shared" si="814"/>
        <v>39.542727272727269</v>
      </c>
      <c r="N88" s="19">
        <f t="shared" ref="N88:P88" si="819">+N84*N85/N86</f>
        <v>39.542727272727269</v>
      </c>
      <c r="O88" s="19">
        <f t="shared" si="819"/>
        <v>39.542727272727269</v>
      </c>
      <c r="P88" s="19">
        <f t="shared" si="819"/>
        <v>39.542727272727269</v>
      </c>
      <c r="Q88" s="19">
        <f t="shared" si="814"/>
        <v>39.542727272727269</v>
      </c>
      <c r="R88" s="19">
        <f t="shared" ref="R88:S88" si="820">+R84*R85/R86</f>
        <v>39.542727272727269</v>
      </c>
      <c r="S88" s="19">
        <f t="shared" si="820"/>
        <v>39.542727272727269</v>
      </c>
      <c r="T88" s="19">
        <f t="shared" ref="T88" si="821">+T84*T85/T86</f>
        <v>39.542727272727269</v>
      </c>
      <c r="U88" s="19">
        <f t="shared" ref="U88:V88" si="822">+U84*U85/U86</f>
        <v>39.542727272727269</v>
      </c>
      <c r="V88" s="19">
        <f t="shared" si="822"/>
        <v>39.542727272727269</v>
      </c>
      <c r="W88" s="19">
        <f t="shared" si="814"/>
        <v>211.61538461538461</v>
      </c>
      <c r="X88" s="19">
        <f t="shared" ref="X88" si="823">+X84*X85/X86</f>
        <v>211.61538461538461</v>
      </c>
      <c r="Y88" s="19">
        <f t="shared" ref="Y88:AA88" si="824">+Y84*Y85/Y86</f>
        <v>211.61538461538461</v>
      </c>
      <c r="Z88" s="19">
        <f t="shared" si="824"/>
        <v>211.61538461538461</v>
      </c>
      <c r="AA88" s="19">
        <f t="shared" si="824"/>
        <v>211.61538461538461</v>
      </c>
      <c r="AB88" s="19">
        <f t="shared" si="814"/>
        <v>211.61538461538461</v>
      </c>
      <c r="AC88" s="19">
        <f t="shared" ref="AC88:AD88" si="825">+AC84*AC85/AC86</f>
        <v>211.61538461538461</v>
      </c>
      <c r="AD88" s="19">
        <f t="shared" si="825"/>
        <v>211.61538461538461</v>
      </c>
      <c r="AE88" s="19">
        <f t="shared" ref="AE88" si="826">+AE84*AE85/AE86</f>
        <v>211.61538461538461</v>
      </c>
      <c r="AF88" s="19">
        <f t="shared" ref="AF88:AG88" si="827">+AF84*AF85/AF86</f>
        <v>211.61538461538461</v>
      </c>
      <c r="AG88" s="19">
        <f t="shared" si="827"/>
        <v>211.61538461538461</v>
      </c>
      <c r="AH88" s="19">
        <f t="shared" si="814"/>
        <v>211.61538461538461</v>
      </c>
      <c r="AI88" s="19">
        <f t="shared" ref="AI88" si="828">+AI84*AI85/AI86</f>
        <v>211.61538461538461</v>
      </c>
      <c r="AJ88" s="19">
        <f t="shared" ref="AJ88:AL88" si="829">+AJ84*AJ85/AJ86</f>
        <v>211.61538461538461</v>
      </c>
      <c r="AK88" s="19">
        <f t="shared" si="829"/>
        <v>211.61538461538461</v>
      </c>
      <c r="AL88" s="19">
        <f t="shared" si="829"/>
        <v>211.61538461538461</v>
      </c>
      <c r="AM88" s="19">
        <f t="shared" si="814"/>
        <v>211.61538461538461</v>
      </c>
      <c r="AN88" s="19">
        <f t="shared" ref="AN88:AO88" si="830">+AN84*AN85/AN86</f>
        <v>211.61538461538461</v>
      </c>
      <c r="AO88" s="19">
        <f t="shared" si="830"/>
        <v>211.61538461538461</v>
      </c>
      <c r="AP88" s="19">
        <f t="shared" ref="AP88" si="831">+AP84*AP85/AP86</f>
        <v>211.61538461538461</v>
      </c>
      <c r="AQ88" s="19">
        <f t="shared" ref="AQ88:AR88" si="832">+AQ84*AQ85/AQ86</f>
        <v>211.61538461538461</v>
      </c>
      <c r="AR88" s="19">
        <f t="shared" si="832"/>
        <v>211.61538461538461</v>
      </c>
      <c r="AS88" s="19">
        <f t="shared" si="814"/>
        <v>211.61538461538461</v>
      </c>
      <c r="AT88" s="19">
        <f t="shared" ref="AT88" si="833">+AT84*AT85/AT86</f>
        <v>211.61538461538461</v>
      </c>
      <c r="AU88" s="19">
        <f t="shared" ref="AU88:AW88" si="834">+AU84*AU85/AU86</f>
        <v>211.61538461538461</v>
      </c>
      <c r="AV88" s="19">
        <f t="shared" si="834"/>
        <v>211.61538461538461</v>
      </c>
      <c r="AW88" s="19">
        <f t="shared" si="834"/>
        <v>211.61538461538461</v>
      </c>
      <c r="AX88" s="19">
        <f t="shared" si="814"/>
        <v>211.61538461538461</v>
      </c>
      <c r="AY88" s="19">
        <f t="shared" ref="AY88:AZ88" si="835">+AY84*AY85/AY86</f>
        <v>211.61538461538461</v>
      </c>
      <c r="AZ88" s="19">
        <f t="shared" si="835"/>
        <v>211.61538461538461</v>
      </c>
      <c r="BA88" s="19">
        <f t="shared" ref="BA88" si="836">+BA84*BA85/BA86</f>
        <v>211.61538461538461</v>
      </c>
      <c r="BB88" s="19">
        <f t="shared" ref="BB88:BC88" si="837">+BB84*BB85/BB86</f>
        <v>211.61538461538461</v>
      </c>
      <c r="BC88" s="19">
        <f t="shared" si="837"/>
        <v>211.61538461538461</v>
      </c>
      <c r="BD88" s="19">
        <f t="shared" si="814"/>
        <v>527.84313725490188</v>
      </c>
      <c r="BE88" s="19">
        <f t="shared" ref="BE88:BG88" si="838">+BE84*BE85/BE86</f>
        <v>527.84313725490188</v>
      </c>
      <c r="BF88" s="19">
        <f t="shared" si="838"/>
        <v>527.84313725490188</v>
      </c>
      <c r="BG88" s="19">
        <f t="shared" si="838"/>
        <v>527.84313725490188</v>
      </c>
      <c r="BH88" s="19">
        <f t="shared" si="814"/>
        <v>527.84313725490188</v>
      </c>
      <c r="BI88" s="19">
        <f t="shared" ref="BI88:BJ88" si="839">+BI84*BI85/BI86</f>
        <v>527.84313725490188</v>
      </c>
      <c r="BJ88" s="19">
        <f t="shared" si="839"/>
        <v>527.84313725490188</v>
      </c>
      <c r="BK88" s="19">
        <f t="shared" ref="BK88" si="840">+BK84*BK85/BK86</f>
        <v>527.84313725490188</v>
      </c>
      <c r="BL88" s="19">
        <f t="shared" ref="BL88" si="841">+BL84*BL85/BL86</f>
        <v>527.84313725490188</v>
      </c>
      <c r="BM88" s="19">
        <f t="shared" si="814"/>
        <v>527.84313725490188</v>
      </c>
      <c r="BN88" s="19">
        <f t="shared" ref="BN88:BP88" si="842">+BN84*BN85/BN86</f>
        <v>527.84313725490188</v>
      </c>
      <c r="BO88" s="19">
        <f t="shared" si="842"/>
        <v>527.84313725490188</v>
      </c>
      <c r="BP88" s="19">
        <f t="shared" si="842"/>
        <v>527.84313725490188</v>
      </c>
      <c r="BQ88" s="19">
        <f t="shared" si="814"/>
        <v>527.84313725490188</v>
      </c>
      <c r="BR88" s="19">
        <f t="shared" ref="BR88:BS88" si="843">+BR84*BR85/BR86</f>
        <v>527.84313725490188</v>
      </c>
      <c r="BS88" s="19">
        <f t="shared" si="843"/>
        <v>527.84313725490188</v>
      </c>
      <c r="BT88" s="19">
        <f t="shared" ref="BT88" si="844">+BT84*BT85/BT86</f>
        <v>527.84313725490188</v>
      </c>
      <c r="BU88" s="19">
        <f t="shared" ref="BU88" si="845">+BU84*BU85/BU86</f>
        <v>527.84313725490188</v>
      </c>
      <c r="BV88" s="19">
        <f t="shared" ref="BV88" si="846">+BV84*BV85/BV86</f>
        <v>527.84313725490188</v>
      </c>
      <c r="BW88" s="19">
        <f t="shared" si="814"/>
        <v>953.72549019607834</v>
      </c>
      <c r="BX88" s="19">
        <f t="shared" ref="BX88:BZ88" si="847">+BX84*BX85/BX86</f>
        <v>953.72549019607834</v>
      </c>
      <c r="BY88" s="19">
        <f t="shared" si="847"/>
        <v>953.72549019607834</v>
      </c>
      <c r="BZ88" s="19">
        <f t="shared" si="847"/>
        <v>953.72549019607834</v>
      </c>
      <c r="CA88" s="19">
        <f t="shared" si="814"/>
        <v>953.72549019607834</v>
      </c>
      <c r="CB88" s="19">
        <f t="shared" ref="CB88:CC88" si="848">+CB84*CB85/CB86</f>
        <v>953.72549019607834</v>
      </c>
      <c r="CC88" s="19">
        <f t="shared" si="848"/>
        <v>953.72549019607834</v>
      </c>
      <c r="CD88" s="19">
        <f t="shared" ref="CD88" si="849">+CD84*CD85/CD86</f>
        <v>953.72549019607834</v>
      </c>
      <c r="CE88" s="19">
        <f t="shared" ref="CE88" si="850">+CE84*CE85/CE86</f>
        <v>953.72549019607834</v>
      </c>
      <c r="CF88" s="19">
        <f t="shared" ref="CF88:CG88" si="851">+CF84*CF85/CF86</f>
        <v>953.72549019607834</v>
      </c>
      <c r="CG88" s="19">
        <f t="shared" si="851"/>
        <v>953.72549019607834</v>
      </c>
    </row>
    <row r="89" spans="1:85">
      <c r="A89" s="2" t="s">
        <v>127</v>
      </c>
      <c r="B89" s="2" t="s">
        <v>128</v>
      </c>
      <c r="C89" s="19">
        <f t="shared" ref="C89:CA89" si="852">+C87*C88</f>
        <v>34.402172727272728</v>
      </c>
      <c r="D89" s="19">
        <f t="shared" ref="D89:F89" si="853">+D87*D88</f>
        <v>34.402172727272728</v>
      </c>
      <c r="E89" s="19">
        <f t="shared" si="853"/>
        <v>34.402172727272728</v>
      </c>
      <c r="F89" s="19">
        <f t="shared" si="853"/>
        <v>34.402172727272728</v>
      </c>
      <c r="G89" s="19">
        <f t="shared" si="852"/>
        <v>34.402172727272728</v>
      </c>
      <c r="H89" s="19">
        <f t="shared" ref="H89:I89" si="854">+H87*H88</f>
        <v>34.402172727272728</v>
      </c>
      <c r="I89" s="19">
        <f t="shared" si="854"/>
        <v>34.402172727272728</v>
      </c>
      <c r="J89" s="19">
        <f t="shared" ref="J89" si="855">+J87*J88</f>
        <v>34.402172727272728</v>
      </c>
      <c r="K89" s="19">
        <f t="shared" si="852"/>
        <v>34.402172727272728</v>
      </c>
      <c r="L89" s="19">
        <f t="shared" ref="L89" si="856">+L87*L88</f>
        <v>34.402172727272728</v>
      </c>
      <c r="M89" s="19">
        <f t="shared" si="852"/>
        <v>34.402172727272728</v>
      </c>
      <c r="N89" s="19">
        <f t="shared" ref="N89:P89" si="857">+N87*N88</f>
        <v>34.402172727272728</v>
      </c>
      <c r="O89" s="19">
        <f t="shared" si="857"/>
        <v>34.402172727272728</v>
      </c>
      <c r="P89" s="19">
        <f t="shared" si="857"/>
        <v>34.402172727272728</v>
      </c>
      <c r="Q89" s="19">
        <f t="shared" si="852"/>
        <v>34.402172727272728</v>
      </c>
      <c r="R89" s="19">
        <f t="shared" ref="R89:S89" si="858">+R87*R88</f>
        <v>34.402172727272728</v>
      </c>
      <c r="S89" s="19">
        <f t="shared" si="858"/>
        <v>34.402172727272728</v>
      </c>
      <c r="T89" s="19">
        <f t="shared" ref="T89" si="859">+T87*T88</f>
        <v>34.402172727272728</v>
      </c>
      <c r="U89" s="19">
        <f t="shared" ref="U89:V89" si="860">+U87*U88</f>
        <v>34.402172727272728</v>
      </c>
      <c r="V89" s="19">
        <f t="shared" si="860"/>
        <v>34.402172727272728</v>
      </c>
      <c r="W89" s="19">
        <f t="shared" si="852"/>
        <v>184.10538461538462</v>
      </c>
      <c r="X89" s="19">
        <f t="shared" ref="X89" si="861">+X87*X88</f>
        <v>184.10538461538462</v>
      </c>
      <c r="Y89" s="19">
        <f t="shared" ref="Y89:AA89" si="862">+Y87*Y88</f>
        <v>184.10538461538462</v>
      </c>
      <c r="Z89" s="19">
        <f t="shared" si="862"/>
        <v>184.10538461538462</v>
      </c>
      <c r="AA89" s="19">
        <f t="shared" si="862"/>
        <v>184.10538461538462</v>
      </c>
      <c r="AB89" s="19">
        <f t="shared" si="852"/>
        <v>184.10538461538462</v>
      </c>
      <c r="AC89" s="19">
        <f t="shared" ref="AC89:AD89" si="863">+AC87*AC88</f>
        <v>184.10538461538462</v>
      </c>
      <c r="AD89" s="19">
        <f t="shared" si="863"/>
        <v>184.10538461538462</v>
      </c>
      <c r="AE89" s="19">
        <f t="shared" ref="AE89" si="864">+AE87*AE88</f>
        <v>184.10538461538462</v>
      </c>
      <c r="AF89" s="19">
        <f t="shared" ref="AF89:AG89" si="865">+AF87*AF88</f>
        <v>184.10538461538462</v>
      </c>
      <c r="AG89" s="19">
        <f t="shared" si="865"/>
        <v>184.10538461538462</v>
      </c>
      <c r="AH89" s="19">
        <f t="shared" si="852"/>
        <v>184.10538461538462</v>
      </c>
      <c r="AI89" s="19">
        <f t="shared" ref="AI89" si="866">+AI87*AI88</f>
        <v>184.10538461538462</v>
      </c>
      <c r="AJ89" s="19">
        <f t="shared" ref="AJ89:AL89" si="867">+AJ87*AJ88</f>
        <v>184.10538461538462</v>
      </c>
      <c r="AK89" s="19">
        <f t="shared" si="867"/>
        <v>184.10538461538462</v>
      </c>
      <c r="AL89" s="19">
        <f t="shared" si="867"/>
        <v>184.10538461538462</v>
      </c>
      <c r="AM89" s="19">
        <f t="shared" si="852"/>
        <v>184.10538461538462</v>
      </c>
      <c r="AN89" s="19">
        <f t="shared" ref="AN89:AO89" si="868">+AN87*AN88</f>
        <v>184.10538461538462</v>
      </c>
      <c r="AO89" s="19">
        <f t="shared" si="868"/>
        <v>184.10538461538462</v>
      </c>
      <c r="AP89" s="19">
        <f t="shared" ref="AP89" si="869">+AP87*AP88</f>
        <v>184.10538461538462</v>
      </c>
      <c r="AQ89" s="19">
        <f t="shared" ref="AQ89:AR89" si="870">+AQ87*AQ88</f>
        <v>184.10538461538462</v>
      </c>
      <c r="AR89" s="19">
        <f t="shared" si="870"/>
        <v>184.10538461538462</v>
      </c>
      <c r="AS89" s="19">
        <f t="shared" si="852"/>
        <v>184.10538461538462</v>
      </c>
      <c r="AT89" s="19">
        <f t="shared" ref="AT89" si="871">+AT87*AT88</f>
        <v>184.10538461538462</v>
      </c>
      <c r="AU89" s="19">
        <f t="shared" ref="AU89:AW89" si="872">+AU87*AU88</f>
        <v>184.10538461538462</v>
      </c>
      <c r="AV89" s="19">
        <f t="shared" si="872"/>
        <v>184.10538461538462</v>
      </c>
      <c r="AW89" s="19">
        <f t="shared" si="872"/>
        <v>184.10538461538462</v>
      </c>
      <c r="AX89" s="19">
        <f t="shared" si="852"/>
        <v>184.10538461538462</v>
      </c>
      <c r="AY89" s="19">
        <f t="shared" ref="AY89:AZ89" si="873">+AY87*AY88</f>
        <v>184.10538461538462</v>
      </c>
      <c r="AZ89" s="19">
        <f t="shared" si="873"/>
        <v>184.10538461538462</v>
      </c>
      <c r="BA89" s="19">
        <f t="shared" ref="BA89" si="874">+BA87*BA88</f>
        <v>184.10538461538462</v>
      </c>
      <c r="BB89" s="19">
        <f t="shared" ref="BB89:BC89" si="875">+BB87*BB88</f>
        <v>184.10538461538462</v>
      </c>
      <c r="BC89" s="19">
        <f t="shared" si="875"/>
        <v>184.10538461538462</v>
      </c>
      <c r="BD89" s="19">
        <f t="shared" si="852"/>
        <v>459.22352941176462</v>
      </c>
      <c r="BE89" s="19">
        <f t="shared" ref="BE89:BG89" si="876">+BE87*BE88</f>
        <v>459.22352941176462</v>
      </c>
      <c r="BF89" s="19">
        <f t="shared" si="876"/>
        <v>459.22352941176462</v>
      </c>
      <c r="BG89" s="19">
        <f t="shared" si="876"/>
        <v>459.22352941176462</v>
      </c>
      <c r="BH89" s="19">
        <f t="shared" si="852"/>
        <v>459.22352941176462</v>
      </c>
      <c r="BI89" s="19">
        <f t="shared" ref="BI89:BJ89" si="877">+BI87*BI88</f>
        <v>459.22352941176462</v>
      </c>
      <c r="BJ89" s="19">
        <f t="shared" si="877"/>
        <v>459.22352941176462</v>
      </c>
      <c r="BK89" s="19">
        <f t="shared" ref="BK89" si="878">+BK87*BK88</f>
        <v>459.22352941176462</v>
      </c>
      <c r="BL89" s="19">
        <f t="shared" ref="BL89" si="879">+BL87*BL88</f>
        <v>459.22352941176462</v>
      </c>
      <c r="BM89" s="19">
        <f t="shared" si="852"/>
        <v>459.22352941176462</v>
      </c>
      <c r="BN89" s="19">
        <f t="shared" ref="BN89:BP89" si="880">+BN87*BN88</f>
        <v>459.22352941176462</v>
      </c>
      <c r="BO89" s="19">
        <f t="shared" si="880"/>
        <v>459.22352941176462</v>
      </c>
      <c r="BP89" s="19">
        <f t="shared" si="880"/>
        <v>459.22352941176462</v>
      </c>
      <c r="BQ89" s="19">
        <f t="shared" si="852"/>
        <v>459.22352941176462</v>
      </c>
      <c r="BR89" s="19">
        <f t="shared" ref="BR89:BS89" si="881">+BR87*BR88</f>
        <v>459.22352941176462</v>
      </c>
      <c r="BS89" s="19">
        <f t="shared" si="881"/>
        <v>459.22352941176462</v>
      </c>
      <c r="BT89" s="19">
        <f t="shared" ref="BT89" si="882">+BT87*BT88</f>
        <v>459.22352941176462</v>
      </c>
      <c r="BU89" s="19">
        <f t="shared" ref="BU89" si="883">+BU87*BU88</f>
        <v>459.22352941176462</v>
      </c>
      <c r="BV89" s="19">
        <f t="shared" ref="BV89" si="884">+BV87*BV88</f>
        <v>459.22352941176462</v>
      </c>
      <c r="BW89" s="19">
        <f t="shared" si="852"/>
        <v>829.74117647058813</v>
      </c>
      <c r="BX89" s="19">
        <f t="shared" ref="BX89:BZ89" si="885">+BX87*BX88</f>
        <v>829.74117647058813</v>
      </c>
      <c r="BY89" s="19">
        <f t="shared" si="885"/>
        <v>829.74117647058813</v>
      </c>
      <c r="BZ89" s="19">
        <f t="shared" si="885"/>
        <v>829.74117647058813</v>
      </c>
      <c r="CA89" s="19">
        <f t="shared" si="852"/>
        <v>829.74117647058813</v>
      </c>
      <c r="CB89" s="19">
        <f t="shared" ref="CB89:CC89" si="886">+CB87*CB88</f>
        <v>829.74117647058813</v>
      </c>
      <c r="CC89" s="19">
        <f t="shared" si="886"/>
        <v>829.74117647058813</v>
      </c>
      <c r="CD89" s="19">
        <f t="shared" ref="CD89" si="887">+CD87*CD88</f>
        <v>829.74117647058813</v>
      </c>
      <c r="CE89" s="19">
        <f t="shared" ref="CE89" si="888">+CE87*CE88</f>
        <v>829.74117647058813</v>
      </c>
      <c r="CF89" s="19">
        <f t="shared" ref="CF89:CG89" si="889">+CF87*CF88</f>
        <v>829.74117647058813</v>
      </c>
      <c r="CG89" s="19">
        <f t="shared" si="889"/>
        <v>829.74117647058813</v>
      </c>
    </row>
    <row r="90" spans="1:85">
      <c r="A90" s="2" t="s">
        <v>129</v>
      </c>
      <c r="B90" s="2" t="s">
        <v>130</v>
      </c>
      <c r="C90" s="3">
        <v>0.85</v>
      </c>
      <c r="D90" s="3">
        <v>0.85</v>
      </c>
      <c r="E90" s="3">
        <v>0.85</v>
      </c>
      <c r="F90" s="3">
        <v>0.85</v>
      </c>
      <c r="G90" s="3">
        <v>0.85</v>
      </c>
      <c r="H90" s="3">
        <v>0.85</v>
      </c>
      <c r="I90" s="3">
        <v>0.85</v>
      </c>
      <c r="J90" s="3">
        <v>0.85</v>
      </c>
      <c r="K90" s="3">
        <v>0.85</v>
      </c>
      <c r="L90" s="3">
        <v>0.85</v>
      </c>
      <c r="M90" s="3">
        <v>0.85</v>
      </c>
      <c r="N90" s="3">
        <v>0.85</v>
      </c>
      <c r="O90" s="3">
        <v>0.85</v>
      </c>
      <c r="P90" s="3">
        <v>0.85</v>
      </c>
      <c r="Q90" s="3">
        <v>0.85</v>
      </c>
      <c r="R90" s="3">
        <v>0.85</v>
      </c>
      <c r="S90" s="3">
        <v>0.85</v>
      </c>
      <c r="T90" s="3">
        <v>0.85</v>
      </c>
      <c r="U90" s="3">
        <v>0.85</v>
      </c>
      <c r="V90" s="3">
        <v>0.85</v>
      </c>
      <c r="W90" s="3">
        <v>0.83</v>
      </c>
      <c r="X90" s="3">
        <v>0.83</v>
      </c>
      <c r="Y90" s="3">
        <v>0.83</v>
      </c>
      <c r="Z90" s="3">
        <v>0.83</v>
      </c>
      <c r="AA90" s="3">
        <v>0.83</v>
      </c>
      <c r="AB90" s="3">
        <v>0.83</v>
      </c>
      <c r="AC90" s="3">
        <v>0.83</v>
      </c>
      <c r="AD90" s="3">
        <v>0.83</v>
      </c>
      <c r="AE90" s="3">
        <v>0.83</v>
      </c>
      <c r="AF90" s="3">
        <v>0.83</v>
      </c>
      <c r="AG90" s="3">
        <v>0.83</v>
      </c>
      <c r="AH90" s="3">
        <v>0.83</v>
      </c>
      <c r="AI90" s="3">
        <v>0.83</v>
      </c>
      <c r="AJ90" s="3">
        <v>0.83</v>
      </c>
      <c r="AK90" s="3">
        <v>0.83</v>
      </c>
      <c r="AL90" s="3">
        <v>0.83</v>
      </c>
      <c r="AM90" s="3">
        <v>0.83</v>
      </c>
      <c r="AN90" s="3">
        <v>0.83</v>
      </c>
      <c r="AO90" s="3">
        <v>0.83</v>
      </c>
      <c r="AP90" s="3">
        <v>0.83</v>
      </c>
      <c r="AQ90" s="3">
        <v>0.83</v>
      </c>
      <c r="AR90" s="3">
        <v>0.83</v>
      </c>
      <c r="AS90" s="3">
        <v>0.83</v>
      </c>
      <c r="AT90" s="3">
        <v>0.83</v>
      </c>
      <c r="AU90" s="3">
        <v>0.83</v>
      </c>
      <c r="AV90" s="3">
        <v>0.83</v>
      </c>
      <c r="AW90" s="3">
        <v>0.83</v>
      </c>
      <c r="AX90" s="3">
        <v>0.83</v>
      </c>
      <c r="AY90" s="3">
        <v>0.83</v>
      </c>
      <c r="AZ90" s="3">
        <v>0.83</v>
      </c>
      <c r="BA90" s="3">
        <v>0.83</v>
      </c>
      <c r="BB90" s="3">
        <v>0.83</v>
      </c>
      <c r="BC90" s="3">
        <v>0.83</v>
      </c>
      <c r="BD90" s="3">
        <v>0.81</v>
      </c>
      <c r="BE90" s="3">
        <v>0.81</v>
      </c>
      <c r="BF90" s="3">
        <v>0.81</v>
      </c>
      <c r="BG90" s="3">
        <v>0.81</v>
      </c>
      <c r="BH90" s="3">
        <v>0.81</v>
      </c>
      <c r="BI90" s="3">
        <v>0.81</v>
      </c>
      <c r="BJ90" s="3">
        <v>0.81</v>
      </c>
      <c r="BK90" s="3">
        <v>0.81</v>
      </c>
      <c r="BL90" s="3">
        <v>0.81</v>
      </c>
      <c r="BM90" s="3">
        <v>0.81</v>
      </c>
      <c r="BN90" s="3">
        <v>0.81</v>
      </c>
      <c r="BO90" s="3">
        <v>0.81</v>
      </c>
      <c r="BP90" s="3">
        <v>0.81</v>
      </c>
      <c r="BQ90" s="3">
        <v>0.81</v>
      </c>
      <c r="BR90" s="3">
        <v>0.81</v>
      </c>
      <c r="BS90" s="3">
        <v>0.81</v>
      </c>
      <c r="BT90" s="3">
        <v>0.81</v>
      </c>
      <c r="BU90" s="3">
        <v>0.81</v>
      </c>
      <c r="BV90" s="3">
        <v>0.81</v>
      </c>
      <c r="BW90" s="3">
        <v>0.81</v>
      </c>
      <c r="BX90" s="3">
        <v>0.81</v>
      </c>
      <c r="BY90" s="3">
        <v>0.81</v>
      </c>
      <c r="BZ90" s="3">
        <v>0.81</v>
      </c>
      <c r="CA90" s="3">
        <v>0.81</v>
      </c>
      <c r="CB90" s="3">
        <v>0.81</v>
      </c>
      <c r="CC90" s="3">
        <v>0.81</v>
      </c>
      <c r="CD90" s="3">
        <v>0.81</v>
      </c>
      <c r="CE90" s="3">
        <v>0.81</v>
      </c>
      <c r="CF90" s="3">
        <v>0.81</v>
      </c>
      <c r="CG90" s="3">
        <v>0.81</v>
      </c>
    </row>
    <row r="91" spans="1:85">
      <c r="A91" s="2" t="s">
        <v>131</v>
      </c>
      <c r="B91" s="2" t="s">
        <v>132</v>
      </c>
      <c r="C91" s="3">
        <v>1</v>
      </c>
      <c r="D91" s="3">
        <v>1</v>
      </c>
      <c r="E91" s="3">
        <v>1</v>
      </c>
      <c r="F91" s="3">
        <v>1</v>
      </c>
      <c r="G91" s="3">
        <v>1</v>
      </c>
      <c r="H91" s="3">
        <v>1</v>
      </c>
      <c r="I91" s="3">
        <v>1</v>
      </c>
      <c r="J91" s="3">
        <v>1</v>
      </c>
      <c r="K91" s="3">
        <v>1</v>
      </c>
      <c r="L91" s="3">
        <v>1</v>
      </c>
      <c r="M91" s="3">
        <v>1</v>
      </c>
      <c r="N91" s="3">
        <v>1</v>
      </c>
      <c r="O91" s="3">
        <v>1</v>
      </c>
      <c r="P91" s="3">
        <v>1</v>
      </c>
      <c r="Q91" s="3">
        <v>1</v>
      </c>
      <c r="R91" s="3">
        <v>1</v>
      </c>
      <c r="S91" s="3">
        <v>1</v>
      </c>
      <c r="T91" s="3">
        <v>1</v>
      </c>
      <c r="U91" s="3">
        <v>1</v>
      </c>
      <c r="V91" s="3">
        <v>1</v>
      </c>
      <c r="W91" s="3">
        <v>1</v>
      </c>
      <c r="X91" s="3">
        <v>1</v>
      </c>
      <c r="Y91" s="3">
        <v>1</v>
      </c>
      <c r="Z91" s="3">
        <v>1</v>
      </c>
      <c r="AA91" s="3">
        <v>1</v>
      </c>
      <c r="AB91" s="3">
        <v>1</v>
      </c>
      <c r="AC91" s="3">
        <v>1</v>
      </c>
      <c r="AD91" s="3">
        <v>1</v>
      </c>
      <c r="AE91" s="3">
        <v>1</v>
      </c>
      <c r="AF91" s="3">
        <v>1</v>
      </c>
      <c r="AG91" s="3">
        <v>1</v>
      </c>
      <c r="AH91" s="3">
        <v>1</v>
      </c>
      <c r="AI91" s="3">
        <v>1</v>
      </c>
      <c r="AJ91" s="3">
        <v>1</v>
      </c>
      <c r="AK91" s="3">
        <v>1</v>
      </c>
      <c r="AL91" s="3">
        <v>1</v>
      </c>
      <c r="AM91" s="3">
        <v>1</v>
      </c>
      <c r="AN91" s="3">
        <v>1</v>
      </c>
      <c r="AO91" s="3">
        <v>1</v>
      </c>
      <c r="AP91" s="3">
        <v>1</v>
      </c>
      <c r="AQ91" s="3">
        <v>1</v>
      </c>
      <c r="AR91" s="3">
        <v>1</v>
      </c>
      <c r="AS91" s="3">
        <v>1</v>
      </c>
      <c r="AT91" s="3">
        <v>1</v>
      </c>
      <c r="AU91" s="3">
        <v>1</v>
      </c>
      <c r="AV91" s="3">
        <v>1</v>
      </c>
      <c r="AW91" s="3">
        <v>1</v>
      </c>
      <c r="AX91" s="3">
        <v>1</v>
      </c>
      <c r="AY91" s="3">
        <v>1</v>
      </c>
      <c r="AZ91" s="3">
        <v>1</v>
      </c>
      <c r="BA91" s="3">
        <v>1</v>
      </c>
      <c r="BB91" s="3">
        <v>1</v>
      </c>
      <c r="BC91" s="3">
        <v>1</v>
      </c>
      <c r="BD91" s="3">
        <v>1</v>
      </c>
      <c r="BE91" s="3">
        <v>1</v>
      </c>
      <c r="BF91" s="3">
        <v>1</v>
      </c>
      <c r="BG91" s="3">
        <v>1</v>
      </c>
      <c r="BH91" s="3">
        <v>1</v>
      </c>
      <c r="BI91" s="3">
        <v>1</v>
      </c>
      <c r="BJ91" s="3">
        <v>1</v>
      </c>
      <c r="BK91" s="3">
        <v>1</v>
      </c>
      <c r="BL91" s="3">
        <v>1</v>
      </c>
      <c r="BM91" s="3">
        <v>1</v>
      </c>
      <c r="BN91" s="3">
        <v>1</v>
      </c>
      <c r="BO91" s="3">
        <v>1</v>
      </c>
      <c r="BP91" s="3">
        <v>1</v>
      </c>
      <c r="BQ91" s="3">
        <v>1</v>
      </c>
      <c r="BR91" s="3">
        <v>1</v>
      </c>
      <c r="BS91" s="3">
        <v>1</v>
      </c>
      <c r="BT91" s="3">
        <v>1</v>
      </c>
      <c r="BU91" s="3">
        <v>1</v>
      </c>
      <c r="BV91" s="3">
        <v>1</v>
      </c>
      <c r="BW91" s="3">
        <v>1</v>
      </c>
      <c r="BX91" s="3">
        <v>1</v>
      </c>
      <c r="BY91" s="3">
        <v>1</v>
      </c>
      <c r="BZ91" s="3">
        <v>1</v>
      </c>
      <c r="CA91" s="3">
        <v>1</v>
      </c>
      <c r="CB91" s="3">
        <v>1</v>
      </c>
      <c r="CC91" s="3">
        <v>1</v>
      </c>
      <c r="CD91" s="3">
        <v>1</v>
      </c>
      <c r="CE91" s="3">
        <v>1</v>
      </c>
      <c r="CF91" s="3">
        <v>1</v>
      </c>
      <c r="CG91" s="3">
        <v>1</v>
      </c>
    </row>
    <row r="92" spans="1:85">
      <c r="A92" s="2" t="s">
        <v>133</v>
      </c>
      <c r="C92" s="4">
        <f t="shared" ref="C92:CA92" si="890">+C89*C91*(1-C90)</f>
        <v>5.1603259090909095</v>
      </c>
      <c r="D92" s="4">
        <f t="shared" ref="D92:F92" si="891">+D89*D91*(1-D90)</f>
        <v>5.1603259090909095</v>
      </c>
      <c r="E92" s="4">
        <f t="shared" si="891"/>
        <v>5.1603259090909095</v>
      </c>
      <c r="F92" s="4">
        <f t="shared" si="891"/>
        <v>5.1603259090909095</v>
      </c>
      <c r="G92" s="4">
        <f t="shared" si="890"/>
        <v>5.1603259090909095</v>
      </c>
      <c r="H92" s="4">
        <f t="shared" ref="H92:I92" si="892">+H89*H91*(1-H90)</f>
        <v>5.1603259090909095</v>
      </c>
      <c r="I92" s="4">
        <f t="shared" si="892"/>
        <v>5.1603259090909095</v>
      </c>
      <c r="J92" s="4">
        <f t="shared" ref="J92" si="893">+J89*J91*(1-J90)</f>
        <v>5.1603259090909095</v>
      </c>
      <c r="K92" s="4">
        <f t="shared" si="890"/>
        <v>5.1603259090909095</v>
      </c>
      <c r="L92" s="4">
        <f t="shared" ref="L92" si="894">+L89*L91*(1-L90)</f>
        <v>5.1603259090909095</v>
      </c>
      <c r="M92" s="4">
        <f t="shared" si="890"/>
        <v>5.1603259090909095</v>
      </c>
      <c r="N92" s="4">
        <f t="shared" ref="N92:P92" si="895">+N89*N91*(1-N90)</f>
        <v>5.1603259090909095</v>
      </c>
      <c r="O92" s="4">
        <f t="shared" si="895"/>
        <v>5.1603259090909095</v>
      </c>
      <c r="P92" s="4">
        <f t="shared" si="895"/>
        <v>5.1603259090909095</v>
      </c>
      <c r="Q92" s="4">
        <f t="shared" si="890"/>
        <v>5.1603259090909095</v>
      </c>
      <c r="R92" s="4">
        <f t="shared" ref="R92:S92" si="896">+R89*R91*(1-R90)</f>
        <v>5.1603259090909095</v>
      </c>
      <c r="S92" s="4">
        <f t="shared" si="896"/>
        <v>5.1603259090909095</v>
      </c>
      <c r="T92" s="4">
        <f t="shared" ref="T92" si="897">+T89*T91*(1-T90)</f>
        <v>5.1603259090909095</v>
      </c>
      <c r="U92" s="4">
        <f t="shared" ref="U92:V92" si="898">+U89*U91*(1-U90)</f>
        <v>5.1603259090909095</v>
      </c>
      <c r="V92" s="4">
        <f t="shared" si="898"/>
        <v>5.1603259090909095</v>
      </c>
      <c r="W92" s="4">
        <f t="shared" si="890"/>
        <v>31.297915384615393</v>
      </c>
      <c r="X92" s="4">
        <f t="shared" ref="X92" si="899">+X89*X91*(1-X90)</f>
        <v>31.297915384615393</v>
      </c>
      <c r="Y92" s="4">
        <f t="shared" ref="Y92:AA92" si="900">+Y89*Y91*(1-Y90)</f>
        <v>31.297915384615393</v>
      </c>
      <c r="Z92" s="4">
        <f t="shared" si="900"/>
        <v>31.297915384615393</v>
      </c>
      <c r="AA92" s="4">
        <f t="shared" si="900"/>
        <v>31.297915384615393</v>
      </c>
      <c r="AB92" s="4">
        <f t="shared" si="890"/>
        <v>31.297915384615393</v>
      </c>
      <c r="AC92" s="4">
        <f t="shared" ref="AC92:AD92" si="901">+AC89*AC91*(1-AC90)</f>
        <v>31.297915384615393</v>
      </c>
      <c r="AD92" s="4">
        <f t="shared" si="901"/>
        <v>31.297915384615393</v>
      </c>
      <c r="AE92" s="4">
        <f t="shared" ref="AE92" si="902">+AE89*AE91*(1-AE90)</f>
        <v>31.297915384615393</v>
      </c>
      <c r="AF92" s="4">
        <f t="shared" ref="AF92:AG92" si="903">+AF89*AF91*(1-AF90)</f>
        <v>31.297915384615393</v>
      </c>
      <c r="AG92" s="4">
        <f t="shared" si="903"/>
        <v>31.297915384615393</v>
      </c>
      <c r="AH92" s="4">
        <f t="shared" si="890"/>
        <v>31.297915384615393</v>
      </c>
      <c r="AI92" s="4">
        <f t="shared" ref="AI92" si="904">+AI89*AI91*(1-AI90)</f>
        <v>31.297915384615393</v>
      </c>
      <c r="AJ92" s="4">
        <f t="shared" ref="AJ92:AL92" si="905">+AJ89*AJ91*(1-AJ90)</f>
        <v>31.297915384615393</v>
      </c>
      <c r="AK92" s="4">
        <f t="shared" si="905"/>
        <v>31.297915384615393</v>
      </c>
      <c r="AL92" s="4">
        <f t="shared" si="905"/>
        <v>31.297915384615393</v>
      </c>
      <c r="AM92" s="4">
        <f t="shared" si="890"/>
        <v>31.297915384615393</v>
      </c>
      <c r="AN92" s="4">
        <f t="shared" ref="AN92:AO92" si="906">+AN89*AN91*(1-AN90)</f>
        <v>31.297915384615393</v>
      </c>
      <c r="AO92" s="4">
        <f t="shared" si="906"/>
        <v>31.297915384615393</v>
      </c>
      <c r="AP92" s="4">
        <f t="shared" ref="AP92" si="907">+AP89*AP91*(1-AP90)</f>
        <v>31.297915384615393</v>
      </c>
      <c r="AQ92" s="4">
        <f t="shared" ref="AQ92:AR92" si="908">+AQ89*AQ91*(1-AQ90)</f>
        <v>31.297915384615393</v>
      </c>
      <c r="AR92" s="4">
        <f t="shared" si="908"/>
        <v>31.297915384615393</v>
      </c>
      <c r="AS92" s="4">
        <f t="shared" si="890"/>
        <v>31.297915384615393</v>
      </c>
      <c r="AT92" s="4">
        <f t="shared" ref="AT92" si="909">+AT89*AT91*(1-AT90)</f>
        <v>31.297915384615393</v>
      </c>
      <c r="AU92" s="4">
        <f t="shared" ref="AU92:AW92" si="910">+AU89*AU91*(1-AU90)</f>
        <v>31.297915384615393</v>
      </c>
      <c r="AV92" s="4">
        <f t="shared" si="910"/>
        <v>31.297915384615393</v>
      </c>
      <c r="AW92" s="4">
        <f t="shared" si="910"/>
        <v>31.297915384615393</v>
      </c>
      <c r="AX92" s="4">
        <f t="shared" si="890"/>
        <v>31.297915384615393</v>
      </c>
      <c r="AY92" s="4">
        <f t="shared" ref="AY92:AZ92" si="911">+AY89*AY91*(1-AY90)</f>
        <v>31.297915384615393</v>
      </c>
      <c r="AZ92" s="4">
        <f t="shared" si="911"/>
        <v>31.297915384615393</v>
      </c>
      <c r="BA92" s="4">
        <f t="shared" ref="BA92" si="912">+BA89*BA91*(1-BA90)</f>
        <v>31.297915384615393</v>
      </c>
      <c r="BB92" s="4">
        <f t="shared" ref="BB92:BC92" si="913">+BB89*BB91*(1-BB90)</f>
        <v>31.297915384615393</v>
      </c>
      <c r="BC92" s="4">
        <f t="shared" si="913"/>
        <v>31.297915384615393</v>
      </c>
      <c r="BD92" s="4">
        <f t="shared" si="890"/>
        <v>87.252470588235255</v>
      </c>
      <c r="BE92" s="4">
        <f t="shared" ref="BE92:BG92" si="914">+BE89*BE91*(1-BE90)</f>
        <v>87.252470588235255</v>
      </c>
      <c r="BF92" s="4">
        <f t="shared" si="914"/>
        <v>87.252470588235255</v>
      </c>
      <c r="BG92" s="4">
        <f t="shared" si="914"/>
        <v>87.252470588235255</v>
      </c>
      <c r="BH92" s="4">
        <f t="shared" si="890"/>
        <v>87.252470588235255</v>
      </c>
      <c r="BI92" s="4">
        <f t="shared" ref="BI92:BJ92" si="915">+BI89*BI91*(1-BI90)</f>
        <v>87.252470588235255</v>
      </c>
      <c r="BJ92" s="4">
        <f t="shared" si="915"/>
        <v>87.252470588235255</v>
      </c>
      <c r="BK92" s="4">
        <f t="shared" ref="BK92" si="916">+BK89*BK91*(1-BK90)</f>
        <v>87.252470588235255</v>
      </c>
      <c r="BL92" s="4">
        <f t="shared" ref="BL92" si="917">+BL89*BL91*(1-BL90)</f>
        <v>87.252470588235255</v>
      </c>
      <c r="BM92" s="4">
        <f t="shared" si="890"/>
        <v>87.252470588235255</v>
      </c>
      <c r="BN92" s="4">
        <f t="shared" ref="BN92:BP92" si="918">+BN89*BN91*(1-BN90)</f>
        <v>87.252470588235255</v>
      </c>
      <c r="BO92" s="4">
        <f t="shared" si="918"/>
        <v>87.252470588235255</v>
      </c>
      <c r="BP92" s="4">
        <f t="shared" si="918"/>
        <v>87.252470588235255</v>
      </c>
      <c r="BQ92" s="4">
        <f t="shared" si="890"/>
        <v>87.252470588235255</v>
      </c>
      <c r="BR92" s="4">
        <f t="shared" ref="BR92:BS92" si="919">+BR89*BR91*(1-BR90)</f>
        <v>87.252470588235255</v>
      </c>
      <c r="BS92" s="4">
        <f t="shared" si="919"/>
        <v>87.252470588235255</v>
      </c>
      <c r="BT92" s="4">
        <f t="shared" ref="BT92" si="920">+BT89*BT91*(1-BT90)</f>
        <v>87.252470588235255</v>
      </c>
      <c r="BU92" s="4">
        <f t="shared" ref="BU92" si="921">+BU89*BU91*(1-BU90)</f>
        <v>87.252470588235255</v>
      </c>
      <c r="BV92" s="4">
        <f t="shared" ref="BV92" si="922">+BV89*BV91*(1-BV90)</f>
        <v>87.252470588235255</v>
      </c>
      <c r="BW92" s="4">
        <f t="shared" si="890"/>
        <v>157.6508235294117</v>
      </c>
      <c r="BX92" s="4">
        <f t="shared" ref="BX92:BZ92" si="923">+BX89*BX91*(1-BX90)</f>
        <v>157.6508235294117</v>
      </c>
      <c r="BY92" s="4">
        <f t="shared" si="923"/>
        <v>157.6508235294117</v>
      </c>
      <c r="BZ92" s="4">
        <f t="shared" si="923"/>
        <v>157.6508235294117</v>
      </c>
      <c r="CA92" s="4">
        <f t="shared" si="890"/>
        <v>157.6508235294117</v>
      </c>
      <c r="CB92" s="4">
        <f t="shared" ref="CB92:CC92" si="924">+CB89*CB91*(1-CB90)</f>
        <v>157.6508235294117</v>
      </c>
      <c r="CC92" s="4">
        <f t="shared" si="924"/>
        <v>157.6508235294117</v>
      </c>
      <c r="CD92" s="4">
        <f t="shared" ref="CD92" si="925">+CD89*CD91*(1-CD90)</f>
        <v>157.6508235294117</v>
      </c>
      <c r="CE92" s="4">
        <f t="shared" ref="CE92" si="926">+CE89*CE91*(1-CE90)</f>
        <v>157.6508235294117</v>
      </c>
      <c r="CF92" s="4">
        <f t="shared" ref="CF92:CG92" si="927">+CF89*CF91*(1-CF90)</f>
        <v>157.6508235294117</v>
      </c>
      <c r="CG92" s="4">
        <f t="shared" si="927"/>
        <v>157.6508235294117</v>
      </c>
    </row>
    <row r="93" spans="1:85">
      <c r="A93" s="2" t="s">
        <v>134</v>
      </c>
      <c r="B93" s="2" t="s">
        <v>135</v>
      </c>
      <c r="C93" s="3">
        <v>0.25</v>
      </c>
      <c r="D93" s="3">
        <v>0.25</v>
      </c>
      <c r="E93" s="3">
        <v>0.25</v>
      </c>
      <c r="F93" s="3">
        <v>0.25</v>
      </c>
      <c r="G93" s="3">
        <v>0.25</v>
      </c>
      <c r="H93" s="3">
        <v>0.25</v>
      </c>
      <c r="I93" s="3">
        <v>0.25</v>
      </c>
      <c r="J93" s="3">
        <v>0.25</v>
      </c>
      <c r="K93" s="3">
        <v>0.25</v>
      </c>
      <c r="L93" s="3">
        <v>0.25</v>
      </c>
      <c r="M93" s="3">
        <v>0.25</v>
      </c>
      <c r="N93" s="3">
        <v>0.25</v>
      </c>
      <c r="O93" s="3">
        <v>0.25</v>
      </c>
      <c r="P93" s="3">
        <v>0.25</v>
      </c>
      <c r="Q93" s="3">
        <v>0.25</v>
      </c>
      <c r="R93" s="3">
        <v>0.25</v>
      </c>
      <c r="S93" s="3">
        <v>0.25</v>
      </c>
      <c r="T93" s="3">
        <v>0.25</v>
      </c>
      <c r="U93" s="3">
        <v>0.25</v>
      </c>
      <c r="V93" s="3">
        <v>0.25</v>
      </c>
      <c r="W93" s="3">
        <v>0.25</v>
      </c>
      <c r="X93" s="3">
        <v>0.25</v>
      </c>
      <c r="Y93" s="3">
        <v>0.25</v>
      </c>
      <c r="Z93" s="3">
        <v>0.25</v>
      </c>
      <c r="AA93" s="3">
        <v>0.25</v>
      </c>
      <c r="AB93" s="3">
        <v>0.25</v>
      </c>
      <c r="AC93" s="3">
        <v>0.25</v>
      </c>
      <c r="AD93" s="3">
        <v>0.25</v>
      </c>
      <c r="AE93" s="3">
        <v>0.25</v>
      </c>
      <c r="AF93" s="3">
        <v>0.25</v>
      </c>
      <c r="AG93" s="3">
        <v>0.25</v>
      </c>
      <c r="AH93" s="3">
        <v>0.25</v>
      </c>
      <c r="AI93" s="3">
        <v>0.25</v>
      </c>
      <c r="AJ93" s="3">
        <v>0.25</v>
      </c>
      <c r="AK93" s="3">
        <v>0.25</v>
      </c>
      <c r="AL93" s="3">
        <v>0.25</v>
      </c>
      <c r="AM93" s="3">
        <v>0.25</v>
      </c>
      <c r="AN93" s="3">
        <v>0.25</v>
      </c>
      <c r="AO93" s="3">
        <v>0.25</v>
      </c>
      <c r="AP93" s="3">
        <v>0.25</v>
      </c>
      <c r="AQ93" s="3">
        <v>0.25</v>
      </c>
      <c r="AR93" s="3">
        <v>0.25</v>
      </c>
      <c r="AS93" s="3">
        <v>0.25</v>
      </c>
      <c r="AT93" s="3">
        <v>0.25</v>
      </c>
      <c r="AU93" s="3">
        <v>0.25</v>
      </c>
      <c r="AV93" s="3">
        <v>0.25</v>
      </c>
      <c r="AW93" s="3">
        <v>0.25</v>
      </c>
      <c r="AX93" s="3">
        <v>0.25</v>
      </c>
      <c r="AY93" s="3">
        <v>0.25</v>
      </c>
      <c r="AZ93" s="3">
        <v>0.25</v>
      </c>
      <c r="BA93" s="3">
        <v>0.25</v>
      </c>
      <c r="BB93" s="3">
        <v>0.25</v>
      </c>
      <c r="BC93" s="3">
        <v>0.25</v>
      </c>
      <c r="BD93" s="3">
        <v>0.3</v>
      </c>
      <c r="BE93" s="3">
        <v>0.3</v>
      </c>
      <c r="BF93" s="3">
        <v>0.3</v>
      </c>
      <c r="BG93" s="3">
        <v>0.3</v>
      </c>
      <c r="BH93" s="3">
        <v>0.3</v>
      </c>
      <c r="BI93" s="3">
        <v>0.3</v>
      </c>
      <c r="BJ93" s="3">
        <v>0.3</v>
      </c>
      <c r="BK93" s="3">
        <v>0.3</v>
      </c>
      <c r="BL93" s="3">
        <v>0.3</v>
      </c>
      <c r="BM93" s="3">
        <v>0.3</v>
      </c>
      <c r="BN93" s="3">
        <v>0.3</v>
      </c>
      <c r="BO93" s="3">
        <v>0.3</v>
      </c>
      <c r="BP93" s="3">
        <v>0.3</v>
      </c>
      <c r="BQ93" s="3">
        <v>0.3</v>
      </c>
      <c r="BR93" s="3">
        <v>0.3</v>
      </c>
      <c r="BS93" s="3">
        <v>0.3</v>
      </c>
      <c r="BT93" s="3">
        <v>0.3</v>
      </c>
      <c r="BU93" s="3">
        <v>0.3</v>
      </c>
      <c r="BV93" s="3">
        <v>0.3</v>
      </c>
      <c r="BW93" s="3">
        <v>0.3</v>
      </c>
      <c r="BX93" s="3">
        <v>0.3</v>
      </c>
      <c r="BY93" s="3">
        <v>0.3</v>
      </c>
      <c r="BZ93" s="3">
        <v>0.3</v>
      </c>
      <c r="CA93" s="3">
        <v>0.3</v>
      </c>
      <c r="CB93" s="3">
        <v>0.3</v>
      </c>
      <c r="CC93" s="3">
        <v>0.3</v>
      </c>
      <c r="CD93" s="3">
        <v>0.3</v>
      </c>
      <c r="CE93" s="3">
        <v>0.3</v>
      </c>
      <c r="CF93" s="3">
        <v>0.3</v>
      </c>
      <c r="CG93" s="3">
        <v>0.3</v>
      </c>
    </row>
    <row r="94" spans="1:85">
      <c r="A94" s="2" t="s">
        <v>136</v>
      </c>
      <c r="C94" s="19">
        <f t="shared" ref="C94:CA94" si="928">+C89*(1-C90)/C93</f>
        <v>20.641303636363638</v>
      </c>
      <c r="D94" s="19">
        <f t="shared" ref="D94:F94" si="929">+D89*(1-D90)/D93</f>
        <v>20.641303636363638</v>
      </c>
      <c r="E94" s="19">
        <f t="shared" si="929"/>
        <v>20.641303636363638</v>
      </c>
      <c r="F94" s="19">
        <f t="shared" si="929"/>
        <v>20.641303636363638</v>
      </c>
      <c r="G94" s="19">
        <f t="shared" si="928"/>
        <v>20.641303636363638</v>
      </c>
      <c r="H94" s="19">
        <f t="shared" ref="H94:I94" si="930">+H89*(1-H90)/H93</f>
        <v>20.641303636363638</v>
      </c>
      <c r="I94" s="19">
        <f t="shared" si="930"/>
        <v>20.641303636363638</v>
      </c>
      <c r="J94" s="19">
        <f t="shared" ref="J94" si="931">+J89*(1-J90)/J93</f>
        <v>20.641303636363638</v>
      </c>
      <c r="K94" s="19">
        <f t="shared" si="928"/>
        <v>20.641303636363638</v>
      </c>
      <c r="L94" s="19">
        <f t="shared" ref="L94" si="932">+L89*(1-L90)/L93</f>
        <v>20.641303636363638</v>
      </c>
      <c r="M94" s="19">
        <f t="shared" si="928"/>
        <v>20.641303636363638</v>
      </c>
      <c r="N94" s="19">
        <f t="shared" ref="N94:P94" si="933">+N89*(1-N90)/N93</f>
        <v>20.641303636363638</v>
      </c>
      <c r="O94" s="19">
        <f t="shared" si="933"/>
        <v>20.641303636363638</v>
      </c>
      <c r="P94" s="19">
        <f t="shared" si="933"/>
        <v>20.641303636363638</v>
      </c>
      <c r="Q94" s="19">
        <f t="shared" si="928"/>
        <v>20.641303636363638</v>
      </c>
      <c r="R94" s="19">
        <f t="shared" ref="R94:S94" si="934">+R89*(1-R90)/R93</f>
        <v>20.641303636363638</v>
      </c>
      <c r="S94" s="19">
        <f t="shared" si="934"/>
        <v>20.641303636363638</v>
      </c>
      <c r="T94" s="19">
        <f t="shared" ref="T94" si="935">+T89*(1-T90)/T93</f>
        <v>20.641303636363638</v>
      </c>
      <c r="U94" s="19">
        <f t="shared" ref="U94:V94" si="936">+U89*(1-U90)/U93</f>
        <v>20.641303636363638</v>
      </c>
      <c r="V94" s="19">
        <f t="shared" si="936"/>
        <v>20.641303636363638</v>
      </c>
      <c r="W94" s="19">
        <f t="shared" ref="W94:AG94" si="937">+W89*(1-W90)/W93</f>
        <v>125.19166153846157</v>
      </c>
      <c r="X94" s="19">
        <f t="shared" ref="X94" si="938">+X89*(1-X90)/X93</f>
        <v>125.19166153846157</v>
      </c>
      <c r="Y94" s="19">
        <f t="shared" si="937"/>
        <v>125.19166153846157</v>
      </c>
      <c r="Z94" s="19">
        <f t="shared" si="937"/>
        <v>125.19166153846157</v>
      </c>
      <c r="AA94" s="19">
        <f t="shared" si="937"/>
        <v>125.19166153846157</v>
      </c>
      <c r="AB94" s="19">
        <f t="shared" si="937"/>
        <v>125.19166153846157</v>
      </c>
      <c r="AC94" s="19">
        <f t="shared" si="937"/>
        <v>125.19166153846157</v>
      </c>
      <c r="AD94" s="19">
        <f t="shared" si="937"/>
        <v>125.19166153846157</v>
      </c>
      <c r="AE94" s="19">
        <f t="shared" si="937"/>
        <v>125.19166153846157</v>
      </c>
      <c r="AF94" s="19">
        <f t="shared" si="937"/>
        <v>125.19166153846157</v>
      </c>
      <c r="AG94" s="19">
        <f t="shared" si="937"/>
        <v>125.19166153846157</v>
      </c>
      <c r="AH94" s="19">
        <f t="shared" si="928"/>
        <v>125.19166153846157</v>
      </c>
      <c r="AI94" s="19">
        <f t="shared" ref="AI94" si="939">+AI89*(1-AI90)/AI93</f>
        <v>125.19166153846157</v>
      </c>
      <c r="AJ94" s="19">
        <f t="shared" ref="AJ94:AL94" si="940">+AJ89*(1-AJ90)/AJ93</f>
        <v>125.19166153846157</v>
      </c>
      <c r="AK94" s="19">
        <f t="shared" si="940"/>
        <v>125.19166153846157</v>
      </c>
      <c r="AL94" s="19">
        <f t="shared" si="940"/>
        <v>125.19166153846157</v>
      </c>
      <c r="AM94" s="19">
        <f t="shared" si="928"/>
        <v>125.19166153846157</v>
      </c>
      <c r="AN94" s="19">
        <f t="shared" ref="AN94:AO94" si="941">+AN89*(1-AN90)/AN93</f>
        <v>125.19166153846157</v>
      </c>
      <c r="AO94" s="19">
        <f t="shared" si="941"/>
        <v>125.19166153846157</v>
      </c>
      <c r="AP94" s="19">
        <f t="shared" ref="AP94" si="942">+AP89*(1-AP90)/AP93</f>
        <v>125.19166153846157</v>
      </c>
      <c r="AQ94" s="19">
        <f t="shared" ref="AQ94:AR94" si="943">+AQ89*(1-AQ90)/AQ93</f>
        <v>125.19166153846157</v>
      </c>
      <c r="AR94" s="19">
        <f t="shared" si="943"/>
        <v>125.19166153846157</v>
      </c>
      <c r="AS94" s="19">
        <f t="shared" si="928"/>
        <v>125.19166153846157</v>
      </c>
      <c r="AT94" s="19">
        <f t="shared" ref="AT94" si="944">+AT89*(1-AT90)/AT93</f>
        <v>125.19166153846157</v>
      </c>
      <c r="AU94" s="19">
        <f t="shared" ref="AU94:AW94" si="945">+AU89*(1-AU90)/AU93</f>
        <v>125.19166153846157</v>
      </c>
      <c r="AV94" s="19">
        <f t="shared" si="945"/>
        <v>125.19166153846157</v>
      </c>
      <c r="AW94" s="19">
        <f t="shared" si="945"/>
        <v>125.19166153846157</v>
      </c>
      <c r="AX94" s="19">
        <f t="shared" si="928"/>
        <v>125.19166153846157</v>
      </c>
      <c r="AY94" s="19">
        <f t="shared" ref="AY94:AZ94" si="946">+AY89*(1-AY90)/AY93</f>
        <v>125.19166153846157</v>
      </c>
      <c r="AZ94" s="19">
        <f t="shared" si="946"/>
        <v>125.19166153846157</v>
      </c>
      <c r="BA94" s="19">
        <f t="shared" ref="BA94" si="947">+BA89*(1-BA90)/BA93</f>
        <v>125.19166153846157</v>
      </c>
      <c r="BB94" s="19">
        <f t="shared" ref="BB94:BC94" si="948">+BB89*(1-BB90)/BB93</f>
        <v>125.19166153846157</v>
      </c>
      <c r="BC94" s="19">
        <f t="shared" si="948"/>
        <v>125.19166153846157</v>
      </c>
      <c r="BD94" s="19">
        <f t="shared" si="928"/>
        <v>290.84156862745084</v>
      </c>
      <c r="BE94" s="19">
        <f t="shared" ref="BE94:BG94" si="949">+BE89*(1-BE90)/BE93</f>
        <v>290.84156862745084</v>
      </c>
      <c r="BF94" s="19">
        <f t="shared" si="949"/>
        <v>290.84156862745084</v>
      </c>
      <c r="BG94" s="19">
        <f t="shared" si="949"/>
        <v>290.84156862745084</v>
      </c>
      <c r="BH94" s="19">
        <f t="shared" si="928"/>
        <v>290.84156862745084</v>
      </c>
      <c r="BI94" s="19">
        <f t="shared" ref="BI94:BJ94" si="950">+BI89*(1-BI90)/BI93</f>
        <v>290.84156862745084</v>
      </c>
      <c r="BJ94" s="19">
        <f t="shared" si="950"/>
        <v>290.84156862745084</v>
      </c>
      <c r="BK94" s="19">
        <f t="shared" ref="BK94" si="951">+BK89*(1-BK90)/BK93</f>
        <v>290.84156862745084</v>
      </c>
      <c r="BL94" s="19">
        <f t="shared" ref="BL94" si="952">+BL89*(1-BL90)/BL93</f>
        <v>290.84156862745084</v>
      </c>
      <c r="BM94" s="19">
        <f t="shared" si="928"/>
        <v>290.84156862745084</v>
      </c>
      <c r="BN94" s="19">
        <f t="shared" ref="BN94:BP94" si="953">+BN89*(1-BN90)/BN93</f>
        <v>290.84156862745084</v>
      </c>
      <c r="BO94" s="19">
        <f t="shared" si="953"/>
        <v>290.84156862745084</v>
      </c>
      <c r="BP94" s="19">
        <f t="shared" si="953"/>
        <v>290.84156862745084</v>
      </c>
      <c r="BQ94" s="19">
        <f t="shared" si="928"/>
        <v>290.84156862745084</v>
      </c>
      <c r="BR94" s="19">
        <f t="shared" ref="BR94:BS94" si="954">+BR89*(1-BR90)/BR93</f>
        <v>290.84156862745084</v>
      </c>
      <c r="BS94" s="19">
        <f t="shared" si="954"/>
        <v>290.84156862745084</v>
      </c>
      <c r="BT94" s="19">
        <f t="shared" ref="BT94" si="955">+BT89*(1-BT90)/BT93</f>
        <v>290.84156862745084</v>
      </c>
      <c r="BU94" s="19">
        <f t="shared" ref="BU94" si="956">+BU89*(1-BU90)/BU93</f>
        <v>290.84156862745084</v>
      </c>
      <c r="BV94" s="19">
        <f t="shared" ref="BV94" si="957">+BV89*(1-BV90)/BV93</f>
        <v>290.84156862745084</v>
      </c>
      <c r="BW94" s="19">
        <f t="shared" si="928"/>
        <v>525.50274509803899</v>
      </c>
      <c r="BX94" s="19">
        <f t="shared" ref="BX94:BZ94" si="958">+BX89*(1-BX90)/BX93</f>
        <v>525.50274509803899</v>
      </c>
      <c r="BY94" s="19">
        <f t="shared" si="958"/>
        <v>525.50274509803899</v>
      </c>
      <c r="BZ94" s="19">
        <f t="shared" si="958"/>
        <v>525.50274509803899</v>
      </c>
      <c r="CA94" s="19">
        <f t="shared" si="928"/>
        <v>525.50274509803899</v>
      </c>
      <c r="CB94" s="19">
        <f t="shared" ref="CB94:CC94" si="959">+CB89*(1-CB90)/CB93</f>
        <v>525.50274509803899</v>
      </c>
      <c r="CC94" s="19">
        <f t="shared" si="959"/>
        <v>525.50274509803899</v>
      </c>
      <c r="CD94" s="19">
        <f t="shared" ref="CD94" si="960">+CD89*(1-CD90)/CD93</f>
        <v>525.50274509803899</v>
      </c>
      <c r="CE94" s="19">
        <f t="shared" ref="CE94" si="961">+CE89*(1-CE90)/CE93</f>
        <v>525.50274509803899</v>
      </c>
      <c r="CF94" s="19">
        <f t="shared" ref="CF94:CG94" si="962">+CF89*(1-CF90)/CF93</f>
        <v>525.50274509803899</v>
      </c>
      <c r="CG94" s="19">
        <f t="shared" si="962"/>
        <v>525.50274509803899</v>
      </c>
    </row>
    <row r="95" spans="1:85">
      <c r="A95" s="2" t="s">
        <v>137</v>
      </c>
      <c r="B95" s="2" t="s">
        <v>138</v>
      </c>
      <c r="C95" s="3">
        <v>2</v>
      </c>
      <c r="D95" s="3">
        <v>2</v>
      </c>
      <c r="E95" s="3">
        <v>2</v>
      </c>
      <c r="F95" s="3">
        <v>2</v>
      </c>
      <c r="G95" s="3">
        <v>2</v>
      </c>
      <c r="H95" s="3">
        <v>2</v>
      </c>
      <c r="I95" s="3">
        <v>2</v>
      </c>
      <c r="J95" s="3">
        <v>2</v>
      </c>
      <c r="K95" s="3">
        <v>2</v>
      </c>
      <c r="L95" s="3">
        <v>2</v>
      </c>
      <c r="M95" s="3">
        <v>2</v>
      </c>
      <c r="N95" s="3">
        <v>2</v>
      </c>
      <c r="O95" s="3">
        <v>2</v>
      </c>
      <c r="P95" s="3">
        <v>2</v>
      </c>
      <c r="Q95" s="3">
        <v>2</v>
      </c>
      <c r="R95" s="3">
        <v>2</v>
      </c>
      <c r="S95" s="3">
        <v>2</v>
      </c>
      <c r="T95" s="3">
        <v>2</v>
      </c>
      <c r="U95" s="3">
        <v>2</v>
      </c>
      <c r="V95" s="3">
        <v>2</v>
      </c>
      <c r="W95" s="3">
        <v>2</v>
      </c>
      <c r="X95" s="3">
        <v>2</v>
      </c>
      <c r="Y95" s="3">
        <v>2</v>
      </c>
      <c r="Z95" s="3">
        <v>2</v>
      </c>
      <c r="AA95" s="3">
        <v>2</v>
      </c>
      <c r="AB95" s="3">
        <v>2</v>
      </c>
      <c r="AC95" s="3">
        <v>2</v>
      </c>
      <c r="AD95" s="3">
        <v>2</v>
      </c>
      <c r="AE95" s="3">
        <v>2</v>
      </c>
      <c r="AF95" s="3">
        <v>2</v>
      </c>
      <c r="AG95" s="3">
        <v>2</v>
      </c>
      <c r="AH95" s="3">
        <v>2</v>
      </c>
      <c r="AI95" s="3">
        <v>2</v>
      </c>
      <c r="AJ95" s="3">
        <v>2</v>
      </c>
      <c r="AK95" s="3">
        <v>2</v>
      </c>
      <c r="AL95" s="3">
        <v>2</v>
      </c>
      <c r="AM95" s="3">
        <v>2</v>
      </c>
      <c r="AN95" s="3">
        <v>2</v>
      </c>
      <c r="AO95" s="3">
        <v>2</v>
      </c>
      <c r="AP95" s="3">
        <v>2</v>
      </c>
      <c r="AQ95" s="3">
        <v>2</v>
      </c>
      <c r="AR95" s="3">
        <v>2</v>
      </c>
      <c r="AS95" s="3">
        <v>2</v>
      </c>
      <c r="AT95" s="3">
        <v>2</v>
      </c>
      <c r="AU95" s="3">
        <v>2</v>
      </c>
      <c r="AV95" s="3">
        <v>2</v>
      </c>
      <c r="AW95" s="3">
        <v>2</v>
      </c>
      <c r="AX95" s="3">
        <v>2</v>
      </c>
      <c r="AY95" s="3">
        <v>2</v>
      </c>
      <c r="AZ95" s="3">
        <v>2</v>
      </c>
      <c r="BA95" s="3">
        <v>2</v>
      </c>
      <c r="BB95" s="3">
        <v>2</v>
      </c>
      <c r="BC95" s="3">
        <v>2</v>
      </c>
      <c r="BD95" s="3">
        <v>2.5</v>
      </c>
      <c r="BE95" s="3">
        <v>2.5</v>
      </c>
      <c r="BF95" s="3">
        <v>2.5</v>
      </c>
      <c r="BG95" s="3">
        <v>2.5</v>
      </c>
      <c r="BH95" s="3">
        <v>2.5</v>
      </c>
      <c r="BI95" s="3">
        <v>2.5</v>
      </c>
      <c r="BJ95" s="3">
        <v>2.5</v>
      </c>
      <c r="BK95" s="3">
        <v>2.5</v>
      </c>
      <c r="BL95" s="3">
        <v>2.5</v>
      </c>
      <c r="BM95" s="3">
        <v>2.5</v>
      </c>
      <c r="BN95" s="3">
        <v>2.5</v>
      </c>
      <c r="BO95" s="3">
        <v>2.5</v>
      </c>
      <c r="BP95" s="3">
        <v>2.5</v>
      </c>
      <c r="BQ95" s="3">
        <v>2.5</v>
      </c>
      <c r="BR95" s="3">
        <v>2.5</v>
      </c>
      <c r="BS95" s="3">
        <v>2.5</v>
      </c>
      <c r="BT95" s="3">
        <v>2.5</v>
      </c>
      <c r="BU95" s="3">
        <v>2.5</v>
      </c>
      <c r="BV95" s="3">
        <v>2.5</v>
      </c>
      <c r="BW95" s="3">
        <v>2.5</v>
      </c>
      <c r="BX95" s="3">
        <v>2.5</v>
      </c>
      <c r="BY95" s="3">
        <v>2.5</v>
      </c>
      <c r="BZ95" s="3">
        <v>2.5</v>
      </c>
      <c r="CA95" s="3">
        <v>2.5</v>
      </c>
      <c r="CB95" s="3">
        <v>2.5</v>
      </c>
      <c r="CC95" s="3">
        <v>2.5</v>
      </c>
      <c r="CD95" s="3">
        <v>2.5</v>
      </c>
      <c r="CE95" s="3">
        <v>2.5</v>
      </c>
      <c r="CF95" s="3">
        <v>2.5</v>
      </c>
      <c r="CG95" s="3">
        <v>2.5</v>
      </c>
    </row>
    <row r="96" spans="1:85">
      <c r="A96" s="2" t="s">
        <v>139</v>
      </c>
      <c r="B96" s="2" t="s">
        <v>140</v>
      </c>
      <c r="C96" s="3">
        <v>0.02</v>
      </c>
      <c r="D96" s="3">
        <v>0.02</v>
      </c>
      <c r="E96" s="3">
        <v>0.02</v>
      </c>
      <c r="F96" s="3">
        <v>0.02</v>
      </c>
      <c r="G96" s="3">
        <v>0.02</v>
      </c>
      <c r="H96" s="3">
        <v>0.02</v>
      </c>
      <c r="I96" s="3">
        <v>0.02</v>
      </c>
      <c r="J96" s="3">
        <v>0.02</v>
      </c>
      <c r="K96" s="3">
        <v>0.02</v>
      </c>
      <c r="L96" s="3">
        <v>0.02</v>
      </c>
      <c r="M96" s="3">
        <v>0.02</v>
      </c>
      <c r="N96" s="3">
        <v>0.02</v>
      </c>
      <c r="O96" s="3">
        <v>0.02</v>
      </c>
      <c r="P96" s="3">
        <v>0.02</v>
      </c>
      <c r="Q96" s="3">
        <v>0.02</v>
      </c>
      <c r="R96" s="3">
        <v>0.02</v>
      </c>
      <c r="S96" s="3">
        <v>0.02</v>
      </c>
      <c r="T96" s="3">
        <v>0.02</v>
      </c>
      <c r="U96" s="3">
        <v>0.02</v>
      </c>
      <c r="V96" s="3">
        <v>0.02</v>
      </c>
      <c r="W96" s="3">
        <v>0.02</v>
      </c>
      <c r="X96" s="3">
        <v>0.02</v>
      </c>
      <c r="Y96" s="3">
        <v>0.02</v>
      </c>
      <c r="Z96" s="3">
        <v>0.02</v>
      </c>
      <c r="AA96" s="3">
        <v>0.02</v>
      </c>
      <c r="AB96" s="3">
        <v>0.02</v>
      </c>
      <c r="AC96" s="3">
        <v>0.02</v>
      </c>
      <c r="AD96" s="3">
        <v>0.02</v>
      </c>
      <c r="AE96" s="3">
        <v>0.02</v>
      </c>
      <c r="AF96" s="3">
        <v>0.02</v>
      </c>
      <c r="AG96" s="3">
        <v>0.02</v>
      </c>
      <c r="AH96" s="3">
        <v>0.02</v>
      </c>
      <c r="AI96" s="3">
        <v>0.02</v>
      </c>
      <c r="AJ96" s="3">
        <v>0.02</v>
      </c>
      <c r="AK96" s="3">
        <v>0.02</v>
      </c>
      <c r="AL96" s="3">
        <v>0.02</v>
      </c>
      <c r="AM96" s="3">
        <v>0.02</v>
      </c>
      <c r="AN96" s="3">
        <v>0.02</v>
      </c>
      <c r="AO96" s="3">
        <v>0.02</v>
      </c>
      <c r="AP96" s="3">
        <v>0.02</v>
      </c>
      <c r="AQ96" s="3">
        <v>0.02</v>
      </c>
      <c r="AR96" s="3">
        <v>0.02</v>
      </c>
      <c r="AS96" s="3">
        <v>0.02</v>
      </c>
      <c r="AT96" s="3">
        <v>0.02</v>
      </c>
      <c r="AU96" s="3">
        <v>0.02</v>
      </c>
      <c r="AV96" s="3">
        <v>0.02</v>
      </c>
      <c r="AW96" s="3">
        <v>0.02</v>
      </c>
      <c r="AX96" s="3">
        <v>0.02</v>
      </c>
      <c r="AY96" s="3">
        <v>0.02</v>
      </c>
      <c r="AZ96" s="3">
        <v>0.02</v>
      </c>
      <c r="BA96" s="3">
        <v>0.02</v>
      </c>
      <c r="BB96" s="3">
        <v>0.02</v>
      </c>
      <c r="BC96" s="3">
        <v>0.02</v>
      </c>
      <c r="BD96" s="3">
        <v>0.02</v>
      </c>
      <c r="BE96" s="3">
        <v>0.02</v>
      </c>
      <c r="BF96" s="3">
        <v>0.02</v>
      </c>
      <c r="BG96" s="3">
        <v>0.02</v>
      </c>
      <c r="BH96" s="3">
        <v>0.02</v>
      </c>
      <c r="BI96" s="3">
        <v>0.02</v>
      </c>
      <c r="BJ96" s="3">
        <v>0.02</v>
      </c>
      <c r="BK96" s="3">
        <v>0.02</v>
      </c>
      <c r="BL96" s="3">
        <v>0.02</v>
      </c>
      <c r="BM96" s="3">
        <v>0.02</v>
      </c>
      <c r="BN96" s="3">
        <v>0.02</v>
      </c>
      <c r="BO96" s="3">
        <v>0.02</v>
      </c>
      <c r="BP96" s="3">
        <v>0.02</v>
      </c>
      <c r="BQ96" s="3">
        <v>0.02</v>
      </c>
      <c r="BR96" s="3">
        <v>0.02</v>
      </c>
      <c r="BS96" s="3">
        <v>0.02</v>
      </c>
      <c r="BT96" s="3">
        <v>0.02</v>
      </c>
      <c r="BU96" s="3">
        <v>0.02</v>
      </c>
      <c r="BV96" s="3">
        <v>0.02</v>
      </c>
      <c r="BW96" s="3">
        <v>0.02</v>
      </c>
      <c r="BX96" s="3">
        <v>0.02</v>
      </c>
      <c r="BY96" s="3">
        <v>0.02</v>
      </c>
      <c r="BZ96" s="3">
        <v>0.02</v>
      </c>
      <c r="CA96" s="3">
        <v>0.02</v>
      </c>
      <c r="CB96" s="3">
        <v>0.02</v>
      </c>
      <c r="CC96" s="3">
        <v>0.02</v>
      </c>
      <c r="CD96" s="3">
        <v>0.02</v>
      </c>
      <c r="CE96" s="3">
        <v>0.02</v>
      </c>
      <c r="CF96" s="3">
        <v>0.02</v>
      </c>
      <c r="CG96" s="3">
        <v>0.02</v>
      </c>
    </row>
    <row r="97" spans="1:85">
      <c r="A97" s="2" t="s">
        <v>141</v>
      </c>
      <c r="B97" s="2" t="s">
        <v>142</v>
      </c>
      <c r="C97" s="19">
        <f t="shared" ref="C97:CA97" si="963">+C89*C95</f>
        <v>68.804345454545455</v>
      </c>
      <c r="D97" s="19">
        <f t="shared" ref="D97:F97" si="964">+D89*D95</f>
        <v>68.804345454545455</v>
      </c>
      <c r="E97" s="19">
        <f t="shared" si="964"/>
        <v>68.804345454545455</v>
      </c>
      <c r="F97" s="19">
        <f t="shared" si="964"/>
        <v>68.804345454545455</v>
      </c>
      <c r="G97" s="19">
        <f t="shared" si="963"/>
        <v>68.804345454545455</v>
      </c>
      <c r="H97" s="19">
        <f t="shared" ref="H97:I97" si="965">+H89*H95</f>
        <v>68.804345454545455</v>
      </c>
      <c r="I97" s="19">
        <f t="shared" si="965"/>
        <v>68.804345454545455</v>
      </c>
      <c r="J97" s="19">
        <f t="shared" ref="J97" si="966">+J89*J95</f>
        <v>68.804345454545455</v>
      </c>
      <c r="K97" s="19">
        <f t="shared" si="963"/>
        <v>68.804345454545455</v>
      </c>
      <c r="L97" s="19">
        <f t="shared" ref="L97" si="967">+L89*L95</f>
        <v>68.804345454545455</v>
      </c>
      <c r="M97" s="19">
        <f t="shared" si="963"/>
        <v>68.804345454545455</v>
      </c>
      <c r="N97" s="19">
        <f t="shared" ref="N97:P97" si="968">+N89*N95</f>
        <v>68.804345454545455</v>
      </c>
      <c r="O97" s="19">
        <f t="shared" si="968"/>
        <v>68.804345454545455</v>
      </c>
      <c r="P97" s="19">
        <f t="shared" si="968"/>
        <v>68.804345454545455</v>
      </c>
      <c r="Q97" s="19">
        <f t="shared" si="963"/>
        <v>68.804345454545455</v>
      </c>
      <c r="R97" s="19">
        <f t="shared" ref="R97:S97" si="969">+R89*R95</f>
        <v>68.804345454545455</v>
      </c>
      <c r="S97" s="19">
        <f t="shared" si="969"/>
        <v>68.804345454545455</v>
      </c>
      <c r="T97" s="19">
        <f t="shared" ref="T97" si="970">+T89*T95</f>
        <v>68.804345454545455</v>
      </c>
      <c r="U97" s="19">
        <f t="shared" ref="U97:V97" si="971">+U89*U95</f>
        <v>68.804345454545455</v>
      </c>
      <c r="V97" s="19">
        <f t="shared" si="971"/>
        <v>68.804345454545455</v>
      </c>
      <c r="W97" s="19">
        <f>+W89*W95</f>
        <v>368.21076923076924</v>
      </c>
      <c r="X97" s="19">
        <f t="shared" ref="X97" si="972">+X89*X95</f>
        <v>368.21076923076924</v>
      </c>
      <c r="Y97" s="19">
        <f t="shared" ref="Y97:AA97" si="973">+Y89*Y95</f>
        <v>368.21076923076924</v>
      </c>
      <c r="Z97" s="19">
        <f t="shared" si="973"/>
        <v>368.21076923076924</v>
      </c>
      <c r="AA97" s="19">
        <f t="shared" si="973"/>
        <v>368.21076923076924</v>
      </c>
      <c r="AB97" s="19">
        <f t="shared" si="963"/>
        <v>368.21076923076924</v>
      </c>
      <c r="AC97" s="19">
        <f t="shared" ref="AC97:AD97" si="974">+AC89*AC95</f>
        <v>368.21076923076924</v>
      </c>
      <c r="AD97" s="19">
        <f t="shared" si="974"/>
        <v>368.21076923076924</v>
      </c>
      <c r="AE97" s="19">
        <f t="shared" ref="AE97" si="975">+AE89*AE95</f>
        <v>368.21076923076924</v>
      </c>
      <c r="AF97" s="19">
        <f t="shared" ref="AF97:AG97" si="976">+AF89*AF95</f>
        <v>368.21076923076924</v>
      </c>
      <c r="AG97" s="19">
        <f t="shared" si="976"/>
        <v>368.21076923076924</v>
      </c>
      <c r="AH97" s="19">
        <f t="shared" si="963"/>
        <v>368.21076923076924</v>
      </c>
      <c r="AI97" s="19">
        <f t="shared" ref="AI97" si="977">+AI89*AI95</f>
        <v>368.21076923076924</v>
      </c>
      <c r="AJ97" s="19">
        <f t="shared" ref="AJ97:AL97" si="978">+AJ89*AJ95</f>
        <v>368.21076923076924</v>
      </c>
      <c r="AK97" s="19">
        <f t="shared" si="978"/>
        <v>368.21076923076924</v>
      </c>
      <c r="AL97" s="19">
        <f t="shared" si="978"/>
        <v>368.21076923076924</v>
      </c>
      <c r="AM97" s="19">
        <f t="shared" si="963"/>
        <v>368.21076923076924</v>
      </c>
      <c r="AN97" s="19">
        <f t="shared" ref="AN97:AO97" si="979">+AN89*AN95</f>
        <v>368.21076923076924</v>
      </c>
      <c r="AO97" s="19">
        <f t="shared" si="979"/>
        <v>368.21076923076924</v>
      </c>
      <c r="AP97" s="19">
        <f t="shared" ref="AP97" si="980">+AP89*AP95</f>
        <v>368.21076923076924</v>
      </c>
      <c r="AQ97" s="19">
        <f t="shared" ref="AQ97:AR97" si="981">+AQ89*AQ95</f>
        <v>368.21076923076924</v>
      </c>
      <c r="AR97" s="19">
        <f t="shared" si="981"/>
        <v>368.21076923076924</v>
      </c>
      <c r="AS97" s="19">
        <f t="shared" si="963"/>
        <v>368.21076923076924</v>
      </c>
      <c r="AT97" s="19">
        <f t="shared" ref="AT97" si="982">+AT89*AT95</f>
        <v>368.21076923076924</v>
      </c>
      <c r="AU97" s="19">
        <f t="shared" ref="AU97:AW97" si="983">+AU89*AU95</f>
        <v>368.21076923076924</v>
      </c>
      <c r="AV97" s="19">
        <f t="shared" si="983"/>
        <v>368.21076923076924</v>
      </c>
      <c r="AW97" s="19">
        <f t="shared" si="983"/>
        <v>368.21076923076924</v>
      </c>
      <c r="AX97" s="19">
        <f t="shared" si="963"/>
        <v>368.21076923076924</v>
      </c>
      <c r="AY97" s="19">
        <f t="shared" ref="AY97:AZ97" si="984">+AY89*AY95</f>
        <v>368.21076923076924</v>
      </c>
      <c r="AZ97" s="19">
        <f t="shared" si="984"/>
        <v>368.21076923076924</v>
      </c>
      <c r="BA97" s="19">
        <f t="shared" ref="BA97" si="985">+BA89*BA95</f>
        <v>368.21076923076924</v>
      </c>
      <c r="BB97" s="19">
        <f t="shared" ref="BB97:BC97" si="986">+BB89*BB95</f>
        <v>368.21076923076924</v>
      </c>
      <c r="BC97" s="19">
        <f t="shared" si="986"/>
        <v>368.21076923076924</v>
      </c>
      <c r="BD97" s="19">
        <f t="shared" si="963"/>
        <v>1148.0588235294115</v>
      </c>
      <c r="BE97" s="19">
        <f t="shared" ref="BE97:BG97" si="987">+BE89*BE95</f>
        <v>1148.0588235294115</v>
      </c>
      <c r="BF97" s="19">
        <f t="shared" si="987"/>
        <v>1148.0588235294115</v>
      </c>
      <c r="BG97" s="19">
        <f t="shared" si="987"/>
        <v>1148.0588235294115</v>
      </c>
      <c r="BH97" s="19">
        <f t="shared" si="963"/>
        <v>1148.0588235294115</v>
      </c>
      <c r="BI97" s="19">
        <f t="shared" ref="BI97:BJ97" si="988">+BI89*BI95</f>
        <v>1148.0588235294115</v>
      </c>
      <c r="BJ97" s="19">
        <f t="shared" si="988"/>
        <v>1148.0588235294115</v>
      </c>
      <c r="BK97" s="19">
        <f t="shared" ref="BK97" si="989">+BK89*BK95</f>
        <v>1148.0588235294115</v>
      </c>
      <c r="BL97" s="19">
        <f t="shared" ref="BL97" si="990">+BL89*BL95</f>
        <v>1148.0588235294115</v>
      </c>
      <c r="BM97" s="19">
        <f t="shared" si="963"/>
        <v>1148.0588235294115</v>
      </c>
      <c r="BN97" s="19">
        <f t="shared" ref="BN97:BP97" si="991">+BN89*BN95</f>
        <v>1148.0588235294115</v>
      </c>
      <c r="BO97" s="19">
        <f t="shared" si="991"/>
        <v>1148.0588235294115</v>
      </c>
      <c r="BP97" s="19">
        <f t="shared" si="991"/>
        <v>1148.0588235294115</v>
      </c>
      <c r="BQ97" s="19">
        <f t="shared" si="963"/>
        <v>1148.0588235294115</v>
      </c>
      <c r="BR97" s="19">
        <f t="shared" ref="BR97:BS97" si="992">+BR89*BR95</f>
        <v>1148.0588235294115</v>
      </c>
      <c r="BS97" s="19">
        <f t="shared" si="992"/>
        <v>1148.0588235294115</v>
      </c>
      <c r="BT97" s="19">
        <f t="shared" ref="BT97" si="993">+BT89*BT95</f>
        <v>1148.0588235294115</v>
      </c>
      <c r="BU97" s="19">
        <f t="shared" ref="BU97" si="994">+BU89*BU95</f>
        <v>1148.0588235294115</v>
      </c>
      <c r="BV97" s="19">
        <f t="shared" ref="BV97" si="995">+BV89*BV95</f>
        <v>1148.0588235294115</v>
      </c>
      <c r="BW97" s="19">
        <f t="shared" si="963"/>
        <v>2074.3529411764703</v>
      </c>
      <c r="BX97" s="19">
        <f t="shared" ref="BX97:BZ97" si="996">+BX89*BX95</f>
        <v>2074.3529411764703</v>
      </c>
      <c r="BY97" s="19">
        <f t="shared" si="996"/>
        <v>2074.3529411764703</v>
      </c>
      <c r="BZ97" s="19">
        <f t="shared" si="996"/>
        <v>2074.3529411764703</v>
      </c>
      <c r="CA97" s="19">
        <f t="shared" si="963"/>
        <v>2074.3529411764703</v>
      </c>
      <c r="CB97" s="19">
        <f t="shared" ref="CB97:CC97" si="997">+CB89*CB95</f>
        <v>2074.3529411764703</v>
      </c>
      <c r="CC97" s="19">
        <f t="shared" si="997"/>
        <v>2074.3529411764703</v>
      </c>
      <c r="CD97" s="19">
        <f t="shared" ref="CD97" si="998">+CD89*CD95</f>
        <v>2074.3529411764703</v>
      </c>
      <c r="CE97" s="19">
        <f t="shared" ref="CE97" si="999">+CE89*CE95</f>
        <v>2074.3529411764703</v>
      </c>
      <c r="CF97" s="19">
        <f t="shared" ref="CF97:CG97" si="1000">+CF89*CF95</f>
        <v>2074.3529411764703</v>
      </c>
      <c r="CG97" s="19">
        <f t="shared" si="1000"/>
        <v>2074.3529411764703</v>
      </c>
    </row>
    <row r="98" spans="1:85">
      <c r="A98" s="2" t="s">
        <v>143</v>
      </c>
      <c r="B98" s="2" t="s">
        <v>144</v>
      </c>
      <c r="C98" s="19">
        <f t="shared" ref="C98:CA98" si="1001">+C97+C94</f>
        <v>89.445649090909086</v>
      </c>
      <c r="D98" s="19">
        <f t="shared" ref="D98:F98" si="1002">+D97+D94</f>
        <v>89.445649090909086</v>
      </c>
      <c r="E98" s="19">
        <f t="shared" si="1002"/>
        <v>89.445649090909086</v>
      </c>
      <c r="F98" s="19">
        <f t="shared" si="1002"/>
        <v>89.445649090909086</v>
      </c>
      <c r="G98" s="19">
        <f t="shared" si="1001"/>
        <v>89.445649090909086</v>
      </c>
      <c r="H98" s="19">
        <f t="shared" ref="H98:I98" si="1003">+H97+H94</f>
        <v>89.445649090909086</v>
      </c>
      <c r="I98" s="19">
        <f t="shared" si="1003"/>
        <v>89.445649090909086</v>
      </c>
      <c r="J98" s="19">
        <f t="shared" ref="J98" si="1004">+J97+J94</f>
        <v>89.445649090909086</v>
      </c>
      <c r="K98" s="19">
        <f t="shared" si="1001"/>
        <v>89.445649090909086</v>
      </c>
      <c r="L98" s="19">
        <f t="shared" ref="L98" si="1005">+L97+L94</f>
        <v>89.445649090909086</v>
      </c>
      <c r="M98" s="19">
        <f t="shared" si="1001"/>
        <v>89.445649090909086</v>
      </c>
      <c r="N98" s="19">
        <f t="shared" ref="N98:P98" si="1006">+N97+N94</f>
        <v>89.445649090909086</v>
      </c>
      <c r="O98" s="19">
        <f t="shared" si="1006"/>
        <v>89.445649090909086</v>
      </c>
      <c r="P98" s="19">
        <f t="shared" si="1006"/>
        <v>89.445649090909086</v>
      </c>
      <c r="Q98" s="19">
        <f t="shared" si="1001"/>
        <v>89.445649090909086</v>
      </c>
      <c r="R98" s="19">
        <f t="shared" ref="R98:S98" si="1007">+R97+R94</f>
        <v>89.445649090909086</v>
      </c>
      <c r="S98" s="19">
        <f t="shared" si="1007"/>
        <v>89.445649090909086</v>
      </c>
      <c r="T98" s="19">
        <f t="shared" ref="T98" si="1008">+T97+T94</f>
        <v>89.445649090909086</v>
      </c>
      <c r="U98" s="19">
        <f t="shared" ref="U98:V98" si="1009">+U97+U94</f>
        <v>89.445649090909086</v>
      </c>
      <c r="V98" s="19">
        <f t="shared" si="1009"/>
        <v>89.445649090909086</v>
      </c>
      <c r="W98" s="19">
        <f t="shared" si="1001"/>
        <v>493.40243076923082</v>
      </c>
      <c r="X98" s="19">
        <f t="shared" ref="X98" si="1010">+X97+X94</f>
        <v>493.40243076923082</v>
      </c>
      <c r="Y98" s="19">
        <f t="shared" ref="Y98:AA98" si="1011">+Y97+Y94</f>
        <v>493.40243076923082</v>
      </c>
      <c r="Z98" s="19">
        <f t="shared" si="1011"/>
        <v>493.40243076923082</v>
      </c>
      <c r="AA98" s="19">
        <f t="shared" si="1011"/>
        <v>493.40243076923082</v>
      </c>
      <c r="AB98" s="19">
        <f t="shared" si="1001"/>
        <v>493.40243076923082</v>
      </c>
      <c r="AC98" s="19">
        <f t="shared" ref="AC98:AD98" si="1012">+AC97+AC94</f>
        <v>493.40243076923082</v>
      </c>
      <c r="AD98" s="19">
        <f t="shared" si="1012"/>
        <v>493.40243076923082</v>
      </c>
      <c r="AE98" s="19">
        <f t="shared" ref="AE98" si="1013">+AE97+AE94</f>
        <v>493.40243076923082</v>
      </c>
      <c r="AF98" s="19">
        <f t="shared" ref="AF98:AG98" si="1014">+AF97+AF94</f>
        <v>493.40243076923082</v>
      </c>
      <c r="AG98" s="19">
        <f t="shared" si="1014"/>
        <v>493.40243076923082</v>
      </c>
      <c r="AH98" s="19">
        <f t="shared" si="1001"/>
        <v>493.40243076923082</v>
      </c>
      <c r="AI98" s="19">
        <f t="shared" ref="AI98" si="1015">+AI97+AI94</f>
        <v>493.40243076923082</v>
      </c>
      <c r="AJ98" s="19">
        <f t="shared" ref="AJ98:AL98" si="1016">+AJ97+AJ94</f>
        <v>493.40243076923082</v>
      </c>
      <c r="AK98" s="19">
        <f t="shared" si="1016"/>
        <v>493.40243076923082</v>
      </c>
      <c r="AL98" s="19">
        <f t="shared" si="1016"/>
        <v>493.40243076923082</v>
      </c>
      <c r="AM98" s="19">
        <f t="shared" si="1001"/>
        <v>493.40243076923082</v>
      </c>
      <c r="AN98" s="19">
        <f t="shared" ref="AN98:AO98" si="1017">+AN97+AN94</f>
        <v>493.40243076923082</v>
      </c>
      <c r="AO98" s="19">
        <f t="shared" si="1017"/>
        <v>493.40243076923082</v>
      </c>
      <c r="AP98" s="19">
        <f t="shared" ref="AP98" si="1018">+AP97+AP94</f>
        <v>493.40243076923082</v>
      </c>
      <c r="AQ98" s="19">
        <f t="shared" ref="AQ98:AR98" si="1019">+AQ97+AQ94</f>
        <v>493.40243076923082</v>
      </c>
      <c r="AR98" s="19">
        <f t="shared" si="1019"/>
        <v>493.40243076923082</v>
      </c>
      <c r="AS98" s="19">
        <f t="shared" si="1001"/>
        <v>493.40243076923082</v>
      </c>
      <c r="AT98" s="19">
        <f t="shared" ref="AT98" si="1020">+AT97+AT94</f>
        <v>493.40243076923082</v>
      </c>
      <c r="AU98" s="19">
        <f t="shared" ref="AU98:AW98" si="1021">+AU97+AU94</f>
        <v>493.40243076923082</v>
      </c>
      <c r="AV98" s="19">
        <f t="shared" si="1021"/>
        <v>493.40243076923082</v>
      </c>
      <c r="AW98" s="19">
        <f t="shared" si="1021"/>
        <v>493.40243076923082</v>
      </c>
      <c r="AX98" s="19">
        <f t="shared" si="1001"/>
        <v>493.40243076923082</v>
      </c>
      <c r="AY98" s="19">
        <f t="shared" ref="AY98:AZ98" si="1022">+AY97+AY94</f>
        <v>493.40243076923082</v>
      </c>
      <c r="AZ98" s="19">
        <f t="shared" si="1022"/>
        <v>493.40243076923082</v>
      </c>
      <c r="BA98" s="19">
        <f t="shared" ref="BA98" si="1023">+BA97+BA94</f>
        <v>493.40243076923082</v>
      </c>
      <c r="BB98" s="19">
        <f t="shared" ref="BB98:BC98" si="1024">+BB97+BB94</f>
        <v>493.40243076923082</v>
      </c>
      <c r="BC98" s="19">
        <f t="shared" si="1024"/>
        <v>493.40243076923082</v>
      </c>
      <c r="BD98" s="19">
        <f t="shared" si="1001"/>
        <v>1438.9003921568624</v>
      </c>
      <c r="BE98" s="19">
        <f t="shared" ref="BE98:BG98" si="1025">+BE97+BE94</f>
        <v>1438.9003921568624</v>
      </c>
      <c r="BF98" s="19">
        <f t="shared" si="1025"/>
        <v>1438.9003921568624</v>
      </c>
      <c r="BG98" s="19">
        <f t="shared" si="1025"/>
        <v>1438.9003921568624</v>
      </c>
      <c r="BH98" s="19">
        <f t="shared" si="1001"/>
        <v>1438.9003921568624</v>
      </c>
      <c r="BI98" s="19">
        <f t="shared" ref="BI98:BJ98" si="1026">+BI97+BI94</f>
        <v>1438.9003921568624</v>
      </c>
      <c r="BJ98" s="19">
        <f t="shared" si="1026"/>
        <v>1438.9003921568624</v>
      </c>
      <c r="BK98" s="19">
        <f t="shared" ref="BK98" si="1027">+BK97+BK94</f>
        <v>1438.9003921568624</v>
      </c>
      <c r="BL98" s="19">
        <f t="shared" ref="BL98" si="1028">+BL97+BL94</f>
        <v>1438.9003921568624</v>
      </c>
      <c r="BM98" s="19">
        <f t="shared" si="1001"/>
        <v>1438.9003921568624</v>
      </c>
      <c r="BN98" s="19">
        <f t="shared" ref="BN98:BP98" si="1029">+BN97+BN94</f>
        <v>1438.9003921568624</v>
      </c>
      <c r="BO98" s="19">
        <f t="shared" si="1029"/>
        <v>1438.9003921568624</v>
      </c>
      <c r="BP98" s="19">
        <f t="shared" si="1029"/>
        <v>1438.9003921568624</v>
      </c>
      <c r="BQ98" s="19">
        <f t="shared" si="1001"/>
        <v>1438.9003921568624</v>
      </c>
      <c r="BR98" s="19">
        <f t="shared" ref="BR98:BS98" si="1030">+BR97+BR94</f>
        <v>1438.9003921568624</v>
      </c>
      <c r="BS98" s="19">
        <f t="shared" si="1030"/>
        <v>1438.9003921568624</v>
      </c>
      <c r="BT98" s="19">
        <f t="shared" ref="BT98" si="1031">+BT97+BT94</f>
        <v>1438.9003921568624</v>
      </c>
      <c r="BU98" s="19">
        <f t="shared" ref="BU98" si="1032">+BU97+BU94</f>
        <v>1438.9003921568624</v>
      </c>
      <c r="BV98" s="19">
        <f t="shared" ref="BV98" si="1033">+BV97+BV94</f>
        <v>1438.9003921568624</v>
      </c>
      <c r="BW98" s="19">
        <f t="shared" si="1001"/>
        <v>2599.855686274509</v>
      </c>
      <c r="BX98" s="19">
        <f t="shared" ref="BX98:BZ98" si="1034">+BX97+BX94</f>
        <v>2599.855686274509</v>
      </c>
      <c r="BY98" s="19">
        <f t="shared" si="1034"/>
        <v>2599.855686274509</v>
      </c>
      <c r="BZ98" s="19">
        <f t="shared" si="1034"/>
        <v>2599.855686274509</v>
      </c>
      <c r="CA98" s="19">
        <f t="shared" si="1001"/>
        <v>2599.855686274509</v>
      </c>
      <c r="CB98" s="19">
        <f t="shared" ref="CB98:CC98" si="1035">+CB97+CB94</f>
        <v>2599.855686274509</v>
      </c>
      <c r="CC98" s="19">
        <f t="shared" si="1035"/>
        <v>2599.855686274509</v>
      </c>
      <c r="CD98" s="19">
        <f t="shared" ref="CD98" si="1036">+CD97+CD94</f>
        <v>2599.855686274509</v>
      </c>
      <c r="CE98" s="19">
        <f t="shared" ref="CE98" si="1037">+CE97+CE94</f>
        <v>2599.855686274509</v>
      </c>
      <c r="CF98" s="19">
        <f t="shared" ref="CF98:CG98" si="1038">+CF97+CF94</f>
        <v>2599.855686274509</v>
      </c>
      <c r="CG98" s="19">
        <f t="shared" si="1038"/>
        <v>2599.855686274509</v>
      </c>
    </row>
    <row r="99" spans="1:85">
      <c r="A99" s="2" t="s">
        <v>145</v>
      </c>
      <c r="B99" s="2" t="s">
        <v>146</v>
      </c>
      <c r="C99" s="3">
        <v>15</v>
      </c>
      <c r="D99" s="3">
        <v>15</v>
      </c>
      <c r="E99" s="3">
        <v>15</v>
      </c>
      <c r="F99" s="3">
        <v>15</v>
      </c>
      <c r="G99" s="3">
        <v>15</v>
      </c>
      <c r="H99" s="3">
        <v>15</v>
      </c>
      <c r="I99" s="3">
        <v>15</v>
      </c>
      <c r="J99" s="3">
        <v>15</v>
      </c>
      <c r="K99" s="3">
        <v>15</v>
      </c>
      <c r="L99" s="3">
        <v>15</v>
      </c>
      <c r="M99" s="3">
        <v>15</v>
      </c>
      <c r="N99" s="3">
        <v>15</v>
      </c>
      <c r="O99" s="3">
        <v>15</v>
      </c>
      <c r="P99" s="3">
        <v>15</v>
      </c>
      <c r="Q99" s="3">
        <v>15</v>
      </c>
      <c r="R99" s="3">
        <v>15</v>
      </c>
      <c r="S99" s="3">
        <v>15</v>
      </c>
      <c r="T99" s="3">
        <v>15</v>
      </c>
      <c r="U99" s="3">
        <v>15</v>
      </c>
      <c r="V99" s="3">
        <v>15</v>
      </c>
      <c r="W99" s="3">
        <v>75</v>
      </c>
      <c r="X99" s="3">
        <v>75</v>
      </c>
      <c r="Y99" s="3">
        <v>75</v>
      </c>
      <c r="Z99" s="3">
        <v>75</v>
      </c>
      <c r="AA99" s="3">
        <v>75</v>
      </c>
      <c r="AB99" s="3">
        <v>75</v>
      </c>
      <c r="AC99" s="3">
        <v>75</v>
      </c>
      <c r="AD99" s="3">
        <v>75</v>
      </c>
      <c r="AE99" s="3">
        <v>75</v>
      </c>
      <c r="AF99" s="3">
        <v>75</v>
      </c>
      <c r="AG99" s="3">
        <v>75</v>
      </c>
      <c r="AH99" s="3">
        <v>75</v>
      </c>
      <c r="AI99" s="3">
        <v>75</v>
      </c>
      <c r="AJ99" s="3">
        <v>75</v>
      </c>
      <c r="AK99" s="3">
        <v>75</v>
      </c>
      <c r="AL99" s="3">
        <v>75</v>
      </c>
      <c r="AM99" s="3">
        <v>75</v>
      </c>
      <c r="AN99" s="3">
        <v>75</v>
      </c>
      <c r="AO99" s="3">
        <v>75</v>
      </c>
      <c r="AP99" s="3">
        <v>75</v>
      </c>
      <c r="AQ99" s="3">
        <v>75</v>
      </c>
      <c r="AR99" s="3">
        <v>75</v>
      </c>
      <c r="AS99" s="3">
        <v>75</v>
      </c>
      <c r="AT99" s="3">
        <v>75</v>
      </c>
      <c r="AU99" s="3">
        <v>75</v>
      </c>
      <c r="AV99" s="3">
        <v>75</v>
      </c>
      <c r="AW99" s="3">
        <v>75</v>
      </c>
      <c r="AX99" s="3">
        <v>75</v>
      </c>
      <c r="AY99" s="3">
        <v>75</v>
      </c>
      <c r="AZ99" s="3">
        <v>75</v>
      </c>
      <c r="BA99" s="3">
        <v>75</v>
      </c>
      <c r="BB99" s="3">
        <v>75</v>
      </c>
      <c r="BC99" s="3">
        <v>75</v>
      </c>
      <c r="BD99" s="3">
        <v>340</v>
      </c>
      <c r="BE99" s="3">
        <v>340</v>
      </c>
      <c r="BF99" s="3">
        <v>340</v>
      </c>
      <c r="BG99" s="3">
        <v>340</v>
      </c>
      <c r="BH99" s="3">
        <v>340</v>
      </c>
      <c r="BI99" s="3">
        <v>340</v>
      </c>
      <c r="BJ99" s="3">
        <v>340</v>
      </c>
      <c r="BK99" s="3">
        <v>340</v>
      </c>
      <c r="BL99" s="3">
        <v>340</v>
      </c>
      <c r="BM99" s="3">
        <v>340</v>
      </c>
      <c r="BN99" s="3">
        <v>340</v>
      </c>
      <c r="BO99" s="3">
        <v>340</v>
      </c>
      <c r="BP99" s="3">
        <v>340</v>
      </c>
      <c r="BQ99" s="3">
        <v>340</v>
      </c>
      <c r="BR99" s="3">
        <v>340</v>
      </c>
      <c r="BS99" s="3">
        <v>340</v>
      </c>
      <c r="BT99" s="3">
        <v>340</v>
      </c>
      <c r="BU99" s="3">
        <v>340</v>
      </c>
      <c r="BV99" s="3">
        <v>340</v>
      </c>
      <c r="BW99" s="3">
        <v>0</v>
      </c>
      <c r="BX99" s="3">
        <v>0</v>
      </c>
      <c r="BY99" s="3">
        <v>0</v>
      </c>
      <c r="BZ99" s="3">
        <v>0</v>
      </c>
      <c r="CA99" s="3">
        <v>0</v>
      </c>
      <c r="CB99" s="3">
        <v>0</v>
      </c>
      <c r="CC99" s="3">
        <v>0</v>
      </c>
      <c r="CD99" s="3">
        <v>0</v>
      </c>
      <c r="CE99" s="3">
        <v>0</v>
      </c>
      <c r="CF99" s="3">
        <v>0</v>
      </c>
      <c r="CG99" s="3">
        <v>0</v>
      </c>
    </row>
    <row r="100" spans="1:85">
      <c r="A100" s="2" t="s">
        <v>147</v>
      </c>
      <c r="B100" s="2" t="s">
        <v>148</v>
      </c>
      <c r="C100" s="3">
        <v>0</v>
      </c>
      <c r="D100" s="3">
        <v>0</v>
      </c>
      <c r="E100" s="3">
        <v>0</v>
      </c>
      <c r="F100" s="3">
        <v>0</v>
      </c>
      <c r="G100" s="3">
        <v>0</v>
      </c>
      <c r="H100" s="3">
        <v>0</v>
      </c>
      <c r="I100" s="3">
        <v>0</v>
      </c>
      <c r="J100" s="3">
        <v>0</v>
      </c>
      <c r="K100" s="3">
        <v>0</v>
      </c>
      <c r="L100" s="3">
        <v>0</v>
      </c>
      <c r="M100" s="3">
        <v>1</v>
      </c>
      <c r="N100" s="3">
        <v>1</v>
      </c>
      <c r="O100" s="3">
        <v>1</v>
      </c>
      <c r="P100" s="3">
        <v>1</v>
      </c>
      <c r="Q100" s="3">
        <v>1</v>
      </c>
      <c r="R100" s="3">
        <v>1</v>
      </c>
      <c r="S100" s="3">
        <v>1</v>
      </c>
      <c r="T100" s="3">
        <v>1</v>
      </c>
      <c r="U100" s="3">
        <v>1</v>
      </c>
      <c r="V100" s="3">
        <v>1</v>
      </c>
      <c r="W100" s="3">
        <v>3</v>
      </c>
      <c r="X100" s="3">
        <v>3</v>
      </c>
      <c r="Y100" s="3">
        <v>3</v>
      </c>
      <c r="Z100" s="3">
        <v>3</v>
      </c>
      <c r="AA100" s="3">
        <v>3</v>
      </c>
      <c r="AB100" s="3">
        <v>3</v>
      </c>
      <c r="AC100" s="3">
        <v>3</v>
      </c>
      <c r="AD100" s="3">
        <v>3</v>
      </c>
      <c r="AE100" s="3">
        <v>3</v>
      </c>
      <c r="AF100" s="3">
        <v>3</v>
      </c>
      <c r="AG100" s="3">
        <v>3</v>
      </c>
      <c r="AH100" s="3">
        <v>3</v>
      </c>
      <c r="AI100" s="3">
        <v>3</v>
      </c>
      <c r="AJ100" s="3">
        <v>3</v>
      </c>
      <c r="AK100" s="3">
        <v>3</v>
      </c>
      <c r="AL100" s="3">
        <v>3</v>
      </c>
      <c r="AM100" s="3">
        <v>3</v>
      </c>
      <c r="AN100" s="3">
        <v>3</v>
      </c>
      <c r="AO100" s="3">
        <v>3</v>
      </c>
      <c r="AP100" s="3">
        <v>3</v>
      </c>
      <c r="AQ100" s="3">
        <v>3</v>
      </c>
      <c r="AR100" s="3">
        <v>3</v>
      </c>
      <c r="AS100" s="3">
        <v>3</v>
      </c>
      <c r="AT100" s="3">
        <v>3</v>
      </c>
      <c r="AU100" s="3">
        <v>3</v>
      </c>
      <c r="AV100" s="3">
        <v>3</v>
      </c>
      <c r="AW100" s="3">
        <v>3</v>
      </c>
      <c r="AX100" s="3">
        <v>3</v>
      </c>
      <c r="AY100" s="3">
        <v>3</v>
      </c>
      <c r="AZ100" s="3">
        <v>3</v>
      </c>
      <c r="BA100" s="3">
        <v>3</v>
      </c>
      <c r="BB100" s="3">
        <v>3</v>
      </c>
      <c r="BC100" s="3">
        <v>3</v>
      </c>
      <c r="BD100" s="3">
        <v>0</v>
      </c>
      <c r="BE100" s="3">
        <v>0</v>
      </c>
      <c r="BF100" s="3">
        <v>0</v>
      </c>
      <c r="BG100" s="3">
        <v>0</v>
      </c>
      <c r="BH100" s="3">
        <v>0</v>
      </c>
      <c r="BI100" s="3">
        <v>0</v>
      </c>
      <c r="BJ100" s="3">
        <v>0</v>
      </c>
      <c r="BK100" s="3">
        <v>0</v>
      </c>
      <c r="BL100" s="3">
        <v>0</v>
      </c>
      <c r="BM100" s="3">
        <v>0</v>
      </c>
      <c r="BN100" s="3">
        <v>0</v>
      </c>
      <c r="BO100" s="3">
        <v>0</v>
      </c>
      <c r="BP100" s="3">
        <v>0</v>
      </c>
      <c r="BQ100" s="3">
        <v>0</v>
      </c>
      <c r="BR100" s="3">
        <v>0</v>
      </c>
      <c r="BS100" s="3">
        <v>0</v>
      </c>
      <c r="BT100" s="3">
        <v>0</v>
      </c>
      <c r="BU100" s="3">
        <v>0</v>
      </c>
      <c r="BV100" s="3">
        <v>0</v>
      </c>
      <c r="BW100" s="3">
        <v>50</v>
      </c>
      <c r="BX100" s="3">
        <v>50</v>
      </c>
      <c r="BY100" s="3">
        <v>50</v>
      </c>
      <c r="BZ100" s="3">
        <v>50</v>
      </c>
      <c r="CA100" s="3">
        <v>50</v>
      </c>
      <c r="CB100" s="3">
        <v>50</v>
      </c>
      <c r="CC100" s="3">
        <v>50</v>
      </c>
      <c r="CD100" s="3">
        <v>50</v>
      </c>
      <c r="CE100" s="3">
        <v>50</v>
      </c>
      <c r="CF100" s="3">
        <v>50</v>
      </c>
      <c r="CG100" s="3">
        <v>50</v>
      </c>
    </row>
    <row r="101" spans="1:85">
      <c r="A101" s="2" t="s">
        <v>149</v>
      </c>
      <c r="C101" s="3">
        <v>0.85</v>
      </c>
      <c r="D101" s="3">
        <v>0.85</v>
      </c>
      <c r="E101" s="3">
        <v>0.85</v>
      </c>
      <c r="F101" s="3">
        <v>0.85</v>
      </c>
      <c r="G101" s="3">
        <v>0.85</v>
      </c>
      <c r="H101" s="3">
        <v>0.85</v>
      </c>
      <c r="I101" s="3">
        <v>0.85</v>
      </c>
      <c r="J101" s="3">
        <v>0.85</v>
      </c>
      <c r="K101" s="3">
        <f t="shared" ref="K101:CG101" si="1039">$C$101</f>
        <v>0.85</v>
      </c>
      <c r="L101" s="3">
        <f t="shared" si="1039"/>
        <v>0.85</v>
      </c>
      <c r="M101" s="3">
        <f t="shared" si="1039"/>
        <v>0.85</v>
      </c>
      <c r="N101" s="3">
        <f t="shared" si="1039"/>
        <v>0.85</v>
      </c>
      <c r="O101" s="3">
        <f t="shared" si="1039"/>
        <v>0.85</v>
      </c>
      <c r="P101" s="3">
        <f t="shared" si="1039"/>
        <v>0.85</v>
      </c>
      <c r="Q101" s="3">
        <f t="shared" si="1039"/>
        <v>0.85</v>
      </c>
      <c r="R101" s="3">
        <f t="shared" si="1039"/>
        <v>0.85</v>
      </c>
      <c r="S101" s="3">
        <f t="shared" si="1039"/>
        <v>0.85</v>
      </c>
      <c r="T101" s="3">
        <f t="shared" si="1039"/>
        <v>0.85</v>
      </c>
      <c r="U101" s="3">
        <f t="shared" si="1039"/>
        <v>0.85</v>
      </c>
      <c r="V101" s="3">
        <f t="shared" si="1039"/>
        <v>0.85</v>
      </c>
      <c r="W101" s="3">
        <f t="shared" si="1039"/>
        <v>0.85</v>
      </c>
      <c r="X101" s="3">
        <f t="shared" si="1039"/>
        <v>0.85</v>
      </c>
      <c r="Y101" s="3">
        <f t="shared" si="1039"/>
        <v>0.85</v>
      </c>
      <c r="Z101" s="3">
        <f t="shared" si="1039"/>
        <v>0.85</v>
      </c>
      <c r="AA101" s="3">
        <f t="shared" si="1039"/>
        <v>0.85</v>
      </c>
      <c r="AB101" s="3">
        <f t="shared" si="1039"/>
        <v>0.85</v>
      </c>
      <c r="AC101" s="3">
        <f t="shared" si="1039"/>
        <v>0.85</v>
      </c>
      <c r="AD101" s="3">
        <f t="shared" si="1039"/>
        <v>0.85</v>
      </c>
      <c r="AE101" s="3">
        <f t="shared" si="1039"/>
        <v>0.85</v>
      </c>
      <c r="AF101" s="3">
        <f t="shared" si="1039"/>
        <v>0.85</v>
      </c>
      <c r="AG101" s="3">
        <f t="shared" si="1039"/>
        <v>0.85</v>
      </c>
      <c r="AH101" s="3">
        <f t="shared" si="1039"/>
        <v>0.85</v>
      </c>
      <c r="AI101" s="3">
        <f t="shared" si="1039"/>
        <v>0.85</v>
      </c>
      <c r="AJ101" s="3">
        <f t="shared" si="1039"/>
        <v>0.85</v>
      </c>
      <c r="AK101" s="3">
        <f t="shared" si="1039"/>
        <v>0.85</v>
      </c>
      <c r="AL101" s="3">
        <f t="shared" si="1039"/>
        <v>0.85</v>
      </c>
      <c r="AM101" s="3">
        <f t="shared" si="1039"/>
        <v>0.85</v>
      </c>
      <c r="AN101" s="3">
        <f t="shared" si="1039"/>
        <v>0.85</v>
      </c>
      <c r="AO101" s="3">
        <f t="shared" si="1039"/>
        <v>0.85</v>
      </c>
      <c r="AP101" s="3">
        <f t="shared" si="1039"/>
        <v>0.85</v>
      </c>
      <c r="AQ101" s="3">
        <f t="shared" si="1039"/>
        <v>0.85</v>
      </c>
      <c r="AR101" s="3">
        <f t="shared" si="1039"/>
        <v>0.85</v>
      </c>
      <c r="AS101" s="3">
        <f t="shared" si="1039"/>
        <v>0.85</v>
      </c>
      <c r="AT101" s="3">
        <f t="shared" si="1039"/>
        <v>0.85</v>
      </c>
      <c r="AU101" s="3">
        <f t="shared" si="1039"/>
        <v>0.85</v>
      </c>
      <c r="AV101" s="3">
        <f t="shared" si="1039"/>
        <v>0.85</v>
      </c>
      <c r="AW101" s="3">
        <f t="shared" si="1039"/>
        <v>0.85</v>
      </c>
      <c r="AX101" s="3">
        <f t="shared" si="1039"/>
        <v>0.85</v>
      </c>
      <c r="AY101" s="3">
        <f t="shared" si="1039"/>
        <v>0.85</v>
      </c>
      <c r="AZ101" s="3">
        <f t="shared" si="1039"/>
        <v>0.85</v>
      </c>
      <c r="BA101" s="3">
        <f t="shared" si="1039"/>
        <v>0.85</v>
      </c>
      <c r="BB101" s="3">
        <f t="shared" si="1039"/>
        <v>0.85</v>
      </c>
      <c r="BC101" s="3">
        <f t="shared" si="1039"/>
        <v>0.85</v>
      </c>
      <c r="BD101" s="3">
        <f t="shared" si="1039"/>
        <v>0.85</v>
      </c>
      <c r="BE101" s="3">
        <f t="shared" si="1039"/>
        <v>0.85</v>
      </c>
      <c r="BF101" s="3">
        <f t="shared" si="1039"/>
        <v>0.85</v>
      </c>
      <c r="BG101" s="3">
        <f t="shared" si="1039"/>
        <v>0.85</v>
      </c>
      <c r="BH101" s="3">
        <f t="shared" si="1039"/>
        <v>0.85</v>
      </c>
      <c r="BI101" s="3">
        <f t="shared" si="1039"/>
        <v>0.85</v>
      </c>
      <c r="BJ101" s="3">
        <f t="shared" si="1039"/>
        <v>0.85</v>
      </c>
      <c r="BK101" s="3">
        <f t="shared" si="1039"/>
        <v>0.85</v>
      </c>
      <c r="BL101" s="3">
        <f t="shared" si="1039"/>
        <v>0.85</v>
      </c>
      <c r="BM101" s="3">
        <f t="shared" si="1039"/>
        <v>0.85</v>
      </c>
      <c r="BN101" s="3">
        <f t="shared" si="1039"/>
        <v>0.85</v>
      </c>
      <c r="BO101" s="3">
        <f t="shared" si="1039"/>
        <v>0.85</v>
      </c>
      <c r="BP101" s="3">
        <f t="shared" si="1039"/>
        <v>0.85</v>
      </c>
      <c r="BQ101" s="3">
        <f t="shared" si="1039"/>
        <v>0.85</v>
      </c>
      <c r="BR101" s="3">
        <f t="shared" si="1039"/>
        <v>0.85</v>
      </c>
      <c r="BS101" s="3">
        <f t="shared" si="1039"/>
        <v>0.85</v>
      </c>
      <c r="BT101" s="3">
        <f t="shared" si="1039"/>
        <v>0.85</v>
      </c>
      <c r="BU101" s="3">
        <f t="shared" si="1039"/>
        <v>0.85</v>
      </c>
      <c r="BV101" s="3">
        <f t="shared" si="1039"/>
        <v>0.85</v>
      </c>
      <c r="BW101" s="3">
        <f t="shared" si="1039"/>
        <v>0.85</v>
      </c>
      <c r="BX101" s="3">
        <f t="shared" si="1039"/>
        <v>0.85</v>
      </c>
      <c r="BY101" s="3">
        <f t="shared" si="1039"/>
        <v>0.85</v>
      </c>
      <c r="BZ101" s="3">
        <f t="shared" si="1039"/>
        <v>0.85</v>
      </c>
      <c r="CA101" s="3">
        <f t="shared" si="1039"/>
        <v>0.85</v>
      </c>
      <c r="CB101" s="3">
        <f t="shared" si="1039"/>
        <v>0.85</v>
      </c>
      <c r="CC101" s="3">
        <f t="shared" si="1039"/>
        <v>0.85</v>
      </c>
      <c r="CD101" s="3">
        <f t="shared" si="1039"/>
        <v>0.85</v>
      </c>
      <c r="CE101" s="3">
        <f t="shared" si="1039"/>
        <v>0.85</v>
      </c>
      <c r="CF101" s="3">
        <f t="shared" si="1039"/>
        <v>0.85</v>
      </c>
      <c r="CG101" s="3">
        <f t="shared" si="1039"/>
        <v>0.85</v>
      </c>
    </row>
    <row r="102" spans="1:85">
      <c r="A102" s="2" t="s">
        <v>150</v>
      </c>
      <c r="C102" s="3">
        <f t="shared" ref="C102:J102" si="1040">C100*C101</f>
        <v>0</v>
      </c>
      <c r="D102" s="3">
        <f t="shared" si="1040"/>
        <v>0</v>
      </c>
      <c r="E102" s="3">
        <f t="shared" si="1040"/>
        <v>0</v>
      </c>
      <c r="F102" s="3">
        <f t="shared" si="1040"/>
        <v>0</v>
      </c>
      <c r="G102" s="3">
        <f t="shared" si="1040"/>
        <v>0</v>
      </c>
      <c r="H102" s="3">
        <f t="shared" si="1040"/>
        <v>0</v>
      </c>
      <c r="I102" s="3">
        <f t="shared" si="1040"/>
        <v>0</v>
      </c>
      <c r="J102" s="3">
        <f t="shared" si="1040"/>
        <v>0</v>
      </c>
      <c r="K102" s="3">
        <f t="shared" ref="K102:CA102" si="1041">K100*K101</f>
        <v>0</v>
      </c>
      <c r="L102" s="3">
        <f t="shared" ref="L102" si="1042">L100*L101</f>
        <v>0</v>
      </c>
      <c r="M102" s="3">
        <f t="shared" si="1041"/>
        <v>0.85</v>
      </c>
      <c r="N102" s="3">
        <f t="shared" ref="N102:P102" si="1043">N100*N101</f>
        <v>0.85</v>
      </c>
      <c r="O102" s="3">
        <f t="shared" si="1043"/>
        <v>0.85</v>
      </c>
      <c r="P102" s="3">
        <f t="shared" si="1043"/>
        <v>0.85</v>
      </c>
      <c r="Q102" s="3">
        <f t="shared" si="1041"/>
        <v>0.85</v>
      </c>
      <c r="R102" s="3">
        <f t="shared" ref="R102:S102" si="1044">R100*R101</f>
        <v>0.85</v>
      </c>
      <c r="S102" s="3">
        <f t="shared" si="1044"/>
        <v>0.85</v>
      </c>
      <c r="T102" s="3">
        <f t="shared" ref="T102" si="1045">T100*T101</f>
        <v>0.85</v>
      </c>
      <c r="U102" s="3">
        <f t="shared" ref="U102:V102" si="1046">U100*U101</f>
        <v>0.85</v>
      </c>
      <c r="V102" s="3">
        <f t="shared" si="1046"/>
        <v>0.85</v>
      </c>
      <c r="W102" s="3">
        <f t="shared" si="1041"/>
        <v>2.5499999999999998</v>
      </c>
      <c r="X102" s="3">
        <f t="shared" ref="X102" si="1047">X100*X101</f>
        <v>2.5499999999999998</v>
      </c>
      <c r="Y102" s="3">
        <f t="shared" ref="Y102:AA102" si="1048">Y100*Y101</f>
        <v>2.5499999999999998</v>
      </c>
      <c r="Z102" s="3">
        <f t="shared" si="1048"/>
        <v>2.5499999999999998</v>
      </c>
      <c r="AA102" s="3">
        <f t="shared" si="1048"/>
        <v>2.5499999999999998</v>
      </c>
      <c r="AB102" s="3">
        <f t="shared" si="1041"/>
        <v>2.5499999999999998</v>
      </c>
      <c r="AC102" s="3">
        <f t="shared" ref="AC102:AD102" si="1049">AC100*AC101</f>
        <v>2.5499999999999998</v>
      </c>
      <c r="AD102" s="3">
        <f t="shared" si="1049"/>
        <v>2.5499999999999998</v>
      </c>
      <c r="AE102" s="3">
        <f t="shared" ref="AE102" si="1050">AE100*AE101</f>
        <v>2.5499999999999998</v>
      </c>
      <c r="AF102" s="3">
        <f t="shared" ref="AF102:AG102" si="1051">AF100*AF101</f>
        <v>2.5499999999999998</v>
      </c>
      <c r="AG102" s="3">
        <f t="shared" si="1051"/>
        <v>2.5499999999999998</v>
      </c>
      <c r="AH102" s="3">
        <f t="shared" si="1041"/>
        <v>2.5499999999999998</v>
      </c>
      <c r="AI102" s="3">
        <f t="shared" ref="AI102" si="1052">AI100*AI101</f>
        <v>2.5499999999999998</v>
      </c>
      <c r="AJ102" s="3">
        <f t="shared" ref="AJ102:AL102" si="1053">AJ100*AJ101</f>
        <v>2.5499999999999998</v>
      </c>
      <c r="AK102" s="3">
        <f t="shared" si="1053"/>
        <v>2.5499999999999998</v>
      </c>
      <c r="AL102" s="3">
        <f t="shared" si="1053"/>
        <v>2.5499999999999998</v>
      </c>
      <c r="AM102" s="3">
        <f t="shared" si="1041"/>
        <v>2.5499999999999998</v>
      </c>
      <c r="AN102" s="3">
        <f t="shared" ref="AN102:AO102" si="1054">AN100*AN101</f>
        <v>2.5499999999999998</v>
      </c>
      <c r="AO102" s="3">
        <f t="shared" si="1054"/>
        <v>2.5499999999999998</v>
      </c>
      <c r="AP102" s="3">
        <f t="shared" ref="AP102" si="1055">AP100*AP101</f>
        <v>2.5499999999999998</v>
      </c>
      <c r="AQ102" s="3">
        <f t="shared" ref="AQ102:AR102" si="1056">AQ100*AQ101</f>
        <v>2.5499999999999998</v>
      </c>
      <c r="AR102" s="3">
        <f t="shared" si="1056"/>
        <v>2.5499999999999998</v>
      </c>
      <c r="AS102" s="3">
        <f t="shared" si="1041"/>
        <v>2.5499999999999998</v>
      </c>
      <c r="AT102" s="3">
        <f t="shared" ref="AT102" si="1057">AT100*AT101</f>
        <v>2.5499999999999998</v>
      </c>
      <c r="AU102" s="3">
        <f t="shared" ref="AU102:AW102" si="1058">AU100*AU101</f>
        <v>2.5499999999999998</v>
      </c>
      <c r="AV102" s="3">
        <f t="shared" si="1058"/>
        <v>2.5499999999999998</v>
      </c>
      <c r="AW102" s="3">
        <f t="shared" si="1058"/>
        <v>2.5499999999999998</v>
      </c>
      <c r="AX102" s="3">
        <f t="shared" si="1041"/>
        <v>2.5499999999999998</v>
      </c>
      <c r="AY102" s="3">
        <f t="shared" ref="AY102:AZ102" si="1059">AY100*AY101</f>
        <v>2.5499999999999998</v>
      </c>
      <c r="AZ102" s="3">
        <f t="shared" si="1059"/>
        <v>2.5499999999999998</v>
      </c>
      <c r="BA102" s="3">
        <f t="shared" ref="BA102" si="1060">BA100*BA101</f>
        <v>2.5499999999999998</v>
      </c>
      <c r="BB102" s="3">
        <f t="shared" ref="BB102:BC102" si="1061">BB100*BB101</f>
        <v>2.5499999999999998</v>
      </c>
      <c r="BC102" s="3">
        <f t="shared" si="1061"/>
        <v>2.5499999999999998</v>
      </c>
      <c r="BD102" s="3">
        <f t="shared" si="1041"/>
        <v>0</v>
      </c>
      <c r="BE102" s="3">
        <f t="shared" ref="BE102:BG102" si="1062">BE100*BE101</f>
        <v>0</v>
      </c>
      <c r="BF102" s="3">
        <f t="shared" si="1062"/>
        <v>0</v>
      </c>
      <c r="BG102" s="3">
        <f t="shared" si="1062"/>
        <v>0</v>
      </c>
      <c r="BH102" s="3">
        <f t="shared" si="1041"/>
        <v>0</v>
      </c>
      <c r="BI102" s="3">
        <f t="shared" ref="BI102:BJ102" si="1063">BI100*BI101</f>
        <v>0</v>
      </c>
      <c r="BJ102" s="3">
        <f t="shared" si="1063"/>
        <v>0</v>
      </c>
      <c r="BK102" s="3">
        <f t="shared" ref="BK102" si="1064">BK100*BK101</f>
        <v>0</v>
      </c>
      <c r="BL102" s="3">
        <f t="shared" ref="BL102" si="1065">BL100*BL101</f>
        <v>0</v>
      </c>
      <c r="BM102" s="3">
        <f t="shared" si="1041"/>
        <v>0</v>
      </c>
      <c r="BN102" s="3">
        <f t="shared" ref="BN102:BP102" si="1066">BN100*BN101</f>
        <v>0</v>
      </c>
      <c r="BO102" s="3">
        <f t="shared" si="1066"/>
        <v>0</v>
      </c>
      <c r="BP102" s="3">
        <f t="shared" si="1066"/>
        <v>0</v>
      </c>
      <c r="BQ102" s="3">
        <f t="shared" si="1041"/>
        <v>0</v>
      </c>
      <c r="BR102" s="3">
        <f t="shared" ref="BR102:BS102" si="1067">BR100*BR101</f>
        <v>0</v>
      </c>
      <c r="BS102" s="3">
        <f t="shared" si="1067"/>
        <v>0</v>
      </c>
      <c r="BT102" s="3">
        <f t="shared" ref="BT102" si="1068">BT100*BT101</f>
        <v>0</v>
      </c>
      <c r="BU102" s="3">
        <f t="shared" ref="BU102" si="1069">BU100*BU101</f>
        <v>0</v>
      </c>
      <c r="BV102" s="3">
        <f t="shared" ref="BV102" si="1070">BV100*BV101</f>
        <v>0</v>
      </c>
      <c r="BW102" s="3">
        <f t="shared" si="1041"/>
        <v>42.5</v>
      </c>
      <c r="BX102" s="3">
        <f t="shared" ref="BX102:BZ102" si="1071">BX100*BX101</f>
        <v>42.5</v>
      </c>
      <c r="BY102" s="3">
        <f t="shared" si="1071"/>
        <v>42.5</v>
      </c>
      <c r="BZ102" s="3">
        <f t="shared" si="1071"/>
        <v>42.5</v>
      </c>
      <c r="CA102" s="3">
        <f t="shared" si="1041"/>
        <v>42.5</v>
      </c>
      <c r="CB102" s="3">
        <f t="shared" ref="CB102:CC102" si="1072">CB100*CB101</f>
        <v>42.5</v>
      </c>
      <c r="CC102" s="3">
        <f t="shared" si="1072"/>
        <v>42.5</v>
      </c>
      <c r="CD102" s="3">
        <f t="shared" ref="CD102" si="1073">CD100*CD101</f>
        <v>42.5</v>
      </c>
      <c r="CE102" s="3">
        <f t="shared" ref="CE102" si="1074">CE100*CE101</f>
        <v>42.5</v>
      </c>
      <c r="CF102" s="3">
        <f t="shared" ref="CF102:CG102" si="1075">CF100*CF101</f>
        <v>42.5</v>
      </c>
      <c r="CG102" s="3">
        <f t="shared" si="1075"/>
        <v>42.5</v>
      </c>
    </row>
    <row r="103" spans="1:85">
      <c r="A103" s="2" t="s">
        <v>151</v>
      </c>
      <c r="B103" s="2" t="s">
        <v>152</v>
      </c>
      <c r="C103" s="19">
        <f t="shared" ref="C103:J103" si="1076">+C98+C99+C100</f>
        <v>104.44564909090909</v>
      </c>
      <c r="D103" s="19">
        <f t="shared" si="1076"/>
        <v>104.44564909090909</v>
      </c>
      <c r="E103" s="19">
        <f t="shared" si="1076"/>
        <v>104.44564909090909</v>
      </c>
      <c r="F103" s="19">
        <f t="shared" si="1076"/>
        <v>104.44564909090909</v>
      </c>
      <c r="G103" s="19">
        <f t="shared" si="1076"/>
        <v>104.44564909090909</v>
      </c>
      <c r="H103" s="19">
        <f t="shared" si="1076"/>
        <v>104.44564909090909</v>
      </c>
      <c r="I103" s="19">
        <f t="shared" si="1076"/>
        <v>104.44564909090909</v>
      </c>
      <c r="J103" s="19">
        <f t="shared" si="1076"/>
        <v>104.44564909090909</v>
      </c>
      <c r="K103" s="19">
        <f t="shared" ref="K103:CA103" si="1077">+K98+K99+K100</f>
        <v>104.44564909090909</v>
      </c>
      <c r="L103" s="19">
        <f t="shared" ref="L103" si="1078">+L98+L99+L100</f>
        <v>104.44564909090909</v>
      </c>
      <c r="M103" s="19">
        <f t="shared" si="1077"/>
        <v>105.44564909090909</v>
      </c>
      <c r="N103" s="19">
        <f t="shared" ref="N103:P103" si="1079">+N98+N99+N100</f>
        <v>105.44564909090909</v>
      </c>
      <c r="O103" s="19">
        <f t="shared" si="1079"/>
        <v>105.44564909090909</v>
      </c>
      <c r="P103" s="19">
        <f t="shared" si="1079"/>
        <v>105.44564909090909</v>
      </c>
      <c r="Q103" s="19">
        <f t="shared" si="1077"/>
        <v>105.44564909090909</v>
      </c>
      <c r="R103" s="19">
        <f t="shared" ref="R103:S103" si="1080">+R98+R99+R100</f>
        <v>105.44564909090909</v>
      </c>
      <c r="S103" s="19">
        <f t="shared" si="1080"/>
        <v>105.44564909090909</v>
      </c>
      <c r="T103" s="19">
        <f t="shared" ref="T103" si="1081">+T98+T99+T100</f>
        <v>105.44564909090909</v>
      </c>
      <c r="U103" s="19">
        <f t="shared" ref="U103:V103" si="1082">+U98+U99+U100</f>
        <v>105.44564909090909</v>
      </c>
      <c r="V103" s="19">
        <f t="shared" si="1082"/>
        <v>105.44564909090909</v>
      </c>
      <c r="W103" s="19">
        <f t="shared" ref="W103:AG103" si="1083">+W98+W99+W100</f>
        <v>571.40243076923082</v>
      </c>
      <c r="X103" s="19">
        <f t="shared" ref="X103" si="1084">+X98+X99+X100</f>
        <v>571.40243076923082</v>
      </c>
      <c r="Y103" s="19">
        <f t="shared" si="1083"/>
        <v>571.40243076923082</v>
      </c>
      <c r="Z103" s="19">
        <f t="shared" si="1083"/>
        <v>571.40243076923082</v>
      </c>
      <c r="AA103" s="19">
        <f t="shared" si="1083"/>
        <v>571.40243076923082</v>
      </c>
      <c r="AB103" s="19">
        <f t="shared" si="1083"/>
        <v>571.40243076923082</v>
      </c>
      <c r="AC103" s="19">
        <f t="shared" si="1083"/>
        <v>571.40243076923082</v>
      </c>
      <c r="AD103" s="19">
        <f t="shared" si="1083"/>
        <v>571.40243076923082</v>
      </c>
      <c r="AE103" s="19">
        <f t="shared" si="1083"/>
        <v>571.40243076923082</v>
      </c>
      <c r="AF103" s="19">
        <f t="shared" si="1083"/>
        <v>571.40243076923082</v>
      </c>
      <c r="AG103" s="19">
        <f t="shared" si="1083"/>
        <v>571.40243076923082</v>
      </c>
      <c r="AH103" s="19">
        <f t="shared" si="1077"/>
        <v>571.40243076923082</v>
      </c>
      <c r="AI103" s="19">
        <f t="shared" ref="AI103" si="1085">+AI98+AI99+AI100</f>
        <v>571.40243076923082</v>
      </c>
      <c r="AJ103" s="19">
        <f t="shared" ref="AJ103:AL103" si="1086">+AJ98+AJ99+AJ100</f>
        <v>571.40243076923082</v>
      </c>
      <c r="AK103" s="19">
        <f t="shared" si="1086"/>
        <v>571.40243076923082</v>
      </c>
      <c r="AL103" s="19">
        <f t="shared" si="1086"/>
        <v>571.40243076923082</v>
      </c>
      <c r="AM103" s="19">
        <f t="shared" si="1077"/>
        <v>571.40243076923082</v>
      </c>
      <c r="AN103" s="19">
        <f t="shared" ref="AN103:AO103" si="1087">+AN98+AN99+AN100</f>
        <v>571.40243076923082</v>
      </c>
      <c r="AO103" s="19">
        <f t="shared" si="1087"/>
        <v>571.40243076923082</v>
      </c>
      <c r="AP103" s="19">
        <f t="shared" ref="AP103" si="1088">+AP98+AP99+AP100</f>
        <v>571.40243076923082</v>
      </c>
      <c r="AQ103" s="19">
        <f t="shared" ref="AQ103:AR103" si="1089">+AQ98+AQ99+AQ100</f>
        <v>571.40243076923082</v>
      </c>
      <c r="AR103" s="19">
        <f t="shared" si="1089"/>
        <v>571.40243076923082</v>
      </c>
      <c r="AS103" s="19">
        <f t="shared" si="1077"/>
        <v>571.40243076923082</v>
      </c>
      <c r="AT103" s="19">
        <f t="shared" ref="AT103" si="1090">+AT98+AT99+AT100</f>
        <v>571.40243076923082</v>
      </c>
      <c r="AU103" s="19">
        <f t="shared" ref="AU103:AW103" si="1091">+AU98+AU99+AU100</f>
        <v>571.40243076923082</v>
      </c>
      <c r="AV103" s="19">
        <f t="shared" si="1091"/>
        <v>571.40243076923082</v>
      </c>
      <c r="AW103" s="19">
        <f t="shared" si="1091"/>
        <v>571.40243076923082</v>
      </c>
      <c r="AX103" s="19">
        <f t="shared" si="1077"/>
        <v>571.40243076923082</v>
      </c>
      <c r="AY103" s="19">
        <f t="shared" ref="AY103:AZ103" si="1092">+AY98+AY99+AY100</f>
        <v>571.40243076923082</v>
      </c>
      <c r="AZ103" s="19">
        <f t="shared" si="1092"/>
        <v>571.40243076923082</v>
      </c>
      <c r="BA103" s="19">
        <f t="shared" ref="BA103" si="1093">+BA98+BA99+BA100</f>
        <v>571.40243076923082</v>
      </c>
      <c r="BB103" s="19">
        <f t="shared" ref="BB103:BC103" si="1094">+BB98+BB99+BB100</f>
        <v>571.40243076923082</v>
      </c>
      <c r="BC103" s="19">
        <f t="shared" si="1094"/>
        <v>571.40243076923082</v>
      </c>
      <c r="BD103" s="19">
        <f t="shared" si="1077"/>
        <v>1778.9003921568624</v>
      </c>
      <c r="BE103" s="19">
        <f t="shared" ref="BE103:BG103" si="1095">+BE98+BE99+BE100</f>
        <v>1778.9003921568624</v>
      </c>
      <c r="BF103" s="19">
        <f t="shared" si="1095"/>
        <v>1778.9003921568624</v>
      </c>
      <c r="BG103" s="19">
        <f t="shared" si="1095"/>
        <v>1778.9003921568624</v>
      </c>
      <c r="BH103" s="19">
        <f t="shared" si="1077"/>
        <v>1778.9003921568624</v>
      </c>
      <c r="BI103" s="19">
        <f t="shared" ref="BI103:BJ103" si="1096">+BI98+BI99+BI100</f>
        <v>1778.9003921568624</v>
      </c>
      <c r="BJ103" s="19">
        <f t="shared" si="1096"/>
        <v>1778.9003921568624</v>
      </c>
      <c r="BK103" s="19">
        <f t="shared" ref="BK103" si="1097">+BK98+BK99+BK100</f>
        <v>1778.9003921568624</v>
      </c>
      <c r="BL103" s="19">
        <f t="shared" ref="BL103" si="1098">+BL98+BL99+BL100</f>
        <v>1778.9003921568624</v>
      </c>
      <c r="BM103" s="19">
        <f t="shared" si="1077"/>
        <v>1778.9003921568624</v>
      </c>
      <c r="BN103" s="19">
        <f t="shared" ref="BN103:BP103" si="1099">+BN98+BN99+BN100</f>
        <v>1778.9003921568624</v>
      </c>
      <c r="BO103" s="19">
        <f t="shared" si="1099"/>
        <v>1778.9003921568624</v>
      </c>
      <c r="BP103" s="19">
        <f t="shared" si="1099"/>
        <v>1778.9003921568624</v>
      </c>
      <c r="BQ103" s="19">
        <f t="shared" si="1077"/>
        <v>1778.9003921568624</v>
      </c>
      <c r="BR103" s="19">
        <f t="shared" ref="BR103:BS103" si="1100">+BR98+BR99+BR100</f>
        <v>1778.9003921568624</v>
      </c>
      <c r="BS103" s="19">
        <f t="shared" si="1100"/>
        <v>1778.9003921568624</v>
      </c>
      <c r="BT103" s="19">
        <f t="shared" ref="BT103" si="1101">+BT98+BT99+BT100</f>
        <v>1778.9003921568624</v>
      </c>
      <c r="BU103" s="19">
        <f t="shared" ref="BU103" si="1102">+BU98+BU99+BU100</f>
        <v>1778.9003921568624</v>
      </c>
      <c r="BV103" s="19">
        <f t="shared" ref="BV103" si="1103">+BV98+BV99+BV100</f>
        <v>1778.9003921568624</v>
      </c>
      <c r="BW103" s="19">
        <f t="shared" si="1077"/>
        <v>2649.855686274509</v>
      </c>
      <c r="BX103" s="19">
        <f t="shared" ref="BX103:BZ103" si="1104">+BX98+BX99+BX100</f>
        <v>2649.855686274509</v>
      </c>
      <c r="BY103" s="19">
        <f t="shared" si="1104"/>
        <v>2649.855686274509</v>
      </c>
      <c r="BZ103" s="19">
        <f t="shared" si="1104"/>
        <v>2649.855686274509</v>
      </c>
      <c r="CA103" s="19">
        <f t="shared" si="1077"/>
        <v>2649.855686274509</v>
      </c>
      <c r="CB103" s="19">
        <f t="shared" ref="CB103:CC103" si="1105">+CB98+CB99+CB100</f>
        <v>2649.855686274509</v>
      </c>
      <c r="CC103" s="19">
        <f t="shared" si="1105"/>
        <v>2649.855686274509</v>
      </c>
      <c r="CD103" s="19">
        <f t="shared" ref="CD103" si="1106">+CD98+CD99+CD100</f>
        <v>2649.855686274509</v>
      </c>
      <c r="CE103" s="19">
        <f t="shared" ref="CE103" si="1107">+CE98+CE99+CE100</f>
        <v>2649.855686274509</v>
      </c>
      <c r="CF103" s="19">
        <f t="shared" ref="CF103:CG103" si="1108">+CF98+CF99+CF100</f>
        <v>2649.855686274509</v>
      </c>
      <c r="CG103" s="19">
        <f t="shared" si="1108"/>
        <v>2649.855686274509</v>
      </c>
    </row>
    <row r="104" spans="1:85">
      <c r="A104" s="2" t="s">
        <v>153</v>
      </c>
      <c r="C104" s="4">
        <f t="shared" ref="C104:J104" si="1109">C103/C98</f>
        <v>1.1676996047594734</v>
      </c>
      <c r="D104" s="4">
        <f t="shared" si="1109"/>
        <v>1.1676996047594734</v>
      </c>
      <c r="E104" s="4">
        <f t="shared" si="1109"/>
        <v>1.1676996047594734</v>
      </c>
      <c r="F104" s="4">
        <f t="shared" si="1109"/>
        <v>1.1676996047594734</v>
      </c>
      <c r="G104" s="4">
        <f t="shared" si="1109"/>
        <v>1.1676996047594734</v>
      </c>
      <c r="H104" s="4">
        <f t="shared" si="1109"/>
        <v>1.1676996047594734</v>
      </c>
      <c r="I104" s="4">
        <f t="shared" si="1109"/>
        <v>1.1676996047594734</v>
      </c>
      <c r="J104" s="4">
        <f t="shared" si="1109"/>
        <v>1.1676996047594734</v>
      </c>
      <c r="K104" s="4">
        <f t="shared" ref="K104:CA104" si="1110">K103/K98</f>
        <v>1.1676996047594734</v>
      </c>
      <c r="L104" s="4">
        <f t="shared" ref="L104" si="1111">L103/L98</f>
        <v>1.1676996047594734</v>
      </c>
      <c r="M104" s="4">
        <f t="shared" si="1110"/>
        <v>1.1788795784101049</v>
      </c>
      <c r="N104" s="4">
        <f t="shared" ref="N104:P104" si="1112">N103/N98</f>
        <v>1.1788795784101049</v>
      </c>
      <c r="O104" s="4">
        <f t="shared" si="1112"/>
        <v>1.1788795784101049</v>
      </c>
      <c r="P104" s="4">
        <f t="shared" si="1112"/>
        <v>1.1788795784101049</v>
      </c>
      <c r="Q104" s="4">
        <f t="shared" si="1110"/>
        <v>1.1788795784101049</v>
      </c>
      <c r="R104" s="4">
        <f t="shared" ref="R104:S104" si="1113">R103/R98</f>
        <v>1.1788795784101049</v>
      </c>
      <c r="S104" s="4">
        <f t="shared" si="1113"/>
        <v>1.1788795784101049</v>
      </c>
      <c r="T104" s="4">
        <f t="shared" ref="T104" si="1114">T103/T98</f>
        <v>1.1788795784101049</v>
      </c>
      <c r="U104" s="4">
        <f t="shared" ref="U104:V104" si="1115">U103/U98</f>
        <v>1.1788795784101049</v>
      </c>
      <c r="V104" s="4">
        <f t="shared" si="1115"/>
        <v>1.1788795784101049</v>
      </c>
      <c r="W104" s="4">
        <f t="shared" si="1110"/>
        <v>1.1580859662130067</v>
      </c>
      <c r="X104" s="4">
        <f t="shared" ref="X104" si="1116">X103/X98</f>
        <v>1.1580859662130067</v>
      </c>
      <c r="Y104" s="4">
        <f t="shared" ref="Y104:AA104" si="1117">Y103/Y98</f>
        <v>1.1580859662130067</v>
      </c>
      <c r="Z104" s="4">
        <f t="shared" si="1117"/>
        <v>1.1580859662130067</v>
      </c>
      <c r="AA104" s="4">
        <f t="shared" si="1117"/>
        <v>1.1580859662130067</v>
      </c>
      <c r="AB104" s="4">
        <f t="shared" si="1110"/>
        <v>1.1580859662130067</v>
      </c>
      <c r="AC104" s="4">
        <f t="shared" ref="AC104:AD104" si="1118">AC103/AC98</f>
        <v>1.1580859662130067</v>
      </c>
      <c r="AD104" s="4">
        <f t="shared" si="1118"/>
        <v>1.1580859662130067</v>
      </c>
      <c r="AE104" s="4">
        <f t="shared" ref="AE104" si="1119">AE103/AE98</f>
        <v>1.1580859662130067</v>
      </c>
      <c r="AF104" s="4">
        <f t="shared" ref="AF104:AG104" si="1120">AF103/AF98</f>
        <v>1.1580859662130067</v>
      </c>
      <c r="AG104" s="4">
        <f t="shared" si="1120"/>
        <v>1.1580859662130067</v>
      </c>
      <c r="AH104" s="4">
        <f t="shared" si="1110"/>
        <v>1.1580859662130067</v>
      </c>
      <c r="AI104" s="4">
        <f t="shared" ref="AI104" si="1121">AI103/AI98</f>
        <v>1.1580859662130067</v>
      </c>
      <c r="AJ104" s="4">
        <f t="shared" ref="AJ104:AL104" si="1122">AJ103/AJ98</f>
        <v>1.1580859662130067</v>
      </c>
      <c r="AK104" s="4">
        <f t="shared" si="1122"/>
        <v>1.1580859662130067</v>
      </c>
      <c r="AL104" s="4">
        <f t="shared" si="1122"/>
        <v>1.1580859662130067</v>
      </c>
      <c r="AM104" s="4">
        <f t="shared" si="1110"/>
        <v>1.1580859662130067</v>
      </c>
      <c r="AN104" s="4">
        <f t="shared" ref="AN104:AO104" si="1123">AN103/AN98</f>
        <v>1.1580859662130067</v>
      </c>
      <c r="AO104" s="4">
        <f t="shared" si="1123"/>
        <v>1.1580859662130067</v>
      </c>
      <c r="AP104" s="4">
        <f t="shared" ref="AP104" si="1124">AP103/AP98</f>
        <v>1.1580859662130067</v>
      </c>
      <c r="AQ104" s="4">
        <f t="shared" ref="AQ104:AR104" si="1125">AQ103/AQ98</f>
        <v>1.1580859662130067</v>
      </c>
      <c r="AR104" s="4">
        <f t="shared" si="1125"/>
        <v>1.1580859662130067</v>
      </c>
      <c r="AS104" s="4">
        <f t="shared" si="1110"/>
        <v>1.1580859662130067</v>
      </c>
      <c r="AT104" s="4">
        <f t="shared" ref="AT104" si="1126">AT103/AT98</f>
        <v>1.1580859662130067</v>
      </c>
      <c r="AU104" s="4">
        <f t="shared" ref="AU104:AW104" si="1127">AU103/AU98</f>
        <v>1.1580859662130067</v>
      </c>
      <c r="AV104" s="4">
        <f t="shared" si="1127"/>
        <v>1.1580859662130067</v>
      </c>
      <c r="AW104" s="4">
        <f t="shared" si="1127"/>
        <v>1.1580859662130067</v>
      </c>
      <c r="AX104" s="4">
        <f t="shared" si="1110"/>
        <v>1.1580859662130067</v>
      </c>
      <c r="AY104" s="4">
        <f t="shared" ref="AY104:AZ104" si="1128">AY103/AY98</f>
        <v>1.1580859662130067</v>
      </c>
      <c r="AZ104" s="4">
        <f t="shared" si="1128"/>
        <v>1.1580859662130067</v>
      </c>
      <c r="BA104" s="4">
        <f t="shared" ref="BA104" si="1129">BA103/BA98</f>
        <v>1.1580859662130067</v>
      </c>
      <c r="BB104" s="4">
        <f t="shared" ref="BB104:BC104" si="1130">BB103/BB98</f>
        <v>1.1580859662130067</v>
      </c>
      <c r="BC104" s="4">
        <f t="shared" si="1130"/>
        <v>1.1580859662130067</v>
      </c>
      <c r="BD104" s="4">
        <f t="shared" si="1110"/>
        <v>1.2362915472490432</v>
      </c>
      <c r="BE104" s="4">
        <f t="shared" ref="BE104:BG104" si="1131">BE103/BE98</f>
        <v>1.2362915472490432</v>
      </c>
      <c r="BF104" s="4">
        <f t="shared" si="1131"/>
        <v>1.2362915472490432</v>
      </c>
      <c r="BG104" s="4">
        <f t="shared" si="1131"/>
        <v>1.2362915472490432</v>
      </c>
      <c r="BH104" s="4">
        <f t="shared" si="1110"/>
        <v>1.2362915472490432</v>
      </c>
      <c r="BI104" s="4">
        <f t="shared" ref="BI104:BJ104" si="1132">BI103/BI98</f>
        <v>1.2362915472490432</v>
      </c>
      <c r="BJ104" s="4">
        <f t="shared" si="1132"/>
        <v>1.2362915472490432</v>
      </c>
      <c r="BK104" s="4">
        <f t="shared" ref="BK104" si="1133">BK103/BK98</f>
        <v>1.2362915472490432</v>
      </c>
      <c r="BL104" s="4">
        <f t="shared" ref="BL104" si="1134">BL103/BL98</f>
        <v>1.2362915472490432</v>
      </c>
      <c r="BM104" s="4">
        <f t="shared" si="1110"/>
        <v>1.2362915472490432</v>
      </c>
      <c r="BN104" s="4">
        <f t="shared" ref="BN104:BP104" si="1135">BN103/BN98</f>
        <v>1.2362915472490432</v>
      </c>
      <c r="BO104" s="4">
        <f t="shared" si="1135"/>
        <v>1.2362915472490432</v>
      </c>
      <c r="BP104" s="4">
        <f t="shared" si="1135"/>
        <v>1.2362915472490432</v>
      </c>
      <c r="BQ104" s="4">
        <f t="shared" si="1110"/>
        <v>1.2362915472490432</v>
      </c>
      <c r="BR104" s="4">
        <f t="shared" ref="BR104:BS104" si="1136">BR103/BR98</f>
        <v>1.2362915472490432</v>
      </c>
      <c r="BS104" s="4">
        <f t="shared" si="1136"/>
        <v>1.2362915472490432</v>
      </c>
      <c r="BT104" s="4">
        <f t="shared" ref="BT104" si="1137">BT103/BT98</f>
        <v>1.2362915472490432</v>
      </c>
      <c r="BU104" s="4">
        <f t="shared" ref="BU104" si="1138">BU103/BU98</f>
        <v>1.2362915472490432</v>
      </c>
      <c r="BV104" s="4">
        <f t="shared" ref="BV104" si="1139">BV103/BV98</f>
        <v>1.2362915472490432</v>
      </c>
      <c r="BW104" s="4">
        <f t="shared" si="1110"/>
        <v>1.0192318366992317</v>
      </c>
      <c r="BX104" s="4">
        <f t="shared" ref="BX104:BZ104" si="1140">BX103/BX98</f>
        <v>1.0192318366992317</v>
      </c>
      <c r="BY104" s="4">
        <f t="shared" si="1140"/>
        <v>1.0192318366992317</v>
      </c>
      <c r="BZ104" s="4">
        <f t="shared" si="1140"/>
        <v>1.0192318366992317</v>
      </c>
      <c r="CA104" s="4">
        <f t="shared" si="1110"/>
        <v>1.0192318366992317</v>
      </c>
      <c r="CB104" s="4">
        <f t="shared" ref="CB104:CC104" si="1141">CB103/CB98</f>
        <v>1.0192318366992317</v>
      </c>
      <c r="CC104" s="4">
        <f t="shared" si="1141"/>
        <v>1.0192318366992317</v>
      </c>
      <c r="CD104" s="4">
        <f t="shared" ref="CD104" si="1142">CD103/CD98</f>
        <v>1.0192318366992317</v>
      </c>
      <c r="CE104" s="4">
        <f t="shared" ref="CE104" si="1143">CE103/CE98</f>
        <v>1.0192318366992317</v>
      </c>
      <c r="CF104" s="4">
        <f t="shared" ref="CF104:CG104" si="1144">CF103/CF98</f>
        <v>1.0192318366992317</v>
      </c>
      <c r="CG104" s="4">
        <f t="shared" si="1144"/>
        <v>1.0192318366992317</v>
      </c>
    </row>
    <row r="105" spans="1:85">
      <c r="A105" s="2" t="s">
        <v>154</v>
      </c>
      <c r="C105" s="4">
        <f t="shared" ref="C105:J105" si="1145">+C102/C103*1000</f>
        <v>0</v>
      </c>
      <c r="D105" s="4">
        <f t="shared" si="1145"/>
        <v>0</v>
      </c>
      <c r="E105" s="4">
        <f t="shared" si="1145"/>
        <v>0</v>
      </c>
      <c r="F105" s="4">
        <f t="shared" si="1145"/>
        <v>0</v>
      </c>
      <c r="G105" s="4">
        <f t="shared" si="1145"/>
        <v>0</v>
      </c>
      <c r="H105" s="4">
        <f t="shared" si="1145"/>
        <v>0</v>
      </c>
      <c r="I105" s="4">
        <f t="shared" si="1145"/>
        <v>0</v>
      </c>
      <c r="J105" s="4">
        <f t="shared" si="1145"/>
        <v>0</v>
      </c>
      <c r="K105" s="4">
        <f t="shared" ref="K105:CA105" si="1146">+K102/K103*1000</f>
        <v>0</v>
      </c>
      <c r="L105" s="4">
        <f t="shared" ref="L105" si="1147">+L102/L103*1000</f>
        <v>0</v>
      </c>
      <c r="M105" s="4">
        <f t="shared" si="1146"/>
        <v>8.0610248723224185</v>
      </c>
      <c r="N105" s="4">
        <f t="shared" ref="N105:P105" si="1148">+N102/N103*1000</f>
        <v>8.0610248723224185</v>
      </c>
      <c r="O105" s="4">
        <f t="shared" si="1148"/>
        <v>8.0610248723224185</v>
      </c>
      <c r="P105" s="4">
        <f t="shared" si="1148"/>
        <v>8.0610248723224185</v>
      </c>
      <c r="Q105" s="4">
        <f t="shared" si="1146"/>
        <v>8.0610248723224185</v>
      </c>
      <c r="R105" s="4">
        <f t="shared" ref="R105:S105" si="1149">+R102/R103*1000</f>
        <v>8.0610248723224185</v>
      </c>
      <c r="S105" s="4">
        <f t="shared" si="1149"/>
        <v>8.0610248723224185</v>
      </c>
      <c r="T105" s="4">
        <f t="shared" ref="T105" si="1150">+T102/T103*1000</f>
        <v>8.0610248723224185</v>
      </c>
      <c r="U105" s="4">
        <f t="shared" ref="U105:V105" si="1151">+U102/U103*1000</f>
        <v>8.0610248723224185</v>
      </c>
      <c r="V105" s="4">
        <f t="shared" si="1151"/>
        <v>8.0610248723224185</v>
      </c>
      <c r="W105" s="4">
        <f t="shared" si="1146"/>
        <v>4.4627041515506853</v>
      </c>
      <c r="X105" s="4">
        <f t="shared" ref="X105" si="1152">+X102/X103*1000</f>
        <v>4.4627041515506853</v>
      </c>
      <c r="Y105" s="4">
        <f t="shared" ref="Y105:AA105" si="1153">+Y102/Y103*1000</f>
        <v>4.4627041515506853</v>
      </c>
      <c r="Z105" s="4">
        <f t="shared" si="1153"/>
        <v>4.4627041515506853</v>
      </c>
      <c r="AA105" s="4">
        <f t="shared" si="1153"/>
        <v>4.4627041515506853</v>
      </c>
      <c r="AB105" s="4">
        <f t="shared" si="1146"/>
        <v>4.4627041515506853</v>
      </c>
      <c r="AC105" s="4">
        <f t="shared" ref="AC105:AD105" si="1154">+AC102/AC103*1000</f>
        <v>4.4627041515506853</v>
      </c>
      <c r="AD105" s="4">
        <f t="shared" si="1154"/>
        <v>4.4627041515506853</v>
      </c>
      <c r="AE105" s="4">
        <f t="shared" ref="AE105" si="1155">+AE102/AE103*1000</f>
        <v>4.4627041515506853</v>
      </c>
      <c r="AF105" s="4">
        <f t="shared" ref="AF105:AG105" si="1156">+AF102/AF103*1000</f>
        <v>4.4627041515506853</v>
      </c>
      <c r="AG105" s="4">
        <f t="shared" si="1156"/>
        <v>4.4627041515506853</v>
      </c>
      <c r="AH105" s="4">
        <f t="shared" si="1146"/>
        <v>4.4627041515506853</v>
      </c>
      <c r="AI105" s="4">
        <f t="shared" ref="AI105" si="1157">+AI102/AI103*1000</f>
        <v>4.4627041515506853</v>
      </c>
      <c r="AJ105" s="4">
        <f t="shared" ref="AJ105:AL105" si="1158">+AJ102/AJ103*1000</f>
        <v>4.4627041515506853</v>
      </c>
      <c r="AK105" s="4">
        <f t="shared" si="1158"/>
        <v>4.4627041515506853</v>
      </c>
      <c r="AL105" s="4">
        <f t="shared" si="1158"/>
        <v>4.4627041515506853</v>
      </c>
      <c r="AM105" s="4">
        <f t="shared" si="1146"/>
        <v>4.4627041515506853</v>
      </c>
      <c r="AN105" s="4">
        <f t="shared" ref="AN105:AO105" si="1159">+AN102/AN103*1000</f>
        <v>4.4627041515506853</v>
      </c>
      <c r="AO105" s="4">
        <f t="shared" si="1159"/>
        <v>4.4627041515506853</v>
      </c>
      <c r="AP105" s="4">
        <f t="shared" ref="AP105" si="1160">+AP102/AP103*1000</f>
        <v>4.4627041515506853</v>
      </c>
      <c r="AQ105" s="4">
        <f t="shared" ref="AQ105:AR105" si="1161">+AQ102/AQ103*1000</f>
        <v>4.4627041515506853</v>
      </c>
      <c r="AR105" s="4">
        <f t="shared" si="1161"/>
        <v>4.4627041515506853</v>
      </c>
      <c r="AS105" s="4">
        <f t="shared" si="1146"/>
        <v>4.4627041515506853</v>
      </c>
      <c r="AT105" s="4">
        <f t="shared" ref="AT105" si="1162">+AT102/AT103*1000</f>
        <v>4.4627041515506853</v>
      </c>
      <c r="AU105" s="4">
        <f t="shared" ref="AU105:AW105" si="1163">+AU102/AU103*1000</f>
        <v>4.4627041515506853</v>
      </c>
      <c r="AV105" s="4">
        <f t="shared" si="1163"/>
        <v>4.4627041515506853</v>
      </c>
      <c r="AW105" s="4">
        <f t="shared" si="1163"/>
        <v>4.4627041515506853</v>
      </c>
      <c r="AX105" s="4">
        <f t="shared" si="1146"/>
        <v>4.4627041515506853</v>
      </c>
      <c r="AY105" s="4">
        <f t="shared" ref="AY105:AZ105" si="1164">+AY102/AY103*1000</f>
        <v>4.4627041515506853</v>
      </c>
      <c r="AZ105" s="4">
        <f t="shared" si="1164"/>
        <v>4.4627041515506853</v>
      </c>
      <c r="BA105" s="4">
        <f t="shared" ref="BA105" si="1165">+BA102/BA103*1000</f>
        <v>4.4627041515506853</v>
      </c>
      <c r="BB105" s="4">
        <f t="shared" ref="BB105:BC105" si="1166">+BB102/BB103*1000</f>
        <v>4.4627041515506853</v>
      </c>
      <c r="BC105" s="4">
        <f t="shared" si="1166"/>
        <v>4.4627041515506853</v>
      </c>
      <c r="BD105" s="4">
        <f t="shared" si="1146"/>
        <v>0</v>
      </c>
      <c r="BE105" s="4">
        <f t="shared" ref="BE105:BG105" si="1167">+BE102/BE103*1000</f>
        <v>0</v>
      </c>
      <c r="BF105" s="4">
        <f t="shared" si="1167"/>
        <v>0</v>
      </c>
      <c r="BG105" s="4">
        <f t="shared" si="1167"/>
        <v>0</v>
      </c>
      <c r="BH105" s="4">
        <f t="shared" si="1146"/>
        <v>0</v>
      </c>
      <c r="BI105" s="4">
        <f t="shared" ref="BI105:BJ105" si="1168">+BI102/BI103*1000</f>
        <v>0</v>
      </c>
      <c r="BJ105" s="4">
        <f t="shared" si="1168"/>
        <v>0</v>
      </c>
      <c r="BK105" s="4">
        <f t="shared" ref="BK105" si="1169">+BK102/BK103*1000</f>
        <v>0</v>
      </c>
      <c r="BL105" s="4">
        <f t="shared" ref="BL105" si="1170">+BL102/BL103*1000</f>
        <v>0</v>
      </c>
      <c r="BM105" s="4">
        <f t="shared" si="1146"/>
        <v>0</v>
      </c>
      <c r="BN105" s="4">
        <f t="shared" ref="BN105:BP105" si="1171">+BN102/BN103*1000</f>
        <v>0</v>
      </c>
      <c r="BO105" s="4">
        <f t="shared" si="1171"/>
        <v>0</v>
      </c>
      <c r="BP105" s="4">
        <f t="shared" si="1171"/>
        <v>0</v>
      </c>
      <c r="BQ105" s="4">
        <f t="shared" si="1146"/>
        <v>0</v>
      </c>
      <c r="BR105" s="4">
        <f t="shared" ref="BR105:BS105" si="1172">+BR102/BR103*1000</f>
        <v>0</v>
      </c>
      <c r="BS105" s="4">
        <f t="shared" si="1172"/>
        <v>0</v>
      </c>
      <c r="BT105" s="4">
        <f t="shared" ref="BT105" si="1173">+BT102/BT103*1000</f>
        <v>0</v>
      </c>
      <c r="BU105" s="4">
        <f t="shared" ref="BU105" si="1174">+BU102/BU103*1000</f>
        <v>0</v>
      </c>
      <c r="BV105" s="4">
        <f t="shared" ref="BV105" si="1175">+BV102/BV103*1000</f>
        <v>0</v>
      </c>
      <c r="BW105" s="4">
        <f t="shared" si="1146"/>
        <v>16.038609279795043</v>
      </c>
      <c r="BX105" s="4">
        <f t="shared" ref="BX105:BZ105" si="1176">+BX102/BX103*1000</f>
        <v>16.038609279795043</v>
      </c>
      <c r="BY105" s="4">
        <f t="shared" si="1176"/>
        <v>16.038609279795043</v>
      </c>
      <c r="BZ105" s="4">
        <f t="shared" si="1176"/>
        <v>16.038609279795043</v>
      </c>
      <c r="CA105" s="4">
        <f t="shared" si="1146"/>
        <v>16.038609279795043</v>
      </c>
      <c r="CB105" s="4">
        <f t="shared" ref="CB105:CC105" si="1177">+CB102/CB103*1000</f>
        <v>16.038609279795043</v>
      </c>
      <c r="CC105" s="4">
        <f t="shared" si="1177"/>
        <v>16.038609279795043</v>
      </c>
      <c r="CD105" s="4">
        <f t="shared" ref="CD105" si="1178">+CD102/CD103*1000</f>
        <v>16.038609279795043</v>
      </c>
      <c r="CE105" s="4">
        <f t="shared" ref="CE105" si="1179">+CE102/CE103*1000</f>
        <v>16.038609279795043</v>
      </c>
      <c r="CF105" s="4">
        <f t="shared" ref="CF105:CG105" si="1180">+CF102/CF103*1000</f>
        <v>16.038609279795043</v>
      </c>
      <c r="CG105" s="4">
        <f t="shared" si="1180"/>
        <v>16.038609279795043</v>
      </c>
    </row>
    <row r="106" spans="1:85">
      <c r="A106" s="2" t="s">
        <v>155</v>
      </c>
      <c r="C106" s="3">
        <v>1</v>
      </c>
      <c r="D106" s="3">
        <v>1</v>
      </c>
      <c r="E106" s="3">
        <v>1</v>
      </c>
      <c r="F106" s="3">
        <v>1</v>
      </c>
      <c r="G106" s="3">
        <v>1</v>
      </c>
      <c r="H106" s="3">
        <v>1</v>
      </c>
      <c r="I106" s="3">
        <v>1</v>
      </c>
      <c r="J106" s="3">
        <v>1</v>
      </c>
      <c r="K106" s="3">
        <v>1</v>
      </c>
      <c r="L106" s="3">
        <v>1</v>
      </c>
      <c r="M106" s="3">
        <v>1</v>
      </c>
      <c r="N106" s="3">
        <v>1</v>
      </c>
      <c r="O106" s="3">
        <v>1</v>
      </c>
      <c r="P106" s="3">
        <v>1</v>
      </c>
      <c r="Q106" s="3">
        <v>1</v>
      </c>
      <c r="R106" s="3">
        <v>1</v>
      </c>
      <c r="S106" s="3">
        <v>1</v>
      </c>
      <c r="T106" s="3">
        <v>1</v>
      </c>
      <c r="U106" s="3">
        <v>1</v>
      </c>
      <c r="V106" s="3">
        <v>1</v>
      </c>
      <c r="W106" s="3">
        <v>1</v>
      </c>
      <c r="X106" s="3">
        <v>1</v>
      </c>
      <c r="Y106" s="3">
        <v>1</v>
      </c>
      <c r="Z106" s="3">
        <v>1</v>
      </c>
      <c r="AA106" s="3">
        <v>1</v>
      </c>
      <c r="AB106" s="3">
        <v>1</v>
      </c>
      <c r="AC106" s="3">
        <v>1</v>
      </c>
      <c r="AD106" s="3">
        <v>1</v>
      </c>
      <c r="AE106" s="3">
        <v>1</v>
      </c>
      <c r="AF106" s="3">
        <v>1</v>
      </c>
      <c r="AG106" s="3">
        <v>1</v>
      </c>
      <c r="AH106" s="3">
        <v>1</v>
      </c>
      <c r="AI106" s="3">
        <v>1</v>
      </c>
      <c r="AJ106" s="3">
        <v>1</v>
      </c>
      <c r="AK106" s="3">
        <v>1</v>
      </c>
      <c r="AL106" s="3">
        <v>1</v>
      </c>
      <c r="AM106" s="3">
        <v>1</v>
      </c>
      <c r="AN106" s="3">
        <v>1</v>
      </c>
      <c r="AO106" s="3">
        <v>1</v>
      </c>
      <c r="AP106" s="3">
        <v>1</v>
      </c>
      <c r="AQ106" s="3">
        <v>1</v>
      </c>
      <c r="AR106" s="3">
        <v>1</v>
      </c>
      <c r="AS106" s="3">
        <v>1</v>
      </c>
      <c r="AT106" s="3">
        <v>1</v>
      </c>
      <c r="AU106" s="3">
        <v>1</v>
      </c>
      <c r="AV106" s="3">
        <v>1</v>
      </c>
      <c r="AW106" s="3">
        <v>1</v>
      </c>
      <c r="AX106" s="3">
        <v>1</v>
      </c>
      <c r="AY106" s="3">
        <v>1</v>
      </c>
      <c r="AZ106" s="3">
        <v>1</v>
      </c>
      <c r="BA106" s="3">
        <v>1</v>
      </c>
      <c r="BB106" s="3">
        <v>1</v>
      </c>
      <c r="BC106" s="3">
        <v>1</v>
      </c>
      <c r="BD106" s="3">
        <v>1</v>
      </c>
      <c r="BE106" s="3">
        <v>1</v>
      </c>
      <c r="BF106" s="3">
        <v>1</v>
      </c>
      <c r="BG106" s="3">
        <v>1</v>
      </c>
      <c r="BH106" s="3">
        <v>1</v>
      </c>
      <c r="BI106" s="3">
        <v>1</v>
      </c>
      <c r="BJ106" s="3">
        <v>1</v>
      </c>
      <c r="BK106" s="3">
        <v>1</v>
      </c>
      <c r="BL106" s="3">
        <v>1</v>
      </c>
      <c r="BM106" s="3">
        <v>1</v>
      </c>
      <c r="BN106" s="3">
        <v>1</v>
      </c>
      <c r="BO106" s="3">
        <v>1</v>
      </c>
      <c r="BP106" s="3">
        <v>1</v>
      </c>
      <c r="BQ106" s="3">
        <v>1</v>
      </c>
      <c r="BR106" s="3">
        <v>1</v>
      </c>
      <c r="BS106" s="3">
        <v>1</v>
      </c>
      <c r="BT106" s="3">
        <v>1</v>
      </c>
      <c r="BU106" s="3">
        <v>1</v>
      </c>
      <c r="BV106" s="3">
        <v>1</v>
      </c>
      <c r="BW106" s="3">
        <v>1</v>
      </c>
      <c r="BX106" s="3">
        <v>1</v>
      </c>
      <c r="BY106" s="3">
        <v>1</v>
      </c>
      <c r="BZ106" s="3">
        <v>1</v>
      </c>
      <c r="CA106" s="3">
        <v>1</v>
      </c>
      <c r="CB106" s="3">
        <v>1</v>
      </c>
      <c r="CC106" s="3">
        <v>1</v>
      </c>
      <c r="CD106" s="3">
        <v>1</v>
      </c>
      <c r="CE106" s="3">
        <v>1</v>
      </c>
      <c r="CF106" s="3">
        <v>1</v>
      </c>
      <c r="CG106" s="3">
        <v>1</v>
      </c>
    </row>
    <row r="107" spans="1:85">
      <c r="A107" s="2" t="s">
        <v>156</v>
      </c>
      <c r="C107" s="4">
        <f t="shared" ref="C107:CA107" si="1181">+C103/C106/C82/C83/10</f>
        <v>0.644726228956229</v>
      </c>
      <c r="D107" s="4">
        <f t="shared" ref="D107:F107" si="1182">+D103/D106/D82/D83/10</f>
        <v>0.644726228956229</v>
      </c>
      <c r="E107" s="4">
        <f t="shared" si="1182"/>
        <v>0.644726228956229</v>
      </c>
      <c r="F107" s="4">
        <f t="shared" si="1182"/>
        <v>0.644726228956229</v>
      </c>
      <c r="G107" s="4">
        <f t="shared" si="1181"/>
        <v>0.644726228956229</v>
      </c>
      <c r="H107" s="4">
        <f t="shared" ref="H107:I107" si="1183">+H103/H106/H82/H83/10</f>
        <v>0.644726228956229</v>
      </c>
      <c r="I107" s="4">
        <f t="shared" si="1183"/>
        <v>0.644726228956229</v>
      </c>
      <c r="J107" s="4">
        <f t="shared" ref="J107" si="1184">+J103/J106/J82/J83/10</f>
        <v>0.644726228956229</v>
      </c>
      <c r="K107" s="4">
        <f t="shared" si="1181"/>
        <v>0.644726228956229</v>
      </c>
      <c r="L107" s="4">
        <f t="shared" ref="L107" si="1185">+L103/L106/L82/L83/10</f>
        <v>0.644726228956229</v>
      </c>
      <c r="M107" s="4">
        <f t="shared" si="1181"/>
        <v>1.3017981369248035</v>
      </c>
      <c r="N107" s="4">
        <f t="shared" ref="N107:P107" si="1186">+N103/N106/N82/N83/10</f>
        <v>1.3017981369248035</v>
      </c>
      <c r="O107" s="4">
        <f t="shared" si="1186"/>
        <v>1.3017981369248035</v>
      </c>
      <c r="P107" s="4">
        <f t="shared" si="1186"/>
        <v>1.3017981369248035</v>
      </c>
      <c r="Q107" s="4">
        <f t="shared" si="1181"/>
        <v>1.3017981369248035</v>
      </c>
      <c r="R107" s="4">
        <f t="shared" ref="R107:S107" si="1187">+R103/R106/R82/R83/10</f>
        <v>1.3017981369248035</v>
      </c>
      <c r="S107" s="4">
        <f t="shared" si="1187"/>
        <v>1.3017981369248035</v>
      </c>
      <c r="T107" s="4">
        <f t="shared" ref="T107" si="1188">+T103/T106/T82/T83/10</f>
        <v>1.3017981369248035</v>
      </c>
      <c r="U107" s="4">
        <f t="shared" ref="U107:V107" si="1189">+U103/U106/U82/U83/10</f>
        <v>1.3017981369248035</v>
      </c>
      <c r="V107" s="4">
        <f t="shared" si="1189"/>
        <v>1.3017981369248035</v>
      </c>
      <c r="W107" s="4">
        <f>+W103/W106/W82/W83/10</f>
        <v>1.0465245984784448</v>
      </c>
      <c r="X107" s="4">
        <f t="shared" ref="X107" si="1190">+X103/X106/X82/X83/10</f>
        <v>1.0465245984784448</v>
      </c>
      <c r="Y107" s="4">
        <f t="shared" ref="Y107:AA107" si="1191">+Y103/Y106/Y82/Y83/10</f>
        <v>1.0465245984784448</v>
      </c>
      <c r="Z107" s="4">
        <f t="shared" si="1191"/>
        <v>1.0465245984784448</v>
      </c>
      <c r="AA107" s="4">
        <f t="shared" si="1191"/>
        <v>1.0465245984784448</v>
      </c>
      <c r="AB107" s="4">
        <f t="shared" si="1181"/>
        <v>1.0465245984784448</v>
      </c>
      <c r="AC107" s="4">
        <f t="shared" ref="AC107:AD107" si="1192">+AC103/AC106/AC82/AC83/10</f>
        <v>1.0465245984784448</v>
      </c>
      <c r="AD107" s="4">
        <f t="shared" si="1192"/>
        <v>1.0465245984784448</v>
      </c>
      <c r="AE107" s="4">
        <f t="shared" ref="AE107" si="1193">+AE103/AE106/AE82/AE83/10</f>
        <v>1.0465245984784448</v>
      </c>
      <c r="AF107" s="4">
        <f t="shared" ref="AF107:AG107" si="1194">+AF103/AF106/AF82/AF83/10</f>
        <v>1.0465245984784448</v>
      </c>
      <c r="AG107" s="4">
        <f t="shared" si="1194"/>
        <v>1.0465245984784448</v>
      </c>
      <c r="AH107" s="4">
        <f t="shared" si="1181"/>
        <v>1.3953661313045926</v>
      </c>
      <c r="AI107" s="4">
        <f t="shared" ref="AI107" si="1195">+AI103/AI106/AI82/AI83/10</f>
        <v>1.3953661313045926</v>
      </c>
      <c r="AJ107" s="4">
        <f t="shared" ref="AJ107:AL107" si="1196">+AJ103/AJ106/AJ82/AJ83/10</f>
        <v>1.3953661313045926</v>
      </c>
      <c r="AK107" s="4">
        <f t="shared" si="1196"/>
        <v>1.3953661313045926</v>
      </c>
      <c r="AL107" s="4">
        <f t="shared" si="1196"/>
        <v>1.3953661313045926</v>
      </c>
      <c r="AM107" s="4">
        <f t="shared" si="1181"/>
        <v>1.3953661313045926</v>
      </c>
      <c r="AN107" s="4">
        <f t="shared" ref="AN107:AO107" si="1197">+AN103/AN106/AN82/AN83/10</f>
        <v>1.3953661313045926</v>
      </c>
      <c r="AO107" s="4">
        <f t="shared" si="1197"/>
        <v>1.3953661313045926</v>
      </c>
      <c r="AP107" s="4">
        <f t="shared" ref="AP107" si="1198">+AP103/AP106/AP82/AP83/10</f>
        <v>1.3953661313045926</v>
      </c>
      <c r="AQ107" s="4">
        <f t="shared" ref="AQ107:AR107" si="1199">+AQ103/AQ106/AQ82/AQ83/10</f>
        <v>1.3953661313045926</v>
      </c>
      <c r="AR107" s="4">
        <f t="shared" si="1199"/>
        <v>1.3953661313045926</v>
      </c>
      <c r="AS107" s="4">
        <f t="shared" si="1181"/>
        <v>2.0930491969568896</v>
      </c>
      <c r="AT107" s="4">
        <f t="shared" ref="AT107" si="1200">+AT103/AT106/AT82/AT83/10</f>
        <v>2.0930491969568896</v>
      </c>
      <c r="AU107" s="4">
        <f t="shared" ref="AU107:AW107" si="1201">+AU103/AU106/AU82/AU83/10</f>
        <v>2.0930491969568896</v>
      </c>
      <c r="AV107" s="4">
        <f t="shared" si="1201"/>
        <v>2.0930491969568896</v>
      </c>
      <c r="AW107" s="4">
        <f t="shared" si="1201"/>
        <v>2.0930491969568896</v>
      </c>
      <c r="AX107" s="4">
        <f t="shared" si="1181"/>
        <v>2.0930491969568896</v>
      </c>
      <c r="AY107" s="4">
        <f t="shared" ref="AY107:AZ107" si="1202">+AY103/AY106/AY82/AY83/10</f>
        <v>2.0930491969568896</v>
      </c>
      <c r="AZ107" s="4">
        <f t="shared" si="1202"/>
        <v>2.0930491969568896</v>
      </c>
      <c r="BA107" s="4">
        <f t="shared" ref="BA107" si="1203">+BA103/BA106/BA82/BA83/10</f>
        <v>2.0930491969568896</v>
      </c>
      <c r="BB107" s="4">
        <f t="shared" ref="BB107:BC107" si="1204">+BB103/BB106/BB82/BB83/10</f>
        <v>2.0930491969568896</v>
      </c>
      <c r="BC107" s="4">
        <f t="shared" si="1204"/>
        <v>2.0930491969568896</v>
      </c>
      <c r="BD107" s="4">
        <f t="shared" ref="BD107:BL107" si="1205">+BD103/BD106/BD82/BD83/10</f>
        <v>0.39179893844004243</v>
      </c>
      <c r="BE107" s="4">
        <f t="shared" si="1205"/>
        <v>0.39179893844004243</v>
      </c>
      <c r="BF107" s="4">
        <f t="shared" si="1205"/>
        <v>0.39179893844004243</v>
      </c>
      <c r="BG107" s="4">
        <f t="shared" si="1205"/>
        <v>0.39179893844004243</v>
      </c>
      <c r="BH107" s="4">
        <f t="shared" si="1205"/>
        <v>0.39179893844004243</v>
      </c>
      <c r="BI107" s="4">
        <f t="shared" si="1205"/>
        <v>0.39179893844004243</v>
      </c>
      <c r="BJ107" s="4">
        <f t="shared" si="1205"/>
        <v>0.39179893844004243</v>
      </c>
      <c r="BK107" s="4">
        <f t="shared" si="1205"/>
        <v>0.39179893844004243</v>
      </c>
      <c r="BL107" s="4">
        <f t="shared" si="1205"/>
        <v>0.39179893844004243</v>
      </c>
      <c r="BM107" s="4">
        <f t="shared" si="1181"/>
        <v>0.78359787688008486</v>
      </c>
      <c r="BN107" s="4">
        <f t="shared" ref="BN107:BP107" si="1206">+BN103/BN106/BN82/BN83/10</f>
        <v>0.78359787688008486</v>
      </c>
      <c r="BO107" s="4">
        <f t="shared" si="1206"/>
        <v>0.78359787688008486</v>
      </c>
      <c r="BP107" s="4">
        <f t="shared" si="1206"/>
        <v>0.78359787688008486</v>
      </c>
      <c r="BQ107" s="4">
        <f t="shared" si="1181"/>
        <v>0.78359787688008486</v>
      </c>
      <c r="BR107" s="4">
        <f t="shared" ref="BR107:BS107" si="1207">+BR103/BR106/BR82/BR83/10</f>
        <v>0.78359787688008486</v>
      </c>
      <c r="BS107" s="4">
        <f t="shared" si="1207"/>
        <v>0.78359787688008486</v>
      </c>
      <c r="BT107" s="4">
        <f t="shared" ref="BT107" si="1208">+BT103/BT106/BT82/BT83/10</f>
        <v>0.78359787688008486</v>
      </c>
      <c r="BU107" s="4">
        <f t="shared" ref="BU107" si="1209">+BU103/BU106/BU82/BU83/10</f>
        <v>0.78359787688008486</v>
      </c>
      <c r="BV107" s="4">
        <f t="shared" ref="BV107" si="1210">+BV103/BV106/BV82/BV83/10</f>
        <v>0.78359787688008486</v>
      </c>
      <c r="BW107" s="4">
        <f t="shared" si="1181"/>
        <v>0.99794400524024796</v>
      </c>
      <c r="BX107" s="4">
        <f t="shared" ref="BX107:BZ107" si="1211">+BX103/BX106/BX82/BX83/10</f>
        <v>0.99794400524024796</v>
      </c>
      <c r="BY107" s="4">
        <f t="shared" si="1211"/>
        <v>0.99794400524024796</v>
      </c>
      <c r="BZ107" s="4">
        <f t="shared" si="1211"/>
        <v>0.99794400524024796</v>
      </c>
      <c r="CA107" s="4">
        <f t="shared" si="1181"/>
        <v>0.99794400524024796</v>
      </c>
      <c r="CB107" s="4">
        <f t="shared" ref="CB107:CC107" si="1212">+CB103/CB106/CB82/CB83/10</f>
        <v>0.99794400524024796</v>
      </c>
      <c r="CC107" s="4">
        <f t="shared" si="1212"/>
        <v>0.99794400524024796</v>
      </c>
      <c r="CD107" s="4">
        <f t="shared" ref="CD107" si="1213">+CD103/CD106/CD82/CD83/10</f>
        <v>0.99794400524024796</v>
      </c>
      <c r="CE107" s="4">
        <f t="shared" ref="CE107" si="1214">+CE103/CE106/CE82/CE83/10</f>
        <v>0.99794400524024796</v>
      </c>
      <c r="CF107" s="4">
        <f t="shared" ref="CF107:CG107" si="1215">+CF103/CF106/CF82/CF83/10</f>
        <v>0.99794400524024796</v>
      </c>
      <c r="CG107" s="4">
        <f t="shared" si="1215"/>
        <v>0.99794400524024796</v>
      </c>
    </row>
    <row r="110" spans="1:85">
      <c r="A110" s="2" t="s">
        <v>157</v>
      </c>
      <c r="C110" s="3">
        <v>0.7</v>
      </c>
      <c r="D110" s="3">
        <v>0.7</v>
      </c>
      <c r="E110" s="3">
        <v>0.7</v>
      </c>
      <c r="F110" s="3">
        <v>0.7</v>
      </c>
      <c r="G110" s="3">
        <v>0.7</v>
      </c>
      <c r="H110" s="3">
        <v>0.7</v>
      </c>
      <c r="I110" s="3">
        <v>0.7</v>
      </c>
      <c r="J110" s="3">
        <v>0.7</v>
      </c>
      <c r="K110" s="3">
        <v>0.7</v>
      </c>
      <c r="L110" s="3">
        <v>0.7</v>
      </c>
      <c r="M110" s="3">
        <v>0.7</v>
      </c>
      <c r="N110" s="3">
        <v>0.7</v>
      </c>
      <c r="O110" s="3">
        <v>0.7</v>
      </c>
      <c r="P110" s="3">
        <v>0.7</v>
      </c>
      <c r="Q110" s="3">
        <v>0.7</v>
      </c>
      <c r="R110" s="3">
        <v>0.7</v>
      </c>
      <c r="S110" s="3">
        <v>0.7</v>
      </c>
      <c r="T110" s="3">
        <v>0.7</v>
      </c>
      <c r="U110" s="3">
        <v>0.7</v>
      </c>
      <c r="V110" s="3">
        <v>0.7</v>
      </c>
      <c r="W110" s="3">
        <v>0.7</v>
      </c>
      <c r="X110" s="3">
        <v>0.7</v>
      </c>
      <c r="Y110" s="3">
        <v>0.7</v>
      </c>
      <c r="Z110" s="3">
        <v>0.7</v>
      </c>
      <c r="AA110" s="3">
        <v>0.7</v>
      </c>
      <c r="AB110" s="3">
        <v>0.7</v>
      </c>
      <c r="AC110" s="3">
        <v>0.7</v>
      </c>
      <c r="AD110" s="3">
        <v>0.7</v>
      </c>
      <c r="AE110" s="3">
        <v>0.7</v>
      </c>
      <c r="AF110" s="3">
        <v>0.7</v>
      </c>
      <c r="AG110" s="3">
        <v>0.7</v>
      </c>
      <c r="AH110" s="3">
        <v>0.7</v>
      </c>
      <c r="AI110" s="3">
        <v>0.7</v>
      </c>
      <c r="AJ110" s="3">
        <v>0.7</v>
      </c>
      <c r="AK110" s="3">
        <v>0.7</v>
      </c>
      <c r="AL110" s="3">
        <v>0.7</v>
      </c>
      <c r="AM110" s="3">
        <v>0.7</v>
      </c>
      <c r="AN110" s="3">
        <v>0.7</v>
      </c>
      <c r="AO110" s="3">
        <v>0.7</v>
      </c>
      <c r="AP110" s="3">
        <v>0.7</v>
      </c>
      <c r="AQ110" s="3">
        <v>0.7</v>
      </c>
      <c r="AR110" s="3">
        <v>0.7</v>
      </c>
      <c r="AS110" s="3">
        <v>0.7</v>
      </c>
      <c r="AT110" s="3">
        <v>0.7</v>
      </c>
      <c r="AU110" s="3">
        <v>0.7</v>
      </c>
      <c r="AV110" s="3">
        <v>0.7</v>
      </c>
      <c r="AW110" s="3">
        <v>0.7</v>
      </c>
      <c r="AX110" s="3">
        <v>0.7</v>
      </c>
      <c r="AY110" s="3">
        <v>0.7</v>
      </c>
      <c r="AZ110" s="3">
        <v>0.7</v>
      </c>
      <c r="BA110" s="3">
        <v>0.7</v>
      </c>
      <c r="BB110" s="3">
        <v>0.7</v>
      </c>
      <c r="BC110" s="3">
        <v>0.7</v>
      </c>
      <c r="BD110" s="3">
        <v>0.7</v>
      </c>
      <c r="BE110" s="3">
        <v>0.7</v>
      </c>
      <c r="BF110" s="3">
        <v>0.7</v>
      </c>
      <c r="BG110" s="3">
        <v>0.7</v>
      </c>
      <c r="BH110" s="3">
        <v>0.7</v>
      </c>
      <c r="BI110" s="3">
        <v>0.7</v>
      </c>
      <c r="BJ110" s="3">
        <v>0.7</v>
      </c>
      <c r="BK110" s="3">
        <v>0.7</v>
      </c>
      <c r="BL110" s="3">
        <v>0.7</v>
      </c>
      <c r="BM110" s="3">
        <v>0.7</v>
      </c>
      <c r="BN110" s="3">
        <v>0.7</v>
      </c>
      <c r="BO110" s="3">
        <v>0.7</v>
      </c>
      <c r="BP110" s="3">
        <v>0.7</v>
      </c>
      <c r="BQ110" s="3">
        <v>0.7</v>
      </c>
      <c r="BR110" s="3">
        <v>0.7</v>
      </c>
      <c r="BS110" s="3">
        <v>0.7</v>
      </c>
      <c r="BT110" s="3">
        <v>0.7</v>
      </c>
      <c r="BU110" s="3">
        <v>0.7</v>
      </c>
      <c r="BV110" s="3">
        <v>0.7</v>
      </c>
      <c r="BW110" s="3">
        <v>0.7</v>
      </c>
      <c r="BX110" s="3">
        <v>0.7</v>
      </c>
      <c r="BY110" s="3">
        <v>0.7</v>
      </c>
      <c r="BZ110" s="3">
        <v>0.7</v>
      </c>
      <c r="CA110" s="3">
        <v>0.7</v>
      </c>
      <c r="CB110" s="3">
        <v>0.7</v>
      </c>
      <c r="CC110" s="3">
        <v>0.7</v>
      </c>
      <c r="CD110" s="3">
        <v>0.7</v>
      </c>
      <c r="CE110" s="3">
        <v>0.7</v>
      </c>
      <c r="CF110" s="3">
        <v>0.7</v>
      </c>
      <c r="CG110" s="3">
        <v>0.7</v>
      </c>
    </row>
    <row r="111" spans="1:85">
      <c r="A111" s="2" t="s">
        <v>158</v>
      </c>
      <c r="C111" s="9">
        <f t="shared" ref="C111:CA111" si="1216">+EXP(C66-C69/(C70*C65))*24/1000</f>
        <v>2.9104600986036597E-3</v>
      </c>
      <c r="D111" s="9">
        <f t="shared" ref="D111:F111" si="1217">+EXP(D66-D69/(D70*D65))*24/1000</f>
        <v>2.9104600986036597E-3</v>
      </c>
      <c r="E111" s="9">
        <f t="shared" si="1217"/>
        <v>2.9104600986036597E-3</v>
      </c>
      <c r="F111" s="9">
        <f t="shared" si="1217"/>
        <v>2.9104600986036597E-3</v>
      </c>
      <c r="G111" s="9">
        <f t="shared" si="1216"/>
        <v>2.9104600986036597E-3</v>
      </c>
      <c r="H111" s="9">
        <f t="shared" ref="H111:I111" si="1218">+EXP(H66-H69/(H70*H65))*24/1000</f>
        <v>2.9104600986036597E-3</v>
      </c>
      <c r="I111" s="9">
        <f t="shared" si="1218"/>
        <v>2.9104600986036597E-3</v>
      </c>
      <c r="J111" s="9">
        <f t="shared" ref="J111" si="1219">+EXP(J66-J69/(J70*J65))*24/1000</f>
        <v>2.9104600986036597E-3</v>
      </c>
      <c r="K111" s="9">
        <f t="shared" si="1216"/>
        <v>2.9104600986036597E-3</v>
      </c>
      <c r="L111" s="9">
        <f t="shared" ref="L111" si="1220">+EXP(L66-L69/(L70*L65))*24/1000</f>
        <v>2.3652993806734289E-3</v>
      </c>
      <c r="M111" s="9">
        <f t="shared" si="1216"/>
        <v>2.9104600986036597E-3</v>
      </c>
      <c r="N111" s="9">
        <f t="shared" ref="N111:P111" si="1221">+EXP(N66-N69/(N70*N65))*24/1000</f>
        <v>2.9104600986036597E-3</v>
      </c>
      <c r="O111" s="9">
        <f t="shared" si="1221"/>
        <v>2.9104600986036597E-3</v>
      </c>
      <c r="P111" s="9">
        <f t="shared" si="1221"/>
        <v>2.9104600986036597E-3</v>
      </c>
      <c r="Q111" s="9">
        <f t="shared" si="1216"/>
        <v>2.9104600986036597E-3</v>
      </c>
      <c r="R111" s="9">
        <f t="shared" ref="R111:S111" si="1222">+EXP(R66-R69/(R70*R65))*24/1000</f>
        <v>2.9104600986036597E-3</v>
      </c>
      <c r="S111" s="9">
        <f t="shared" si="1222"/>
        <v>2.9104600986036597E-3</v>
      </c>
      <c r="T111" s="9">
        <f t="shared" ref="T111" si="1223">+EXP(T66-T69/(T70*T65))*24/1000</f>
        <v>2.9104600986036597E-3</v>
      </c>
      <c r="U111" s="9">
        <f t="shared" ref="U111:V111" si="1224">+EXP(U66-U69/(U70*U65))*24/1000</f>
        <v>2.9104600986036597E-3</v>
      </c>
      <c r="V111" s="9">
        <f t="shared" si="1224"/>
        <v>2.3652993806734289E-3</v>
      </c>
      <c r="W111" s="9">
        <f>+EXP(W66-W69/(W70*W65))*24/1000</f>
        <v>2.9104600986036597E-3</v>
      </c>
      <c r="X111" s="9">
        <f t="shared" ref="X111" si="1225">+EXP(X66-X69/(X70*X65))*24/1000</f>
        <v>2.9104600986036597E-3</v>
      </c>
      <c r="Y111" s="9">
        <f t="shared" ref="Y111:AA111" si="1226">+EXP(Y66-Y69/(Y70*Y65))*24/1000</f>
        <v>2.9104600986036597E-3</v>
      </c>
      <c r="Z111" s="9">
        <f t="shared" si="1226"/>
        <v>2.9104600986036597E-3</v>
      </c>
      <c r="AA111" s="9">
        <f t="shared" si="1226"/>
        <v>2.9104600986036597E-3</v>
      </c>
      <c r="AB111" s="9">
        <f t="shared" si="1216"/>
        <v>2.9104600986036597E-3</v>
      </c>
      <c r="AC111" s="9">
        <f t="shared" ref="AC111:AD111" si="1227">+EXP(AC66-AC69/(AC70*AC65))*24/1000</f>
        <v>2.9104600986036597E-3</v>
      </c>
      <c r="AD111" s="9">
        <f t="shared" si="1227"/>
        <v>2.9104600986036597E-3</v>
      </c>
      <c r="AE111" s="9">
        <f t="shared" ref="AE111" si="1228">+EXP(AE66-AE69/(AE70*AE65))*24/1000</f>
        <v>2.9104600986036597E-3</v>
      </c>
      <c r="AF111" s="9">
        <f t="shared" ref="AF111:AG111" si="1229">+EXP(AF66-AF69/(AF70*AF65))*24/1000</f>
        <v>2.9104600986036597E-3</v>
      </c>
      <c r="AG111" s="9">
        <f t="shared" si="1229"/>
        <v>2.3652993806734289E-3</v>
      </c>
      <c r="AH111" s="9">
        <f t="shared" si="1216"/>
        <v>2.9104600986036597E-3</v>
      </c>
      <c r="AI111" s="9">
        <f t="shared" ref="AI111" si="1230">+EXP(AI66-AI69/(AI70*AI65))*24/1000</f>
        <v>2.9104600986036597E-3</v>
      </c>
      <c r="AJ111" s="9">
        <f t="shared" ref="AJ111:AL111" si="1231">+EXP(AJ66-AJ69/(AJ70*AJ65))*24/1000</f>
        <v>2.9104600986036597E-3</v>
      </c>
      <c r="AK111" s="9">
        <f t="shared" si="1231"/>
        <v>2.9104600986036597E-3</v>
      </c>
      <c r="AL111" s="9">
        <f t="shared" si="1231"/>
        <v>2.9104600986036597E-3</v>
      </c>
      <c r="AM111" s="9">
        <f t="shared" si="1216"/>
        <v>2.9104600986036597E-3</v>
      </c>
      <c r="AN111" s="9">
        <f t="shared" ref="AN111:AO111" si="1232">+EXP(AN66-AN69/(AN70*AN65))*24/1000</f>
        <v>2.9104600986036597E-3</v>
      </c>
      <c r="AO111" s="9">
        <f t="shared" si="1232"/>
        <v>2.9104600986036597E-3</v>
      </c>
      <c r="AP111" s="9">
        <f t="shared" ref="AP111" si="1233">+EXP(AP66-AP69/(AP70*AP65))*24/1000</f>
        <v>2.9104600986036597E-3</v>
      </c>
      <c r="AQ111" s="9">
        <f t="shared" ref="AQ111:AR111" si="1234">+EXP(AQ66-AQ69/(AQ70*AQ65))*24/1000</f>
        <v>2.9104600986036597E-3</v>
      </c>
      <c r="AR111" s="9">
        <f t="shared" si="1234"/>
        <v>2.3652993806734289E-3</v>
      </c>
      <c r="AS111" s="9">
        <f t="shared" si="1216"/>
        <v>2.9104600986036597E-3</v>
      </c>
      <c r="AT111" s="9">
        <f t="shared" ref="AT111" si="1235">+EXP(AT66-AT69/(AT70*AT65))*24/1000</f>
        <v>2.9104600986036597E-3</v>
      </c>
      <c r="AU111" s="9">
        <f t="shared" ref="AU111:AW111" si="1236">+EXP(AU66-AU69/(AU70*AU65))*24/1000</f>
        <v>2.9104600986036597E-3</v>
      </c>
      <c r="AV111" s="9">
        <f t="shared" si="1236"/>
        <v>2.9104600986036597E-3</v>
      </c>
      <c r="AW111" s="9">
        <f t="shared" si="1236"/>
        <v>2.9104600986036597E-3</v>
      </c>
      <c r="AX111" s="9">
        <f t="shared" si="1216"/>
        <v>2.9104600986036597E-3</v>
      </c>
      <c r="AY111" s="9">
        <f t="shared" ref="AY111:AZ111" si="1237">+EXP(AY66-AY69/(AY70*AY65))*24/1000</f>
        <v>2.9104600986036597E-3</v>
      </c>
      <c r="AZ111" s="9">
        <f t="shared" si="1237"/>
        <v>2.9104600986036597E-3</v>
      </c>
      <c r="BA111" s="9">
        <f t="shared" ref="BA111" si="1238">+EXP(BA66-BA69/(BA70*BA65))*24/1000</f>
        <v>2.9104600986036597E-3</v>
      </c>
      <c r="BB111" s="9">
        <f t="shared" ref="BB111:BC111" si="1239">+EXP(BB66-BB69/(BB70*BB65))*24/1000</f>
        <v>2.9104600986036597E-3</v>
      </c>
      <c r="BC111" s="9">
        <f t="shared" si="1239"/>
        <v>2.3652993806734289E-3</v>
      </c>
      <c r="BD111" s="9">
        <f t="shared" si="1216"/>
        <v>2.9104600986036597E-3</v>
      </c>
      <c r="BE111" s="9">
        <f t="shared" ref="BE111:BG111" si="1240">+EXP(BE66-BE69/(BE70*BE65))*24/1000</f>
        <v>2.9104600986036597E-3</v>
      </c>
      <c r="BF111" s="9">
        <f t="shared" si="1240"/>
        <v>2.9104600986036597E-3</v>
      </c>
      <c r="BG111" s="9">
        <f t="shared" si="1240"/>
        <v>2.9104600986036597E-3</v>
      </c>
      <c r="BH111" s="9">
        <f t="shared" si="1216"/>
        <v>2.9104600986036597E-3</v>
      </c>
      <c r="BI111" s="9">
        <f t="shared" ref="BI111:BJ111" si="1241">+EXP(BI66-BI69/(BI70*BI65))*24/1000</f>
        <v>2.9104600986036597E-3</v>
      </c>
      <c r="BJ111" s="9">
        <f t="shared" si="1241"/>
        <v>2.9104600986036597E-3</v>
      </c>
      <c r="BK111" s="9">
        <f t="shared" ref="BK111" si="1242">+EXP(BK66-BK69/(BK70*BK65))*24/1000</f>
        <v>2.9104600986036597E-3</v>
      </c>
      <c r="BL111" s="9">
        <f t="shared" ref="BL111" si="1243">+EXP(BL66-BL69/(BL70*BL65))*24/1000</f>
        <v>2.3652993806734289E-3</v>
      </c>
      <c r="BM111" s="9">
        <f t="shared" si="1216"/>
        <v>2.9104600986036597E-3</v>
      </c>
      <c r="BN111" s="9">
        <f t="shared" ref="BN111:BP111" si="1244">+EXP(BN66-BN69/(BN70*BN65))*24/1000</f>
        <v>2.9104600986036597E-3</v>
      </c>
      <c r="BO111" s="9">
        <f t="shared" si="1244"/>
        <v>2.9104600986036597E-3</v>
      </c>
      <c r="BP111" s="9">
        <f t="shared" si="1244"/>
        <v>2.9104600986036597E-3</v>
      </c>
      <c r="BQ111" s="9">
        <f t="shared" si="1216"/>
        <v>2.9104600986036597E-3</v>
      </c>
      <c r="BR111" s="9">
        <f t="shared" ref="BR111:BS111" si="1245">+EXP(BR66-BR69/(BR70*BR65))*24/1000</f>
        <v>2.9104600986036597E-3</v>
      </c>
      <c r="BS111" s="9">
        <f t="shared" si="1245"/>
        <v>2.9104600986036597E-3</v>
      </c>
      <c r="BT111" s="9">
        <f t="shared" ref="BT111" si="1246">+EXP(BT66-BT69/(BT70*BT65))*24/1000</f>
        <v>2.9104600986036597E-3</v>
      </c>
      <c r="BU111" s="9">
        <f t="shared" ref="BU111" si="1247">+EXP(BU66-BU69/(BU70*BU65))*24/1000</f>
        <v>2.9104600986036597E-3</v>
      </c>
      <c r="BV111" s="9">
        <f t="shared" ref="BV111" si="1248">+EXP(BV66-BV69/(BV70*BV65))*24/1000</f>
        <v>2.3652993806734289E-3</v>
      </c>
      <c r="BW111" s="9">
        <f t="shared" si="1216"/>
        <v>2.9104600986036597E-3</v>
      </c>
      <c r="BX111" s="9">
        <f t="shared" ref="BX111:BZ111" si="1249">+EXP(BX66-BX69/(BX70*BX65))*24/1000</f>
        <v>2.9104600986036597E-3</v>
      </c>
      <c r="BY111" s="9">
        <f t="shared" si="1249"/>
        <v>2.9104600986036597E-3</v>
      </c>
      <c r="BZ111" s="9">
        <f t="shared" si="1249"/>
        <v>2.9104600986036597E-3</v>
      </c>
      <c r="CA111" s="9">
        <f t="shared" si="1216"/>
        <v>2.9104600986036597E-3</v>
      </c>
      <c r="CB111" s="9">
        <f t="shared" ref="CB111:CC111" si="1250">+EXP(CB66-CB69/(CB70*CB65))*24/1000</f>
        <v>2.9104600986036597E-3</v>
      </c>
      <c r="CC111" s="9">
        <f t="shared" si="1250"/>
        <v>2.9104600986036597E-3</v>
      </c>
      <c r="CD111" s="9">
        <f t="shared" ref="CD111" si="1251">+EXP(CD66-CD69/(CD70*CD65))*24/1000</f>
        <v>2.9104600986036597E-3</v>
      </c>
      <c r="CE111" s="9">
        <f t="shared" ref="CE111" si="1252">+EXP(CE66-CE69/(CE70*CE65))*24/1000</f>
        <v>2.9104600986036597E-3</v>
      </c>
      <c r="CF111" s="9">
        <f t="shared" ref="CF111:CG111" si="1253">+EXP(CF66-CF69/(CF70*CF65))*24/1000</f>
        <v>2.9104600986036597E-3</v>
      </c>
      <c r="CG111" s="9">
        <f t="shared" si="1253"/>
        <v>2.3652993806734289E-3</v>
      </c>
    </row>
    <row r="112" spans="1:85">
      <c r="A112" s="2" t="s">
        <v>159</v>
      </c>
      <c r="C112" s="9">
        <f t="shared" ref="C112:CA112" si="1254">+C111*C74</f>
        <v>1.9403067324024397E-2</v>
      </c>
      <c r="D112" s="9">
        <f t="shared" ref="D112:F112" si="1255">+D111*D74</f>
        <v>1.9403067324024397E-2</v>
      </c>
      <c r="E112" s="9">
        <f t="shared" si="1255"/>
        <v>1.9403067324024397E-2</v>
      </c>
      <c r="F112" s="9">
        <f t="shared" si="1255"/>
        <v>1.9403067324024397E-2</v>
      </c>
      <c r="G112" s="9">
        <f t="shared" si="1254"/>
        <v>1.9403067324024397E-2</v>
      </c>
      <c r="H112" s="9">
        <f t="shared" ref="H112:I112" si="1256">+H111*H74</f>
        <v>1.9403067324024397E-2</v>
      </c>
      <c r="I112" s="9">
        <f t="shared" si="1256"/>
        <v>1.9403067324024397E-2</v>
      </c>
      <c r="J112" s="9">
        <f t="shared" ref="J112" si="1257">+J111*J74</f>
        <v>1.9403067324024397E-2</v>
      </c>
      <c r="K112" s="9">
        <f t="shared" si="1254"/>
        <v>1.9403067324024397E-2</v>
      </c>
      <c r="L112" s="9">
        <f t="shared" ref="L112" si="1258">+L111*L74</f>
        <v>1.5768662537822862E-2</v>
      </c>
      <c r="M112" s="9">
        <f t="shared" si="1254"/>
        <v>1.9403067324024397E-2</v>
      </c>
      <c r="N112" s="9">
        <f t="shared" ref="N112:P112" si="1259">+N111*N74</f>
        <v>1.9403067324024397E-2</v>
      </c>
      <c r="O112" s="9">
        <f t="shared" si="1259"/>
        <v>1.9403067324024397E-2</v>
      </c>
      <c r="P112" s="9">
        <f t="shared" si="1259"/>
        <v>1.9403067324024397E-2</v>
      </c>
      <c r="Q112" s="9">
        <f t="shared" si="1254"/>
        <v>1.9403067324024397E-2</v>
      </c>
      <c r="R112" s="9">
        <f t="shared" ref="R112:S112" si="1260">+R111*R74</f>
        <v>1.9403067324024397E-2</v>
      </c>
      <c r="S112" s="9">
        <f t="shared" si="1260"/>
        <v>1.9403067324024397E-2</v>
      </c>
      <c r="T112" s="9">
        <f t="shared" ref="T112" si="1261">+T111*T74</f>
        <v>1.9403067324024397E-2</v>
      </c>
      <c r="U112" s="9">
        <f t="shared" ref="U112:V112" si="1262">+U111*U74</f>
        <v>1.9403067324024397E-2</v>
      </c>
      <c r="V112" s="9">
        <f t="shared" si="1262"/>
        <v>1.5768662537822862E-2</v>
      </c>
      <c r="W112" s="9">
        <f>+W111*W74</f>
        <v>1.9403067324024397E-2</v>
      </c>
      <c r="X112" s="9">
        <f t="shared" ref="X112" si="1263">+X111*X74</f>
        <v>1.9403067324024397E-2</v>
      </c>
      <c r="Y112" s="9">
        <f t="shared" ref="Y112:AA112" si="1264">+Y111*Y74</f>
        <v>1.9403067324024397E-2</v>
      </c>
      <c r="Z112" s="9">
        <f t="shared" si="1264"/>
        <v>1.9403067324024397E-2</v>
      </c>
      <c r="AA112" s="9">
        <f t="shared" si="1264"/>
        <v>1.9403067324024397E-2</v>
      </c>
      <c r="AB112" s="9">
        <f t="shared" si="1254"/>
        <v>1.9403067324024397E-2</v>
      </c>
      <c r="AC112" s="9">
        <f t="shared" ref="AC112:AD112" si="1265">+AC111*AC74</f>
        <v>1.9403067324024397E-2</v>
      </c>
      <c r="AD112" s="9">
        <f t="shared" si="1265"/>
        <v>1.9403067324024397E-2</v>
      </c>
      <c r="AE112" s="9">
        <f t="shared" ref="AE112" si="1266">+AE111*AE74</f>
        <v>1.9403067324024397E-2</v>
      </c>
      <c r="AF112" s="9">
        <f t="shared" ref="AF112:AG112" si="1267">+AF111*AF74</f>
        <v>1.9403067324024397E-2</v>
      </c>
      <c r="AG112" s="9">
        <f t="shared" si="1267"/>
        <v>1.5768662537822862E-2</v>
      </c>
      <c r="AH112" s="9">
        <f t="shared" si="1254"/>
        <v>1.9403067324024397E-2</v>
      </c>
      <c r="AI112" s="9">
        <f t="shared" ref="AI112" si="1268">+AI111*AI74</f>
        <v>1.9403067324024397E-2</v>
      </c>
      <c r="AJ112" s="9">
        <f t="shared" ref="AJ112:AL112" si="1269">+AJ111*AJ74</f>
        <v>1.9403067324024397E-2</v>
      </c>
      <c r="AK112" s="9">
        <f t="shared" si="1269"/>
        <v>1.9403067324024397E-2</v>
      </c>
      <c r="AL112" s="9">
        <f t="shared" si="1269"/>
        <v>1.9403067324024397E-2</v>
      </c>
      <c r="AM112" s="9">
        <f t="shared" si="1254"/>
        <v>1.9403067324024397E-2</v>
      </c>
      <c r="AN112" s="9">
        <f t="shared" ref="AN112:AO112" si="1270">+AN111*AN74</f>
        <v>1.9403067324024397E-2</v>
      </c>
      <c r="AO112" s="9">
        <f t="shared" si="1270"/>
        <v>1.9403067324024397E-2</v>
      </c>
      <c r="AP112" s="9">
        <f t="shared" ref="AP112" si="1271">+AP111*AP74</f>
        <v>1.9403067324024397E-2</v>
      </c>
      <c r="AQ112" s="9">
        <f t="shared" ref="AQ112:AR112" si="1272">+AQ111*AQ74</f>
        <v>1.9403067324024397E-2</v>
      </c>
      <c r="AR112" s="9">
        <f t="shared" si="1272"/>
        <v>1.5768662537822862E-2</v>
      </c>
      <c r="AS112" s="9">
        <f t="shared" si="1254"/>
        <v>1.9403067324024397E-2</v>
      </c>
      <c r="AT112" s="9">
        <f t="shared" ref="AT112" si="1273">+AT111*AT74</f>
        <v>1.9403067324024397E-2</v>
      </c>
      <c r="AU112" s="9">
        <f t="shared" ref="AU112:AW112" si="1274">+AU111*AU74</f>
        <v>1.9403067324024397E-2</v>
      </c>
      <c r="AV112" s="9">
        <f t="shared" si="1274"/>
        <v>1.9403067324024397E-2</v>
      </c>
      <c r="AW112" s="9">
        <f t="shared" si="1274"/>
        <v>1.9403067324024397E-2</v>
      </c>
      <c r="AX112" s="9">
        <f t="shared" si="1254"/>
        <v>1.9403067324024397E-2</v>
      </c>
      <c r="AY112" s="9">
        <f t="shared" ref="AY112:AZ112" si="1275">+AY111*AY74</f>
        <v>1.9403067324024397E-2</v>
      </c>
      <c r="AZ112" s="9">
        <f t="shared" si="1275"/>
        <v>1.9403067324024397E-2</v>
      </c>
      <c r="BA112" s="9">
        <f t="shared" ref="BA112" si="1276">+BA111*BA74</f>
        <v>1.9403067324024397E-2</v>
      </c>
      <c r="BB112" s="9">
        <f t="shared" ref="BB112:BC112" si="1277">+BB111*BB74</f>
        <v>1.9403067324024397E-2</v>
      </c>
      <c r="BC112" s="9">
        <f t="shared" si="1277"/>
        <v>1.5768662537822862E-2</v>
      </c>
      <c r="BD112" s="9">
        <f t="shared" si="1254"/>
        <v>1.9403067324024397E-2</v>
      </c>
      <c r="BE112" s="9">
        <f t="shared" ref="BE112:BG112" si="1278">+BE111*BE74</f>
        <v>1.9403067324024397E-2</v>
      </c>
      <c r="BF112" s="9">
        <f t="shared" si="1278"/>
        <v>1.9403067324024397E-2</v>
      </c>
      <c r="BG112" s="9">
        <f t="shared" si="1278"/>
        <v>1.9403067324024397E-2</v>
      </c>
      <c r="BH112" s="9">
        <f t="shared" si="1254"/>
        <v>1.9403067324024397E-2</v>
      </c>
      <c r="BI112" s="9">
        <f t="shared" ref="BI112:BJ112" si="1279">+BI111*BI74</f>
        <v>1.9403067324024397E-2</v>
      </c>
      <c r="BJ112" s="9">
        <f t="shared" si="1279"/>
        <v>1.9403067324024397E-2</v>
      </c>
      <c r="BK112" s="9">
        <f t="shared" ref="BK112" si="1280">+BK111*BK74</f>
        <v>1.9403067324024397E-2</v>
      </c>
      <c r="BL112" s="9">
        <f t="shared" ref="BL112" si="1281">+BL111*BL74</f>
        <v>1.5768662537822862E-2</v>
      </c>
      <c r="BM112" s="9">
        <f t="shared" si="1254"/>
        <v>1.9403067324024397E-2</v>
      </c>
      <c r="BN112" s="9">
        <f t="shared" ref="BN112:BP112" si="1282">+BN111*BN74</f>
        <v>1.9403067324024397E-2</v>
      </c>
      <c r="BO112" s="9">
        <f t="shared" si="1282"/>
        <v>1.9403067324024397E-2</v>
      </c>
      <c r="BP112" s="9">
        <f t="shared" si="1282"/>
        <v>1.9403067324024397E-2</v>
      </c>
      <c r="BQ112" s="9">
        <f t="shared" si="1254"/>
        <v>1.9403067324024397E-2</v>
      </c>
      <c r="BR112" s="9">
        <f t="shared" ref="BR112:BS112" si="1283">+BR111*BR74</f>
        <v>1.9403067324024397E-2</v>
      </c>
      <c r="BS112" s="9">
        <f t="shared" si="1283"/>
        <v>1.9403067324024397E-2</v>
      </c>
      <c r="BT112" s="9">
        <f t="shared" ref="BT112" si="1284">+BT111*BT74</f>
        <v>1.9403067324024397E-2</v>
      </c>
      <c r="BU112" s="9">
        <f t="shared" ref="BU112" si="1285">+BU111*BU74</f>
        <v>1.9403067324024397E-2</v>
      </c>
      <c r="BV112" s="9">
        <f t="shared" ref="BV112" si="1286">+BV111*BV74</f>
        <v>1.5768662537822862E-2</v>
      </c>
      <c r="BW112" s="9">
        <f t="shared" si="1254"/>
        <v>1.9403067324024397E-2</v>
      </c>
      <c r="BX112" s="9">
        <f t="shared" ref="BX112:BZ112" si="1287">+BX111*BX74</f>
        <v>1.9403067324024397E-2</v>
      </c>
      <c r="BY112" s="9">
        <f t="shared" si="1287"/>
        <v>1.9403067324024397E-2</v>
      </c>
      <c r="BZ112" s="9">
        <f t="shared" si="1287"/>
        <v>1.9403067324024397E-2</v>
      </c>
      <c r="CA112" s="9">
        <f t="shared" si="1254"/>
        <v>1.9403067324024397E-2</v>
      </c>
      <c r="CB112" s="9">
        <f t="shared" ref="CB112:CC112" si="1288">+CB111*CB74</f>
        <v>1.9403067324024397E-2</v>
      </c>
      <c r="CC112" s="9">
        <f t="shared" si="1288"/>
        <v>1.9403067324024397E-2</v>
      </c>
      <c r="CD112" s="9">
        <f t="shared" ref="CD112" si="1289">+CD111*CD74</f>
        <v>1.9403067324024397E-2</v>
      </c>
      <c r="CE112" s="9">
        <f t="shared" ref="CE112" si="1290">+CE111*CE74</f>
        <v>1.9403067324024397E-2</v>
      </c>
      <c r="CF112" s="9">
        <f t="shared" ref="CF112:CG112" si="1291">+CF111*CF74</f>
        <v>1.9403067324024397E-2</v>
      </c>
      <c r="CG112" s="9">
        <f t="shared" si="1291"/>
        <v>1.5768662537822862E-2</v>
      </c>
    </row>
    <row r="114" spans="1:85">
      <c r="A114" s="2" t="s">
        <v>160</v>
      </c>
      <c r="C114" s="4">
        <f t="shared" ref="C114:CA114" si="1292">+C110*C92</f>
        <v>3.6122281363636364</v>
      </c>
      <c r="D114" s="4">
        <f t="shared" ref="D114:F114" si="1293">+D110*D92</f>
        <v>3.6122281363636364</v>
      </c>
      <c r="E114" s="4">
        <f t="shared" si="1293"/>
        <v>3.6122281363636364</v>
      </c>
      <c r="F114" s="4">
        <f t="shared" si="1293"/>
        <v>3.6122281363636364</v>
      </c>
      <c r="G114" s="4">
        <f t="shared" si="1292"/>
        <v>3.6122281363636364</v>
      </c>
      <c r="H114" s="4">
        <f t="shared" ref="H114:I114" si="1294">+H110*H92</f>
        <v>3.6122281363636364</v>
      </c>
      <c r="I114" s="4">
        <f t="shared" si="1294"/>
        <v>3.6122281363636364</v>
      </c>
      <c r="J114" s="4">
        <f t="shared" ref="J114" si="1295">+J110*J92</f>
        <v>3.6122281363636364</v>
      </c>
      <c r="K114" s="4">
        <f t="shared" si="1292"/>
        <v>3.6122281363636364</v>
      </c>
      <c r="L114" s="4">
        <f t="shared" ref="L114" si="1296">+L110*L92</f>
        <v>3.6122281363636364</v>
      </c>
      <c r="M114" s="4">
        <f t="shared" si="1292"/>
        <v>3.6122281363636364</v>
      </c>
      <c r="N114" s="4">
        <f t="shared" ref="N114:P114" si="1297">+N110*N92</f>
        <v>3.6122281363636364</v>
      </c>
      <c r="O114" s="4">
        <f t="shared" si="1297"/>
        <v>3.6122281363636364</v>
      </c>
      <c r="P114" s="4">
        <f t="shared" si="1297"/>
        <v>3.6122281363636364</v>
      </c>
      <c r="Q114" s="4">
        <f t="shared" si="1292"/>
        <v>3.6122281363636364</v>
      </c>
      <c r="R114" s="4">
        <f t="shared" ref="R114:S114" si="1298">+R110*R92</f>
        <v>3.6122281363636364</v>
      </c>
      <c r="S114" s="4">
        <f t="shared" si="1298"/>
        <v>3.6122281363636364</v>
      </c>
      <c r="T114" s="4">
        <f t="shared" ref="T114" si="1299">+T110*T92</f>
        <v>3.6122281363636364</v>
      </c>
      <c r="U114" s="4">
        <f t="shared" ref="U114:V114" si="1300">+U110*U92</f>
        <v>3.6122281363636364</v>
      </c>
      <c r="V114" s="4">
        <f t="shared" si="1300"/>
        <v>3.6122281363636364</v>
      </c>
      <c r="W114" s="4">
        <f t="shared" ref="W114:AG114" si="1301">+W110*W92</f>
        <v>21.908540769230775</v>
      </c>
      <c r="X114" s="4">
        <f t="shared" ref="X114" si="1302">+X110*X92</f>
        <v>21.908540769230775</v>
      </c>
      <c r="Y114" s="4">
        <f t="shared" si="1301"/>
        <v>21.908540769230775</v>
      </c>
      <c r="Z114" s="4">
        <f t="shared" si="1301"/>
        <v>21.908540769230775</v>
      </c>
      <c r="AA114" s="4">
        <f t="shared" si="1301"/>
        <v>21.908540769230775</v>
      </c>
      <c r="AB114" s="4">
        <f t="shared" si="1301"/>
        <v>21.908540769230775</v>
      </c>
      <c r="AC114" s="4">
        <f t="shared" si="1301"/>
        <v>21.908540769230775</v>
      </c>
      <c r="AD114" s="4">
        <f t="shared" si="1301"/>
        <v>21.908540769230775</v>
      </c>
      <c r="AE114" s="4">
        <f t="shared" si="1301"/>
        <v>21.908540769230775</v>
      </c>
      <c r="AF114" s="4">
        <f t="shared" si="1301"/>
        <v>21.908540769230775</v>
      </c>
      <c r="AG114" s="4">
        <f t="shared" si="1301"/>
        <v>21.908540769230775</v>
      </c>
      <c r="AH114" s="4">
        <f t="shared" si="1292"/>
        <v>21.908540769230775</v>
      </c>
      <c r="AI114" s="4">
        <f t="shared" ref="AI114" si="1303">+AI110*AI92</f>
        <v>21.908540769230775</v>
      </c>
      <c r="AJ114" s="4">
        <f t="shared" ref="AJ114:AL114" si="1304">+AJ110*AJ92</f>
        <v>21.908540769230775</v>
      </c>
      <c r="AK114" s="4">
        <f t="shared" si="1304"/>
        <v>21.908540769230775</v>
      </c>
      <c r="AL114" s="4">
        <f t="shared" si="1304"/>
        <v>21.908540769230775</v>
      </c>
      <c r="AM114" s="4">
        <f t="shared" si="1292"/>
        <v>21.908540769230775</v>
      </c>
      <c r="AN114" s="4">
        <f t="shared" ref="AN114:AO114" si="1305">+AN110*AN92</f>
        <v>21.908540769230775</v>
      </c>
      <c r="AO114" s="4">
        <f t="shared" si="1305"/>
        <v>21.908540769230775</v>
      </c>
      <c r="AP114" s="4">
        <f t="shared" ref="AP114" si="1306">+AP110*AP92</f>
        <v>21.908540769230775</v>
      </c>
      <c r="AQ114" s="4">
        <f t="shared" ref="AQ114:AR114" si="1307">+AQ110*AQ92</f>
        <v>21.908540769230775</v>
      </c>
      <c r="AR114" s="4">
        <f t="shared" si="1307"/>
        <v>21.908540769230775</v>
      </c>
      <c r="AS114" s="4">
        <f t="shared" si="1292"/>
        <v>21.908540769230775</v>
      </c>
      <c r="AT114" s="4">
        <f t="shared" ref="AT114" si="1308">+AT110*AT92</f>
        <v>21.908540769230775</v>
      </c>
      <c r="AU114" s="4">
        <f t="shared" ref="AU114:AW114" si="1309">+AU110*AU92</f>
        <v>21.908540769230775</v>
      </c>
      <c r="AV114" s="4">
        <f t="shared" si="1309"/>
        <v>21.908540769230775</v>
      </c>
      <c r="AW114" s="4">
        <f t="shared" si="1309"/>
        <v>21.908540769230775</v>
      </c>
      <c r="AX114" s="4">
        <f t="shared" si="1292"/>
        <v>21.908540769230775</v>
      </c>
      <c r="AY114" s="4">
        <f t="shared" ref="AY114:AZ114" si="1310">+AY110*AY92</f>
        <v>21.908540769230775</v>
      </c>
      <c r="AZ114" s="4">
        <f t="shared" si="1310"/>
        <v>21.908540769230775</v>
      </c>
      <c r="BA114" s="4">
        <f t="shared" ref="BA114" si="1311">+BA110*BA92</f>
        <v>21.908540769230775</v>
      </c>
      <c r="BB114" s="4">
        <f t="shared" ref="BB114:BC114" si="1312">+BB110*BB92</f>
        <v>21.908540769230775</v>
      </c>
      <c r="BC114" s="4">
        <f t="shared" si="1312"/>
        <v>21.908540769230775</v>
      </c>
      <c r="BD114" s="4">
        <f t="shared" si="1292"/>
        <v>61.076729411764674</v>
      </c>
      <c r="BE114" s="4">
        <f t="shared" ref="BE114:BG114" si="1313">+BE110*BE92</f>
        <v>61.076729411764674</v>
      </c>
      <c r="BF114" s="4">
        <f t="shared" si="1313"/>
        <v>61.076729411764674</v>
      </c>
      <c r="BG114" s="4">
        <f t="shared" si="1313"/>
        <v>61.076729411764674</v>
      </c>
      <c r="BH114" s="4">
        <f t="shared" si="1292"/>
        <v>61.076729411764674</v>
      </c>
      <c r="BI114" s="4">
        <f t="shared" ref="BI114:BJ114" si="1314">+BI110*BI92</f>
        <v>61.076729411764674</v>
      </c>
      <c r="BJ114" s="4">
        <f t="shared" si="1314"/>
        <v>61.076729411764674</v>
      </c>
      <c r="BK114" s="4">
        <f t="shared" ref="BK114" si="1315">+BK110*BK92</f>
        <v>61.076729411764674</v>
      </c>
      <c r="BL114" s="4">
        <f t="shared" ref="BL114" si="1316">+BL110*BL92</f>
        <v>61.076729411764674</v>
      </c>
      <c r="BM114" s="4">
        <f t="shared" si="1292"/>
        <v>61.076729411764674</v>
      </c>
      <c r="BN114" s="4">
        <f t="shared" ref="BN114:BP114" si="1317">+BN110*BN92</f>
        <v>61.076729411764674</v>
      </c>
      <c r="BO114" s="4">
        <f t="shared" si="1317"/>
        <v>61.076729411764674</v>
      </c>
      <c r="BP114" s="4">
        <f t="shared" si="1317"/>
        <v>61.076729411764674</v>
      </c>
      <c r="BQ114" s="4">
        <f t="shared" si="1292"/>
        <v>61.076729411764674</v>
      </c>
      <c r="BR114" s="4">
        <f t="shared" ref="BR114:BS114" si="1318">+BR110*BR92</f>
        <v>61.076729411764674</v>
      </c>
      <c r="BS114" s="4">
        <f t="shared" si="1318"/>
        <v>61.076729411764674</v>
      </c>
      <c r="BT114" s="4">
        <f t="shared" ref="BT114" si="1319">+BT110*BT92</f>
        <v>61.076729411764674</v>
      </c>
      <c r="BU114" s="4">
        <f t="shared" ref="BU114" si="1320">+BU110*BU92</f>
        <v>61.076729411764674</v>
      </c>
      <c r="BV114" s="4">
        <f t="shared" ref="BV114" si="1321">+BV110*BV92</f>
        <v>61.076729411764674</v>
      </c>
      <c r="BW114" s="4">
        <f t="shared" si="1292"/>
        <v>110.35557647058818</v>
      </c>
      <c r="BX114" s="4">
        <f t="shared" ref="BX114:BZ114" si="1322">+BX110*BX92</f>
        <v>110.35557647058818</v>
      </c>
      <c r="BY114" s="4">
        <f t="shared" si="1322"/>
        <v>110.35557647058818</v>
      </c>
      <c r="BZ114" s="4">
        <f t="shared" si="1322"/>
        <v>110.35557647058818</v>
      </c>
      <c r="CA114" s="4">
        <f t="shared" si="1292"/>
        <v>110.35557647058818</v>
      </c>
      <c r="CB114" s="4">
        <f t="shared" ref="CB114:CC114" si="1323">+CB110*CB92</f>
        <v>110.35557647058818</v>
      </c>
      <c r="CC114" s="4">
        <f t="shared" si="1323"/>
        <v>110.35557647058818</v>
      </c>
      <c r="CD114" s="4">
        <f t="shared" ref="CD114" si="1324">+CD110*CD92</f>
        <v>110.35557647058818</v>
      </c>
      <c r="CE114" s="4">
        <f t="shared" ref="CE114" si="1325">+CE110*CE92</f>
        <v>110.35557647058818</v>
      </c>
      <c r="CF114" s="4">
        <f t="shared" ref="CF114:CG114" si="1326">+CF110*CF92</f>
        <v>110.35557647058818</v>
      </c>
      <c r="CG114" s="4">
        <f t="shared" si="1326"/>
        <v>110.35557647058818</v>
      </c>
    </row>
    <row r="115" spans="1:85">
      <c r="A115" s="2" t="s">
        <v>161</v>
      </c>
      <c r="C115" s="4">
        <f t="shared" ref="C115:CA115" si="1327">+C92*(1-C110)</f>
        <v>1.5480977727272731</v>
      </c>
      <c r="D115" s="4">
        <f t="shared" ref="D115:F115" si="1328">+D92*(1-D110)</f>
        <v>1.5480977727272731</v>
      </c>
      <c r="E115" s="4">
        <f t="shared" si="1328"/>
        <v>1.5480977727272731</v>
      </c>
      <c r="F115" s="4">
        <f t="shared" si="1328"/>
        <v>1.5480977727272731</v>
      </c>
      <c r="G115" s="4">
        <f t="shared" si="1327"/>
        <v>1.5480977727272731</v>
      </c>
      <c r="H115" s="4">
        <f t="shared" ref="H115:I115" si="1329">+H92*(1-H110)</f>
        <v>1.5480977727272731</v>
      </c>
      <c r="I115" s="4">
        <f t="shared" si="1329"/>
        <v>1.5480977727272731</v>
      </c>
      <c r="J115" s="4">
        <f t="shared" ref="J115" si="1330">+J92*(1-J110)</f>
        <v>1.5480977727272731</v>
      </c>
      <c r="K115" s="4">
        <f t="shared" si="1327"/>
        <v>1.5480977727272731</v>
      </c>
      <c r="L115" s="4">
        <f t="shared" ref="L115" si="1331">+L92*(1-L110)</f>
        <v>1.5480977727272731</v>
      </c>
      <c r="M115" s="4">
        <f t="shared" si="1327"/>
        <v>1.5480977727272731</v>
      </c>
      <c r="N115" s="4">
        <f t="shared" ref="N115:P115" si="1332">+N92*(1-N110)</f>
        <v>1.5480977727272731</v>
      </c>
      <c r="O115" s="4">
        <f t="shared" si="1332"/>
        <v>1.5480977727272731</v>
      </c>
      <c r="P115" s="4">
        <f t="shared" si="1332"/>
        <v>1.5480977727272731</v>
      </c>
      <c r="Q115" s="4">
        <f t="shared" si="1327"/>
        <v>1.5480977727272731</v>
      </c>
      <c r="R115" s="4">
        <f t="shared" ref="R115:S115" si="1333">+R92*(1-R110)</f>
        <v>1.5480977727272731</v>
      </c>
      <c r="S115" s="4">
        <f t="shared" si="1333"/>
        <v>1.5480977727272731</v>
      </c>
      <c r="T115" s="4">
        <f t="shared" ref="T115" si="1334">+T92*(1-T110)</f>
        <v>1.5480977727272731</v>
      </c>
      <c r="U115" s="4">
        <f t="shared" ref="U115:V115" si="1335">+U92*(1-U110)</f>
        <v>1.5480977727272731</v>
      </c>
      <c r="V115" s="4">
        <f t="shared" si="1335"/>
        <v>1.5480977727272731</v>
      </c>
      <c r="W115" s="4">
        <f t="shared" si="1327"/>
        <v>9.3893746153846198</v>
      </c>
      <c r="X115" s="4">
        <f t="shared" ref="X115" si="1336">+X92*(1-X110)</f>
        <v>9.3893746153846198</v>
      </c>
      <c r="Y115" s="4">
        <f t="shared" ref="Y115:AA115" si="1337">+Y92*(1-Y110)</f>
        <v>9.3893746153846198</v>
      </c>
      <c r="Z115" s="4">
        <f t="shared" si="1337"/>
        <v>9.3893746153846198</v>
      </c>
      <c r="AA115" s="4">
        <f t="shared" si="1337"/>
        <v>9.3893746153846198</v>
      </c>
      <c r="AB115" s="4">
        <f t="shared" si="1327"/>
        <v>9.3893746153846198</v>
      </c>
      <c r="AC115" s="4">
        <f t="shared" ref="AC115:AD115" si="1338">+AC92*(1-AC110)</f>
        <v>9.3893746153846198</v>
      </c>
      <c r="AD115" s="4">
        <f t="shared" si="1338"/>
        <v>9.3893746153846198</v>
      </c>
      <c r="AE115" s="4">
        <f t="shared" ref="AE115" si="1339">+AE92*(1-AE110)</f>
        <v>9.3893746153846198</v>
      </c>
      <c r="AF115" s="4">
        <f t="shared" ref="AF115:AG115" si="1340">+AF92*(1-AF110)</f>
        <v>9.3893746153846198</v>
      </c>
      <c r="AG115" s="4">
        <f t="shared" si="1340"/>
        <v>9.3893746153846198</v>
      </c>
      <c r="AH115" s="4">
        <f t="shared" si="1327"/>
        <v>9.3893746153846198</v>
      </c>
      <c r="AI115" s="4">
        <f t="shared" ref="AI115" si="1341">+AI92*(1-AI110)</f>
        <v>9.3893746153846198</v>
      </c>
      <c r="AJ115" s="4">
        <f t="shared" ref="AJ115:AL115" si="1342">+AJ92*(1-AJ110)</f>
        <v>9.3893746153846198</v>
      </c>
      <c r="AK115" s="4">
        <f t="shared" si="1342"/>
        <v>9.3893746153846198</v>
      </c>
      <c r="AL115" s="4">
        <f t="shared" si="1342"/>
        <v>9.3893746153846198</v>
      </c>
      <c r="AM115" s="4">
        <f t="shared" si="1327"/>
        <v>9.3893746153846198</v>
      </c>
      <c r="AN115" s="4">
        <f t="shared" ref="AN115:AO115" si="1343">+AN92*(1-AN110)</f>
        <v>9.3893746153846198</v>
      </c>
      <c r="AO115" s="4">
        <f t="shared" si="1343"/>
        <v>9.3893746153846198</v>
      </c>
      <c r="AP115" s="4">
        <f t="shared" ref="AP115" si="1344">+AP92*(1-AP110)</f>
        <v>9.3893746153846198</v>
      </c>
      <c r="AQ115" s="4">
        <f t="shared" ref="AQ115:AR115" si="1345">+AQ92*(1-AQ110)</f>
        <v>9.3893746153846198</v>
      </c>
      <c r="AR115" s="4">
        <f t="shared" si="1345"/>
        <v>9.3893746153846198</v>
      </c>
      <c r="AS115" s="4">
        <f t="shared" si="1327"/>
        <v>9.3893746153846198</v>
      </c>
      <c r="AT115" s="4">
        <f t="shared" ref="AT115" si="1346">+AT92*(1-AT110)</f>
        <v>9.3893746153846198</v>
      </c>
      <c r="AU115" s="4">
        <f t="shared" ref="AU115:AW115" si="1347">+AU92*(1-AU110)</f>
        <v>9.3893746153846198</v>
      </c>
      <c r="AV115" s="4">
        <f t="shared" si="1347"/>
        <v>9.3893746153846198</v>
      </c>
      <c r="AW115" s="4">
        <f t="shared" si="1347"/>
        <v>9.3893746153846198</v>
      </c>
      <c r="AX115" s="4">
        <f t="shared" si="1327"/>
        <v>9.3893746153846198</v>
      </c>
      <c r="AY115" s="4">
        <f t="shared" ref="AY115:AZ115" si="1348">+AY92*(1-AY110)</f>
        <v>9.3893746153846198</v>
      </c>
      <c r="AZ115" s="4">
        <f t="shared" si="1348"/>
        <v>9.3893746153846198</v>
      </c>
      <c r="BA115" s="4">
        <f t="shared" ref="BA115" si="1349">+BA92*(1-BA110)</f>
        <v>9.3893746153846198</v>
      </c>
      <c r="BB115" s="4">
        <f t="shared" ref="BB115:BC115" si="1350">+BB92*(1-BB110)</f>
        <v>9.3893746153846198</v>
      </c>
      <c r="BC115" s="4">
        <f t="shared" si="1350"/>
        <v>9.3893746153846198</v>
      </c>
      <c r="BD115" s="4">
        <f t="shared" si="1327"/>
        <v>26.175741176470581</v>
      </c>
      <c r="BE115" s="4">
        <f t="shared" ref="BE115:BG115" si="1351">+BE92*(1-BE110)</f>
        <v>26.175741176470581</v>
      </c>
      <c r="BF115" s="4">
        <f t="shared" si="1351"/>
        <v>26.175741176470581</v>
      </c>
      <c r="BG115" s="4">
        <f t="shared" si="1351"/>
        <v>26.175741176470581</v>
      </c>
      <c r="BH115" s="4">
        <f t="shared" si="1327"/>
        <v>26.175741176470581</v>
      </c>
      <c r="BI115" s="4">
        <f t="shared" ref="BI115:BJ115" si="1352">+BI92*(1-BI110)</f>
        <v>26.175741176470581</v>
      </c>
      <c r="BJ115" s="4">
        <f t="shared" si="1352"/>
        <v>26.175741176470581</v>
      </c>
      <c r="BK115" s="4">
        <f t="shared" ref="BK115" si="1353">+BK92*(1-BK110)</f>
        <v>26.175741176470581</v>
      </c>
      <c r="BL115" s="4">
        <f t="shared" ref="BL115" si="1354">+BL92*(1-BL110)</f>
        <v>26.175741176470581</v>
      </c>
      <c r="BM115" s="4">
        <f t="shared" si="1327"/>
        <v>26.175741176470581</v>
      </c>
      <c r="BN115" s="4">
        <f t="shared" ref="BN115:BP115" si="1355">+BN92*(1-BN110)</f>
        <v>26.175741176470581</v>
      </c>
      <c r="BO115" s="4">
        <f t="shared" si="1355"/>
        <v>26.175741176470581</v>
      </c>
      <c r="BP115" s="4">
        <f t="shared" si="1355"/>
        <v>26.175741176470581</v>
      </c>
      <c r="BQ115" s="4">
        <f t="shared" si="1327"/>
        <v>26.175741176470581</v>
      </c>
      <c r="BR115" s="4">
        <f t="shared" ref="BR115:BS115" si="1356">+BR92*(1-BR110)</f>
        <v>26.175741176470581</v>
      </c>
      <c r="BS115" s="4">
        <f t="shared" si="1356"/>
        <v>26.175741176470581</v>
      </c>
      <c r="BT115" s="4">
        <f t="shared" ref="BT115" si="1357">+BT92*(1-BT110)</f>
        <v>26.175741176470581</v>
      </c>
      <c r="BU115" s="4">
        <f t="shared" ref="BU115" si="1358">+BU92*(1-BU110)</f>
        <v>26.175741176470581</v>
      </c>
      <c r="BV115" s="4">
        <f t="shared" ref="BV115" si="1359">+BV92*(1-BV110)</f>
        <v>26.175741176470581</v>
      </c>
      <c r="BW115" s="4">
        <f t="shared" si="1327"/>
        <v>47.295247058823513</v>
      </c>
      <c r="BX115" s="4">
        <f t="shared" ref="BX115:BZ115" si="1360">+BX92*(1-BX110)</f>
        <v>47.295247058823513</v>
      </c>
      <c r="BY115" s="4">
        <f t="shared" si="1360"/>
        <v>47.295247058823513</v>
      </c>
      <c r="BZ115" s="4">
        <f t="shared" si="1360"/>
        <v>47.295247058823513</v>
      </c>
      <c r="CA115" s="4">
        <f t="shared" si="1327"/>
        <v>47.295247058823513</v>
      </c>
      <c r="CB115" s="4">
        <f t="shared" ref="CB115:CC115" si="1361">+CB92*(1-CB110)</f>
        <v>47.295247058823513</v>
      </c>
      <c r="CC115" s="4">
        <f t="shared" si="1361"/>
        <v>47.295247058823513</v>
      </c>
      <c r="CD115" s="4">
        <f t="shared" ref="CD115" si="1362">+CD92*(1-CD110)</f>
        <v>47.295247058823513</v>
      </c>
      <c r="CE115" s="4">
        <f t="shared" ref="CE115" si="1363">+CE92*(1-CE110)</f>
        <v>47.295247058823513</v>
      </c>
      <c r="CF115" s="4">
        <f t="shared" ref="CF115:CG115" si="1364">+CF92*(1-CF110)</f>
        <v>47.295247058823513</v>
      </c>
      <c r="CG115" s="4">
        <f t="shared" si="1364"/>
        <v>47.295247058823513</v>
      </c>
    </row>
    <row r="117" spans="1:85">
      <c r="A117" s="2" t="s">
        <v>162</v>
      </c>
      <c r="C117" s="4">
        <f t="shared" ref="C117:AH117" si="1365">+(1-C112)^C13</f>
        <v>0.53675962304238756</v>
      </c>
      <c r="D117" s="4">
        <f t="shared" si="1365"/>
        <v>0.80209159484630865</v>
      </c>
      <c r="E117" s="4">
        <f t="shared" si="1365"/>
        <v>0.80209159484630865</v>
      </c>
      <c r="F117" s="4">
        <f t="shared" si="1365"/>
        <v>0.80209159484630865</v>
      </c>
      <c r="G117" s="4">
        <f t="shared" si="1365"/>
        <v>0.53675962304238756</v>
      </c>
      <c r="H117" s="4">
        <f t="shared" si="1365"/>
        <v>0.53675962304238756</v>
      </c>
      <c r="I117" s="4">
        <f t="shared" si="1365"/>
        <v>0.53675962304238756</v>
      </c>
      <c r="J117" s="4">
        <f t="shared" si="1365"/>
        <v>0.53675962304238756</v>
      </c>
      <c r="K117" s="4">
        <f t="shared" si="1365"/>
        <v>0.80209159484630865</v>
      </c>
      <c r="L117" s="4">
        <f t="shared" si="1365"/>
        <v>0.60367006437681348</v>
      </c>
      <c r="M117" s="4">
        <f t="shared" si="1365"/>
        <v>0.73316688907670946</v>
      </c>
      <c r="N117" s="4">
        <f t="shared" si="1365"/>
        <v>0.86603079379305259</v>
      </c>
      <c r="O117" s="4">
        <f t="shared" si="1365"/>
        <v>0.86603079379305259</v>
      </c>
      <c r="P117" s="4">
        <f t="shared" si="1365"/>
        <v>0.86603079379305259</v>
      </c>
      <c r="Q117" s="4">
        <f t="shared" si="1365"/>
        <v>0.73316688907670946</v>
      </c>
      <c r="R117" s="4">
        <f t="shared" si="1365"/>
        <v>0.73316688907670946</v>
      </c>
      <c r="S117" s="4">
        <f t="shared" si="1365"/>
        <v>0.73316688907670946</v>
      </c>
      <c r="T117" s="4">
        <f t="shared" si="1365"/>
        <v>0.73316688907670946</v>
      </c>
      <c r="U117" s="4">
        <f t="shared" si="1365"/>
        <v>0.86603079379305259</v>
      </c>
      <c r="V117" s="4">
        <f t="shared" si="1365"/>
        <v>0.77741633390946452</v>
      </c>
      <c r="W117" s="4">
        <f t="shared" si="1365"/>
        <v>0.68542010717582913</v>
      </c>
      <c r="X117" s="4">
        <f t="shared" si="1365"/>
        <v>0.97188324500233736</v>
      </c>
      <c r="Y117" s="4">
        <f t="shared" si="1365"/>
        <v>0.85027812425529781</v>
      </c>
      <c r="Z117" s="4">
        <f t="shared" si="1365"/>
        <v>0.85027812425529781</v>
      </c>
      <c r="AA117" s="4">
        <f t="shared" si="1365"/>
        <v>0.85027812425529781</v>
      </c>
      <c r="AB117" s="4">
        <f t="shared" si="1365"/>
        <v>0.68542010717582913</v>
      </c>
      <c r="AC117" s="4">
        <f t="shared" si="1365"/>
        <v>0.68542010717582913</v>
      </c>
      <c r="AD117" s="4">
        <f t="shared" si="1365"/>
        <v>0.68542010717582913</v>
      </c>
      <c r="AE117" s="4">
        <f t="shared" si="1365"/>
        <v>0.68542010717582913</v>
      </c>
      <c r="AF117" s="4">
        <f t="shared" si="1365"/>
        <v>0.85027812425529781</v>
      </c>
      <c r="AG117" s="4">
        <f t="shared" si="1365"/>
        <v>0.73608767416742027</v>
      </c>
      <c r="AH117" s="4">
        <f t="shared" si="1365"/>
        <v>0.75145667531696225</v>
      </c>
      <c r="AI117" s="4">
        <f t="shared" ref="AI117:BN117" si="1366">+(1-AI112)^AI13</f>
        <v>0.97644298032233834</v>
      </c>
      <c r="AJ117" s="4">
        <f t="shared" si="1366"/>
        <v>0.8704121977115965</v>
      </c>
      <c r="AK117" s="4">
        <f t="shared" si="1366"/>
        <v>0.8704121977115965</v>
      </c>
      <c r="AL117" s="4">
        <f t="shared" si="1366"/>
        <v>0.8704121977115965</v>
      </c>
      <c r="AM117" s="4">
        <f t="shared" si="1366"/>
        <v>0.75145667531696225</v>
      </c>
      <c r="AN117" s="4">
        <f t="shared" si="1366"/>
        <v>0.75145667531696225</v>
      </c>
      <c r="AO117" s="4">
        <f t="shared" si="1366"/>
        <v>0.75145667531696225</v>
      </c>
      <c r="AP117" s="4">
        <f t="shared" si="1366"/>
        <v>0.75145667531696225</v>
      </c>
      <c r="AQ117" s="4">
        <f t="shared" si="1366"/>
        <v>0.8704121977115965</v>
      </c>
      <c r="AR117" s="4">
        <f t="shared" si="1366"/>
        <v>0.79311161063300828</v>
      </c>
      <c r="AS117" s="4">
        <f t="shared" si="1366"/>
        <v>0.82385551425552905</v>
      </c>
      <c r="AT117" s="4">
        <f t="shared" si="1366"/>
        <v>0.98102410832123921</v>
      </c>
      <c r="AU117" s="4">
        <f t="shared" si="1366"/>
        <v>0.8910230338910321</v>
      </c>
      <c r="AV117" s="4">
        <f t="shared" si="1366"/>
        <v>0.8910230338910321</v>
      </c>
      <c r="AW117" s="4">
        <f t="shared" si="1366"/>
        <v>0.8910230338910321</v>
      </c>
      <c r="AX117" s="4">
        <f t="shared" si="1366"/>
        <v>0.82385551425552905</v>
      </c>
      <c r="AY117" s="4">
        <f t="shared" si="1366"/>
        <v>0.82385551425552905</v>
      </c>
      <c r="AZ117" s="4">
        <f t="shared" si="1366"/>
        <v>0.82385551425552905</v>
      </c>
      <c r="BA117" s="4">
        <f t="shared" si="1366"/>
        <v>0.82385551425552905</v>
      </c>
      <c r="BB117" s="4">
        <f t="shared" si="1366"/>
        <v>0.8910230338910321</v>
      </c>
      <c r="BC117" s="4">
        <f t="shared" si="1366"/>
        <v>0.85455313136762978</v>
      </c>
      <c r="BD117" s="4">
        <f t="shared" si="1366"/>
        <v>0.52114793538387161</v>
      </c>
      <c r="BE117" s="4">
        <f t="shared" si="1366"/>
        <v>0.72714664429263742</v>
      </c>
      <c r="BF117" s="4">
        <f t="shared" si="1366"/>
        <v>0.72714664429263742</v>
      </c>
      <c r="BG117" s="4">
        <f t="shared" si="1366"/>
        <v>0.72714664429263742</v>
      </c>
      <c r="BH117" s="4">
        <f t="shared" si="1366"/>
        <v>0.52114793538387161</v>
      </c>
      <c r="BI117" s="4">
        <f t="shared" si="1366"/>
        <v>0.52114793538387161</v>
      </c>
      <c r="BJ117" s="4">
        <f t="shared" si="1366"/>
        <v>0.52114793538387161</v>
      </c>
      <c r="BK117" s="4">
        <f t="shared" si="1366"/>
        <v>0.52114793538387161</v>
      </c>
      <c r="BL117" s="4">
        <f t="shared" si="1366"/>
        <v>0.58938777172155044</v>
      </c>
      <c r="BM117" s="4">
        <f t="shared" si="1366"/>
        <v>0.59055241209332654</v>
      </c>
      <c r="BN117" s="4">
        <f t="shared" si="1366"/>
        <v>0.82398523639219778</v>
      </c>
      <c r="BO117" s="4">
        <f t="shared" ref="BO117:CG117" si="1367">+(1-BO112)^BO13</f>
        <v>0.82398523639219778</v>
      </c>
      <c r="BP117" s="4">
        <f t="shared" si="1367"/>
        <v>0.82398523639219778</v>
      </c>
      <c r="BQ117" s="4">
        <f t="shared" si="1367"/>
        <v>0.59055241209332654</v>
      </c>
      <c r="BR117" s="4">
        <f t="shared" si="1367"/>
        <v>0.59055241209332654</v>
      </c>
      <c r="BS117" s="4">
        <f t="shared" si="1367"/>
        <v>0.59055241209332654</v>
      </c>
      <c r="BT117" s="4">
        <f t="shared" si="1367"/>
        <v>0.59055241209332654</v>
      </c>
      <c r="BU117" s="4">
        <f t="shared" si="1367"/>
        <v>0.82398523639219778</v>
      </c>
      <c r="BV117" s="4">
        <f t="shared" si="1367"/>
        <v>0.65229904729266275</v>
      </c>
      <c r="BW117" s="4">
        <f t="shared" si="1367"/>
        <v>0.67565182050874206</v>
      </c>
      <c r="BX117" s="4">
        <f t="shared" si="1367"/>
        <v>0.84641207675013108</v>
      </c>
      <c r="BY117" s="4">
        <f t="shared" si="1367"/>
        <v>0.84641207675013108</v>
      </c>
      <c r="BZ117" s="4">
        <f t="shared" si="1367"/>
        <v>0.84641207675013108</v>
      </c>
      <c r="CA117" s="4">
        <f t="shared" si="1367"/>
        <v>0.67565182050874206</v>
      </c>
      <c r="CB117" s="4">
        <f t="shared" si="1367"/>
        <v>0.67565182050874206</v>
      </c>
      <c r="CC117" s="4">
        <f t="shared" si="1367"/>
        <v>0.67565182050874206</v>
      </c>
      <c r="CD117" s="4">
        <f t="shared" si="1367"/>
        <v>0.67565182050874206</v>
      </c>
      <c r="CE117" s="4">
        <f t="shared" si="1367"/>
        <v>0.84641207675013108</v>
      </c>
      <c r="CF117" s="4">
        <f t="shared" si="1367"/>
        <v>0.9709978408136869</v>
      </c>
      <c r="CG117" s="4">
        <f t="shared" si="1367"/>
        <v>0.72756645283049459</v>
      </c>
    </row>
    <row r="118" spans="1:85">
      <c r="A118" s="2" t="s">
        <v>163</v>
      </c>
      <c r="C118" s="4">
        <f t="shared" ref="C118:J118" si="1368">1-C117</f>
        <v>0.46324037695761244</v>
      </c>
      <c r="D118" s="4">
        <f t="shared" si="1368"/>
        <v>0.19790840515369135</v>
      </c>
      <c r="E118" s="4">
        <f t="shared" si="1368"/>
        <v>0.19790840515369135</v>
      </c>
      <c r="F118" s="4">
        <f t="shared" si="1368"/>
        <v>0.19790840515369135</v>
      </c>
      <c r="G118" s="4">
        <f t="shared" si="1368"/>
        <v>0.46324037695761244</v>
      </c>
      <c r="H118" s="4">
        <f t="shared" si="1368"/>
        <v>0.46324037695761244</v>
      </c>
      <c r="I118" s="4">
        <f t="shared" si="1368"/>
        <v>0.46324037695761244</v>
      </c>
      <c r="J118" s="4">
        <f t="shared" si="1368"/>
        <v>0.46324037695761244</v>
      </c>
      <c r="K118" s="4">
        <f t="shared" ref="K118:L118" si="1369">1-K117</f>
        <v>0.19790840515369135</v>
      </c>
      <c r="L118" s="4">
        <f t="shared" si="1369"/>
        <v>0.39632993562318652</v>
      </c>
      <c r="M118" s="4">
        <f t="shared" ref="M118:U118" si="1370">1-M117</f>
        <v>0.26683311092329054</v>
      </c>
      <c r="N118" s="4">
        <f t="shared" ref="N118:P118" si="1371">1-N117</f>
        <v>0.13396920620694741</v>
      </c>
      <c r="O118" s="4">
        <f t="shared" si="1371"/>
        <v>0.13396920620694741</v>
      </c>
      <c r="P118" s="4">
        <f t="shared" si="1371"/>
        <v>0.13396920620694741</v>
      </c>
      <c r="Q118" s="4">
        <f t="shared" si="1370"/>
        <v>0.26683311092329054</v>
      </c>
      <c r="R118" s="4">
        <f t="shared" ref="R118:S118" si="1372">1-R117</f>
        <v>0.26683311092329054</v>
      </c>
      <c r="S118" s="4">
        <f t="shared" si="1372"/>
        <v>0.26683311092329054</v>
      </c>
      <c r="T118" s="4">
        <f t="shared" ref="T118" si="1373">1-T117</f>
        <v>0.26683311092329054</v>
      </c>
      <c r="U118" s="4">
        <f t="shared" si="1370"/>
        <v>0.13396920620694741</v>
      </c>
      <c r="V118" s="4">
        <f t="shared" ref="V118" si="1374">1-V117</f>
        <v>0.22258366609053548</v>
      </c>
      <c r="W118" s="4">
        <f t="shared" ref="W118:AF118" si="1375">1-W117</f>
        <v>0.31457989282417087</v>
      </c>
      <c r="X118" s="4">
        <f t="shared" ref="X118" si="1376">1-X117</f>
        <v>2.8116754997662641E-2</v>
      </c>
      <c r="Y118" s="4">
        <f t="shared" ref="Y118:AA118" si="1377">1-Y117</f>
        <v>0.14972187574470219</v>
      </c>
      <c r="Z118" s="4">
        <f t="shared" si="1377"/>
        <v>0.14972187574470219</v>
      </c>
      <c r="AA118" s="4">
        <f t="shared" si="1377"/>
        <v>0.14972187574470219</v>
      </c>
      <c r="AB118" s="4">
        <f t="shared" si="1375"/>
        <v>0.31457989282417087</v>
      </c>
      <c r="AC118" s="4">
        <f t="shared" ref="AC118:AD118" si="1378">1-AC117</f>
        <v>0.31457989282417087</v>
      </c>
      <c r="AD118" s="4">
        <f t="shared" si="1378"/>
        <v>0.31457989282417087</v>
      </c>
      <c r="AE118" s="4">
        <f t="shared" ref="AE118" si="1379">1-AE117</f>
        <v>0.31457989282417087</v>
      </c>
      <c r="AF118" s="4">
        <f t="shared" si="1375"/>
        <v>0.14972187574470219</v>
      </c>
      <c r="AG118" s="4">
        <f t="shared" ref="AG118" si="1380">1-AG117</f>
        <v>0.26391232583257973</v>
      </c>
      <c r="AH118" s="4">
        <f t="shared" ref="AH118:AQ118" si="1381">1-AH117</f>
        <v>0.24854332468303775</v>
      </c>
      <c r="AI118" s="4">
        <f t="shared" ref="AI118" si="1382">1-AI117</f>
        <v>2.3557019677661661E-2</v>
      </c>
      <c r="AJ118" s="4">
        <f t="shared" ref="AJ118:AL118" si="1383">1-AJ117</f>
        <v>0.1295878022884035</v>
      </c>
      <c r="AK118" s="4">
        <f t="shared" si="1383"/>
        <v>0.1295878022884035</v>
      </c>
      <c r="AL118" s="4">
        <f t="shared" si="1383"/>
        <v>0.1295878022884035</v>
      </c>
      <c r="AM118" s="4">
        <f t="shared" si="1381"/>
        <v>0.24854332468303775</v>
      </c>
      <c r="AN118" s="4">
        <f t="shared" ref="AN118:AO118" si="1384">1-AN117</f>
        <v>0.24854332468303775</v>
      </c>
      <c r="AO118" s="4">
        <f t="shared" si="1384"/>
        <v>0.24854332468303775</v>
      </c>
      <c r="AP118" s="4">
        <f t="shared" ref="AP118" si="1385">1-AP117</f>
        <v>0.24854332468303775</v>
      </c>
      <c r="AQ118" s="4">
        <f t="shared" si="1381"/>
        <v>0.1295878022884035</v>
      </c>
      <c r="AR118" s="4">
        <f t="shared" ref="AR118" si="1386">1-AR117</f>
        <v>0.20688838936699172</v>
      </c>
      <c r="AS118" s="4">
        <f t="shared" ref="AS118:BB118" si="1387">1-AS117</f>
        <v>0.17614448574447095</v>
      </c>
      <c r="AT118" s="4">
        <f t="shared" ref="AT118" si="1388">1-AT117</f>
        <v>1.8975891678760792E-2</v>
      </c>
      <c r="AU118" s="4">
        <f t="shared" ref="AU118:AW118" si="1389">1-AU117</f>
        <v>0.1089769661089679</v>
      </c>
      <c r="AV118" s="4">
        <f t="shared" si="1389"/>
        <v>0.1089769661089679</v>
      </c>
      <c r="AW118" s="4">
        <f t="shared" si="1389"/>
        <v>0.1089769661089679</v>
      </c>
      <c r="AX118" s="4">
        <f t="shared" si="1387"/>
        <v>0.17614448574447095</v>
      </c>
      <c r="AY118" s="4">
        <f t="shared" ref="AY118:AZ118" si="1390">1-AY117</f>
        <v>0.17614448574447095</v>
      </c>
      <c r="AZ118" s="4">
        <f t="shared" si="1390"/>
        <v>0.17614448574447095</v>
      </c>
      <c r="BA118" s="4">
        <f t="shared" ref="BA118" si="1391">1-BA117</f>
        <v>0.17614448574447095</v>
      </c>
      <c r="BB118" s="4">
        <f t="shared" si="1387"/>
        <v>0.1089769661089679</v>
      </c>
      <c r="BC118" s="4">
        <f t="shared" ref="BC118" si="1392">1-BC117</f>
        <v>0.14544686863237022</v>
      </c>
      <c r="BD118" s="4">
        <f t="shared" ref="BD118:BQ118" si="1393">1-BD117</f>
        <v>0.47885206461612839</v>
      </c>
      <c r="BE118" s="4">
        <f t="shared" ref="BE118:BG118" si="1394">1-BE117</f>
        <v>0.27285335570736258</v>
      </c>
      <c r="BF118" s="4">
        <f t="shared" si="1394"/>
        <v>0.27285335570736258</v>
      </c>
      <c r="BG118" s="4">
        <f t="shared" si="1394"/>
        <v>0.27285335570736258</v>
      </c>
      <c r="BH118" s="4">
        <f t="shared" si="1393"/>
        <v>0.47885206461612839</v>
      </c>
      <c r="BI118" s="4">
        <f t="shared" ref="BI118:BJ118" si="1395">1-BI117</f>
        <v>0.47885206461612839</v>
      </c>
      <c r="BJ118" s="4">
        <f t="shared" si="1395"/>
        <v>0.47885206461612839</v>
      </c>
      <c r="BK118" s="4">
        <f t="shared" ref="BK118" si="1396">1-BK117</f>
        <v>0.47885206461612839</v>
      </c>
      <c r="BL118" s="4">
        <f t="shared" ref="BL118" si="1397">1-BL117</f>
        <v>0.41061222827844956</v>
      </c>
      <c r="BM118" s="4">
        <f t="shared" si="1393"/>
        <v>0.40944758790667346</v>
      </c>
      <c r="BN118" s="4">
        <f t="shared" ref="BN118:BP118" si="1398">1-BN117</f>
        <v>0.17601476360780222</v>
      </c>
      <c r="BO118" s="4">
        <f t="shared" si="1398"/>
        <v>0.17601476360780222</v>
      </c>
      <c r="BP118" s="4">
        <f t="shared" si="1398"/>
        <v>0.17601476360780222</v>
      </c>
      <c r="BQ118" s="4">
        <f t="shared" si="1393"/>
        <v>0.40944758790667346</v>
      </c>
      <c r="BR118" s="4">
        <f t="shared" ref="BR118:BS118" si="1399">1-BR117</f>
        <v>0.40944758790667346</v>
      </c>
      <c r="BS118" s="4">
        <f t="shared" si="1399"/>
        <v>0.40944758790667346</v>
      </c>
      <c r="BT118" s="4">
        <f t="shared" ref="BT118" si="1400">1-BT117</f>
        <v>0.40944758790667346</v>
      </c>
      <c r="BU118" s="4">
        <f t="shared" ref="BU118" si="1401">1-BU117</f>
        <v>0.17601476360780222</v>
      </c>
      <c r="BV118" s="4">
        <f t="shared" ref="BV118" si="1402">1-BV117</f>
        <v>0.34770095270733725</v>
      </c>
      <c r="BW118" s="4">
        <f t="shared" ref="BW118:CF118" si="1403">1-BW117</f>
        <v>0.32434817949125794</v>
      </c>
      <c r="BX118" s="4">
        <f t="shared" ref="BX118:BZ118" si="1404">1-BX117</f>
        <v>0.15358792324986892</v>
      </c>
      <c r="BY118" s="4">
        <f t="shared" si="1404"/>
        <v>0.15358792324986892</v>
      </c>
      <c r="BZ118" s="4">
        <f t="shared" si="1404"/>
        <v>0.15358792324986892</v>
      </c>
      <c r="CA118" s="4">
        <f t="shared" si="1403"/>
        <v>0.32434817949125794</v>
      </c>
      <c r="CB118" s="4">
        <f t="shared" ref="CB118:CC118" si="1405">1-CB117</f>
        <v>0.32434817949125794</v>
      </c>
      <c r="CC118" s="4">
        <f t="shared" si="1405"/>
        <v>0.32434817949125794</v>
      </c>
      <c r="CD118" s="4">
        <f t="shared" ref="CD118" si="1406">1-CD117</f>
        <v>0.32434817949125794</v>
      </c>
      <c r="CE118" s="4">
        <f t="shared" ref="CE118" si="1407">1-CE117</f>
        <v>0.15358792324986892</v>
      </c>
      <c r="CF118" s="4">
        <f t="shared" si="1403"/>
        <v>2.9002159186313103E-2</v>
      </c>
      <c r="CG118" s="4">
        <f t="shared" ref="CG118" si="1408">1-CG117</f>
        <v>0.27243354716950541</v>
      </c>
    </row>
    <row r="119" spans="1:85">
      <c r="A119" s="2" t="s">
        <v>164</v>
      </c>
      <c r="C119" s="4">
        <f t="shared" ref="C119:J119" si="1409">+C118/C74</f>
        <v>6.9486056543641858E-2</v>
      </c>
      <c r="D119" s="4">
        <f t="shared" si="1409"/>
        <v>2.96862607730537E-2</v>
      </c>
      <c r="E119" s="4">
        <f t="shared" si="1409"/>
        <v>2.96862607730537E-2</v>
      </c>
      <c r="F119" s="4">
        <f t="shared" si="1409"/>
        <v>2.96862607730537E-2</v>
      </c>
      <c r="G119" s="4">
        <f t="shared" si="1409"/>
        <v>6.9486056543641858E-2</v>
      </c>
      <c r="H119" s="4">
        <f t="shared" si="1409"/>
        <v>6.9486056543641858E-2</v>
      </c>
      <c r="I119" s="4">
        <f t="shared" si="1409"/>
        <v>6.9486056543641858E-2</v>
      </c>
      <c r="J119" s="4">
        <f t="shared" si="1409"/>
        <v>6.9486056543641858E-2</v>
      </c>
      <c r="K119" s="4">
        <f t="shared" ref="K119:CA119" si="1410">+K118/K74</f>
        <v>2.96862607730537E-2</v>
      </c>
      <c r="L119" s="4">
        <f t="shared" ref="L119" si="1411">+L118/L74</f>
        <v>5.9449490343477976E-2</v>
      </c>
      <c r="M119" s="4">
        <f t="shared" si="1410"/>
        <v>4.002496663849358E-2</v>
      </c>
      <c r="N119" s="4">
        <f t="shared" ref="N119:P119" si="1412">+N118/N74</f>
        <v>2.0095380931042111E-2</v>
      </c>
      <c r="O119" s="4">
        <f t="shared" si="1412"/>
        <v>2.0095380931042111E-2</v>
      </c>
      <c r="P119" s="4">
        <f t="shared" si="1412"/>
        <v>2.0095380931042111E-2</v>
      </c>
      <c r="Q119" s="4">
        <f t="shared" si="1410"/>
        <v>4.002496663849358E-2</v>
      </c>
      <c r="R119" s="4">
        <f t="shared" ref="R119:S119" si="1413">+R118/R74</f>
        <v>4.002496663849358E-2</v>
      </c>
      <c r="S119" s="4">
        <f t="shared" si="1413"/>
        <v>4.002496663849358E-2</v>
      </c>
      <c r="T119" s="4">
        <f t="shared" ref="T119" si="1414">+T118/T74</f>
        <v>4.002496663849358E-2</v>
      </c>
      <c r="U119" s="4">
        <f t="shared" ref="U119:V119" si="1415">+U118/U74</f>
        <v>2.0095380931042111E-2</v>
      </c>
      <c r="V119" s="4">
        <f t="shared" si="1415"/>
        <v>3.3387549913580318E-2</v>
      </c>
      <c r="W119" s="4">
        <f t="shared" si="1410"/>
        <v>4.7186983923625629E-2</v>
      </c>
      <c r="X119" s="4">
        <f t="shared" ref="X119" si="1416">+X118/X74</f>
        <v>4.2175132496493958E-3</v>
      </c>
      <c r="Y119" s="4">
        <f t="shared" ref="Y119:AA119" si="1417">+Y118/Y74</f>
        <v>2.2458281361705329E-2</v>
      </c>
      <c r="Z119" s="4">
        <f t="shared" si="1417"/>
        <v>2.2458281361705329E-2</v>
      </c>
      <c r="AA119" s="4">
        <f t="shared" si="1417"/>
        <v>2.2458281361705329E-2</v>
      </c>
      <c r="AB119" s="4">
        <f t="shared" si="1410"/>
        <v>4.7186983923625629E-2</v>
      </c>
      <c r="AC119" s="4">
        <f t="shared" ref="AC119:AD119" si="1418">+AC118/AC74</f>
        <v>4.7186983923625629E-2</v>
      </c>
      <c r="AD119" s="4">
        <f t="shared" si="1418"/>
        <v>4.7186983923625629E-2</v>
      </c>
      <c r="AE119" s="4">
        <f t="shared" ref="AE119" si="1419">+AE118/AE74</f>
        <v>4.7186983923625629E-2</v>
      </c>
      <c r="AF119" s="4">
        <f t="shared" ref="AF119:AG119" si="1420">+AF118/AF74</f>
        <v>2.2458281361705329E-2</v>
      </c>
      <c r="AG119" s="4">
        <f t="shared" si="1420"/>
        <v>3.9586848874886955E-2</v>
      </c>
      <c r="AH119" s="4">
        <f t="shared" si="1410"/>
        <v>3.7281498702455659E-2</v>
      </c>
      <c r="AI119" s="4">
        <f t="shared" ref="AI119" si="1421">+AI118/AI74</f>
        <v>3.5335529516492491E-3</v>
      </c>
      <c r="AJ119" s="4">
        <f t="shared" ref="AJ119:AL119" si="1422">+AJ118/AJ74</f>
        <v>1.9438170343260525E-2</v>
      </c>
      <c r="AK119" s="4">
        <f t="shared" si="1422"/>
        <v>1.9438170343260525E-2</v>
      </c>
      <c r="AL119" s="4">
        <f t="shared" si="1422"/>
        <v>1.9438170343260525E-2</v>
      </c>
      <c r="AM119" s="4">
        <f t="shared" si="1410"/>
        <v>3.7281498702455659E-2</v>
      </c>
      <c r="AN119" s="4">
        <f t="shared" ref="AN119:AO119" si="1423">+AN118/AN74</f>
        <v>3.7281498702455659E-2</v>
      </c>
      <c r="AO119" s="4">
        <f t="shared" si="1423"/>
        <v>3.7281498702455659E-2</v>
      </c>
      <c r="AP119" s="4">
        <f t="shared" ref="AP119" si="1424">+AP118/AP74</f>
        <v>3.7281498702455659E-2</v>
      </c>
      <c r="AQ119" s="4">
        <f t="shared" ref="AQ119:AR119" si="1425">+AQ118/AQ74</f>
        <v>1.9438170343260525E-2</v>
      </c>
      <c r="AR119" s="4">
        <f t="shared" si="1425"/>
        <v>3.1033258405048756E-2</v>
      </c>
      <c r="AS119" s="4">
        <f t="shared" si="1410"/>
        <v>2.6421672861670641E-2</v>
      </c>
      <c r="AT119" s="4">
        <f t="shared" ref="AT119" si="1426">+AT118/AT74</f>
        <v>2.8463837518141188E-3</v>
      </c>
      <c r="AU119" s="4">
        <f t="shared" ref="AU119:AW119" si="1427">+AU118/AU74</f>
        <v>1.6346544916345185E-2</v>
      </c>
      <c r="AV119" s="4">
        <f t="shared" si="1427"/>
        <v>1.6346544916345185E-2</v>
      </c>
      <c r="AW119" s="4">
        <f t="shared" si="1427"/>
        <v>1.6346544916345185E-2</v>
      </c>
      <c r="AX119" s="4">
        <f t="shared" si="1410"/>
        <v>2.6421672861670641E-2</v>
      </c>
      <c r="AY119" s="4">
        <f t="shared" ref="AY119:AZ119" si="1428">+AY118/AY74</f>
        <v>2.6421672861670641E-2</v>
      </c>
      <c r="AZ119" s="4">
        <f t="shared" si="1428"/>
        <v>2.6421672861670641E-2</v>
      </c>
      <c r="BA119" s="4">
        <f t="shared" ref="BA119" si="1429">+BA118/BA74</f>
        <v>2.6421672861670641E-2</v>
      </c>
      <c r="BB119" s="4">
        <f t="shared" ref="BB119:BC119" si="1430">+BB118/BB74</f>
        <v>1.6346544916345185E-2</v>
      </c>
      <c r="BC119" s="4">
        <f t="shared" si="1430"/>
        <v>2.1817030294855533E-2</v>
      </c>
      <c r="BD119" s="4">
        <f t="shared" si="1410"/>
        <v>7.1827809692419253E-2</v>
      </c>
      <c r="BE119" s="4">
        <f t="shared" ref="BE119:BG119" si="1431">+BE118/BE74</f>
        <v>4.0928003356104387E-2</v>
      </c>
      <c r="BF119" s="4">
        <f t="shared" si="1431"/>
        <v>4.0928003356104387E-2</v>
      </c>
      <c r="BG119" s="4">
        <f t="shared" si="1431"/>
        <v>4.0928003356104387E-2</v>
      </c>
      <c r="BH119" s="4">
        <f t="shared" si="1410"/>
        <v>7.1827809692419253E-2</v>
      </c>
      <c r="BI119" s="4">
        <f t="shared" ref="BI119:BJ119" si="1432">+BI118/BI74</f>
        <v>7.1827809692419253E-2</v>
      </c>
      <c r="BJ119" s="4">
        <f t="shared" si="1432"/>
        <v>7.1827809692419253E-2</v>
      </c>
      <c r="BK119" s="4">
        <f t="shared" ref="BK119" si="1433">+BK118/BK74</f>
        <v>7.1827809692419253E-2</v>
      </c>
      <c r="BL119" s="4">
        <f t="shared" ref="BL119" si="1434">+BL118/BL74</f>
        <v>6.1591834241767431E-2</v>
      </c>
      <c r="BM119" s="4">
        <f t="shared" si="1410"/>
        <v>6.1417138186001016E-2</v>
      </c>
      <c r="BN119" s="4">
        <f t="shared" ref="BN119:BP119" si="1435">+BN118/BN74</f>
        <v>2.6402214541170331E-2</v>
      </c>
      <c r="BO119" s="4">
        <f t="shared" si="1435"/>
        <v>2.6402214541170331E-2</v>
      </c>
      <c r="BP119" s="4">
        <f t="shared" si="1435"/>
        <v>2.6402214541170331E-2</v>
      </c>
      <c r="BQ119" s="4">
        <f t="shared" si="1410"/>
        <v>6.1417138186001016E-2</v>
      </c>
      <c r="BR119" s="4">
        <f t="shared" ref="BR119:BS119" si="1436">+BR118/BR74</f>
        <v>6.1417138186001016E-2</v>
      </c>
      <c r="BS119" s="4">
        <f t="shared" si="1436"/>
        <v>6.1417138186001016E-2</v>
      </c>
      <c r="BT119" s="4">
        <f t="shared" ref="BT119" si="1437">+BT118/BT74</f>
        <v>6.1417138186001016E-2</v>
      </c>
      <c r="BU119" s="4">
        <f t="shared" ref="BU119" si="1438">+BU118/BU74</f>
        <v>2.6402214541170331E-2</v>
      </c>
      <c r="BV119" s="4">
        <f t="shared" ref="BV119" si="1439">+BV118/BV74</f>
        <v>5.2155142906100585E-2</v>
      </c>
      <c r="BW119" s="4">
        <f t="shared" si="1410"/>
        <v>4.8652226923688688E-2</v>
      </c>
      <c r="BX119" s="4">
        <f t="shared" ref="BX119:BZ119" si="1440">+BX118/BX74</f>
        <v>2.3038188487480338E-2</v>
      </c>
      <c r="BY119" s="4">
        <f t="shared" si="1440"/>
        <v>2.3038188487480338E-2</v>
      </c>
      <c r="BZ119" s="4">
        <f t="shared" si="1440"/>
        <v>2.3038188487480338E-2</v>
      </c>
      <c r="CA119" s="4">
        <f t="shared" si="1410"/>
        <v>4.8652226923688688E-2</v>
      </c>
      <c r="CB119" s="4">
        <f t="shared" ref="CB119:CC119" si="1441">+CB118/CB74</f>
        <v>4.8652226923688688E-2</v>
      </c>
      <c r="CC119" s="4">
        <f t="shared" si="1441"/>
        <v>4.8652226923688688E-2</v>
      </c>
      <c r="CD119" s="4">
        <f t="shared" ref="CD119" si="1442">+CD118/CD74</f>
        <v>4.8652226923688688E-2</v>
      </c>
      <c r="CE119" s="4">
        <f t="shared" ref="CE119" si="1443">+CE118/CE74</f>
        <v>2.3038188487480338E-2</v>
      </c>
      <c r="CF119" s="4">
        <f t="shared" ref="CF119:CG119" si="1444">+CF118/CF74</f>
        <v>4.3503238779469657E-3</v>
      </c>
      <c r="CG119" s="4">
        <f t="shared" si="1444"/>
        <v>4.0865032075425807E-2</v>
      </c>
    </row>
    <row r="120" spans="1:85">
      <c r="A120" s="2" t="s">
        <v>165</v>
      </c>
      <c r="C120" s="4">
        <f t="shared" ref="C120:CA120" si="1445">+C119*C92*C110</f>
        <v>0.25099948853189769</v>
      </c>
      <c r="D120" s="4">
        <f t="shared" ref="D120:F120" si="1446">+D119*D92*D110</f>
        <v>0.10723354642785268</v>
      </c>
      <c r="E120" s="4">
        <f t="shared" si="1446"/>
        <v>0.10723354642785268</v>
      </c>
      <c r="F120" s="4">
        <f t="shared" si="1446"/>
        <v>0.10723354642785268</v>
      </c>
      <c r="G120" s="4">
        <f t="shared" si="1445"/>
        <v>0.25099948853189769</v>
      </c>
      <c r="H120" s="4">
        <f t="shared" ref="H120:I120" si="1447">+H119*H92*H110</f>
        <v>0.25099948853189769</v>
      </c>
      <c r="I120" s="4">
        <f t="shared" si="1447"/>
        <v>0.25099948853189769</v>
      </c>
      <c r="J120" s="4">
        <f t="shared" ref="J120" si="1448">+J119*J92*J110</f>
        <v>0.25099948853189769</v>
      </c>
      <c r="K120" s="4">
        <f t="shared" si="1445"/>
        <v>0.10723354642785268</v>
      </c>
      <c r="L120" s="4">
        <f t="shared" ref="L120" si="1449">+L119*L92*L110</f>
        <v>0.21474512171118945</v>
      </c>
      <c r="M120" s="4">
        <f t="shared" si="1445"/>
        <v>0.14457931064858237</v>
      </c>
      <c r="N120" s="4">
        <f t="shared" ref="N120:P120" si="1450">+N119*N92*N110</f>
        <v>7.258910041005559E-2</v>
      </c>
      <c r="O120" s="4">
        <f t="shared" si="1450"/>
        <v>7.258910041005559E-2</v>
      </c>
      <c r="P120" s="4">
        <f t="shared" si="1450"/>
        <v>7.258910041005559E-2</v>
      </c>
      <c r="Q120" s="4">
        <f t="shared" si="1445"/>
        <v>0.14457931064858237</v>
      </c>
      <c r="R120" s="4">
        <f t="shared" ref="R120:S120" si="1451">+R119*R92*R110</f>
        <v>0.14457931064858237</v>
      </c>
      <c r="S120" s="4">
        <f t="shared" si="1451"/>
        <v>0.14457931064858237</v>
      </c>
      <c r="T120" s="4">
        <f t="shared" ref="T120" si="1452">+T119*T92*T110</f>
        <v>0.14457931064858237</v>
      </c>
      <c r="U120" s="4">
        <f t="shared" ref="U120:V120" si="1453">+U119*U92*U110</f>
        <v>7.258910041005559E-2</v>
      </c>
      <c r="V120" s="4">
        <f t="shared" si="1453"/>
        <v>0.12060344720208012</v>
      </c>
      <c r="W120" s="4">
        <f t="shared" ref="W120:AG120" si="1454">+W119*W92*W110</f>
        <v>1.0337979610677892</v>
      </c>
      <c r="X120" s="4">
        <f t="shared" ref="X120" si="1455">+X119*X92*X110</f>
        <v>9.2399560974714759E-2</v>
      </c>
      <c r="Y120" s="4">
        <f t="shared" si="1454"/>
        <v>0.49202817281977679</v>
      </c>
      <c r="Z120" s="4">
        <f t="shared" si="1454"/>
        <v>0.49202817281977679</v>
      </c>
      <c r="AA120" s="4">
        <f t="shared" si="1454"/>
        <v>0.49202817281977679</v>
      </c>
      <c r="AB120" s="4">
        <f t="shared" si="1454"/>
        <v>1.0337979610677892</v>
      </c>
      <c r="AC120" s="4">
        <f t="shared" si="1454"/>
        <v>1.0337979610677892</v>
      </c>
      <c r="AD120" s="4">
        <f t="shared" si="1454"/>
        <v>1.0337979610677892</v>
      </c>
      <c r="AE120" s="4">
        <f t="shared" si="1454"/>
        <v>1.0337979610677892</v>
      </c>
      <c r="AF120" s="4">
        <f t="shared" si="1454"/>
        <v>0.49202817281977679</v>
      </c>
      <c r="AG120" s="4">
        <f t="shared" si="1454"/>
        <v>0.86729009250083822</v>
      </c>
      <c r="AH120" s="4">
        <f t="shared" si="1445"/>
        <v>0.81678323426077404</v>
      </c>
      <c r="AI120" s="4">
        <f t="shared" ref="AI120" si="1456">+AI119*AI92*AI110</f>
        <v>7.7414988901443313E-2</v>
      </c>
      <c r="AJ120" s="4">
        <f t="shared" ref="AJ120:AL120" si="1457">+AJ119*AJ92*AJ110</f>
        <v>0.42586194744457578</v>
      </c>
      <c r="AK120" s="4">
        <f t="shared" si="1457"/>
        <v>0.42586194744457578</v>
      </c>
      <c r="AL120" s="4">
        <f t="shared" si="1457"/>
        <v>0.42586194744457578</v>
      </c>
      <c r="AM120" s="4">
        <f t="shared" si="1445"/>
        <v>0.81678323426077404</v>
      </c>
      <c r="AN120" s="4">
        <f t="shared" ref="AN120:AO120" si="1458">+AN119*AN92*AN110</f>
        <v>0.81678323426077404</v>
      </c>
      <c r="AO120" s="4">
        <f t="shared" si="1458"/>
        <v>0.81678323426077404</v>
      </c>
      <c r="AP120" s="4">
        <f t="shared" ref="AP120" si="1459">+AP119*AP92*AP110</f>
        <v>0.81678323426077404</v>
      </c>
      <c r="AQ120" s="4">
        <f t="shared" ref="AQ120:AR120" si="1460">+AQ119*AQ92*AQ110</f>
        <v>0.42586194744457578</v>
      </c>
      <c r="AR120" s="4">
        <f t="shared" si="1460"/>
        <v>0.67989340696908429</v>
      </c>
      <c r="AS120" s="4">
        <f t="shared" si="1445"/>
        <v>0.57886029708118958</v>
      </c>
      <c r="AT120" s="4">
        <f t="shared" ref="AT120" si="1461">+AT119*AT92*AT110</f>
        <v>6.236011447149567E-2</v>
      </c>
      <c r="AU120" s="4">
        <f t="shared" ref="AU120:AW120" si="1462">+AU119*AU92*AU110</f>
        <v>0.35812894573581056</v>
      </c>
      <c r="AV120" s="4">
        <f t="shared" si="1462"/>
        <v>0.35812894573581056</v>
      </c>
      <c r="AW120" s="4">
        <f t="shared" si="1462"/>
        <v>0.35812894573581056</v>
      </c>
      <c r="AX120" s="4">
        <f t="shared" si="1445"/>
        <v>0.57886029708118958</v>
      </c>
      <c r="AY120" s="4">
        <f t="shared" ref="AY120:AZ120" si="1463">+AY119*AY92*AY110</f>
        <v>0.57886029708118958</v>
      </c>
      <c r="AZ120" s="4">
        <f t="shared" si="1463"/>
        <v>0.57886029708118958</v>
      </c>
      <c r="BA120" s="4">
        <f t="shared" ref="BA120" si="1464">+BA119*BA92*BA110</f>
        <v>0.57886029708118958</v>
      </c>
      <c r="BB120" s="4">
        <f t="shared" ref="BB120:BC120" si="1465">+BB119*BB92*BB110</f>
        <v>0.35812894573581056</v>
      </c>
      <c r="BC120" s="4">
        <f t="shared" si="1465"/>
        <v>0.47797929767838532</v>
      </c>
      <c r="BD120" s="4">
        <f t="shared" si="1445"/>
        <v>4.3870076968236189</v>
      </c>
      <c r="BE120" s="4">
        <f t="shared" ref="BE120:BG120" si="1466">+BE119*BE92*BE110</f>
        <v>2.4997485863445843</v>
      </c>
      <c r="BF120" s="4">
        <f t="shared" si="1466"/>
        <v>2.4997485863445843</v>
      </c>
      <c r="BG120" s="4">
        <f t="shared" si="1466"/>
        <v>2.4997485863445843</v>
      </c>
      <c r="BH120" s="4">
        <f t="shared" si="1445"/>
        <v>4.3870076968236189</v>
      </c>
      <c r="BI120" s="4">
        <f t="shared" ref="BI120:BJ120" si="1467">+BI119*BI92*BI110</f>
        <v>4.3870076968236189</v>
      </c>
      <c r="BJ120" s="4">
        <f t="shared" si="1467"/>
        <v>4.3870076968236189</v>
      </c>
      <c r="BK120" s="4">
        <f t="shared" ref="BK120" si="1468">+BK119*BK92*BK110</f>
        <v>4.3870076968236189</v>
      </c>
      <c r="BL120" s="4">
        <f t="shared" ref="BL120" si="1469">+BL119*BL92*BL110</f>
        <v>3.761827793958691</v>
      </c>
      <c r="BM120" s="4">
        <f t="shared" si="1445"/>
        <v>3.7511579302313436</v>
      </c>
      <c r="BN120" s="4">
        <f t="shared" ref="BN120:BP120" si="1470">+BN119*BN92*BN110</f>
        <v>1.612560913402419</v>
      </c>
      <c r="BO120" s="4">
        <f t="shared" si="1470"/>
        <v>1.612560913402419</v>
      </c>
      <c r="BP120" s="4">
        <f t="shared" si="1470"/>
        <v>1.612560913402419</v>
      </c>
      <c r="BQ120" s="4">
        <f t="shared" si="1445"/>
        <v>3.7511579302313436</v>
      </c>
      <c r="BR120" s="4">
        <f t="shared" ref="BR120:BS120" si="1471">+BR119*BR92*BR110</f>
        <v>3.7511579302313436</v>
      </c>
      <c r="BS120" s="4">
        <f t="shared" si="1471"/>
        <v>3.7511579302313436</v>
      </c>
      <c r="BT120" s="4">
        <f t="shared" ref="BT120" si="1472">+BT119*BT92*BT110</f>
        <v>3.7511579302313436</v>
      </c>
      <c r="BU120" s="4">
        <f t="shared" ref="BU120" si="1473">+BU119*BU92*BU110</f>
        <v>1.612560913402419</v>
      </c>
      <c r="BV120" s="4">
        <f t="shared" ref="BV120" si="1474">+BV119*BV92*BV110</f>
        <v>3.1854655507078236</v>
      </c>
      <c r="BW120" s="4">
        <f t="shared" si="1445"/>
        <v>5.3690445487415364</v>
      </c>
      <c r="BX120" s="4">
        <f t="shared" ref="BX120:BZ120" si="1475">+BX119*BX92*BX110</f>
        <v>2.5423925713739606</v>
      </c>
      <c r="BY120" s="4">
        <f t="shared" si="1475"/>
        <v>2.5423925713739606</v>
      </c>
      <c r="BZ120" s="4">
        <f t="shared" si="1475"/>
        <v>2.5423925713739606</v>
      </c>
      <c r="CA120" s="4">
        <f t="shared" si="1445"/>
        <v>5.3690445487415364</v>
      </c>
      <c r="CB120" s="4">
        <f t="shared" ref="CB120:CC120" si="1476">+CB119*CB92*CB110</f>
        <v>5.3690445487415364</v>
      </c>
      <c r="CC120" s="4">
        <f t="shared" si="1476"/>
        <v>5.3690445487415364</v>
      </c>
      <c r="CD120" s="4">
        <f t="shared" ref="CD120" si="1477">+CD119*CD92*CD110</f>
        <v>5.3690445487415364</v>
      </c>
      <c r="CE120" s="4">
        <f t="shared" ref="CE120" si="1478">+CE119*CE92*CE110</f>
        <v>2.5423925713739606</v>
      </c>
      <c r="CF120" s="4">
        <f t="shared" ref="CF120:CG120" si="1479">+CF119*CF92*CF110</f>
        <v>0.48008249938460207</v>
      </c>
      <c r="CG120" s="4">
        <f t="shared" si="1479"/>
        <v>4.5096841721726912</v>
      </c>
    </row>
    <row r="121" spans="1:85">
      <c r="A121" s="2" t="s">
        <v>166</v>
      </c>
      <c r="C121" s="4">
        <f t="shared" ref="C121:J121" si="1480">+C120*1000/C103</f>
        <v>2.4031588746547854</v>
      </c>
      <c r="D121" s="4">
        <f t="shared" si="1480"/>
        <v>1.0266923262118561</v>
      </c>
      <c r="E121" s="4">
        <f t="shared" si="1480"/>
        <v>1.0266923262118561</v>
      </c>
      <c r="F121" s="4">
        <f t="shared" si="1480"/>
        <v>1.0266923262118561</v>
      </c>
      <c r="G121" s="4">
        <f t="shared" si="1480"/>
        <v>2.4031588746547854</v>
      </c>
      <c r="H121" s="4">
        <f t="shared" si="1480"/>
        <v>2.4031588746547854</v>
      </c>
      <c r="I121" s="4">
        <f t="shared" si="1480"/>
        <v>2.4031588746547854</v>
      </c>
      <c r="J121" s="4">
        <f t="shared" si="1480"/>
        <v>2.4031588746547854</v>
      </c>
      <c r="K121" s="4">
        <f t="shared" ref="K121:L121" si="1481">+K120*1000/K103</f>
        <v>1.0266923262118561</v>
      </c>
      <c r="L121" s="4">
        <f t="shared" si="1481"/>
        <v>2.0560466001247799</v>
      </c>
      <c r="M121" s="4">
        <f t="shared" ref="M121:U121" si="1482">+M120*1000/M103</f>
        <v>1.3711263754840612</v>
      </c>
      <c r="N121" s="4">
        <f t="shared" ref="N121:P121" si="1483">+N120*1000/N103</f>
        <v>0.68840299278231487</v>
      </c>
      <c r="O121" s="4">
        <f t="shared" si="1483"/>
        <v>0.68840299278231487</v>
      </c>
      <c r="P121" s="4">
        <f t="shared" si="1483"/>
        <v>0.68840299278231487</v>
      </c>
      <c r="Q121" s="4">
        <f t="shared" si="1482"/>
        <v>1.3711263754840612</v>
      </c>
      <c r="R121" s="4">
        <f t="shared" ref="R121:S121" si="1484">+R120*1000/R103</f>
        <v>1.3711263754840612</v>
      </c>
      <c r="S121" s="4">
        <f t="shared" si="1484"/>
        <v>1.3711263754840612</v>
      </c>
      <c r="T121" s="4">
        <f t="shared" ref="T121" si="1485">+T120*1000/T103</f>
        <v>1.3711263754840612</v>
      </c>
      <c r="U121" s="4">
        <f t="shared" si="1482"/>
        <v>0.68840299278231487</v>
      </c>
      <c r="V121" s="4">
        <f t="shared" ref="V121" si="1486">+V120*1000/V103</f>
        <v>1.143749867745637</v>
      </c>
      <c r="W121" s="4">
        <f>+W120*1000/W103</f>
        <v>1.8092291971458265</v>
      </c>
      <c r="X121" s="4">
        <f t="shared" ref="X121" si="1487">+X120*1000/X103</f>
        <v>0.16170662916208642</v>
      </c>
      <c r="Y121" s="4">
        <f t="shared" ref="W121:AG121" si="1488">+Y120*1000/Y103</f>
        <v>0.86108869393047704</v>
      </c>
      <c r="Z121" s="4">
        <f t="shared" si="1488"/>
        <v>0.86108869393047704</v>
      </c>
      <c r="AA121" s="4">
        <f t="shared" si="1488"/>
        <v>0.86108869393047704</v>
      </c>
      <c r="AB121" s="4">
        <f t="shared" si="1488"/>
        <v>1.8092291971458265</v>
      </c>
      <c r="AC121" s="4">
        <f t="shared" si="1488"/>
        <v>1.8092291971458265</v>
      </c>
      <c r="AD121" s="4">
        <f t="shared" si="1488"/>
        <v>1.8092291971458265</v>
      </c>
      <c r="AE121" s="4">
        <f t="shared" si="1488"/>
        <v>1.8092291971458265</v>
      </c>
      <c r="AF121" s="4">
        <f t="shared" si="1488"/>
        <v>0.86108869393047704</v>
      </c>
      <c r="AG121" s="4">
        <f t="shared" si="1488"/>
        <v>1.5178270966283409</v>
      </c>
      <c r="AH121" s="4">
        <f t="shared" ref="AH121:AQ121" si="1489">+AH120*1000/AH103</f>
        <v>1.4294360511578641</v>
      </c>
      <c r="AI121" s="4">
        <f t="shared" ref="AI121" si="1490">+AI120*1000/AI103</f>
        <v>0.13548242837753779</v>
      </c>
      <c r="AJ121" s="4">
        <f t="shared" ref="AJ121:AL121" si="1491">+AJ120*1000/AJ103</f>
        <v>0.74529250229347788</v>
      </c>
      <c r="AK121" s="4">
        <f t="shared" si="1491"/>
        <v>0.74529250229347788</v>
      </c>
      <c r="AL121" s="4">
        <f t="shared" si="1491"/>
        <v>0.74529250229347788</v>
      </c>
      <c r="AM121" s="4">
        <f t="shared" si="1489"/>
        <v>1.4294360511578641</v>
      </c>
      <c r="AN121" s="4">
        <f t="shared" ref="AN121:AO121" si="1492">+AN120*1000/AN103</f>
        <v>1.4294360511578641</v>
      </c>
      <c r="AO121" s="4">
        <f t="shared" si="1492"/>
        <v>1.4294360511578641</v>
      </c>
      <c r="AP121" s="4">
        <f t="shared" ref="AP121" si="1493">+AP120*1000/AP103</f>
        <v>1.4294360511578641</v>
      </c>
      <c r="AQ121" s="4">
        <f t="shared" si="1489"/>
        <v>0.74529250229347788</v>
      </c>
      <c r="AR121" s="4">
        <f t="shared" ref="AR121" si="1494">+AR120*1000/AR103</f>
        <v>1.1898678940756364</v>
      </c>
      <c r="AS121" s="4">
        <f t="shared" ref="AS121:BB121" si="1495">+AS120*1000/AS103</f>
        <v>1.0130518631184662</v>
      </c>
      <c r="AT121" s="4">
        <f t="shared" ref="AT121" si="1496">+AT120*1000/AT103</f>
        <v>0.10913519284043913</v>
      </c>
      <c r="AU121" s="4">
        <f t="shared" ref="AU121:AW121" si="1497">+AU120*1000/AU103</f>
        <v>0.62675432663751851</v>
      </c>
      <c r="AV121" s="4">
        <f t="shared" si="1497"/>
        <v>0.62675432663751851</v>
      </c>
      <c r="AW121" s="4">
        <f t="shared" si="1497"/>
        <v>0.62675432663751851</v>
      </c>
      <c r="AX121" s="4">
        <f t="shared" si="1495"/>
        <v>1.0130518631184662</v>
      </c>
      <c r="AY121" s="4">
        <f t="shared" ref="AY121:AZ121" si="1498">+AY120*1000/AY103</f>
        <v>1.0130518631184662</v>
      </c>
      <c r="AZ121" s="4">
        <f t="shared" si="1498"/>
        <v>1.0130518631184662</v>
      </c>
      <c r="BA121" s="4">
        <f t="shared" ref="BA121" si="1499">+BA120*1000/BA103</f>
        <v>1.0130518631184662</v>
      </c>
      <c r="BB121" s="4">
        <f t="shared" si="1495"/>
        <v>0.62675432663751851</v>
      </c>
      <c r="BC121" s="4">
        <f t="shared" ref="BC121" si="1500">+BC120*1000/BC103</f>
        <v>0.83650203768808296</v>
      </c>
      <c r="BD121" s="4">
        <f t="shared" ref="BD121:BQ121" si="1501">+BD120*1000/BD103</f>
        <v>2.4661345380358854</v>
      </c>
      <c r="BE121" s="4">
        <f t="shared" ref="BE121:BG121" si="1502">+BE120*1000/BE103</f>
        <v>1.4052212239459432</v>
      </c>
      <c r="BF121" s="4">
        <f t="shared" si="1502"/>
        <v>1.4052212239459432</v>
      </c>
      <c r="BG121" s="4">
        <f t="shared" si="1502"/>
        <v>1.4052212239459432</v>
      </c>
      <c r="BH121" s="4">
        <f t="shared" si="1501"/>
        <v>2.4661345380358854</v>
      </c>
      <c r="BI121" s="4">
        <f t="shared" ref="BI121:BJ121" si="1503">+BI120*1000/BI103</f>
        <v>2.4661345380358854</v>
      </c>
      <c r="BJ121" s="4">
        <f t="shared" si="1503"/>
        <v>2.4661345380358854</v>
      </c>
      <c r="BK121" s="4">
        <f t="shared" ref="BK121" si="1504">+BK120*1000/BK103</f>
        <v>2.4661345380358854</v>
      </c>
      <c r="BL121" s="4">
        <f t="shared" ref="BL121" si="1505">+BL120*1000/BL103</f>
        <v>2.1146927678157348</v>
      </c>
      <c r="BM121" s="4">
        <f t="shared" si="1501"/>
        <v>2.1086947570364964</v>
      </c>
      <c r="BN121" s="4">
        <f t="shared" ref="BN121:BP121" si="1506">+BN120*1000/BN103</f>
        <v>0.90649309006404688</v>
      </c>
      <c r="BO121" s="4">
        <f t="shared" si="1506"/>
        <v>0.90649309006404688</v>
      </c>
      <c r="BP121" s="4">
        <f t="shared" si="1506"/>
        <v>0.90649309006404688</v>
      </c>
      <c r="BQ121" s="4">
        <f t="shared" si="1501"/>
        <v>2.1086947570364964</v>
      </c>
      <c r="BR121" s="4">
        <f t="shared" ref="BR121:BS121" si="1507">+BR120*1000/BR103</f>
        <v>2.1086947570364964</v>
      </c>
      <c r="BS121" s="4">
        <f t="shared" si="1507"/>
        <v>2.1086947570364964</v>
      </c>
      <c r="BT121" s="4">
        <f t="shared" ref="BT121" si="1508">+BT120*1000/BT103</f>
        <v>2.1086947570364964</v>
      </c>
      <c r="BU121" s="4">
        <f t="shared" ref="BU121" si="1509">+BU120*1000/BU103</f>
        <v>0.90649309006404688</v>
      </c>
      <c r="BV121" s="4">
        <f t="shared" ref="BV121" si="1510">+BV120*1000/BV103</f>
        <v>1.7906936019309907</v>
      </c>
      <c r="BW121" s="4">
        <f t="shared" ref="BW121:CF121" si="1511">+BW120*1000/BW103</f>
        <v>2.0261648876018588</v>
      </c>
      <c r="BX121" s="4">
        <f t="shared" ref="BX121:BZ121" si="1512">+BX120*1000/BX103</f>
        <v>0.95944567266165603</v>
      </c>
      <c r="BY121" s="4">
        <f t="shared" si="1512"/>
        <v>0.95944567266165603</v>
      </c>
      <c r="BZ121" s="4">
        <f t="shared" si="1512"/>
        <v>0.95944567266165603</v>
      </c>
      <c r="CA121" s="4">
        <f t="shared" si="1511"/>
        <v>2.0261648876018588</v>
      </c>
      <c r="CB121" s="4">
        <f t="shared" ref="CB121:CC121" si="1513">+CB120*1000/CB103</f>
        <v>2.0261648876018588</v>
      </c>
      <c r="CC121" s="4">
        <f t="shared" si="1513"/>
        <v>2.0261648876018588</v>
      </c>
      <c r="CD121" s="4">
        <f t="shared" ref="CD121" si="1514">+CD120*1000/CD103</f>
        <v>2.0261648876018588</v>
      </c>
      <c r="CE121" s="4">
        <f t="shared" ref="CE121" si="1515">+CE120*1000/CE103</f>
        <v>0.95944567266165603</v>
      </c>
      <c r="CF121" s="4">
        <f t="shared" si="1511"/>
        <v>0.18117307363993121</v>
      </c>
      <c r="CG121" s="4">
        <f t="shared" ref="CG121" si="1516">+CG120*1000/CG103</f>
        <v>1.7018602920647941</v>
      </c>
    </row>
    <row r="122" spans="1:8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  <c r="BE122"/>
      <c r="BF122"/>
      <c r="BG122"/>
      <c r="BH122"/>
      <c r="BI122"/>
      <c r="BJ122"/>
      <c r="BK122"/>
      <c r="BL122"/>
      <c r="BM122"/>
      <c r="BN122"/>
      <c r="BO122"/>
      <c r="BP122"/>
      <c r="BQ122"/>
      <c r="BR122"/>
      <c r="BS122"/>
      <c r="BT122"/>
      <c r="BU122"/>
      <c r="BV122"/>
      <c r="BW122"/>
      <c r="BX122"/>
      <c r="BY122"/>
      <c r="BZ122"/>
      <c r="CA122"/>
      <c r="CB122"/>
      <c r="CC122"/>
      <c r="CD122"/>
      <c r="CE122"/>
      <c r="CF122"/>
      <c r="CG122"/>
    </row>
    <row r="123" spans="1:85">
      <c r="A123" s="2" t="s">
        <v>167</v>
      </c>
    </row>
    <row r="124" spans="1:85">
      <c r="A124" s="2" t="s">
        <v>168</v>
      </c>
      <c r="C124" s="4">
        <f t="shared" ref="C124:AH124" si="1517">+(1-C112)^(C7+C13)</f>
        <v>0.51613213557467563</v>
      </c>
      <c r="D124" s="4">
        <f t="shared" si="1517"/>
        <v>0.77126749107548032</v>
      </c>
      <c r="E124" s="4">
        <f t="shared" si="1517"/>
        <v>0.77126749107548032</v>
      </c>
      <c r="F124" s="4">
        <f t="shared" si="1517"/>
        <v>0.77126749107548032</v>
      </c>
      <c r="G124" s="4">
        <f t="shared" si="1517"/>
        <v>0.51613213557467563</v>
      </c>
      <c r="H124" s="4">
        <f t="shared" si="1517"/>
        <v>0.51613213557467563</v>
      </c>
      <c r="I124" s="4">
        <f t="shared" si="1517"/>
        <v>0.51613213557467563</v>
      </c>
      <c r="J124" s="4">
        <f t="shared" si="1517"/>
        <v>0.51613213557467563</v>
      </c>
      <c r="K124" s="4">
        <f t="shared" si="1517"/>
        <v>0.77126749107548032</v>
      </c>
      <c r="L124" s="4">
        <f t="shared" si="1517"/>
        <v>0.58478202831320825</v>
      </c>
      <c r="M124" s="4">
        <f t="shared" si="1517"/>
        <v>0.70499153801276249</v>
      </c>
      <c r="N124" s="4">
        <f t="shared" si="1517"/>
        <v>0.83274952862566876</v>
      </c>
      <c r="O124" s="4">
        <f t="shared" si="1517"/>
        <v>0.83274952862566876</v>
      </c>
      <c r="P124" s="4">
        <f t="shared" si="1517"/>
        <v>0.83274952862566876</v>
      </c>
      <c r="Q124" s="4">
        <f t="shared" si="1517"/>
        <v>0.70499153801276249</v>
      </c>
      <c r="R124" s="4">
        <f t="shared" si="1517"/>
        <v>0.70499153801276249</v>
      </c>
      <c r="S124" s="4">
        <f t="shared" si="1517"/>
        <v>0.70499153801276249</v>
      </c>
      <c r="T124" s="4">
        <f t="shared" si="1517"/>
        <v>0.70499153801276249</v>
      </c>
      <c r="U124" s="4">
        <f t="shared" si="1517"/>
        <v>0.83274952862566876</v>
      </c>
      <c r="V124" s="4">
        <f t="shared" si="1517"/>
        <v>0.7530920073976366</v>
      </c>
      <c r="W124" s="4">
        <f>+(1-W112)^(W7+W13)</f>
        <v>0.65907964849760503</v>
      </c>
      <c r="X124" s="4">
        <f t="shared" si="1517"/>
        <v>0.93453410658776315</v>
      </c>
      <c r="Y124" s="4">
        <f t="shared" si="1517"/>
        <v>0.81760222875344735</v>
      </c>
      <c r="Z124" s="4">
        <f t="shared" si="1517"/>
        <v>0.81760222875344735</v>
      </c>
      <c r="AA124" s="4">
        <f t="shared" si="1517"/>
        <v>0.81760222875344735</v>
      </c>
      <c r="AB124" s="4">
        <f t="shared" si="1517"/>
        <v>0.65907964849760503</v>
      </c>
      <c r="AC124" s="4">
        <f t="shared" si="1517"/>
        <v>0.65907964849760503</v>
      </c>
      <c r="AD124" s="4">
        <f t="shared" si="1517"/>
        <v>0.65907964849760503</v>
      </c>
      <c r="AE124" s="4">
        <f t="shared" si="1517"/>
        <v>0.65907964849760503</v>
      </c>
      <c r="AF124" s="4">
        <f t="shared" si="1517"/>
        <v>0.81760222875344735</v>
      </c>
      <c r="AG124" s="4">
        <f t="shared" si="1517"/>
        <v>0.71305646663188971</v>
      </c>
      <c r="AH124" s="4">
        <f t="shared" si="1517"/>
        <v>0.7225784540663206</v>
      </c>
      <c r="AI124" s="4">
        <f t="shared" ref="AI124:BN124" si="1518">+(1-AI112)^(AI7+AI13)</f>
        <v>0.9389186128496686</v>
      </c>
      <c r="AJ124" s="4">
        <f t="shared" si="1518"/>
        <v>0.83696255670046249</v>
      </c>
      <c r="AK124" s="4">
        <f t="shared" si="1518"/>
        <v>0.83696255670046249</v>
      </c>
      <c r="AL124" s="4">
        <f t="shared" si="1518"/>
        <v>0.83696255670046249</v>
      </c>
      <c r="AM124" s="4">
        <f t="shared" si="1518"/>
        <v>0.7225784540663206</v>
      </c>
      <c r="AN124" s="4">
        <f t="shared" si="1518"/>
        <v>0.7225784540663206</v>
      </c>
      <c r="AO124" s="4">
        <f t="shared" si="1518"/>
        <v>0.7225784540663206</v>
      </c>
      <c r="AP124" s="4">
        <f t="shared" si="1518"/>
        <v>0.7225784540663206</v>
      </c>
      <c r="AQ124" s="4">
        <f t="shared" si="1518"/>
        <v>0.83696255670046249</v>
      </c>
      <c r="AR124" s="4">
        <f t="shared" si="1518"/>
        <v>0.76829619971882801</v>
      </c>
      <c r="AS124" s="4">
        <f t="shared" si="1518"/>
        <v>0.79219503055672214</v>
      </c>
      <c r="AT124" s="4">
        <f t="shared" si="1518"/>
        <v>0.94332368967719094</v>
      </c>
      <c r="AU124" s="4">
        <f t="shared" si="1518"/>
        <v>0.85678132554334885</v>
      </c>
      <c r="AV124" s="4">
        <f t="shared" si="1518"/>
        <v>0.85678132554334885</v>
      </c>
      <c r="AW124" s="4">
        <f t="shared" si="1518"/>
        <v>0.85678132554334885</v>
      </c>
      <c r="AX124" s="4">
        <f t="shared" si="1518"/>
        <v>0.79219503055672214</v>
      </c>
      <c r="AY124" s="4">
        <f t="shared" si="1518"/>
        <v>0.79219503055672214</v>
      </c>
      <c r="AZ124" s="4">
        <f t="shared" si="1518"/>
        <v>0.79219503055672214</v>
      </c>
      <c r="BA124" s="4">
        <f t="shared" si="1518"/>
        <v>0.79219503055672214</v>
      </c>
      <c r="BB124" s="4">
        <f t="shared" si="1518"/>
        <v>0.85678132554334885</v>
      </c>
      <c r="BC124" s="4">
        <f t="shared" si="1518"/>
        <v>0.82781529671915965</v>
      </c>
      <c r="BD124" s="4">
        <f t="shared" si="1518"/>
        <v>0.50112039969662447</v>
      </c>
      <c r="BE124" s="4">
        <f t="shared" si="1518"/>
        <v>0.69920264916252939</v>
      </c>
      <c r="BF124" s="4">
        <f t="shared" si="1518"/>
        <v>0.69920264916252939</v>
      </c>
      <c r="BG124" s="4">
        <f t="shared" si="1518"/>
        <v>0.69920264916252939</v>
      </c>
      <c r="BH124" s="4">
        <f t="shared" si="1518"/>
        <v>0.50112039969662447</v>
      </c>
      <c r="BI124" s="4">
        <f t="shared" si="1518"/>
        <v>0.50112039969662447</v>
      </c>
      <c r="BJ124" s="4">
        <f t="shared" si="1518"/>
        <v>0.50112039969662447</v>
      </c>
      <c r="BK124" s="4">
        <f t="shared" si="1518"/>
        <v>0.50112039969662447</v>
      </c>
      <c r="BL124" s="4">
        <f t="shared" si="1518"/>
        <v>0.57094660966191313</v>
      </c>
      <c r="BM124" s="4">
        <f t="shared" si="1518"/>
        <v>0.5678576862671999</v>
      </c>
      <c r="BN124" s="4">
        <f t="shared" si="1518"/>
        <v>0.79231976751635158</v>
      </c>
      <c r="BO124" s="4">
        <f t="shared" ref="BO124:CG124" si="1519">+(1-BO112)^(BO7+BO13)</f>
        <v>0.79231976751635158</v>
      </c>
      <c r="BP124" s="4">
        <f t="shared" si="1519"/>
        <v>0.79231976751635158</v>
      </c>
      <c r="BQ124" s="4">
        <f t="shared" si="1519"/>
        <v>0.5678576862671999</v>
      </c>
      <c r="BR124" s="4">
        <f t="shared" si="1519"/>
        <v>0.5678576862671999</v>
      </c>
      <c r="BS124" s="4">
        <f t="shared" si="1519"/>
        <v>0.5678576862671999</v>
      </c>
      <c r="BT124" s="4">
        <f t="shared" si="1519"/>
        <v>0.5678576862671999</v>
      </c>
      <c r="BU124" s="4">
        <f t="shared" si="1519"/>
        <v>0.79231976751635158</v>
      </c>
      <c r="BV124" s="4">
        <f t="shared" si="1519"/>
        <v>0.63188947481827129</v>
      </c>
      <c r="BW124" s="4">
        <f t="shared" si="1519"/>
        <v>0.64968675372319484</v>
      </c>
      <c r="BX124" s="4">
        <f t="shared" si="1519"/>
        <v>0.81388475212253975</v>
      </c>
      <c r="BY124" s="4">
        <f t="shared" si="1519"/>
        <v>0.81388475212253975</v>
      </c>
      <c r="BZ124" s="4">
        <f t="shared" si="1519"/>
        <v>0.81388475212253975</v>
      </c>
      <c r="CA124" s="4">
        <f t="shared" si="1519"/>
        <v>0.64968675372319484</v>
      </c>
      <c r="CB124" s="4">
        <f t="shared" si="1519"/>
        <v>0.64968675372319484</v>
      </c>
      <c r="CC124" s="4">
        <f t="shared" si="1519"/>
        <v>0.64968675372319484</v>
      </c>
      <c r="CD124" s="4">
        <f t="shared" si="1519"/>
        <v>0.64968675372319484</v>
      </c>
      <c r="CE124" s="4">
        <f t="shared" si="1519"/>
        <v>0.81388475212253975</v>
      </c>
      <c r="CF124" s="4">
        <f t="shared" si="1519"/>
        <v>0.93368272817717268</v>
      </c>
      <c r="CG124" s="4">
        <f t="shared" si="1519"/>
        <v>0.70480186301450243</v>
      </c>
    </row>
    <row r="125" spans="1:85">
      <c r="A125" s="2" t="s">
        <v>169</v>
      </c>
      <c r="C125" s="4">
        <f t="shared" ref="C125:J125" si="1520">1-C124</f>
        <v>0.48386786442532437</v>
      </c>
      <c r="D125" s="4">
        <f t="shared" si="1520"/>
        <v>0.22873250892451968</v>
      </c>
      <c r="E125" s="4">
        <f t="shared" si="1520"/>
        <v>0.22873250892451968</v>
      </c>
      <c r="F125" s="4">
        <f t="shared" si="1520"/>
        <v>0.22873250892451968</v>
      </c>
      <c r="G125" s="4">
        <f t="shared" si="1520"/>
        <v>0.48386786442532437</v>
      </c>
      <c r="H125" s="4">
        <f t="shared" si="1520"/>
        <v>0.48386786442532437</v>
      </c>
      <c r="I125" s="4">
        <f t="shared" si="1520"/>
        <v>0.48386786442532437</v>
      </c>
      <c r="J125" s="4">
        <f t="shared" si="1520"/>
        <v>0.48386786442532437</v>
      </c>
      <c r="K125" s="4">
        <f t="shared" ref="K125:L125" si="1521">1-K124</f>
        <v>0.22873250892451968</v>
      </c>
      <c r="L125" s="4">
        <f t="shared" si="1521"/>
        <v>0.41521797168679175</v>
      </c>
      <c r="M125" s="4">
        <f t="shared" ref="M125:AB125" si="1522">1-M124</f>
        <v>0.29500846198723751</v>
      </c>
      <c r="N125" s="4">
        <f t="shared" ref="N125:P125" si="1523">1-N124</f>
        <v>0.16725047137433124</v>
      </c>
      <c r="O125" s="4">
        <f t="shared" si="1523"/>
        <v>0.16725047137433124</v>
      </c>
      <c r="P125" s="4">
        <f t="shared" si="1523"/>
        <v>0.16725047137433124</v>
      </c>
      <c r="Q125" s="4">
        <f t="shared" si="1522"/>
        <v>0.29500846198723751</v>
      </c>
      <c r="R125" s="4">
        <f t="shared" ref="R125:S125" si="1524">1-R124</f>
        <v>0.29500846198723751</v>
      </c>
      <c r="S125" s="4">
        <f t="shared" si="1524"/>
        <v>0.29500846198723751</v>
      </c>
      <c r="T125" s="4">
        <f t="shared" ref="T125" si="1525">1-T124</f>
        <v>0.29500846198723751</v>
      </c>
      <c r="U125" s="4">
        <f t="shared" ref="U125:V125" si="1526">1-U124</f>
        <v>0.16725047137433124</v>
      </c>
      <c r="V125" s="4">
        <f t="shared" si="1526"/>
        <v>0.2469079926023634</v>
      </c>
      <c r="W125" s="4">
        <f>1-W124</f>
        <v>0.34092035150239497</v>
      </c>
      <c r="X125" s="4">
        <f t="shared" ref="X125" si="1527">1-X124</f>
        <v>6.5465893412236853E-2</v>
      </c>
      <c r="Y125" s="4">
        <f t="shared" ref="Y125:AA125" si="1528">1-Y124</f>
        <v>0.18239777124655265</v>
      </c>
      <c r="Z125" s="4">
        <f t="shared" si="1528"/>
        <v>0.18239777124655265</v>
      </c>
      <c r="AA125" s="4">
        <f t="shared" si="1528"/>
        <v>0.18239777124655265</v>
      </c>
      <c r="AB125" s="4">
        <f t="shared" si="1522"/>
        <v>0.34092035150239497</v>
      </c>
      <c r="AC125" s="4">
        <f t="shared" ref="AC125:AD125" si="1529">1-AC124</f>
        <v>0.34092035150239497</v>
      </c>
      <c r="AD125" s="4">
        <f t="shared" si="1529"/>
        <v>0.34092035150239497</v>
      </c>
      <c r="AE125" s="4">
        <f t="shared" ref="AE125" si="1530">1-AE124</f>
        <v>0.34092035150239497</v>
      </c>
      <c r="AF125" s="4">
        <f t="shared" ref="AF125:AG125" si="1531">1-AF124</f>
        <v>0.18239777124655265</v>
      </c>
      <c r="AG125" s="4">
        <f t="shared" si="1531"/>
        <v>0.28694353336811029</v>
      </c>
      <c r="AH125" s="4">
        <f t="shared" ref="AH125:AQ125" si="1532">1-AH124</f>
        <v>0.2774215459336794</v>
      </c>
      <c r="AI125" s="4">
        <f t="shared" ref="AI125" si="1533">1-AI124</f>
        <v>6.1081387150331401E-2</v>
      </c>
      <c r="AJ125" s="4">
        <f t="shared" ref="AJ125:AL125" si="1534">1-AJ124</f>
        <v>0.16303744329953751</v>
      </c>
      <c r="AK125" s="4">
        <f t="shared" si="1534"/>
        <v>0.16303744329953751</v>
      </c>
      <c r="AL125" s="4">
        <f t="shared" si="1534"/>
        <v>0.16303744329953751</v>
      </c>
      <c r="AM125" s="4">
        <f t="shared" si="1532"/>
        <v>0.2774215459336794</v>
      </c>
      <c r="AN125" s="4">
        <f t="shared" ref="AN125:AO125" si="1535">1-AN124</f>
        <v>0.2774215459336794</v>
      </c>
      <c r="AO125" s="4">
        <f t="shared" si="1535"/>
        <v>0.2774215459336794</v>
      </c>
      <c r="AP125" s="4">
        <f t="shared" ref="AP125" si="1536">1-AP124</f>
        <v>0.2774215459336794</v>
      </c>
      <c r="AQ125" s="4">
        <f t="shared" si="1532"/>
        <v>0.16303744329953751</v>
      </c>
      <c r="AR125" s="4">
        <f t="shared" ref="AR125" si="1537">1-AR124</f>
        <v>0.23170380028117199</v>
      </c>
      <c r="AS125" s="4">
        <f t="shared" ref="AS125:BB125" si="1538">1-AS124</f>
        <v>0.20780496944327786</v>
      </c>
      <c r="AT125" s="4">
        <f t="shared" ref="AT125" si="1539">1-AT124</f>
        <v>5.6676310322809065E-2</v>
      </c>
      <c r="AU125" s="4">
        <f t="shared" ref="AU125:AW125" si="1540">1-AU124</f>
        <v>0.14321867445665115</v>
      </c>
      <c r="AV125" s="4">
        <f t="shared" si="1540"/>
        <v>0.14321867445665115</v>
      </c>
      <c r="AW125" s="4">
        <f t="shared" si="1540"/>
        <v>0.14321867445665115</v>
      </c>
      <c r="AX125" s="4">
        <f t="shared" si="1538"/>
        <v>0.20780496944327786</v>
      </c>
      <c r="AY125" s="4">
        <f t="shared" ref="AY125:AZ125" si="1541">1-AY124</f>
        <v>0.20780496944327786</v>
      </c>
      <c r="AZ125" s="4">
        <f t="shared" si="1541"/>
        <v>0.20780496944327786</v>
      </c>
      <c r="BA125" s="4">
        <f t="shared" ref="BA125" si="1542">1-BA124</f>
        <v>0.20780496944327786</v>
      </c>
      <c r="BB125" s="4">
        <f t="shared" si="1538"/>
        <v>0.14321867445665115</v>
      </c>
      <c r="BC125" s="4">
        <f t="shared" ref="BC125" si="1543">1-BC124</f>
        <v>0.17218470328084035</v>
      </c>
      <c r="BD125" s="4">
        <f t="shared" ref="BD125:BQ125" si="1544">1-BD124</f>
        <v>0.49887960030337553</v>
      </c>
      <c r="BE125" s="4">
        <f t="shared" ref="BE125:BG125" si="1545">1-BE124</f>
        <v>0.30079735083747061</v>
      </c>
      <c r="BF125" s="4">
        <f t="shared" si="1545"/>
        <v>0.30079735083747061</v>
      </c>
      <c r="BG125" s="4">
        <f t="shared" si="1545"/>
        <v>0.30079735083747061</v>
      </c>
      <c r="BH125" s="4">
        <f t="shared" si="1544"/>
        <v>0.49887960030337553</v>
      </c>
      <c r="BI125" s="4">
        <f t="shared" ref="BI125:BJ125" si="1546">1-BI124</f>
        <v>0.49887960030337553</v>
      </c>
      <c r="BJ125" s="4">
        <f t="shared" si="1546"/>
        <v>0.49887960030337553</v>
      </c>
      <c r="BK125" s="4">
        <f t="shared" ref="BK125" si="1547">1-BK124</f>
        <v>0.49887960030337553</v>
      </c>
      <c r="BL125" s="4">
        <f t="shared" ref="BL125" si="1548">1-BL124</f>
        <v>0.42905339033808687</v>
      </c>
      <c r="BM125" s="4">
        <f t="shared" si="1544"/>
        <v>0.4321423137328001</v>
      </c>
      <c r="BN125" s="4">
        <f t="shared" ref="BN125:BP125" si="1549">1-BN124</f>
        <v>0.20768023248364842</v>
      </c>
      <c r="BO125" s="4">
        <f t="shared" si="1549"/>
        <v>0.20768023248364842</v>
      </c>
      <c r="BP125" s="4">
        <f t="shared" si="1549"/>
        <v>0.20768023248364842</v>
      </c>
      <c r="BQ125" s="4">
        <f t="shared" si="1544"/>
        <v>0.4321423137328001</v>
      </c>
      <c r="BR125" s="4">
        <f t="shared" ref="BR125:BS125" si="1550">1-BR124</f>
        <v>0.4321423137328001</v>
      </c>
      <c r="BS125" s="4">
        <f t="shared" si="1550"/>
        <v>0.4321423137328001</v>
      </c>
      <c r="BT125" s="4">
        <f t="shared" ref="BT125" si="1551">1-BT124</f>
        <v>0.4321423137328001</v>
      </c>
      <c r="BU125" s="4">
        <f t="shared" ref="BU125" si="1552">1-BU124</f>
        <v>0.20768023248364842</v>
      </c>
      <c r="BV125" s="4">
        <f t="shared" ref="BV125" si="1553">1-BV124</f>
        <v>0.36811052518172871</v>
      </c>
      <c r="BW125" s="4">
        <f t="shared" ref="BW125:CF125" si="1554">1-BW124</f>
        <v>0.35031324627680516</v>
      </c>
      <c r="BX125" s="4">
        <f t="shared" ref="BX125:BZ125" si="1555">1-BX124</f>
        <v>0.18611524787746025</v>
      </c>
      <c r="BY125" s="4">
        <f t="shared" si="1555"/>
        <v>0.18611524787746025</v>
      </c>
      <c r="BZ125" s="4">
        <f t="shared" si="1555"/>
        <v>0.18611524787746025</v>
      </c>
      <c r="CA125" s="4">
        <f t="shared" si="1554"/>
        <v>0.35031324627680516</v>
      </c>
      <c r="CB125" s="4">
        <f t="shared" ref="CB125:CC125" si="1556">1-CB124</f>
        <v>0.35031324627680516</v>
      </c>
      <c r="CC125" s="4">
        <f t="shared" si="1556"/>
        <v>0.35031324627680516</v>
      </c>
      <c r="CD125" s="4">
        <f t="shared" ref="CD125" si="1557">1-CD124</f>
        <v>0.35031324627680516</v>
      </c>
      <c r="CE125" s="4">
        <f t="shared" ref="CE125" si="1558">1-CE124</f>
        <v>0.18611524787746025</v>
      </c>
      <c r="CF125" s="4">
        <f t="shared" si="1554"/>
        <v>6.6317271822827317E-2</v>
      </c>
      <c r="CG125" s="4">
        <f t="shared" ref="CG125" si="1559">1-CG124</f>
        <v>0.29519813698549757</v>
      </c>
    </row>
    <row r="126" spans="1:85">
      <c r="A126" s="2" t="s">
        <v>164</v>
      </c>
      <c r="C126" s="4">
        <f t="shared" ref="C126:CA126" si="1560">+C125/C74</f>
        <v>7.258017966379865E-2</v>
      </c>
      <c r="D126" s="4">
        <f t="shared" ref="D126:F126" si="1561">+D125/D74</f>
        <v>3.430987633867795E-2</v>
      </c>
      <c r="E126" s="4">
        <f t="shared" si="1561"/>
        <v>3.430987633867795E-2</v>
      </c>
      <c r="F126" s="4">
        <f t="shared" si="1561"/>
        <v>3.430987633867795E-2</v>
      </c>
      <c r="G126" s="4">
        <f t="shared" si="1560"/>
        <v>7.258017966379865E-2</v>
      </c>
      <c r="H126" s="4">
        <f t="shared" ref="H126:I126" si="1562">+H125/H74</f>
        <v>7.258017966379865E-2</v>
      </c>
      <c r="I126" s="4">
        <f t="shared" si="1562"/>
        <v>7.258017966379865E-2</v>
      </c>
      <c r="J126" s="4">
        <f t="shared" ref="J126" si="1563">+J125/J74</f>
        <v>7.258017966379865E-2</v>
      </c>
      <c r="K126" s="4">
        <f t="shared" si="1560"/>
        <v>3.430987633867795E-2</v>
      </c>
      <c r="L126" s="4">
        <f t="shared" ref="L126" si="1564">+L125/L74</f>
        <v>6.2282695753018757E-2</v>
      </c>
      <c r="M126" s="4">
        <f t="shared" si="1560"/>
        <v>4.4251269298085628E-2</v>
      </c>
      <c r="N126" s="4">
        <f t="shared" ref="N126:P126" si="1565">+N125/N74</f>
        <v>2.5087570706149684E-2</v>
      </c>
      <c r="O126" s="4">
        <f t="shared" si="1565"/>
        <v>2.5087570706149684E-2</v>
      </c>
      <c r="P126" s="4">
        <f t="shared" si="1565"/>
        <v>2.5087570706149684E-2</v>
      </c>
      <c r="Q126" s="4">
        <f t="shared" si="1560"/>
        <v>4.4251269298085628E-2</v>
      </c>
      <c r="R126" s="4">
        <f t="shared" ref="R126:S126" si="1566">+R125/R74</f>
        <v>4.4251269298085628E-2</v>
      </c>
      <c r="S126" s="4">
        <f t="shared" si="1566"/>
        <v>4.4251269298085628E-2</v>
      </c>
      <c r="T126" s="4">
        <f t="shared" ref="T126" si="1567">+T125/T74</f>
        <v>4.4251269298085628E-2</v>
      </c>
      <c r="U126" s="4">
        <f t="shared" ref="U126:V126" si="1568">+U125/U74</f>
        <v>2.5087570706149684E-2</v>
      </c>
      <c r="V126" s="4">
        <f t="shared" si="1568"/>
        <v>3.7036198890354512E-2</v>
      </c>
      <c r="W126" s="4">
        <f t="shared" si="1560"/>
        <v>5.1138052725359241E-2</v>
      </c>
      <c r="X126" s="4">
        <f t="shared" ref="X126" si="1569">+X125/X74</f>
        <v>9.8198840118355283E-3</v>
      </c>
      <c r="Y126" s="4">
        <f t="shared" ref="Y126:AA126" si="1570">+Y125/Y74</f>
        <v>2.7359665686982896E-2</v>
      </c>
      <c r="Z126" s="4">
        <f t="shared" si="1570"/>
        <v>2.7359665686982896E-2</v>
      </c>
      <c r="AA126" s="4">
        <f t="shared" si="1570"/>
        <v>2.7359665686982896E-2</v>
      </c>
      <c r="AB126" s="4">
        <f t="shared" si="1560"/>
        <v>5.1138052725359241E-2</v>
      </c>
      <c r="AC126" s="4">
        <f t="shared" ref="AC126:AD126" si="1571">+AC125/AC74</f>
        <v>5.1138052725359241E-2</v>
      </c>
      <c r="AD126" s="4">
        <f t="shared" si="1571"/>
        <v>5.1138052725359241E-2</v>
      </c>
      <c r="AE126" s="4">
        <f t="shared" ref="AE126" si="1572">+AE125/AE74</f>
        <v>5.1138052725359241E-2</v>
      </c>
      <c r="AF126" s="4">
        <f t="shared" ref="AF126:AG126" si="1573">+AF125/AF74</f>
        <v>2.7359665686982896E-2</v>
      </c>
      <c r="AG126" s="4">
        <f t="shared" si="1573"/>
        <v>4.3041530005216544E-2</v>
      </c>
      <c r="AH126" s="4">
        <f t="shared" si="1560"/>
        <v>4.1613231890051908E-2</v>
      </c>
      <c r="AI126" s="4">
        <f t="shared" ref="AI126" si="1574">+AI125/AI74</f>
        <v>9.1622080725497091E-3</v>
      </c>
      <c r="AJ126" s="4">
        <f t="shared" ref="AJ126:AL126" si="1575">+AJ125/AJ74</f>
        <v>2.4455616494930624E-2</v>
      </c>
      <c r="AK126" s="4">
        <f t="shared" si="1575"/>
        <v>2.4455616494930624E-2</v>
      </c>
      <c r="AL126" s="4">
        <f t="shared" si="1575"/>
        <v>2.4455616494930624E-2</v>
      </c>
      <c r="AM126" s="4">
        <f t="shared" si="1560"/>
        <v>4.1613231890051908E-2</v>
      </c>
      <c r="AN126" s="4">
        <f t="shared" ref="AN126:AO126" si="1576">+AN125/AN74</f>
        <v>4.1613231890051908E-2</v>
      </c>
      <c r="AO126" s="4">
        <f t="shared" si="1576"/>
        <v>4.1613231890051908E-2</v>
      </c>
      <c r="AP126" s="4">
        <f t="shared" ref="AP126" si="1577">+AP125/AP74</f>
        <v>4.1613231890051908E-2</v>
      </c>
      <c r="AQ126" s="4">
        <f t="shared" ref="AQ126:AR126" si="1578">+AQ125/AQ74</f>
        <v>2.4455616494930624E-2</v>
      </c>
      <c r="AR126" s="4">
        <f t="shared" si="1578"/>
        <v>3.4755570042175797E-2</v>
      </c>
      <c r="AS126" s="4">
        <f t="shared" si="1560"/>
        <v>3.1170745416491678E-2</v>
      </c>
      <c r="AT126" s="4">
        <f t="shared" ref="AT126" si="1579">+AT125/AT74</f>
        <v>8.5014465484213597E-3</v>
      </c>
      <c r="AU126" s="4">
        <f t="shared" ref="AU126:AW126" si="1580">+AU125/AU74</f>
        <v>2.1482801168497673E-2</v>
      </c>
      <c r="AV126" s="4">
        <f t="shared" si="1580"/>
        <v>2.1482801168497673E-2</v>
      </c>
      <c r="AW126" s="4">
        <f t="shared" si="1580"/>
        <v>2.1482801168497673E-2</v>
      </c>
      <c r="AX126" s="4">
        <f t="shared" si="1560"/>
        <v>3.1170745416491678E-2</v>
      </c>
      <c r="AY126" s="4">
        <f t="shared" ref="AY126:AZ126" si="1581">+AY125/AY74</f>
        <v>3.1170745416491678E-2</v>
      </c>
      <c r="AZ126" s="4">
        <f t="shared" si="1581"/>
        <v>3.1170745416491678E-2</v>
      </c>
      <c r="BA126" s="4">
        <f t="shared" ref="BA126" si="1582">+BA125/BA74</f>
        <v>3.1170745416491678E-2</v>
      </c>
      <c r="BB126" s="4">
        <f t="shared" ref="BB126:BC126" si="1583">+BB125/BB74</f>
        <v>2.1482801168497673E-2</v>
      </c>
      <c r="BC126" s="4">
        <f t="shared" si="1583"/>
        <v>2.5827705492126051E-2</v>
      </c>
      <c r="BD126" s="4">
        <f t="shared" si="1560"/>
        <v>7.4831940045506321E-2</v>
      </c>
      <c r="BE126" s="4">
        <f t="shared" ref="BE126:BG126" si="1584">+BE125/BE74</f>
        <v>4.5119602625620592E-2</v>
      </c>
      <c r="BF126" s="4">
        <f t="shared" si="1584"/>
        <v>4.5119602625620592E-2</v>
      </c>
      <c r="BG126" s="4">
        <f t="shared" si="1584"/>
        <v>4.5119602625620592E-2</v>
      </c>
      <c r="BH126" s="4">
        <f t="shared" si="1560"/>
        <v>7.4831940045506321E-2</v>
      </c>
      <c r="BI126" s="4">
        <f t="shared" ref="BI126:BJ126" si="1585">+BI125/BI74</f>
        <v>7.4831940045506321E-2</v>
      </c>
      <c r="BJ126" s="4">
        <f t="shared" si="1585"/>
        <v>7.4831940045506321E-2</v>
      </c>
      <c r="BK126" s="4">
        <f t="shared" ref="BK126" si="1586">+BK125/BK74</f>
        <v>7.4831940045506321E-2</v>
      </c>
      <c r="BL126" s="4">
        <f t="shared" ref="BL126" si="1587">+BL125/BL74</f>
        <v>6.4358008550713025E-2</v>
      </c>
      <c r="BM126" s="4">
        <f t="shared" si="1560"/>
        <v>6.4821347059920015E-2</v>
      </c>
      <c r="BN126" s="4">
        <f t="shared" ref="BN126:BP126" si="1588">+BN125/BN74</f>
        <v>3.1152034872547262E-2</v>
      </c>
      <c r="BO126" s="4">
        <f t="shared" si="1588"/>
        <v>3.1152034872547262E-2</v>
      </c>
      <c r="BP126" s="4">
        <f t="shared" si="1588"/>
        <v>3.1152034872547262E-2</v>
      </c>
      <c r="BQ126" s="4">
        <f t="shared" si="1560"/>
        <v>6.4821347059920015E-2</v>
      </c>
      <c r="BR126" s="4">
        <f t="shared" ref="BR126:BS126" si="1589">+BR125/BR74</f>
        <v>6.4821347059920015E-2</v>
      </c>
      <c r="BS126" s="4">
        <f t="shared" si="1589"/>
        <v>6.4821347059920015E-2</v>
      </c>
      <c r="BT126" s="4">
        <f t="shared" ref="BT126" si="1590">+BT125/BT74</f>
        <v>6.4821347059920015E-2</v>
      </c>
      <c r="BU126" s="4">
        <f t="shared" ref="BU126" si="1591">+BU125/BU74</f>
        <v>3.1152034872547262E-2</v>
      </c>
      <c r="BV126" s="4">
        <f t="shared" ref="BV126" si="1592">+BV125/BV74</f>
        <v>5.5216578777259301E-2</v>
      </c>
      <c r="BW126" s="4">
        <f t="shared" si="1560"/>
        <v>5.2546986941520768E-2</v>
      </c>
      <c r="BX126" s="4">
        <f t="shared" ref="BX126:BZ126" si="1593">+BX125/BX74</f>
        <v>2.7917287181619038E-2</v>
      </c>
      <c r="BY126" s="4">
        <f t="shared" si="1593"/>
        <v>2.7917287181619038E-2</v>
      </c>
      <c r="BZ126" s="4">
        <f t="shared" si="1593"/>
        <v>2.7917287181619038E-2</v>
      </c>
      <c r="CA126" s="4">
        <f t="shared" si="1560"/>
        <v>5.2546986941520768E-2</v>
      </c>
      <c r="CB126" s="4">
        <f t="shared" ref="CB126:CC126" si="1594">+CB125/CB74</f>
        <v>5.2546986941520768E-2</v>
      </c>
      <c r="CC126" s="4">
        <f t="shared" si="1594"/>
        <v>5.2546986941520768E-2</v>
      </c>
      <c r="CD126" s="4">
        <f t="shared" ref="CD126" si="1595">+CD125/CD74</f>
        <v>5.2546986941520768E-2</v>
      </c>
      <c r="CE126" s="4">
        <f t="shared" ref="CE126" si="1596">+CE125/CE74</f>
        <v>2.7917287181619038E-2</v>
      </c>
      <c r="CF126" s="4">
        <f t="shared" ref="CF126:CG126" si="1597">+CF125/CF74</f>
        <v>9.9475907734240965E-3</v>
      </c>
      <c r="CG126" s="4">
        <f t="shared" si="1597"/>
        <v>4.4279720547824634E-2</v>
      </c>
    </row>
    <row r="127" spans="1:85">
      <c r="A127" s="2" t="s">
        <v>165</v>
      </c>
      <c r="C127" s="4">
        <f t="shared" ref="C127:CA127" si="1598">+C92*C110*C126</f>
        <v>0.26217616712390129</v>
      </c>
      <c r="D127" s="4">
        <f t="shared" ref="D127:F127" si="1599">+D92*D110*D126</f>
        <v>0.12393510066572948</v>
      </c>
      <c r="E127" s="4">
        <f t="shared" si="1599"/>
        <v>0.12393510066572948</v>
      </c>
      <c r="F127" s="4">
        <f t="shared" si="1599"/>
        <v>0.12393510066572948</v>
      </c>
      <c r="G127" s="4">
        <f t="shared" si="1598"/>
        <v>0.26217616712390129</v>
      </c>
      <c r="H127" s="4">
        <f t="shared" ref="H127:I127" si="1600">+H92*H110*H126</f>
        <v>0.26217616712390129</v>
      </c>
      <c r="I127" s="4">
        <f t="shared" si="1600"/>
        <v>0.26217616712390129</v>
      </c>
      <c r="J127" s="4">
        <f t="shared" ref="J127" si="1601">+J92*J110*J126</f>
        <v>0.26217616712390129</v>
      </c>
      <c r="K127" s="4">
        <f t="shared" si="1598"/>
        <v>0.12393510066572948</v>
      </c>
      <c r="L127" s="4">
        <f t="shared" ref="L127" si="1602">+L92*L110*L126</f>
        <v>0.2249793060076303</v>
      </c>
      <c r="M127" s="4">
        <f t="shared" si="1598"/>
        <v>0.15984568002834926</v>
      </c>
      <c r="N127" s="4">
        <f t="shared" ref="N127:P127" si="1603">+N92*N110*N126</f>
        <v>9.0622028777766025E-2</v>
      </c>
      <c r="O127" s="4">
        <f t="shared" si="1603"/>
        <v>9.0622028777766025E-2</v>
      </c>
      <c r="P127" s="4">
        <f t="shared" si="1603"/>
        <v>9.0622028777766025E-2</v>
      </c>
      <c r="Q127" s="4">
        <f t="shared" si="1598"/>
        <v>0.15984568002834926</v>
      </c>
      <c r="R127" s="4">
        <f t="shared" ref="R127:S127" si="1604">+R92*R110*R126</f>
        <v>0.15984568002834926</v>
      </c>
      <c r="S127" s="4">
        <f t="shared" si="1604"/>
        <v>0.15984568002834926</v>
      </c>
      <c r="T127" s="4">
        <f t="shared" ref="T127" si="1605">+T92*T110*T126</f>
        <v>0.15984568002834926</v>
      </c>
      <c r="U127" s="4">
        <f t="shared" ref="U127:V127" si="1606">+U92*U110*U126</f>
        <v>9.0622028777766025E-2</v>
      </c>
      <c r="V127" s="4">
        <f t="shared" si="1606"/>
        <v>0.13378319969569827</v>
      </c>
      <c r="W127" s="4">
        <f t="shared" si="1598"/>
        <v>1.120360112992606</v>
      </c>
      <c r="X127" s="4">
        <f t="shared" ref="X127" si="1607">+X92*X110*X126</f>
        <v>0.21513932922241613</v>
      </c>
      <c r="Y127" s="4">
        <f t="shared" ref="Y127:AA127" si="1608">+Y92*Y110*Y126</f>
        <v>0.59941035113578911</v>
      </c>
      <c r="Z127" s="4">
        <f t="shared" si="1608"/>
        <v>0.59941035113578911</v>
      </c>
      <c r="AA127" s="4">
        <f t="shared" si="1608"/>
        <v>0.59941035113578911</v>
      </c>
      <c r="AB127" s="4">
        <f t="shared" si="1598"/>
        <v>1.120360112992606</v>
      </c>
      <c r="AC127" s="4">
        <f t="shared" ref="AC127:AD127" si="1609">+AC92*AC110*AC126</f>
        <v>1.120360112992606</v>
      </c>
      <c r="AD127" s="4">
        <f t="shared" si="1609"/>
        <v>1.120360112992606</v>
      </c>
      <c r="AE127" s="4">
        <f t="shared" ref="AE127" si="1610">+AE92*AE110*AE126</f>
        <v>1.120360112992606</v>
      </c>
      <c r="AF127" s="4">
        <f t="shared" ref="AF127:AG127" si="1611">+AF92*AF110*AF126</f>
        <v>0.59941035113578911</v>
      </c>
      <c r="AG127" s="4">
        <f t="shared" si="1611"/>
        <v>0.94297711488935632</v>
      </c>
      <c r="AH127" s="4">
        <f t="shared" si="1598"/>
        <v>0.91168518740265647</v>
      </c>
      <c r="AI127" s="4">
        <f t="shared" ref="AI127" si="1612">+AI92*AI110*AI126</f>
        <v>0.20073060909363064</v>
      </c>
      <c r="AJ127" s="4">
        <f t="shared" ref="AJ127:AL127" si="1613">+AJ92*AJ110*AJ126</f>
        <v>0.5357868710158602</v>
      </c>
      <c r="AK127" s="4">
        <f t="shared" si="1613"/>
        <v>0.5357868710158602</v>
      </c>
      <c r="AL127" s="4">
        <f t="shared" si="1613"/>
        <v>0.5357868710158602</v>
      </c>
      <c r="AM127" s="4">
        <f t="shared" si="1598"/>
        <v>0.91168518740265647</v>
      </c>
      <c r="AN127" s="4">
        <f t="shared" ref="AN127:AO127" si="1614">+AN92*AN110*AN126</f>
        <v>0.91168518740265647</v>
      </c>
      <c r="AO127" s="4">
        <f t="shared" si="1614"/>
        <v>0.91168518740265647</v>
      </c>
      <c r="AP127" s="4">
        <f t="shared" ref="AP127" si="1615">+AP92*AP110*AP126</f>
        <v>0.91168518740265647</v>
      </c>
      <c r="AQ127" s="4">
        <f t="shared" ref="AQ127:AR127" si="1616">+AQ92*AQ110*AQ126</f>
        <v>0.5357868710158602</v>
      </c>
      <c r="AR127" s="4">
        <f t="shared" si="1616"/>
        <v>0.76144382322686421</v>
      </c>
      <c r="AS127" s="4">
        <f t="shared" si="1598"/>
        <v>0.6829055467645212</v>
      </c>
      <c r="AT127" s="4">
        <f t="shared" ref="AT127" si="1617">+AT92*AT110*AT126</f>
        <v>0.18625428830352561</v>
      </c>
      <c r="AU127" s="4">
        <f t="shared" ref="AU127:AW127" si="1618">+AU92*AU110*AU126</f>
        <v>0.47065682523730984</v>
      </c>
      <c r="AV127" s="4">
        <f t="shared" si="1618"/>
        <v>0.47065682523730984</v>
      </c>
      <c r="AW127" s="4">
        <f t="shared" si="1618"/>
        <v>0.47065682523730984</v>
      </c>
      <c r="AX127" s="4">
        <f t="shared" si="1598"/>
        <v>0.6829055467645212</v>
      </c>
      <c r="AY127" s="4">
        <f t="shared" ref="AY127:AZ127" si="1619">+AY92*AY110*AY126</f>
        <v>0.6829055467645212</v>
      </c>
      <c r="AZ127" s="4">
        <f t="shared" si="1619"/>
        <v>0.6829055467645212</v>
      </c>
      <c r="BA127" s="4">
        <f t="shared" ref="BA127" si="1620">+BA92*BA110*BA126</f>
        <v>0.6829055467645212</v>
      </c>
      <c r="BB127" s="4">
        <f t="shared" ref="BB127:BC127" si="1621">+BB92*BB110*BB126</f>
        <v>0.47065682523730984</v>
      </c>
      <c r="BC127" s="4">
        <f t="shared" si="1621"/>
        <v>0.56584733874992921</v>
      </c>
      <c r="BD127" s="4">
        <f t="shared" si="1598"/>
        <v>4.5704901535167863</v>
      </c>
      <c r="BE127" s="4">
        <f t="shared" ref="BE127:BG127" si="1622">+BE92*BE110*BE126</f>
        <v>2.7557577607313757</v>
      </c>
      <c r="BF127" s="4">
        <f t="shared" si="1622"/>
        <v>2.7557577607313757</v>
      </c>
      <c r="BG127" s="4">
        <f t="shared" si="1622"/>
        <v>2.7557577607313757</v>
      </c>
      <c r="BH127" s="4">
        <f t="shared" si="1598"/>
        <v>4.5704901535167863</v>
      </c>
      <c r="BI127" s="4">
        <f t="shared" ref="BI127:BJ127" si="1623">+BI92*BI110*BI126</f>
        <v>4.5704901535167863</v>
      </c>
      <c r="BJ127" s="4">
        <f t="shared" si="1623"/>
        <v>4.5704901535167863</v>
      </c>
      <c r="BK127" s="4">
        <f t="shared" ref="BK127" si="1624">+BK92*BK110*BK126</f>
        <v>4.5704901535167863</v>
      </c>
      <c r="BL127" s="4">
        <f t="shared" ref="BL127" si="1625">+BL92*BL110*BL126</f>
        <v>3.9307766737319367</v>
      </c>
      <c r="BM127" s="4">
        <f t="shared" si="1598"/>
        <v>3.9590758744848222</v>
      </c>
      <c r="BN127" s="4">
        <f t="shared" ref="BN127:BP127" si="1626">+BN92*BN110*BN126</f>
        <v>1.9026644045364263</v>
      </c>
      <c r="BO127" s="4">
        <f t="shared" si="1626"/>
        <v>1.9026644045364263</v>
      </c>
      <c r="BP127" s="4">
        <f t="shared" si="1626"/>
        <v>1.9026644045364263</v>
      </c>
      <c r="BQ127" s="4">
        <f t="shared" si="1598"/>
        <v>3.9590758744848222</v>
      </c>
      <c r="BR127" s="4">
        <f t="shared" ref="BR127:BS127" si="1627">+BR92*BR110*BR126</f>
        <v>3.9590758744848222</v>
      </c>
      <c r="BS127" s="4">
        <f t="shared" si="1627"/>
        <v>3.9590758744848222</v>
      </c>
      <c r="BT127" s="4">
        <f t="shared" ref="BT127" si="1628">+BT92*BT110*BT126</f>
        <v>3.9590758744848222</v>
      </c>
      <c r="BU127" s="4">
        <f t="shared" ref="BU127" si="1629">+BU92*BU110*BU126</f>
        <v>1.9026644045364263</v>
      </c>
      <c r="BV127" s="4">
        <f t="shared" ref="BV127" si="1630">+BV92*BV110*BV126</f>
        <v>3.3724480410220541</v>
      </c>
      <c r="BW127" s="4">
        <f t="shared" si="1598"/>
        <v>5.7988530357239938</v>
      </c>
      <c r="BX127" s="4">
        <f t="shared" ref="BX127:BZ127" si="1631">+BX92*BX110*BX126</f>
        <v>3.0808283204225306</v>
      </c>
      <c r="BY127" s="4">
        <f t="shared" si="1631"/>
        <v>3.0808283204225306</v>
      </c>
      <c r="BZ127" s="4">
        <f t="shared" si="1631"/>
        <v>3.0808283204225306</v>
      </c>
      <c r="CA127" s="4">
        <f t="shared" si="1598"/>
        <v>5.7988530357239938</v>
      </c>
      <c r="CB127" s="4">
        <f t="shared" ref="CB127:CC127" si="1632">+CB92*CB110*CB126</f>
        <v>5.7988530357239938</v>
      </c>
      <c r="CC127" s="4">
        <f t="shared" si="1632"/>
        <v>5.7988530357239938</v>
      </c>
      <c r="CD127" s="4">
        <f t="shared" ref="CD127" si="1633">+CD92*CD110*CD126</f>
        <v>5.7988530357239938</v>
      </c>
      <c r="CE127" s="4">
        <f t="shared" ref="CE127" si="1634">+CE92*CE110*CE126</f>
        <v>3.0808283204225306</v>
      </c>
      <c r="CF127" s="4">
        <f t="shared" ref="CF127:CG127" si="1635">+CF92*CF110*CF126</f>
        <v>1.0977721142947203</v>
      </c>
      <c r="CG127" s="4">
        <f t="shared" si="1635"/>
        <v>4.8865140870117356</v>
      </c>
    </row>
    <row r="128" spans="1:85">
      <c r="A128" s="2" t="s">
        <v>166</v>
      </c>
      <c r="C128" s="4">
        <f t="shared" ref="C128:J128" si="1636">+C127*1000/C103</f>
        <v>2.5101683928997764</v>
      </c>
      <c r="D128" s="4">
        <f t="shared" si="1636"/>
        <v>1.1865989798948624</v>
      </c>
      <c r="E128" s="4">
        <f t="shared" si="1636"/>
        <v>1.1865989798948624</v>
      </c>
      <c r="F128" s="4">
        <f t="shared" si="1636"/>
        <v>1.1865989798948624</v>
      </c>
      <c r="G128" s="4">
        <f t="shared" si="1636"/>
        <v>2.5101683928997764</v>
      </c>
      <c r="H128" s="4">
        <f t="shared" si="1636"/>
        <v>2.5101683928997764</v>
      </c>
      <c r="I128" s="4">
        <f t="shared" si="1636"/>
        <v>2.5101683928997764</v>
      </c>
      <c r="J128" s="4">
        <f t="shared" si="1636"/>
        <v>2.5101683928997764</v>
      </c>
      <c r="K128" s="4">
        <f t="shared" ref="K128:L128" si="1637">+K127*1000/K103</f>
        <v>1.1865989798948624</v>
      </c>
      <c r="L128" s="4">
        <f t="shared" si="1637"/>
        <v>2.154032340895399</v>
      </c>
      <c r="M128" s="4">
        <f t="shared" ref="M128:AB128" si="1638">+M127*1000/M103</f>
        <v>1.5159058852256637</v>
      </c>
      <c r="N128" s="4">
        <f t="shared" ref="N128:P128" si="1639">+N127*1000/N103</f>
        <v>0.85941932700928225</v>
      </c>
      <c r="O128" s="4">
        <f t="shared" si="1639"/>
        <v>0.85941932700928225</v>
      </c>
      <c r="P128" s="4">
        <f t="shared" si="1639"/>
        <v>0.85941932700928225</v>
      </c>
      <c r="Q128" s="4">
        <f t="shared" si="1638"/>
        <v>1.5159058852256637</v>
      </c>
      <c r="R128" s="4">
        <f t="shared" ref="R128:S128" si="1640">+R127*1000/R103</f>
        <v>1.5159058852256637</v>
      </c>
      <c r="S128" s="4">
        <f t="shared" si="1640"/>
        <v>1.5159058852256637</v>
      </c>
      <c r="T128" s="4">
        <f t="shared" ref="T128" si="1641">+T127*1000/T103</f>
        <v>1.5159058852256637</v>
      </c>
      <c r="U128" s="4">
        <f t="shared" ref="U128:V128" si="1642">+U127*1000/U103</f>
        <v>0.85941932700928225</v>
      </c>
      <c r="V128" s="4">
        <f t="shared" si="1642"/>
        <v>1.2687408238187068</v>
      </c>
      <c r="W128" s="4">
        <f>+W127*1000/W103</f>
        <v>1.9607198931309406</v>
      </c>
      <c r="X128" s="4">
        <f t="shared" ref="X128" si="1643">+X127*1000/X103</f>
        <v>0.37651105007164959</v>
      </c>
      <c r="Y128" s="4">
        <f t="shared" ref="Y128:AA128" si="1644">+Y127*1000/Y103</f>
        <v>1.0490161029396632</v>
      </c>
      <c r="Z128" s="4">
        <f t="shared" si="1644"/>
        <v>1.0490161029396632</v>
      </c>
      <c r="AA128" s="4">
        <f t="shared" si="1644"/>
        <v>1.0490161029396632</v>
      </c>
      <c r="AB128" s="4">
        <f t="shared" si="1638"/>
        <v>1.9607198931309406</v>
      </c>
      <c r="AC128" s="4">
        <f t="shared" ref="AC128:AD128" si="1645">+AC127*1000/AC103</f>
        <v>1.9607198931309406</v>
      </c>
      <c r="AD128" s="4">
        <f t="shared" si="1645"/>
        <v>1.9607198931309406</v>
      </c>
      <c r="AE128" s="4">
        <f t="shared" ref="AE128" si="1646">+AE127*1000/AE103</f>
        <v>1.9607198931309406</v>
      </c>
      <c r="AF128" s="4">
        <f t="shared" ref="AF128:AG128" si="1647">+AF127*1000/AF103</f>
        <v>1.0490161029396632</v>
      </c>
      <c r="AG128" s="4">
        <f t="shared" si="1647"/>
        <v>1.6502854452682427</v>
      </c>
      <c r="AH128" s="4">
        <f t="shared" ref="AH128:AQ128" si="1648">+AH127*1000/AH103</f>
        <v>1.5955220669525882</v>
      </c>
      <c r="AI128" s="4">
        <f t="shared" ref="AI128" si="1649">+AI127*1000/AI103</f>
        <v>0.35129463629233076</v>
      </c>
      <c r="AJ128" s="4">
        <f t="shared" ref="AJ128:AL128" si="1650">+AJ127*1000/AJ103</f>
        <v>0.93766991907013009</v>
      </c>
      <c r="AK128" s="4">
        <f t="shared" si="1650"/>
        <v>0.93766991907013009</v>
      </c>
      <c r="AL128" s="4">
        <f t="shared" si="1650"/>
        <v>0.93766991907013009</v>
      </c>
      <c r="AM128" s="4">
        <f t="shared" si="1648"/>
        <v>1.5955220669525882</v>
      </c>
      <c r="AN128" s="4">
        <f t="shared" ref="AN128:AO128" si="1651">+AN127*1000/AN103</f>
        <v>1.5955220669525882</v>
      </c>
      <c r="AO128" s="4">
        <f t="shared" si="1651"/>
        <v>1.5955220669525882</v>
      </c>
      <c r="AP128" s="4">
        <f t="shared" ref="AP128" si="1652">+AP127*1000/AP103</f>
        <v>1.5955220669525882</v>
      </c>
      <c r="AQ128" s="4">
        <f t="shared" si="1648"/>
        <v>0.93766991907013009</v>
      </c>
      <c r="AR128" s="4">
        <f t="shared" ref="AR128" si="1653">+AR127*1000/AR103</f>
        <v>1.332587651406727</v>
      </c>
      <c r="AS128" s="4">
        <f t="shared" ref="AS128:BB128" si="1654">+AS127*1000/AS103</f>
        <v>1.1951393798678511</v>
      </c>
      <c r="AT128" s="4">
        <f t="shared" ref="AT128" si="1655">+AT127*1000/AT103</f>
        <v>0.32595991594363222</v>
      </c>
      <c r="AU128" s="4">
        <f t="shared" ref="AU128:AW128" si="1656">+AU127*1000/AU103</f>
        <v>0.82368712468321892</v>
      </c>
      <c r="AV128" s="4">
        <f t="shared" si="1656"/>
        <v>0.82368712468321892</v>
      </c>
      <c r="AW128" s="4">
        <f t="shared" si="1656"/>
        <v>0.82368712468321892</v>
      </c>
      <c r="AX128" s="4">
        <f t="shared" si="1654"/>
        <v>1.1951393798678511</v>
      </c>
      <c r="AY128" s="4">
        <f t="shared" ref="AY128:AZ128" si="1657">+AY127*1000/AY103</f>
        <v>1.1951393798678511</v>
      </c>
      <c r="AZ128" s="4">
        <f t="shared" si="1657"/>
        <v>1.1951393798678511</v>
      </c>
      <c r="BA128" s="4">
        <f t="shared" ref="BA128" si="1658">+BA127*1000/BA103</f>
        <v>1.1951393798678511</v>
      </c>
      <c r="BB128" s="4">
        <f t="shared" si="1654"/>
        <v>0.82368712468321892</v>
      </c>
      <c r="BC128" s="4">
        <f t="shared" ref="BC128" si="1659">+BC127*1000/BC103</f>
        <v>0.99027814422871241</v>
      </c>
      <c r="BD128" s="4">
        <f t="shared" ref="BD128:BQ128" si="1660">+BD127*1000/BD103</f>
        <v>2.5692782876815303</v>
      </c>
      <c r="BE128" s="4">
        <f t="shared" ref="BE128:BG128" si="1661">+BE127*1000/BE103</f>
        <v>1.5491355069015997</v>
      </c>
      <c r="BF128" s="4">
        <f t="shared" si="1661"/>
        <v>1.5491355069015997</v>
      </c>
      <c r="BG128" s="4">
        <f t="shared" si="1661"/>
        <v>1.5491355069015997</v>
      </c>
      <c r="BH128" s="4">
        <f t="shared" si="1660"/>
        <v>2.5692782876815303</v>
      </c>
      <c r="BI128" s="4">
        <f t="shared" ref="BI128:BJ128" si="1662">+BI127*1000/BI103</f>
        <v>2.5692782876815303</v>
      </c>
      <c r="BJ128" s="4">
        <f t="shared" si="1662"/>
        <v>2.5692782876815303</v>
      </c>
      <c r="BK128" s="4">
        <f t="shared" ref="BK128" si="1663">+BK127*1000/BK103</f>
        <v>2.5692782876815303</v>
      </c>
      <c r="BL128" s="4">
        <f t="shared" ref="BL128" si="1664">+BL127*1000/BL103</f>
        <v>2.2096665395446848</v>
      </c>
      <c r="BM128" s="4">
        <f t="shared" si="1660"/>
        <v>2.2255747943731485</v>
      </c>
      <c r="BN128" s="4">
        <f t="shared" ref="BN128:BP128" si="1665">+BN127*1000/BN103</f>
        <v>1.0695733234560165</v>
      </c>
      <c r="BO128" s="4">
        <f t="shared" si="1665"/>
        <v>1.0695733234560165</v>
      </c>
      <c r="BP128" s="4">
        <f t="shared" si="1665"/>
        <v>1.0695733234560165</v>
      </c>
      <c r="BQ128" s="4">
        <f t="shared" si="1660"/>
        <v>2.2255747943731485</v>
      </c>
      <c r="BR128" s="4">
        <f t="shared" ref="BR128:BS128" si="1666">+BR127*1000/BR103</f>
        <v>2.2255747943731485</v>
      </c>
      <c r="BS128" s="4">
        <f t="shared" si="1666"/>
        <v>2.2255747943731485</v>
      </c>
      <c r="BT128" s="4">
        <f t="shared" ref="BT128" si="1667">+BT127*1000/BT103</f>
        <v>2.2255747943731485</v>
      </c>
      <c r="BU128" s="4">
        <f t="shared" ref="BU128" si="1668">+BU127*1000/BU103</f>
        <v>1.0695733234560165</v>
      </c>
      <c r="BV128" s="4">
        <f t="shared" ref="BV128" si="1669">+BV127*1000/BV103</f>
        <v>1.895804878053382</v>
      </c>
      <c r="BW128" s="4">
        <f t="shared" ref="BW128:CF128" si="1670">+BW127*1000/BW103</f>
        <v>2.1883656026101295</v>
      </c>
      <c r="BX128" s="4">
        <f t="shared" ref="BX128:BZ128" si="1671">+BX127*1000/BX103</f>
        <v>1.1626400397502159</v>
      </c>
      <c r="BY128" s="4">
        <f t="shared" si="1671"/>
        <v>1.1626400397502159</v>
      </c>
      <c r="BZ128" s="4">
        <f t="shared" si="1671"/>
        <v>1.1626400397502159</v>
      </c>
      <c r="CA128" s="4">
        <f t="shared" si="1670"/>
        <v>2.1883656026101295</v>
      </c>
      <c r="CB128" s="4">
        <f t="shared" ref="CB128:CC128" si="1672">+CB127*1000/CB103</f>
        <v>2.1883656026101295</v>
      </c>
      <c r="CC128" s="4">
        <f t="shared" si="1672"/>
        <v>2.1883656026101295</v>
      </c>
      <c r="CD128" s="4">
        <f t="shared" ref="CD128" si="1673">+CD127*1000/CD103</f>
        <v>2.1883656026101295</v>
      </c>
      <c r="CE128" s="4">
        <f t="shared" ref="CE128" si="1674">+CE127*1000/CE103</f>
        <v>1.1626400397502159</v>
      </c>
      <c r="CF128" s="4">
        <f t="shared" si="1670"/>
        <v>0.41427618869241234</v>
      </c>
      <c r="CG128" s="4">
        <f t="shared" ref="CG128" si="1675">+CG127*1000/CG103</f>
        <v>1.8440680042775441</v>
      </c>
    </row>
    <row r="130" spans="1:85">
      <c r="A130" s="2" t="s">
        <v>170</v>
      </c>
    </row>
    <row r="131" spans="1:85">
      <c r="A131" s="2" t="s">
        <v>171</v>
      </c>
      <c r="C131" s="4">
        <f t="shared" ref="C131:J131" si="1676">C117*C114</f>
        <v>1.9388982128176515</v>
      </c>
      <c r="D131" s="4">
        <f t="shared" si="1676"/>
        <v>2.8973378268446184</v>
      </c>
      <c r="E131" s="4">
        <f t="shared" si="1676"/>
        <v>2.8973378268446184</v>
      </c>
      <c r="F131" s="4">
        <f t="shared" si="1676"/>
        <v>2.8973378268446184</v>
      </c>
      <c r="G131" s="4">
        <f t="shared" si="1676"/>
        <v>1.9388982128176515</v>
      </c>
      <c r="H131" s="4">
        <f t="shared" si="1676"/>
        <v>1.9388982128176515</v>
      </c>
      <c r="I131" s="4">
        <f t="shared" si="1676"/>
        <v>1.9388982128176515</v>
      </c>
      <c r="J131" s="4">
        <f t="shared" si="1676"/>
        <v>1.9388982128176515</v>
      </c>
      <c r="K131" s="4">
        <f t="shared" ref="K131:L131" si="1677">K117*K114</f>
        <v>2.8973378268446184</v>
      </c>
      <c r="L131" s="4">
        <f t="shared" si="1677"/>
        <v>2.1805939916223736</v>
      </c>
      <c r="M131" s="4">
        <f t="shared" ref="M131:U131" si="1678">M117*M114</f>
        <v>2.6483660653730872</v>
      </c>
      <c r="N131" s="4">
        <f t="shared" ref="N131:P131" si="1679">N117*N114</f>
        <v>3.1283008002965991</v>
      </c>
      <c r="O131" s="4">
        <f t="shared" si="1679"/>
        <v>3.1283008002965991</v>
      </c>
      <c r="P131" s="4">
        <f t="shared" si="1679"/>
        <v>3.1283008002965991</v>
      </c>
      <c r="Q131" s="4">
        <f t="shared" si="1678"/>
        <v>2.6483660653730872</v>
      </c>
      <c r="R131" s="4">
        <f t="shared" ref="R131:S131" si="1680">R117*R114</f>
        <v>2.6483660653730872</v>
      </c>
      <c r="S131" s="4">
        <f t="shared" si="1680"/>
        <v>2.6483660653730872</v>
      </c>
      <c r="T131" s="4">
        <f t="shared" ref="T131" si="1681">T117*T114</f>
        <v>2.6483660653730872</v>
      </c>
      <c r="U131" s="4">
        <f t="shared" si="1678"/>
        <v>3.1283008002965991</v>
      </c>
      <c r="V131" s="4">
        <f t="shared" ref="V131" si="1682">V117*V114</f>
        <v>2.8082051550164353</v>
      </c>
      <c r="W131" s="4">
        <f>W117*W114</f>
        <v>15.01655436211218</v>
      </c>
      <c r="X131" s="4">
        <f t="shared" ref="X131" si="1683">X117*X114</f>
        <v>21.292543696066009</v>
      </c>
      <c r="Y131" s="4">
        <f t="shared" ref="Y131:AA131" si="1684">Y117*Y114</f>
        <v>18.628352950432262</v>
      </c>
      <c r="Z131" s="4">
        <f t="shared" si="1684"/>
        <v>18.628352950432262</v>
      </c>
      <c r="AA131" s="4">
        <f t="shared" si="1684"/>
        <v>18.628352950432262</v>
      </c>
      <c r="AB131" s="4">
        <f t="shared" ref="W131:AF131" si="1685">AB117*AB114</f>
        <v>15.01655436211218</v>
      </c>
      <c r="AC131" s="4">
        <f t="shared" ref="AC131:AD131" si="1686">AC117*AC114</f>
        <v>15.01655436211218</v>
      </c>
      <c r="AD131" s="4">
        <f t="shared" si="1686"/>
        <v>15.01655436211218</v>
      </c>
      <c r="AE131" s="4">
        <f t="shared" ref="AE131" si="1687">AE117*AE114</f>
        <v>15.01655436211218</v>
      </c>
      <c r="AF131" s="4">
        <f t="shared" si="1685"/>
        <v>18.628352950432262</v>
      </c>
      <c r="AG131" s="4">
        <f t="shared" ref="AG131" si="1688">AG117*AG114</f>
        <v>16.126606819225184</v>
      </c>
      <c r="AH131" s="4">
        <f t="shared" ref="AH131:AQ131" si="1689">AH117*AH114</f>
        <v>16.46331920749228</v>
      </c>
      <c r="AI131" s="4">
        <f t="shared" ref="AI131" si="1690">AI117*AI114</f>
        <v>21.392440843221152</v>
      </c>
      <c r="AJ131" s="4">
        <f t="shared" ref="AJ131:AL131" si="1691">AJ117*AJ114</f>
        <v>19.06946111960027</v>
      </c>
      <c r="AK131" s="4">
        <f t="shared" si="1691"/>
        <v>19.06946111960027</v>
      </c>
      <c r="AL131" s="4">
        <f t="shared" si="1691"/>
        <v>19.06946111960027</v>
      </c>
      <c r="AM131" s="4">
        <f t="shared" si="1689"/>
        <v>16.46331920749228</v>
      </c>
      <c r="AN131" s="4">
        <f t="shared" ref="AN131:AO131" si="1692">AN117*AN114</f>
        <v>16.46331920749228</v>
      </c>
      <c r="AO131" s="4">
        <f t="shared" si="1692"/>
        <v>16.46331920749228</v>
      </c>
      <c r="AP131" s="4">
        <f t="shared" ref="AP131" si="1693">AP117*AP114</f>
        <v>16.46331920749228</v>
      </c>
      <c r="AQ131" s="4">
        <f t="shared" si="1689"/>
        <v>19.06946111960027</v>
      </c>
      <c r="AR131" s="4">
        <f t="shared" ref="AR131" si="1694">AR117*AR114</f>
        <v>17.375918056103547</v>
      </c>
      <c r="AS131" s="4">
        <f t="shared" ref="AS131:BB131" si="1695">AS117*AS114</f>
        <v>18.049472122022845</v>
      </c>
      <c r="AT131" s="4">
        <f t="shared" ref="AT131" si="1696">AT117*AT114</f>
        <v>21.492806672754138</v>
      </c>
      <c r="AU131" s="4">
        <f t="shared" ref="AU131:AW131" si="1697">AU117*AU114</f>
        <v>19.521014464325372</v>
      </c>
      <c r="AV131" s="4">
        <f t="shared" si="1697"/>
        <v>19.521014464325372</v>
      </c>
      <c r="AW131" s="4">
        <f t="shared" si="1697"/>
        <v>19.521014464325372</v>
      </c>
      <c r="AX131" s="4">
        <f t="shared" si="1695"/>
        <v>18.049472122022845</v>
      </c>
      <c r="AY131" s="4">
        <f t="shared" ref="AY131:AZ131" si="1698">AY117*AY114</f>
        <v>18.049472122022845</v>
      </c>
      <c r="AZ131" s="4">
        <f t="shared" si="1698"/>
        <v>18.049472122022845</v>
      </c>
      <c r="BA131" s="4">
        <f t="shared" ref="BA131" si="1699">BA117*BA114</f>
        <v>18.049472122022845</v>
      </c>
      <c r="BB131" s="4">
        <f t="shared" si="1695"/>
        <v>19.521014464325372</v>
      </c>
      <c r="BC131" s="4">
        <f t="shared" ref="BC131" si="1700">BC117*BC114</f>
        <v>18.72201211804154</v>
      </c>
      <c r="BD131" s="4">
        <f t="shared" ref="BD131:BQ131" si="1701">BD117*BD114</f>
        <v>31.830011432940548</v>
      </c>
      <c r="BE131" s="4">
        <f t="shared" ref="BE131:BG131" si="1702">BE117*BE114</f>
        <v>44.411738836134113</v>
      </c>
      <c r="BF131" s="4">
        <f t="shared" si="1702"/>
        <v>44.411738836134113</v>
      </c>
      <c r="BG131" s="4">
        <f t="shared" si="1702"/>
        <v>44.411738836134113</v>
      </c>
      <c r="BH131" s="4">
        <f t="shared" si="1701"/>
        <v>31.830011432940548</v>
      </c>
      <c r="BI131" s="4">
        <f t="shared" ref="BI131:BJ131" si="1703">BI117*BI114</f>
        <v>31.830011432940548</v>
      </c>
      <c r="BJ131" s="4">
        <f t="shared" si="1703"/>
        <v>31.830011432940548</v>
      </c>
      <c r="BK131" s="4">
        <f t="shared" ref="BK131" si="1704">BK117*BK114</f>
        <v>31.830011432940548</v>
      </c>
      <c r="BL131" s="4">
        <f t="shared" ref="BL131" si="1705">BL117*BL114</f>
        <v>35.997877452040065</v>
      </c>
      <c r="BM131" s="4">
        <f t="shared" si="1701"/>
        <v>36.069009876889048</v>
      </c>
      <c r="BN131" s="4">
        <f t="shared" ref="BN131:BP131" si="1706">BN117*BN114</f>
        <v>50.326323322415213</v>
      </c>
      <c r="BO131" s="4">
        <f t="shared" si="1706"/>
        <v>50.326323322415213</v>
      </c>
      <c r="BP131" s="4">
        <f t="shared" si="1706"/>
        <v>50.326323322415213</v>
      </c>
      <c r="BQ131" s="4">
        <f t="shared" si="1701"/>
        <v>36.069009876889048</v>
      </c>
      <c r="BR131" s="4">
        <f t="shared" ref="BR131:BS131" si="1707">BR117*BR114</f>
        <v>36.069009876889048</v>
      </c>
      <c r="BS131" s="4">
        <f t="shared" si="1707"/>
        <v>36.069009876889048</v>
      </c>
      <c r="BT131" s="4">
        <f t="shared" ref="BT131" si="1708">BT117*BT114</f>
        <v>36.069009876889048</v>
      </c>
      <c r="BU131" s="4">
        <f t="shared" ref="BU131" si="1709">BU117*BU114</f>
        <v>50.326323322415213</v>
      </c>
      <c r="BV131" s="4">
        <f t="shared" ref="BV131" si="1710">BV117*BV114</f>
        <v>39.840292407045851</v>
      </c>
      <c r="BW131" s="4">
        <f t="shared" ref="BW131:CF131" si="1711">BW117*BW114</f>
        <v>74.561946145644598</v>
      </c>
      <c r="BX131" s="4">
        <f t="shared" ref="BX131:BZ131" si="1712">BX117*BX114</f>
        <v>93.406292661428438</v>
      </c>
      <c r="BY131" s="4">
        <f t="shared" si="1712"/>
        <v>93.406292661428438</v>
      </c>
      <c r="BZ131" s="4">
        <f t="shared" si="1712"/>
        <v>93.406292661428438</v>
      </c>
      <c r="CA131" s="4">
        <f t="shared" si="1711"/>
        <v>74.561946145644598</v>
      </c>
      <c r="CB131" s="4">
        <f t="shared" ref="CB131:CC131" si="1713">CB117*CB114</f>
        <v>74.561946145644598</v>
      </c>
      <c r="CC131" s="4">
        <f t="shared" si="1713"/>
        <v>74.561946145644598</v>
      </c>
      <c r="CD131" s="4">
        <f t="shared" ref="CD131" si="1714">CD117*CD114</f>
        <v>74.561946145644598</v>
      </c>
      <c r="CE131" s="4">
        <f t="shared" ref="CE131" si="1715">CE117*CE114</f>
        <v>93.406292661428438</v>
      </c>
      <c r="CF131" s="4">
        <f t="shared" si="1711"/>
        <v>107.15502647469083</v>
      </c>
      <c r="CG131" s="4">
        <f t="shared" ref="CG131" si="1716">CG117*CG114</f>
        <v>80.291015322770235</v>
      </c>
    </row>
    <row r="132" spans="1:85">
      <c r="A132" s="2" t="s">
        <v>172</v>
      </c>
      <c r="C132" s="4">
        <f t="shared" ref="C132:J132" si="1717">+C115</f>
        <v>1.5480977727272731</v>
      </c>
      <c r="D132" s="4">
        <f t="shared" si="1717"/>
        <v>1.5480977727272731</v>
      </c>
      <c r="E132" s="4">
        <f t="shared" si="1717"/>
        <v>1.5480977727272731</v>
      </c>
      <c r="F132" s="4">
        <f t="shared" si="1717"/>
        <v>1.5480977727272731</v>
      </c>
      <c r="G132" s="4">
        <f t="shared" si="1717"/>
        <v>1.5480977727272731</v>
      </c>
      <c r="H132" s="4">
        <f t="shared" si="1717"/>
        <v>1.5480977727272731</v>
      </c>
      <c r="I132" s="4">
        <f t="shared" si="1717"/>
        <v>1.5480977727272731</v>
      </c>
      <c r="J132" s="4">
        <f t="shared" si="1717"/>
        <v>1.5480977727272731</v>
      </c>
      <c r="K132" s="4">
        <f t="shared" ref="K132:L132" si="1718">+K115</f>
        <v>1.5480977727272731</v>
      </c>
      <c r="L132" s="4">
        <f t="shared" si="1718"/>
        <v>1.5480977727272731</v>
      </c>
      <c r="M132" s="4">
        <f t="shared" ref="M132:U132" si="1719">+M115</f>
        <v>1.5480977727272731</v>
      </c>
      <c r="N132" s="4">
        <f t="shared" ref="N132:P132" si="1720">+N115</f>
        <v>1.5480977727272731</v>
      </c>
      <c r="O132" s="4">
        <f t="shared" si="1720"/>
        <v>1.5480977727272731</v>
      </c>
      <c r="P132" s="4">
        <f t="shared" si="1720"/>
        <v>1.5480977727272731</v>
      </c>
      <c r="Q132" s="4">
        <f t="shared" si="1719"/>
        <v>1.5480977727272731</v>
      </c>
      <c r="R132" s="4">
        <f t="shared" ref="R132:S132" si="1721">+R115</f>
        <v>1.5480977727272731</v>
      </c>
      <c r="S132" s="4">
        <f t="shared" si="1721"/>
        <v>1.5480977727272731</v>
      </c>
      <c r="T132" s="4">
        <f t="shared" ref="T132" si="1722">+T115</f>
        <v>1.5480977727272731</v>
      </c>
      <c r="U132" s="4">
        <f t="shared" si="1719"/>
        <v>1.5480977727272731</v>
      </c>
      <c r="V132" s="4">
        <f t="shared" ref="V132" si="1723">+V115</f>
        <v>1.5480977727272731</v>
      </c>
      <c r="W132" s="4">
        <f>+W115</f>
        <v>9.3893746153846198</v>
      </c>
      <c r="X132" s="4">
        <f t="shared" ref="X132" si="1724">+X115</f>
        <v>9.3893746153846198</v>
      </c>
      <c r="Y132" s="4">
        <f t="shared" ref="Y132:AA132" si="1725">+Y115</f>
        <v>9.3893746153846198</v>
      </c>
      <c r="Z132" s="4">
        <f t="shared" si="1725"/>
        <v>9.3893746153846198</v>
      </c>
      <c r="AA132" s="4">
        <f t="shared" si="1725"/>
        <v>9.3893746153846198</v>
      </c>
      <c r="AB132" s="4">
        <f t="shared" ref="W132:AF132" si="1726">+AB115</f>
        <v>9.3893746153846198</v>
      </c>
      <c r="AC132" s="4">
        <f t="shared" ref="AC132:AD132" si="1727">+AC115</f>
        <v>9.3893746153846198</v>
      </c>
      <c r="AD132" s="4">
        <f t="shared" si="1727"/>
        <v>9.3893746153846198</v>
      </c>
      <c r="AE132" s="4">
        <f t="shared" ref="AE132" si="1728">+AE115</f>
        <v>9.3893746153846198</v>
      </c>
      <c r="AF132" s="4">
        <f t="shared" si="1726"/>
        <v>9.3893746153846198</v>
      </c>
      <c r="AG132" s="4">
        <f t="shared" ref="AG132" si="1729">+AG115</f>
        <v>9.3893746153846198</v>
      </c>
      <c r="AH132" s="4">
        <f t="shared" ref="AH132:AQ132" si="1730">+AH115</f>
        <v>9.3893746153846198</v>
      </c>
      <c r="AI132" s="4">
        <f t="shared" ref="AI132" si="1731">+AI115</f>
        <v>9.3893746153846198</v>
      </c>
      <c r="AJ132" s="4">
        <f t="shared" ref="AJ132:AL132" si="1732">+AJ115</f>
        <v>9.3893746153846198</v>
      </c>
      <c r="AK132" s="4">
        <f t="shared" si="1732"/>
        <v>9.3893746153846198</v>
      </c>
      <c r="AL132" s="4">
        <f t="shared" si="1732"/>
        <v>9.3893746153846198</v>
      </c>
      <c r="AM132" s="4">
        <f t="shared" si="1730"/>
        <v>9.3893746153846198</v>
      </c>
      <c r="AN132" s="4">
        <f t="shared" ref="AN132:AO132" si="1733">+AN115</f>
        <v>9.3893746153846198</v>
      </c>
      <c r="AO132" s="4">
        <f t="shared" si="1733"/>
        <v>9.3893746153846198</v>
      </c>
      <c r="AP132" s="4">
        <f t="shared" ref="AP132" si="1734">+AP115</f>
        <v>9.3893746153846198</v>
      </c>
      <c r="AQ132" s="4">
        <f t="shared" si="1730"/>
        <v>9.3893746153846198</v>
      </c>
      <c r="AR132" s="4">
        <f t="shared" ref="AR132" si="1735">+AR115</f>
        <v>9.3893746153846198</v>
      </c>
      <c r="AS132" s="4">
        <f t="shared" ref="AS132:BB132" si="1736">+AS115</f>
        <v>9.3893746153846198</v>
      </c>
      <c r="AT132" s="4">
        <f t="shared" ref="AT132" si="1737">+AT115</f>
        <v>9.3893746153846198</v>
      </c>
      <c r="AU132" s="4">
        <f t="shared" ref="AU132:AW132" si="1738">+AU115</f>
        <v>9.3893746153846198</v>
      </c>
      <c r="AV132" s="4">
        <f t="shared" si="1738"/>
        <v>9.3893746153846198</v>
      </c>
      <c r="AW132" s="4">
        <f t="shared" si="1738"/>
        <v>9.3893746153846198</v>
      </c>
      <c r="AX132" s="4">
        <f t="shared" si="1736"/>
        <v>9.3893746153846198</v>
      </c>
      <c r="AY132" s="4">
        <f t="shared" ref="AY132:AZ132" si="1739">+AY115</f>
        <v>9.3893746153846198</v>
      </c>
      <c r="AZ132" s="4">
        <f t="shared" si="1739"/>
        <v>9.3893746153846198</v>
      </c>
      <c r="BA132" s="4">
        <f t="shared" ref="BA132" si="1740">+BA115</f>
        <v>9.3893746153846198</v>
      </c>
      <c r="BB132" s="4">
        <f t="shared" si="1736"/>
        <v>9.3893746153846198</v>
      </c>
      <c r="BC132" s="4">
        <f t="shared" ref="BC132" si="1741">+BC115</f>
        <v>9.3893746153846198</v>
      </c>
      <c r="BD132" s="4">
        <f t="shared" ref="BD132:BQ132" si="1742">+BD115</f>
        <v>26.175741176470581</v>
      </c>
      <c r="BE132" s="4">
        <f t="shared" ref="BE132:BG132" si="1743">+BE115</f>
        <v>26.175741176470581</v>
      </c>
      <c r="BF132" s="4">
        <f t="shared" si="1743"/>
        <v>26.175741176470581</v>
      </c>
      <c r="BG132" s="4">
        <f t="shared" si="1743"/>
        <v>26.175741176470581</v>
      </c>
      <c r="BH132" s="4">
        <f t="shared" si="1742"/>
        <v>26.175741176470581</v>
      </c>
      <c r="BI132" s="4">
        <f t="shared" ref="BI132:BJ132" si="1744">+BI115</f>
        <v>26.175741176470581</v>
      </c>
      <c r="BJ132" s="4">
        <f t="shared" si="1744"/>
        <v>26.175741176470581</v>
      </c>
      <c r="BK132" s="4">
        <f t="shared" ref="BK132" si="1745">+BK115</f>
        <v>26.175741176470581</v>
      </c>
      <c r="BL132" s="4">
        <f t="shared" ref="BL132" si="1746">+BL115</f>
        <v>26.175741176470581</v>
      </c>
      <c r="BM132" s="4">
        <f t="shared" si="1742"/>
        <v>26.175741176470581</v>
      </c>
      <c r="BN132" s="4">
        <f t="shared" ref="BN132:BP132" si="1747">+BN115</f>
        <v>26.175741176470581</v>
      </c>
      <c r="BO132" s="4">
        <f t="shared" si="1747"/>
        <v>26.175741176470581</v>
      </c>
      <c r="BP132" s="4">
        <f t="shared" si="1747"/>
        <v>26.175741176470581</v>
      </c>
      <c r="BQ132" s="4">
        <f t="shared" si="1742"/>
        <v>26.175741176470581</v>
      </c>
      <c r="BR132" s="4">
        <f t="shared" ref="BR132:BS132" si="1748">+BR115</f>
        <v>26.175741176470581</v>
      </c>
      <c r="BS132" s="4">
        <f t="shared" si="1748"/>
        <v>26.175741176470581</v>
      </c>
      <c r="BT132" s="4">
        <f t="shared" ref="BT132" si="1749">+BT115</f>
        <v>26.175741176470581</v>
      </c>
      <c r="BU132" s="4">
        <f t="shared" ref="BU132" si="1750">+BU115</f>
        <v>26.175741176470581</v>
      </c>
      <c r="BV132" s="4">
        <f t="shared" ref="BV132" si="1751">+BV115</f>
        <v>26.175741176470581</v>
      </c>
      <c r="BW132" s="4">
        <f t="shared" ref="BW132:CF132" si="1752">+BW115</f>
        <v>47.295247058823513</v>
      </c>
      <c r="BX132" s="4">
        <f t="shared" ref="BX132:BZ132" si="1753">+BX115</f>
        <v>47.295247058823513</v>
      </c>
      <c r="BY132" s="4">
        <f t="shared" si="1753"/>
        <v>47.295247058823513</v>
      </c>
      <c r="BZ132" s="4">
        <f t="shared" si="1753"/>
        <v>47.295247058823513</v>
      </c>
      <c r="CA132" s="4">
        <f t="shared" si="1752"/>
        <v>47.295247058823513</v>
      </c>
      <c r="CB132" s="4">
        <f t="shared" ref="CB132:CC132" si="1754">+CB115</f>
        <v>47.295247058823513</v>
      </c>
      <c r="CC132" s="4">
        <f t="shared" si="1754"/>
        <v>47.295247058823513</v>
      </c>
      <c r="CD132" s="4">
        <f t="shared" ref="CD132" si="1755">+CD115</f>
        <v>47.295247058823513</v>
      </c>
      <c r="CE132" s="4">
        <f t="shared" ref="CE132" si="1756">+CE115</f>
        <v>47.295247058823513</v>
      </c>
      <c r="CF132" s="4">
        <f t="shared" si="1752"/>
        <v>47.295247058823513</v>
      </c>
      <c r="CG132" s="4">
        <f t="shared" ref="CG132" si="1757">+CG115</f>
        <v>47.295247058823513</v>
      </c>
    </row>
    <row r="133" spans="1:85">
      <c r="A133" s="2" t="s">
        <v>173</v>
      </c>
      <c r="C133" s="4">
        <f t="shared" ref="C133:J133" si="1758">+C131*1000/C103</f>
        <v>18.563704947920254</v>
      </c>
      <c r="D133" s="4">
        <f t="shared" si="1758"/>
        <v>27.740148604206453</v>
      </c>
      <c r="E133" s="4">
        <f t="shared" si="1758"/>
        <v>27.740148604206453</v>
      </c>
      <c r="F133" s="4">
        <f t="shared" si="1758"/>
        <v>27.740148604206453</v>
      </c>
      <c r="G133" s="4">
        <f t="shared" si="1758"/>
        <v>18.563704947920254</v>
      </c>
      <c r="H133" s="4">
        <f t="shared" si="1758"/>
        <v>18.563704947920254</v>
      </c>
      <c r="I133" s="4">
        <f t="shared" si="1758"/>
        <v>18.563704947920254</v>
      </c>
      <c r="J133" s="4">
        <f t="shared" si="1758"/>
        <v>18.563704947920254</v>
      </c>
      <c r="K133" s="4">
        <f t="shared" ref="K133:L133" si="1759">+K131*1000/K103</f>
        <v>27.740148604206453</v>
      </c>
      <c r="L133" s="4">
        <f t="shared" si="1759"/>
        <v>20.877786778120292</v>
      </c>
      <c r="M133" s="4">
        <f t="shared" ref="M133:U133" si="1760">+M131*1000/M103</f>
        <v>25.115934969396609</v>
      </c>
      <c r="N133" s="4">
        <f t="shared" ref="N133:P133" si="1761">+N131*1000/N103</f>
        <v>29.667424187408251</v>
      </c>
      <c r="O133" s="4">
        <f t="shared" si="1761"/>
        <v>29.667424187408251</v>
      </c>
      <c r="P133" s="4">
        <f t="shared" si="1761"/>
        <v>29.667424187408251</v>
      </c>
      <c r="Q133" s="4">
        <f t="shared" si="1760"/>
        <v>25.115934969396609</v>
      </c>
      <c r="R133" s="4">
        <f t="shared" ref="R133:S133" si="1762">+R131*1000/R103</f>
        <v>25.115934969396609</v>
      </c>
      <c r="S133" s="4">
        <f t="shared" si="1762"/>
        <v>25.115934969396609</v>
      </c>
      <c r="T133" s="4">
        <f t="shared" ref="T133" si="1763">+T131*1000/T103</f>
        <v>25.115934969396609</v>
      </c>
      <c r="U133" s="4">
        <f t="shared" si="1760"/>
        <v>29.667424187408251</v>
      </c>
      <c r="V133" s="4">
        <f t="shared" ref="V133" si="1764">+V131*1000/V103</f>
        <v>26.631778354319433</v>
      </c>
      <c r="W133" s="4">
        <f t="shared" ref="W133:AF133" si="1765">+W131*1000/W103</f>
        <v>26.280172350503761</v>
      </c>
      <c r="X133" s="4">
        <f t="shared" ref="X133" si="1766">+X131*1000/X103</f>
        <v>37.263656137062029</v>
      </c>
      <c r="Y133" s="4">
        <f t="shared" ref="Y133:AA133" si="1767">+Y131*1000/Y103</f>
        <v>32.60110903860609</v>
      </c>
      <c r="Z133" s="4">
        <f t="shared" si="1767"/>
        <v>32.60110903860609</v>
      </c>
      <c r="AA133" s="4">
        <f t="shared" si="1767"/>
        <v>32.60110903860609</v>
      </c>
      <c r="AB133" s="4">
        <f t="shared" si="1765"/>
        <v>26.280172350503761</v>
      </c>
      <c r="AC133" s="4">
        <f t="shared" ref="AC133:AD133" si="1768">+AC131*1000/AC103</f>
        <v>26.280172350503761</v>
      </c>
      <c r="AD133" s="4">
        <f t="shared" si="1768"/>
        <v>26.280172350503761</v>
      </c>
      <c r="AE133" s="4">
        <f t="shared" ref="AE133" si="1769">+AE131*1000/AE103</f>
        <v>26.280172350503761</v>
      </c>
      <c r="AF133" s="4">
        <f t="shared" si="1765"/>
        <v>32.60110903860609</v>
      </c>
      <c r="AG133" s="4">
        <f t="shared" ref="AG133" si="1770">+AG131*1000/AG103</f>
        <v>28.222853020620327</v>
      </c>
      <c r="AH133" s="4">
        <f t="shared" ref="AH133:AQ133" si="1771">+AH131*1000/AH103</f>
        <v>28.812126657090179</v>
      </c>
      <c r="AI133" s="4">
        <f t="shared" ref="AI133" si="1772">+AI131*1000/AI103</f>
        <v>37.438484142292353</v>
      </c>
      <c r="AJ133" s="4">
        <f t="shared" ref="AJ133:AL133" si="1773">+AJ131*1000/AJ103</f>
        <v>33.373083649519423</v>
      </c>
      <c r="AK133" s="4">
        <f t="shared" si="1773"/>
        <v>33.373083649519423</v>
      </c>
      <c r="AL133" s="4">
        <f t="shared" si="1773"/>
        <v>33.373083649519423</v>
      </c>
      <c r="AM133" s="4">
        <f t="shared" si="1771"/>
        <v>28.812126657090179</v>
      </c>
      <c r="AN133" s="4">
        <f t="shared" ref="AN133:AO133" si="1774">+AN131*1000/AN103</f>
        <v>28.812126657090179</v>
      </c>
      <c r="AO133" s="4">
        <f t="shared" si="1774"/>
        <v>28.812126657090179</v>
      </c>
      <c r="AP133" s="4">
        <f t="shared" ref="AP133" si="1775">+AP131*1000/AP103</f>
        <v>28.812126657090179</v>
      </c>
      <c r="AQ133" s="4">
        <f t="shared" si="1771"/>
        <v>33.373083649519423</v>
      </c>
      <c r="AR133" s="4">
        <f t="shared" ref="AR133" si="1776">+AR131*1000/AR103</f>
        <v>30.409247704305031</v>
      </c>
      <c r="AS133" s="4">
        <f t="shared" ref="AS133:BB133" si="1777">+AS131*1000/AS103</f>
        <v>31.588021244019501</v>
      </c>
      <c r="AT133" s="4">
        <f t="shared" ref="AT133" si="1778">+AT131*1000/AT103</f>
        <v>37.614132379206346</v>
      </c>
      <c r="AU133" s="4">
        <f t="shared" ref="AU133:AW133" si="1779">+AU131*1000/AU103</f>
        <v>34.163338153892489</v>
      </c>
      <c r="AV133" s="4">
        <f t="shared" si="1779"/>
        <v>34.163338153892489</v>
      </c>
      <c r="AW133" s="4">
        <f t="shared" si="1779"/>
        <v>34.163338153892489</v>
      </c>
      <c r="AX133" s="4">
        <f t="shared" si="1777"/>
        <v>31.588021244019501</v>
      </c>
      <c r="AY133" s="4">
        <f t="shared" ref="AY133:AZ133" si="1780">+AY131*1000/AY103</f>
        <v>31.588021244019501</v>
      </c>
      <c r="AZ133" s="4">
        <f t="shared" si="1780"/>
        <v>31.588021244019501</v>
      </c>
      <c r="BA133" s="4">
        <f t="shared" ref="BA133" si="1781">+BA131*1000/BA103</f>
        <v>31.588021244019501</v>
      </c>
      <c r="BB133" s="4">
        <f t="shared" si="1777"/>
        <v>34.163338153892489</v>
      </c>
      <c r="BC133" s="4">
        <f t="shared" ref="BC133" si="1782">+BC131*1000/BC103</f>
        <v>32.765020080222058</v>
      </c>
      <c r="BD133" s="4">
        <f t="shared" ref="BD133:BQ133" si="1783">+BD131*1000/BD103</f>
        <v>17.893082475712781</v>
      </c>
      <c r="BE133" s="4">
        <f t="shared" ref="BE133:BG133" si="1784">+BE131*1000/BE103</f>
        <v>24.965837902979064</v>
      </c>
      <c r="BF133" s="4">
        <f t="shared" si="1784"/>
        <v>24.965837902979064</v>
      </c>
      <c r="BG133" s="4">
        <f t="shared" si="1784"/>
        <v>24.965837902979064</v>
      </c>
      <c r="BH133" s="4">
        <f t="shared" si="1783"/>
        <v>17.893082475712781</v>
      </c>
      <c r="BI133" s="4">
        <f t="shared" ref="BI133:BJ133" si="1785">+BI131*1000/BI103</f>
        <v>17.893082475712781</v>
      </c>
      <c r="BJ133" s="4">
        <f t="shared" si="1785"/>
        <v>17.893082475712781</v>
      </c>
      <c r="BK133" s="4">
        <f t="shared" ref="BK133" si="1786">+BK131*1000/BK103</f>
        <v>17.893082475712781</v>
      </c>
      <c r="BL133" s="4">
        <f t="shared" ref="BL133" si="1787">+BL131*1000/BL103</f>
        <v>20.236027610513784</v>
      </c>
      <c r="BM133" s="4">
        <f t="shared" si="1783"/>
        <v>20.276014349042036</v>
      </c>
      <c r="BN133" s="4">
        <f t="shared" ref="BN133:BP133" si="1788">+BN131*1000/BN103</f>
        <v>28.290692128858371</v>
      </c>
      <c r="BO133" s="4">
        <f t="shared" si="1788"/>
        <v>28.290692128858371</v>
      </c>
      <c r="BP133" s="4">
        <f t="shared" si="1788"/>
        <v>28.290692128858371</v>
      </c>
      <c r="BQ133" s="4">
        <f t="shared" si="1783"/>
        <v>20.276014349042036</v>
      </c>
      <c r="BR133" s="4">
        <f t="shared" ref="BR133:BS133" si="1789">+BR131*1000/BR103</f>
        <v>20.276014349042036</v>
      </c>
      <c r="BS133" s="4">
        <f t="shared" si="1789"/>
        <v>20.276014349042036</v>
      </c>
      <c r="BT133" s="4">
        <f t="shared" ref="BT133" si="1790">+BT131*1000/BT103</f>
        <v>20.276014349042036</v>
      </c>
      <c r="BU133" s="4">
        <f t="shared" ref="BU133" si="1791">+BU131*1000/BU103</f>
        <v>28.290692128858371</v>
      </c>
      <c r="BV133" s="4">
        <f t="shared" ref="BV133" si="1792">+BV131*1000/BV103</f>
        <v>22.396022049745415</v>
      </c>
      <c r="BW133" s="4">
        <f t="shared" ref="BW133:CF133" si="1793">+BW131*1000/BW103</f>
        <v>28.13811579696738</v>
      </c>
      <c r="BX133" s="4">
        <f t="shared" ref="BX133:BZ133" si="1794">+BX131*1000/BX103</f>
        <v>35.249577229902066</v>
      </c>
      <c r="BY133" s="4">
        <f t="shared" si="1794"/>
        <v>35.249577229902066</v>
      </c>
      <c r="BZ133" s="4">
        <f t="shared" si="1794"/>
        <v>35.249577229902066</v>
      </c>
      <c r="CA133" s="4">
        <f t="shared" si="1793"/>
        <v>28.13811579696738</v>
      </c>
      <c r="CB133" s="4">
        <f t="shared" ref="CB133:CC133" si="1795">+CB131*1000/CB103</f>
        <v>28.13811579696738</v>
      </c>
      <c r="CC133" s="4">
        <f t="shared" si="1795"/>
        <v>28.13811579696738</v>
      </c>
      <c r="CD133" s="4">
        <f t="shared" ref="CD133" si="1796">+CD131*1000/CD103</f>
        <v>28.13811579696738</v>
      </c>
      <c r="CE133" s="4">
        <f t="shared" ref="CE133" si="1797">+CE131*1000/CE103</f>
        <v>35.249577229902066</v>
      </c>
      <c r="CF133" s="4">
        <f t="shared" si="1793"/>
        <v>40.438061223380224</v>
      </c>
      <c r="CG133" s="4">
        <f t="shared" ref="CG133" si="1798">+CG131*1000/CG103</f>
        <v>30.300146433881146</v>
      </c>
    </row>
    <row r="134" spans="1:85">
      <c r="A134" s="2" t="s">
        <v>174</v>
      </c>
      <c r="C134" s="4">
        <f t="shared" ref="C134:J134" si="1799">+C132*1000/C103</f>
        <v>14.822041762408073</v>
      </c>
      <c r="D134" s="4">
        <f t="shared" si="1799"/>
        <v>14.822041762408073</v>
      </c>
      <c r="E134" s="4">
        <f t="shared" si="1799"/>
        <v>14.822041762408073</v>
      </c>
      <c r="F134" s="4">
        <f t="shared" si="1799"/>
        <v>14.822041762408073</v>
      </c>
      <c r="G134" s="4">
        <f t="shared" si="1799"/>
        <v>14.822041762408073</v>
      </c>
      <c r="H134" s="4">
        <f t="shared" si="1799"/>
        <v>14.822041762408073</v>
      </c>
      <c r="I134" s="4">
        <f t="shared" si="1799"/>
        <v>14.822041762408073</v>
      </c>
      <c r="J134" s="4">
        <f t="shared" si="1799"/>
        <v>14.822041762408073</v>
      </c>
      <c r="K134" s="4">
        <f t="shared" ref="K134:L134" si="1800">+K132*1000/K103</f>
        <v>14.822041762408073</v>
      </c>
      <c r="L134" s="4">
        <f t="shared" si="1800"/>
        <v>14.822041762408073</v>
      </c>
      <c r="M134" s="4">
        <f t="shared" ref="M134:U134" si="1801">+M132*1000/M103</f>
        <v>14.68147605969587</v>
      </c>
      <c r="N134" s="4">
        <f t="shared" ref="N134:P134" si="1802">+N132*1000/N103</f>
        <v>14.68147605969587</v>
      </c>
      <c r="O134" s="4">
        <f t="shared" si="1802"/>
        <v>14.68147605969587</v>
      </c>
      <c r="P134" s="4">
        <f t="shared" si="1802"/>
        <v>14.68147605969587</v>
      </c>
      <c r="Q134" s="4">
        <f t="shared" si="1801"/>
        <v>14.68147605969587</v>
      </c>
      <c r="R134" s="4">
        <f t="shared" ref="R134:S134" si="1803">+R132*1000/R103</f>
        <v>14.68147605969587</v>
      </c>
      <c r="S134" s="4">
        <f t="shared" si="1803"/>
        <v>14.68147605969587</v>
      </c>
      <c r="T134" s="4">
        <f t="shared" ref="T134" si="1804">+T132*1000/T103</f>
        <v>14.68147605969587</v>
      </c>
      <c r="U134" s="4">
        <f t="shared" si="1801"/>
        <v>14.68147605969587</v>
      </c>
      <c r="V134" s="4">
        <f t="shared" ref="V134" si="1805">+V132*1000/V103</f>
        <v>14.68147605969587</v>
      </c>
      <c r="W134" s="4">
        <f>+W132*1000/W103</f>
        <v>16.432157284918265</v>
      </c>
      <c r="X134" s="4">
        <f t="shared" ref="X134" si="1806">+X132*1000/X103</f>
        <v>16.432157284918265</v>
      </c>
      <c r="Y134" s="4">
        <f t="shared" ref="Y134:AA134" si="1807">+Y132*1000/Y103</f>
        <v>16.432157284918265</v>
      </c>
      <c r="Z134" s="4">
        <f t="shared" si="1807"/>
        <v>16.432157284918265</v>
      </c>
      <c r="AA134" s="4">
        <f t="shared" si="1807"/>
        <v>16.432157284918265</v>
      </c>
      <c r="AB134" s="4">
        <f t="shared" ref="W134:AF134" si="1808">+AB132*1000/AB103</f>
        <v>16.432157284918265</v>
      </c>
      <c r="AC134" s="4">
        <f t="shared" ref="AC134:AD134" si="1809">+AC132*1000/AC103</f>
        <v>16.432157284918265</v>
      </c>
      <c r="AD134" s="4">
        <f t="shared" si="1809"/>
        <v>16.432157284918265</v>
      </c>
      <c r="AE134" s="4">
        <f t="shared" ref="AE134" si="1810">+AE132*1000/AE103</f>
        <v>16.432157284918265</v>
      </c>
      <c r="AF134" s="4">
        <f t="shared" si="1808"/>
        <v>16.432157284918265</v>
      </c>
      <c r="AG134" s="4">
        <f t="shared" ref="AG134" si="1811">+AG132*1000/AG103</f>
        <v>16.432157284918265</v>
      </c>
      <c r="AH134" s="4">
        <f t="shared" ref="AH134:AQ134" si="1812">+AH132*1000/AH103</f>
        <v>16.432157284918265</v>
      </c>
      <c r="AI134" s="4">
        <f t="shared" ref="AI134" si="1813">+AI132*1000/AI103</f>
        <v>16.432157284918265</v>
      </c>
      <c r="AJ134" s="4">
        <f t="shared" ref="AJ134:AL134" si="1814">+AJ132*1000/AJ103</f>
        <v>16.432157284918265</v>
      </c>
      <c r="AK134" s="4">
        <f t="shared" si="1814"/>
        <v>16.432157284918265</v>
      </c>
      <c r="AL134" s="4">
        <f t="shared" si="1814"/>
        <v>16.432157284918265</v>
      </c>
      <c r="AM134" s="4">
        <f t="shared" si="1812"/>
        <v>16.432157284918265</v>
      </c>
      <c r="AN134" s="4">
        <f t="shared" ref="AN134:AO134" si="1815">+AN132*1000/AN103</f>
        <v>16.432157284918265</v>
      </c>
      <c r="AO134" s="4">
        <f t="shared" si="1815"/>
        <v>16.432157284918265</v>
      </c>
      <c r="AP134" s="4">
        <f t="shared" ref="AP134" si="1816">+AP132*1000/AP103</f>
        <v>16.432157284918265</v>
      </c>
      <c r="AQ134" s="4">
        <f t="shared" si="1812"/>
        <v>16.432157284918265</v>
      </c>
      <c r="AR134" s="4">
        <f t="shared" ref="AR134" si="1817">+AR132*1000/AR103</f>
        <v>16.432157284918265</v>
      </c>
      <c r="AS134" s="4">
        <f t="shared" ref="AS134:BB134" si="1818">+AS132*1000/AS103</f>
        <v>16.432157284918265</v>
      </c>
      <c r="AT134" s="4">
        <f t="shared" ref="AT134" si="1819">+AT132*1000/AT103</f>
        <v>16.432157284918265</v>
      </c>
      <c r="AU134" s="4">
        <f t="shared" ref="AU134:AW134" si="1820">+AU132*1000/AU103</f>
        <v>16.432157284918265</v>
      </c>
      <c r="AV134" s="4">
        <f t="shared" si="1820"/>
        <v>16.432157284918265</v>
      </c>
      <c r="AW134" s="4">
        <f t="shared" si="1820"/>
        <v>16.432157284918265</v>
      </c>
      <c r="AX134" s="4">
        <f t="shared" si="1818"/>
        <v>16.432157284918265</v>
      </c>
      <c r="AY134" s="4">
        <f t="shared" ref="AY134:AZ134" si="1821">+AY132*1000/AY103</f>
        <v>16.432157284918265</v>
      </c>
      <c r="AZ134" s="4">
        <f t="shared" si="1821"/>
        <v>16.432157284918265</v>
      </c>
      <c r="BA134" s="4">
        <f t="shared" ref="BA134" si="1822">+BA132*1000/BA103</f>
        <v>16.432157284918265</v>
      </c>
      <c r="BB134" s="4">
        <f t="shared" si="1818"/>
        <v>16.432157284918265</v>
      </c>
      <c r="BC134" s="4">
        <f t="shared" ref="BC134" si="1823">+BC132*1000/BC103</f>
        <v>16.432157284918265</v>
      </c>
      <c r="BD134" s="4">
        <f t="shared" ref="BD134:BQ134" si="1824">+BD132*1000/BD103</f>
        <v>14.714562598265152</v>
      </c>
      <c r="BE134" s="4">
        <f t="shared" ref="BE134:BG134" si="1825">+BE132*1000/BE103</f>
        <v>14.714562598265152</v>
      </c>
      <c r="BF134" s="4">
        <f t="shared" si="1825"/>
        <v>14.714562598265152</v>
      </c>
      <c r="BG134" s="4">
        <f t="shared" si="1825"/>
        <v>14.714562598265152</v>
      </c>
      <c r="BH134" s="4">
        <f t="shared" si="1824"/>
        <v>14.714562598265152</v>
      </c>
      <c r="BI134" s="4">
        <f t="shared" ref="BI134:BJ134" si="1826">+BI132*1000/BI103</f>
        <v>14.714562598265152</v>
      </c>
      <c r="BJ134" s="4">
        <f t="shared" si="1826"/>
        <v>14.714562598265152</v>
      </c>
      <c r="BK134" s="4">
        <f t="shared" ref="BK134" si="1827">+BK132*1000/BK103</f>
        <v>14.714562598265152</v>
      </c>
      <c r="BL134" s="4">
        <f t="shared" ref="BL134" si="1828">+BL132*1000/BL103</f>
        <v>14.714562598265152</v>
      </c>
      <c r="BM134" s="4">
        <f t="shared" si="1824"/>
        <v>14.714562598265152</v>
      </c>
      <c r="BN134" s="4">
        <f t="shared" ref="BN134:BP134" si="1829">+BN132*1000/BN103</f>
        <v>14.714562598265152</v>
      </c>
      <c r="BO134" s="4">
        <f t="shared" si="1829"/>
        <v>14.714562598265152</v>
      </c>
      <c r="BP134" s="4">
        <f t="shared" si="1829"/>
        <v>14.714562598265152</v>
      </c>
      <c r="BQ134" s="4">
        <f t="shared" si="1824"/>
        <v>14.714562598265152</v>
      </c>
      <c r="BR134" s="4">
        <f t="shared" ref="BR134:BS134" si="1830">+BR132*1000/BR103</f>
        <v>14.714562598265152</v>
      </c>
      <c r="BS134" s="4">
        <f t="shared" si="1830"/>
        <v>14.714562598265152</v>
      </c>
      <c r="BT134" s="4">
        <f t="shared" ref="BT134" si="1831">+BT132*1000/BT103</f>
        <v>14.714562598265152</v>
      </c>
      <c r="BU134" s="4">
        <f t="shared" ref="BU134" si="1832">+BU132*1000/BU103</f>
        <v>14.714562598265152</v>
      </c>
      <c r="BV134" s="4">
        <f t="shared" ref="BV134" si="1833">+BV132*1000/BV103</f>
        <v>14.714562598265152</v>
      </c>
      <c r="BW134" s="4">
        <f t="shared" ref="BW134:CF134" si="1834">+BW132*1000/BW103</f>
        <v>17.848235020419907</v>
      </c>
      <c r="BX134" s="4">
        <f t="shared" ref="BX134:BZ134" si="1835">+BX132*1000/BX103</f>
        <v>17.848235020419907</v>
      </c>
      <c r="BY134" s="4">
        <f t="shared" si="1835"/>
        <v>17.848235020419907</v>
      </c>
      <c r="BZ134" s="4">
        <f t="shared" si="1835"/>
        <v>17.848235020419907</v>
      </c>
      <c r="CA134" s="4">
        <f t="shared" si="1834"/>
        <v>17.848235020419907</v>
      </c>
      <c r="CB134" s="4">
        <f t="shared" ref="CB134:CC134" si="1836">+CB132*1000/CB103</f>
        <v>17.848235020419907</v>
      </c>
      <c r="CC134" s="4">
        <f t="shared" si="1836"/>
        <v>17.848235020419907</v>
      </c>
      <c r="CD134" s="4">
        <f t="shared" ref="CD134" si="1837">+CD132*1000/CD103</f>
        <v>17.848235020419907</v>
      </c>
      <c r="CE134" s="4">
        <f t="shared" ref="CE134" si="1838">+CE132*1000/CE103</f>
        <v>17.848235020419907</v>
      </c>
      <c r="CF134" s="4">
        <f t="shared" si="1834"/>
        <v>17.848235020419907</v>
      </c>
      <c r="CG134" s="4">
        <f t="shared" ref="CG134" si="1839">+CG132*1000/CG103</f>
        <v>17.848235020419907</v>
      </c>
    </row>
    <row r="135" spans="1:85">
      <c r="A135" s="2" t="s">
        <v>175</v>
      </c>
      <c r="C135" s="4">
        <f t="shared" ref="C135:J135" si="1840">+C133+C134</f>
        <v>33.385746710328327</v>
      </c>
      <c r="D135" s="4">
        <f t="shared" si="1840"/>
        <v>42.56219036661453</v>
      </c>
      <c r="E135" s="4">
        <f t="shared" si="1840"/>
        <v>42.56219036661453</v>
      </c>
      <c r="F135" s="4">
        <f t="shared" si="1840"/>
        <v>42.56219036661453</v>
      </c>
      <c r="G135" s="4">
        <f t="shared" si="1840"/>
        <v>33.385746710328327</v>
      </c>
      <c r="H135" s="4">
        <f t="shared" si="1840"/>
        <v>33.385746710328327</v>
      </c>
      <c r="I135" s="4">
        <f t="shared" si="1840"/>
        <v>33.385746710328327</v>
      </c>
      <c r="J135" s="4">
        <f t="shared" si="1840"/>
        <v>33.385746710328327</v>
      </c>
      <c r="K135" s="4">
        <f t="shared" ref="K135:L135" si="1841">+K133+K134</f>
        <v>42.56219036661453</v>
      </c>
      <c r="L135" s="4">
        <f t="shared" si="1841"/>
        <v>35.699828540528365</v>
      </c>
      <c r="M135" s="4">
        <f t="shared" ref="M135:U135" si="1842">+M133+M134</f>
        <v>39.79741102909248</v>
      </c>
      <c r="N135" s="4">
        <f t="shared" ref="N135:P135" si="1843">+N133+N134</f>
        <v>44.348900247104119</v>
      </c>
      <c r="O135" s="4">
        <f t="shared" si="1843"/>
        <v>44.348900247104119</v>
      </c>
      <c r="P135" s="4">
        <f t="shared" si="1843"/>
        <v>44.348900247104119</v>
      </c>
      <c r="Q135" s="4">
        <f t="shared" si="1842"/>
        <v>39.79741102909248</v>
      </c>
      <c r="R135" s="4">
        <f t="shared" ref="R135:S135" si="1844">+R133+R134</f>
        <v>39.79741102909248</v>
      </c>
      <c r="S135" s="4">
        <f t="shared" si="1844"/>
        <v>39.79741102909248</v>
      </c>
      <c r="T135" s="4">
        <f t="shared" ref="T135" si="1845">+T133+T134</f>
        <v>39.79741102909248</v>
      </c>
      <c r="U135" s="4">
        <f t="shared" si="1842"/>
        <v>44.348900247104119</v>
      </c>
      <c r="V135" s="4">
        <f t="shared" ref="V135" si="1846">+V133+V134</f>
        <v>41.313254414015304</v>
      </c>
      <c r="W135" s="4">
        <f>+W133+W134</f>
        <v>42.712329635422023</v>
      </c>
      <c r="X135" s="4">
        <f t="shared" ref="X135" si="1847">+X133+X134</f>
        <v>53.69581342198029</v>
      </c>
      <c r="Y135" s="4">
        <f t="shared" ref="Y135:AA135" si="1848">+Y133+Y134</f>
        <v>49.033266323524359</v>
      </c>
      <c r="Z135" s="4">
        <f t="shared" si="1848"/>
        <v>49.033266323524359</v>
      </c>
      <c r="AA135" s="4">
        <f t="shared" si="1848"/>
        <v>49.033266323524359</v>
      </c>
      <c r="AB135" s="4">
        <f t="shared" ref="W135:AF135" si="1849">+AB133+AB134</f>
        <v>42.712329635422023</v>
      </c>
      <c r="AC135" s="4">
        <f t="shared" ref="AC135:AD135" si="1850">+AC133+AC134</f>
        <v>42.712329635422023</v>
      </c>
      <c r="AD135" s="4">
        <f t="shared" si="1850"/>
        <v>42.712329635422023</v>
      </c>
      <c r="AE135" s="4">
        <f t="shared" ref="AE135" si="1851">+AE133+AE134</f>
        <v>42.712329635422023</v>
      </c>
      <c r="AF135" s="4">
        <f t="shared" si="1849"/>
        <v>49.033266323524359</v>
      </c>
      <c r="AG135" s="4">
        <f t="shared" ref="AG135" si="1852">+AG133+AG134</f>
        <v>44.655010305538596</v>
      </c>
      <c r="AH135" s="4">
        <f t="shared" ref="AH135:AQ135" si="1853">+AH133+AH134</f>
        <v>45.244283942008444</v>
      </c>
      <c r="AI135" s="4">
        <f t="shared" ref="AI135" si="1854">+AI133+AI134</f>
        <v>53.870641427210614</v>
      </c>
      <c r="AJ135" s="4">
        <f t="shared" ref="AJ135:AL135" si="1855">+AJ133+AJ134</f>
        <v>49.805240934437691</v>
      </c>
      <c r="AK135" s="4">
        <f t="shared" si="1855"/>
        <v>49.805240934437691</v>
      </c>
      <c r="AL135" s="4">
        <f t="shared" si="1855"/>
        <v>49.805240934437691</v>
      </c>
      <c r="AM135" s="4">
        <f t="shared" si="1853"/>
        <v>45.244283942008444</v>
      </c>
      <c r="AN135" s="4">
        <f t="shared" ref="AN135:AO135" si="1856">+AN133+AN134</f>
        <v>45.244283942008444</v>
      </c>
      <c r="AO135" s="4">
        <f t="shared" si="1856"/>
        <v>45.244283942008444</v>
      </c>
      <c r="AP135" s="4">
        <f t="shared" ref="AP135" si="1857">+AP133+AP134</f>
        <v>45.244283942008444</v>
      </c>
      <c r="AQ135" s="4">
        <f t="shared" si="1853"/>
        <v>49.805240934437691</v>
      </c>
      <c r="AR135" s="4">
        <f t="shared" ref="AR135" si="1858">+AR133+AR134</f>
        <v>46.841404989223292</v>
      </c>
      <c r="AS135" s="4">
        <f t="shared" ref="AS135:BB135" si="1859">+AS133+AS134</f>
        <v>48.020178528937763</v>
      </c>
      <c r="AT135" s="4">
        <f t="shared" ref="AT135" si="1860">+AT133+AT134</f>
        <v>54.046289664124615</v>
      </c>
      <c r="AU135" s="4">
        <f t="shared" ref="AU135:AW135" si="1861">+AU133+AU134</f>
        <v>50.595495438810758</v>
      </c>
      <c r="AV135" s="4">
        <f t="shared" si="1861"/>
        <v>50.595495438810758</v>
      </c>
      <c r="AW135" s="4">
        <f t="shared" si="1861"/>
        <v>50.595495438810758</v>
      </c>
      <c r="AX135" s="4">
        <f t="shared" si="1859"/>
        <v>48.020178528937763</v>
      </c>
      <c r="AY135" s="4">
        <f t="shared" ref="AY135:AZ135" si="1862">+AY133+AY134</f>
        <v>48.020178528937763</v>
      </c>
      <c r="AZ135" s="4">
        <f t="shared" si="1862"/>
        <v>48.020178528937763</v>
      </c>
      <c r="BA135" s="4">
        <f t="shared" ref="BA135" si="1863">+BA133+BA134</f>
        <v>48.020178528937763</v>
      </c>
      <c r="BB135" s="4">
        <f t="shared" si="1859"/>
        <v>50.595495438810758</v>
      </c>
      <c r="BC135" s="4">
        <f t="shared" ref="BC135" si="1864">+BC133+BC134</f>
        <v>49.19717736514032</v>
      </c>
      <c r="BD135" s="4">
        <f t="shared" ref="BD135:BQ135" si="1865">+BD133+BD134</f>
        <v>32.607645073977935</v>
      </c>
      <c r="BE135" s="4">
        <f t="shared" ref="BE135:BG135" si="1866">+BE133+BE134</f>
        <v>39.680400501244215</v>
      </c>
      <c r="BF135" s="4">
        <f t="shared" si="1866"/>
        <v>39.680400501244215</v>
      </c>
      <c r="BG135" s="4">
        <f t="shared" si="1866"/>
        <v>39.680400501244215</v>
      </c>
      <c r="BH135" s="4">
        <f t="shared" si="1865"/>
        <v>32.607645073977935</v>
      </c>
      <c r="BI135" s="4">
        <f t="shared" ref="BI135:BJ135" si="1867">+BI133+BI134</f>
        <v>32.607645073977935</v>
      </c>
      <c r="BJ135" s="4">
        <f t="shared" si="1867"/>
        <v>32.607645073977935</v>
      </c>
      <c r="BK135" s="4">
        <f t="shared" ref="BK135" si="1868">+BK133+BK134</f>
        <v>32.607645073977935</v>
      </c>
      <c r="BL135" s="4">
        <f t="shared" ref="BL135" si="1869">+BL133+BL134</f>
        <v>34.950590208778934</v>
      </c>
      <c r="BM135" s="4">
        <f t="shared" si="1865"/>
        <v>34.99057694730719</v>
      </c>
      <c r="BN135" s="4">
        <f t="shared" ref="BN135:BP135" si="1870">+BN133+BN134</f>
        <v>43.005254727123521</v>
      </c>
      <c r="BO135" s="4">
        <f t="shared" si="1870"/>
        <v>43.005254727123521</v>
      </c>
      <c r="BP135" s="4">
        <f t="shared" si="1870"/>
        <v>43.005254727123521</v>
      </c>
      <c r="BQ135" s="4">
        <f t="shared" si="1865"/>
        <v>34.99057694730719</v>
      </c>
      <c r="BR135" s="4">
        <f t="shared" ref="BR135:BS135" si="1871">+BR133+BR134</f>
        <v>34.99057694730719</v>
      </c>
      <c r="BS135" s="4">
        <f t="shared" si="1871"/>
        <v>34.99057694730719</v>
      </c>
      <c r="BT135" s="4">
        <f t="shared" ref="BT135" si="1872">+BT133+BT134</f>
        <v>34.99057694730719</v>
      </c>
      <c r="BU135" s="4">
        <f t="shared" ref="BU135" si="1873">+BU133+BU134</f>
        <v>43.005254727123521</v>
      </c>
      <c r="BV135" s="4">
        <f t="shared" ref="BV135" si="1874">+BV133+BV134</f>
        <v>37.110584648010565</v>
      </c>
      <c r="BW135" s="4">
        <f t="shared" ref="BW135:CF135" si="1875">+BW133+BW134</f>
        <v>45.98635081738729</v>
      </c>
      <c r="BX135" s="4">
        <f t="shared" ref="BX135:BZ135" si="1876">+BX133+BX134</f>
        <v>53.097812250321972</v>
      </c>
      <c r="BY135" s="4">
        <f t="shared" si="1876"/>
        <v>53.097812250321972</v>
      </c>
      <c r="BZ135" s="4">
        <f t="shared" si="1876"/>
        <v>53.097812250321972</v>
      </c>
      <c r="CA135" s="4">
        <f t="shared" si="1875"/>
        <v>45.98635081738729</v>
      </c>
      <c r="CB135" s="4">
        <f t="shared" ref="CB135:CC135" si="1877">+CB133+CB134</f>
        <v>45.98635081738729</v>
      </c>
      <c r="CC135" s="4">
        <f t="shared" si="1877"/>
        <v>45.98635081738729</v>
      </c>
      <c r="CD135" s="4">
        <f t="shared" ref="CD135" si="1878">+CD133+CD134</f>
        <v>45.98635081738729</v>
      </c>
      <c r="CE135" s="4">
        <f t="shared" ref="CE135" si="1879">+CE133+CE134</f>
        <v>53.097812250321972</v>
      </c>
      <c r="CF135" s="4">
        <f t="shared" si="1875"/>
        <v>58.28629624380013</v>
      </c>
      <c r="CG135" s="4">
        <f t="shared" ref="CG135" si="1880">+CG133+CG134</f>
        <v>48.148381454301052</v>
      </c>
    </row>
    <row r="136" spans="1:85">
      <c r="A136" s="2" t="s">
        <v>176</v>
      </c>
      <c r="B136" s="2" t="s">
        <v>177</v>
      </c>
      <c r="C136" s="3">
        <f t="shared" ref="C136:CG136" si="1881">VS_svin_tot_omsat_lager</f>
        <v>0.66286302531667807</v>
      </c>
      <c r="D136" s="3">
        <f t="shared" si="1881"/>
        <v>0.66286302531667807</v>
      </c>
      <c r="E136" s="3">
        <f t="shared" si="1881"/>
        <v>0.66286302531667807</v>
      </c>
      <c r="F136" s="3">
        <f t="shared" si="1881"/>
        <v>0.66286302531667807</v>
      </c>
      <c r="G136" s="3">
        <f t="shared" si="1881"/>
        <v>0.66286302531667807</v>
      </c>
      <c r="H136" s="3">
        <f t="shared" si="1881"/>
        <v>0.66286302531667807</v>
      </c>
      <c r="I136" s="3">
        <f t="shared" si="1881"/>
        <v>0.66286302531667807</v>
      </c>
      <c r="J136" s="3">
        <f t="shared" si="1881"/>
        <v>0.66286302531667807</v>
      </c>
      <c r="K136" s="3">
        <f t="shared" si="1881"/>
        <v>0.66286302531667807</v>
      </c>
      <c r="L136" s="3">
        <f t="shared" si="1881"/>
        <v>0.66286302531667807</v>
      </c>
      <c r="M136" s="3">
        <f t="shared" si="1881"/>
        <v>0.66286302531667807</v>
      </c>
      <c r="N136" s="3">
        <f t="shared" si="1881"/>
        <v>0.66286302531667807</v>
      </c>
      <c r="O136" s="3">
        <f t="shared" si="1881"/>
        <v>0.66286302531667807</v>
      </c>
      <c r="P136" s="3">
        <f t="shared" si="1881"/>
        <v>0.66286302531667807</v>
      </c>
      <c r="Q136" s="3">
        <f t="shared" si="1881"/>
        <v>0.66286302531667807</v>
      </c>
      <c r="R136" s="3">
        <f t="shared" si="1881"/>
        <v>0.66286302531667807</v>
      </c>
      <c r="S136" s="3">
        <f t="shared" si="1881"/>
        <v>0.66286302531667807</v>
      </c>
      <c r="T136" s="3">
        <f t="shared" si="1881"/>
        <v>0.66286302531667807</v>
      </c>
      <c r="U136" s="3">
        <f t="shared" si="1881"/>
        <v>0.66286302531667807</v>
      </c>
      <c r="V136" s="3">
        <f t="shared" si="1881"/>
        <v>0.66286302531667807</v>
      </c>
      <c r="W136" s="3">
        <f t="shared" si="1881"/>
        <v>0.66286302531667807</v>
      </c>
      <c r="X136" s="3">
        <f t="shared" si="1881"/>
        <v>0.66286302531667807</v>
      </c>
      <c r="Y136" s="3">
        <f t="shared" si="1881"/>
        <v>0.66286302531667807</v>
      </c>
      <c r="Z136" s="3">
        <f t="shared" si="1881"/>
        <v>0.66286302531667807</v>
      </c>
      <c r="AA136" s="3">
        <f t="shared" si="1881"/>
        <v>0.66286302531667807</v>
      </c>
      <c r="AB136" s="3">
        <f t="shared" si="1881"/>
        <v>0.66286302531667807</v>
      </c>
      <c r="AC136" s="3">
        <f t="shared" si="1881"/>
        <v>0.66286302531667807</v>
      </c>
      <c r="AD136" s="3">
        <f t="shared" si="1881"/>
        <v>0.66286302531667807</v>
      </c>
      <c r="AE136" s="3">
        <f t="shared" si="1881"/>
        <v>0.66286302531667807</v>
      </c>
      <c r="AF136" s="3">
        <f t="shared" si="1881"/>
        <v>0.66286302531667807</v>
      </c>
      <c r="AG136" s="3">
        <f t="shared" si="1881"/>
        <v>0.66286302531667807</v>
      </c>
      <c r="AH136" s="3">
        <f t="shared" si="1881"/>
        <v>0.66286302531667807</v>
      </c>
      <c r="AI136" s="3">
        <f t="shared" si="1881"/>
        <v>0.66286302531667807</v>
      </c>
      <c r="AJ136" s="3">
        <f t="shared" si="1881"/>
        <v>0.66286302531667807</v>
      </c>
      <c r="AK136" s="3">
        <f t="shared" si="1881"/>
        <v>0.66286302531667807</v>
      </c>
      <c r="AL136" s="3">
        <f t="shared" si="1881"/>
        <v>0.66286302531667807</v>
      </c>
      <c r="AM136" s="3">
        <f t="shared" si="1881"/>
        <v>0.66286302531667807</v>
      </c>
      <c r="AN136" s="3">
        <f t="shared" si="1881"/>
        <v>0.66286302531667807</v>
      </c>
      <c r="AO136" s="3">
        <f t="shared" si="1881"/>
        <v>0.66286302531667807</v>
      </c>
      <c r="AP136" s="3">
        <f t="shared" si="1881"/>
        <v>0.66286302531667807</v>
      </c>
      <c r="AQ136" s="3">
        <f t="shared" si="1881"/>
        <v>0.66286302531667807</v>
      </c>
      <c r="AR136" s="3">
        <f t="shared" si="1881"/>
        <v>0.66286302531667807</v>
      </c>
      <c r="AS136" s="3">
        <f t="shared" si="1881"/>
        <v>0.66286302531667807</v>
      </c>
      <c r="AT136" s="3">
        <f t="shared" si="1881"/>
        <v>0.66286302531667807</v>
      </c>
      <c r="AU136" s="3">
        <f t="shared" si="1881"/>
        <v>0.66286302531667807</v>
      </c>
      <c r="AV136" s="3">
        <f t="shared" si="1881"/>
        <v>0.66286302531667807</v>
      </c>
      <c r="AW136" s="3">
        <f t="shared" si="1881"/>
        <v>0.66286302531667807</v>
      </c>
      <c r="AX136" s="3">
        <f t="shared" si="1881"/>
        <v>0.66286302531667807</v>
      </c>
      <c r="AY136" s="3">
        <f t="shared" si="1881"/>
        <v>0.66286302531667807</v>
      </c>
      <c r="AZ136" s="3">
        <f t="shared" si="1881"/>
        <v>0.66286302531667807</v>
      </c>
      <c r="BA136" s="3">
        <f t="shared" si="1881"/>
        <v>0.66286302531667807</v>
      </c>
      <c r="BB136" s="3">
        <f t="shared" si="1881"/>
        <v>0.66286302531667807</v>
      </c>
      <c r="BC136" s="3">
        <f t="shared" si="1881"/>
        <v>0.66286302531667807</v>
      </c>
      <c r="BD136" s="3">
        <f t="shared" si="1881"/>
        <v>0.66286302531667807</v>
      </c>
      <c r="BE136" s="3">
        <f t="shared" si="1881"/>
        <v>0.66286302531667807</v>
      </c>
      <c r="BF136" s="3">
        <f t="shared" si="1881"/>
        <v>0.66286302531667807</v>
      </c>
      <c r="BG136" s="3">
        <f t="shared" si="1881"/>
        <v>0.66286302531667807</v>
      </c>
      <c r="BH136" s="3">
        <f t="shared" si="1881"/>
        <v>0.66286302531667807</v>
      </c>
      <c r="BI136" s="3">
        <f t="shared" si="1881"/>
        <v>0.66286302531667807</v>
      </c>
      <c r="BJ136" s="3">
        <f t="shared" si="1881"/>
        <v>0.66286302531667807</v>
      </c>
      <c r="BK136" s="3">
        <f t="shared" si="1881"/>
        <v>0.66286302531667807</v>
      </c>
      <c r="BL136" s="3">
        <f t="shared" si="1881"/>
        <v>0.66286302531667807</v>
      </c>
      <c r="BM136" s="3">
        <f t="shared" si="1881"/>
        <v>0.66286302531667807</v>
      </c>
      <c r="BN136" s="3">
        <f t="shared" si="1881"/>
        <v>0.66286302531667807</v>
      </c>
      <c r="BO136" s="3">
        <f t="shared" si="1881"/>
        <v>0.66286302531667807</v>
      </c>
      <c r="BP136" s="3">
        <f t="shared" si="1881"/>
        <v>0.66286302531667807</v>
      </c>
      <c r="BQ136" s="3">
        <f t="shared" si="1881"/>
        <v>0.66286302531667807</v>
      </c>
      <c r="BR136" s="3">
        <f t="shared" si="1881"/>
        <v>0.66286302531667807</v>
      </c>
      <c r="BS136" s="3">
        <f t="shared" si="1881"/>
        <v>0.66286302531667807</v>
      </c>
      <c r="BT136" s="3">
        <f t="shared" si="1881"/>
        <v>0.66286302531667807</v>
      </c>
      <c r="BU136" s="3">
        <f t="shared" si="1881"/>
        <v>0.66286302531667807</v>
      </c>
      <c r="BV136" s="3">
        <f t="shared" si="1881"/>
        <v>0.66286302531667807</v>
      </c>
      <c r="BW136" s="3">
        <f t="shared" si="1881"/>
        <v>0.66286302531667807</v>
      </c>
      <c r="BX136" s="3">
        <f t="shared" si="1881"/>
        <v>0.66286302531667807</v>
      </c>
      <c r="BY136" s="3">
        <f t="shared" si="1881"/>
        <v>0.66286302531667807</v>
      </c>
      <c r="BZ136" s="3">
        <f t="shared" si="1881"/>
        <v>0.66286302531667807</v>
      </c>
      <c r="CA136" s="3">
        <f t="shared" si="1881"/>
        <v>0.66286302531667807</v>
      </c>
      <c r="CB136" s="3">
        <f t="shared" si="1881"/>
        <v>0.66286302531667807</v>
      </c>
      <c r="CC136" s="3">
        <f t="shared" si="1881"/>
        <v>0.66286302531667807</v>
      </c>
      <c r="CD136" s="3">
        <f t="shared" si="1881"/>
        <v>0.66286302531667807</v>
      </c>
      <c r="CE136" s="3">
        <f t="shared" si="1881"/>
        <v>0.66286302531667807</v>
      </c>
      <c r="CF136" s="3">
        <f t="shared" si="1881"/>
        <v>0.66286302531667807</v>
      </c>
      <c r="CG136" s="3">
        <f t="shared" si="1881"/>
        <v>0.66286302531667807</v>
      </c>
    </row>
    <row r="137" spans="1:85">
      <c r="A137" s="2" t="s">
        <v>178</v>
      </c>
      <c r="C137" s="4">
        <f t="shared" ref="C137:J137" si="1882">+C136*C133</f>
        <v>12.305193622864605</v>
      </c>
      <c r="D137" s="4">
        <f t="shared" si="1882"/>
        <v>18.387918826518515</v>
      </c>
      <c r="E137" s="4">
        <f t="shared" si="1882"/>
        <v>18.387918826518515</v>
      </c>
      <c r="F137" s="4">
        <f t="shared" si="1882"/>
        <v>18.387918826518515</v>
      </c>
      <c r="G137" s="4">
        <f t="shared" si="1882"/>
        <v>12.305193622864605</v>
      </c>
      <c r="H137" s="4">
        <f t="shared" si="1882"/>
        <v>12.305193622864605</v>
      </c>
      <c r="I137" s="4">
        <f t="shared" si="1882"/>
        <v>12.305193622864605</v>
      </c>
      <c r="J137" s="4">
        <f t="shared" si="1882"/>
        <v>12.305193622864605</v>
      </c>
      <c r="K137" s="4">
        <f t="shared" ref="K137:L137" si="1883">+K136*K133</f>
        <v>18.387918826518515</v>
      </c>
      <c r="L137" s="4">
        <f t="shared" si="1883"/>
        <v>13.839112905661358</v>
      </c>
      <c r="M137" s="4">
        <f t="shared" ref="M137:U137" si="1884">+M136*M133</f>
        <v>16.648424637471184</v>
      </c>
      <c r="N137" s="4">
        <f t="shared" ref="N137:P137" si="1885">+N136*N133</f>
        <v>19.665438550218624</v>
      </c>
      <c r="O137" s="4">
        <f t="shared" si="1885"/>
        <v>19.665438550218624</v>
      </c>
      <c r="P137" s="4">
        <f t="shared" si="1885"/>
        <v>19.665438550218624</v>
      </c>
      <c r="Q137" s="4">
        <f t="shared" si="1884"/>
        <v>16.648424637471184</v>
      </c>
      <c r="R137" s="4">
        <f t="shared" ref="R137:S137" si="1886">+R136*R133</f>
        <v>16.648424637471184</v>
      </c>
      <c r="S137" s="4">
        <f t="shared" si="1886"/>
        <v>16.648424637471184</v>
      </c>
      <c r="T137" s="4">
        <f t="shared" ref="T137" si="1887">+T136*T133</f>
        <v>16.648424637471184</v>
      </c>
      <c r="U137" s="4">
        <f t="shared" si="1884"/>
        <v>19.665438550218624</v>
      </c>
      <c r="V137" s="4">
        <f t="shared" ref="V137" si="1888">+V136*V133</f>
        <v>17.6532211695074</v>
      </c>
      <c r="W137" s="4">
        <f>+W136*W133</f>
        <v>17.420154550098637</v>
      </c>
      <c r="X137" s="4">
        <f t="shared" ref="X137" si="1889">+X136*X133</f>
        <v>24.700699841373332</v>
      </c>
      <c r="Y137" s="4">
        <f t="shared" ref="Y137:AA137" si="1890">+Y136*Y133</f>
        <v>21.610069766009332</v>
      </c>
      <c r="Z137" s="4">
        <f t="shared" si="1890"/>
        <v>21.610069766009332</v>
      </c>
      <c r="AA137" s="4">
        <f t="shared" si="1890"/>
        <v>21.610069766009332</v>
      </c>
      <c r="AB137" s="4">
        <f t="shared" ref="W137:AF137" si="1891">+AB136*AB133</f>
        <v>17.420154550098637</v>
      </c>
      <c r="AC137" s="4">
        <f t="shared" ref="AC137:AD137" si="1892">+AC136*AC133</f>
        <v>17.420154550098637</v>
      </c>
      <c r="AD137" s="4">
        <f t="shared" si="1892"/>
        <v>17.420154550098637</v>
      </c>
      <c r="AE137" s="4">
        <f t="shared" ref="AE137" si="1893">+AE136*AE133</f>
        <v>17.420154550098637</v>
      </c>
      <c r="AF137" s="4">
        <f t="shared" si="1891"/>
        <v>21.610069766009332</v>
      </c>
      <c r="AG137" s="4">
        <f t="shared" ref="AG137" si="1894">+AG136*AG133</f>
        <v>18.707885736316335</v>
      </c>
      <c r="AH137" s="4">
        <f t="shared" ref="AH137:AQ137" si="1895">+AH136*AH133</f>
        <v>19.098493441726102</v>
      </c>
      <c r="AI137" s="4">
        <f t="shared" ref="AI137" si="1896">+AI136*AI133</f>
        <v>24.816586861830388</v>
      </c>
      <c r="AJ137" s="4">
        <f t="shared" ref="AJ137:AL137" si="1897">+AJ136*AJ133</f>
        <v>22.121783192067006</v>
      </c>
      <c r="AK137" s="4">
        <f t="shared" si="1897"/>
        <v>22.121783192067006</v>
      </c>
      <c r="AL137" s="4">
        <f t="shared" si="1897"/>
        <v>22.121783192067006</v>
      </c>
      <c r="AM137" s="4">
        <f t="shared" si="1895"/>
        <v>19.098493441726102</v>
      </c>
      <c r="AN137" s="4">
        <f t="shared" ref="AN137:AO137" si="1898">+AN136*AN133</f>
        <v>19.098493441726102</v>
      </c>
      <c r="AO137" s="4">
        <f t="shared" si="1898"/>
        <v>19.098493441726102</v>
      </c>
      <c r="AP137" s="4">
        <f t="shared" ref="AP137" si="1899">+AP136*AP133</f>
        <v>19.098493441726102</v>
      </c>
      <c r="AQ137" s="4">
        <f t="shared" si="1895"/>
        <v>22.121783192067006</v>
      </c>
      <c r="AR137" s="4">
        <f t="shared" ref="AR137" si="1900">+AR136*AR133</f>
        <v>20.157165930879881</v>
      </c>
      <c r="AS137" s="4">
        <f t="shared" ref="AS137:BB137" si="1901">+AS136*AS133</f>
        <v>20.938531325578264</v>
      </c>
      <c r="AT137" s="4">
        <f t="shared" ref="AT137" si="1902">+AT136*AT133</f>
        <v>24.933017583542735</v>
      </c>
      <c r="AU137" s="4">
        <f t="shared" ref="AU137:AW137" si="1903">+AU136*AU133</f>
        <v>22.64561368360587</v>
      </c>
      <c r="AV137" s="4">
        <f t="shared" si="1903"/>
        <v>22.64561368360587</v>
      </c>
      <c r="AW137" s="4">
        <f t="shared" si="1903"/>
        <v>22.64561368360587</v>
      </c>
      <c r="AX137" s="4">
        <f t="shared" si="1901"/>
        <v>20.938531325578264</v>
      </c>
      <c r="AY137" s="4">
        <f t="shared" ref="AY137:AZ137" si="1904">+AY136*AY133</f>
        <v>20.938531325578264</v>
      </c>
      <c r="AZ137" s="4">
        <f t="shared" si="1904"/>
        <v>20.938531325578264</v>
      </c>
      <c r="BA137" s="4">
        <f t="shared" ref="BA137" si="1905">+BA136*BA133</f>
        <v>20.938531325578264</v>
      </c>
      <c r="BB137" s="4">
        <f t="shared" si="1901"/>
        <v>22.64561368360587</v>
      </c>
      <c r="BC137" s="4">
        <f t="shared" ref="BC137" si="1906">+BC136*BC133</f>
        <v>21.7187203349377</v>
      </c>
      <c r="BD137" s="4">
        <f t="shared" ref="BD137:BQ137" si="1907">+BD136*BD133</f>
        <v>11.86066278209181</v>
      </c>
      <c r="BE137" s="4">
        <f t="shared" ref="BE137:BG137" si="1908">+BE136*BE133</f>
        <v>16.548930841934492</v>
      </c>
      <c r="BF137" s="4">
        <f t="shared" si="1908"/>
        <v>16.548930841934492</v>
      </c>
      <c r="BG137" s="4">
        <f t="shared" si="1908"/>
        <v>16.548930841934492</v>
      </c>
      <c r="BH137" s="4">
        <f t="shared" si="1907"/>
        <v>11.86066278209181</v>
      </c>
      <c r="BI137" s="4">
        <f t="shared" ref="BI137:BJ137" si="1909">+BI136*BI133</f>
        <v>11.86066278209181</v>
      </c>
      <c r="BJ137" s="4">
        <f t="shared" si="1909"/>
        <v>11.86066278209181</v>
      </c>
      <c r="BK137" s="4">
        <f t="shared" ref="BK137" si="1910">+BK136*BK133</f>
        <v>11.86066278209181</v>
      </c>
      <c r="BL137" s="4">
        <f t="shared" ref="BL137" si="1911">+BL136*BL133</f>
        <v>13.413714482296994</v>
      </c>
      <c r="BM137" s="4">
        <f t="shared" si="1907"/>
        <v>13.440220212770379</v>
      </c>
      <c r="BN137" s="4">
        <f t="shared" ref="BN137:BP137" si="1912">+BN136*BN133</f>
        <v>18.752853772837792</v>
      </c>
      <c r="BO137" s="4">
        <f t="shared" si="1912"/>
        <v>18.752853772837792</v>
      </c>
      <c r="BP137" s="4">
        <f t="shared" si="1912"/>
        <v>18.752853772837792</v>
      </c>
      <c r="BQ137" s="4">
        <f t="shared" si="1907"/>
        <v>13.440220212770379</v>
      </c>
      <c r="BR137" s="4">
        <f t="shared" ref="BR137:BS137" si="1913">+BR136*BR133</f>
        <v>13.440220212770379</v>
      </c>
      <c r="BS137" s="4">
        <f t="shared" si="1913"/>
        <v>13.440220212770379</v>
      </c>
      <c r="BT137" s="4">
        <f t="shared" ref="BT137" si="1914">+BT136*BT133</f>
        <v>13.440220212770379</v>
      </c>
      <c r="BU137" s="4">
        <f t="shared" ref="BU137" si="1915">+BU136*BU133</f>
        <v>18.752853772837792</v>
      </c>
      <c r="BV137" s="4">
        <f t="shared" ref="BV137" si="1916">+BV136*BV133</f>
        <v>14.845494930953276</v>
      </c>
      <c r="BW137" s="4">
        <f t="shared" ref="BW137:CF137" si="1917">+BW136*BW133</f>
        <v>18.651716563888808</v>
      </c>
      <c r="BX137" s="4">
        <f t="shared" ref="BX137:BZ137" si="1918">+BX136*BX133</f>
        <v>23.365641403746771</v>
      </c>
      <c r="BY137" s="4">
        <f t="shared" si="1918"/>
        <v>23.365641403746771</v>
      </c>
      <c r="BZ137" s="4">
        <f t="shared" si="1918"/>
        <v>23.365641403746771</v>
      </c>
      <c r="CA137" s="4">
        <f t="shared" si="1917"/>
        <v>18.651716563888808</v>
      </c>
      <c r="CB137" s="4">
        <f t="shared" ref="CB137:CC137" si="1919">+CB136*CB133</f>
        <v>18.651716563888808</v>
      </c>
      <c r="CC137" s="4">
        <f t="shared" si="1919"/>
        <v>18.651716563888808</v>
      </c>
      <c r="CD137" s="4">
        <f t="shared" ref="CD137" si="1920">+CD136*CD133</f>
        <v>18.651716563888808</v>
      </c>
      <c r="CE137" s="4">
        <f t="shared" ref="CE137" si="1921">+CE136*CE133</f>
        <v>23.365641403746771</v>
      </c>
      <c r="CF137" s="4">
        <f t="shared" si="1917"/>
        <v>26.804895600470864</v>
      </c>
      <c r="CG137" s="4">
        <f t="shared" ref="CG137" si="1922">+CG136*CG133</f>
        <v>20.084846732700811</v>
      </c>
    </row>
    <row r="138" spans="1:85">
      <c r="A138" s="2" t="s">
        <v>179</v>
      </c>
      <c r="C138" s="4">
        <f t="shared" ref="C138:J138" si="1923">+C134*C136</f>
        <v>9.8249834439999617</v>
      </c>
      <c r="D138" s="4">
        <f t="shared" si="1923"/>
        <v>9.8249834439999617</v>
      </c>
      <c r="E138" s="4">
        <f t="shared" si="1923"/>
        <v>9.8249834439999617</v>
      </c>
      <c r="F138" s="4">
        <f t="shared" si="1923"/>
        <v>9.8249834439999617</v>
      </c>
      <c r="G138" s="4">
        <f t="shared" si="1923"/>
        <v>9.8249834439999617</v>
      </c>
      <c r="H138" s="4">
        <f t="shared" si="1923"/>
        <v>9.8249834439999617</v>
      </c>
      <c r="I138" s="4">
        <f t="shared" si="1923"/>
        <v>9.8249834439999617</v>
      </c>
      <c r="J138" s="4">
        <f t="shared" si="1923"/>
        <v>9.8249834439999617</v>
      </c>
      <c r="K138" s="4">
        <f t="shared" ref="K138:L138" si="1924">+K134*K136</f>
        <v>9.8249834439999617</v>
      </c>
      <c r="L138" s="4">
        <f t="shared" si="1924"/>
        <v>9.8249834439999617</v>
      </c>
      <c r="M138" s="4">
        <f t="shared" ref="M138:AB138" si="1925">+M134*M136</f>
        <v>9.7318076370443869</v>
      </c>
      <c r="N138" s="4">
        <f t="shared" ref="N138:P138" si="1926">+N134*N136</f>
        <v>9.7318076370443869</v>
      </c>
      <c r="O138" s="4">
        <f t="shared" si="1926"/>
        <v>9.7318076370443869</v>
      </c>
      <c r="P138" s="4">
        <f t="shared" si="1926"/>
        <v>9.7318076370443869</v>
      </c>
      <c r="Q138" s="4">
        <f t="shared" si="1925"/>
        <v>9.7318076370443869</v>
      </c>
      <c r="R138" s="4">
        <f t="shared" ref="R138:S138" si="1927">+R134*R136</f>
        <v>9.7318076370443869</v>
      </c>
      <c r="S138" s="4">
        <f t="shared" si="1927"/>
        <v>9.7318076370443869</v>
      </c>
      <c r="T138" s="4">
        <f t="shared" ref="T138" si="1928">+T134*T136</f>
        <v>9.7318076370443869</v>
      </c>
      <c r="U138" s="4">
        <f t="shared" ref="U138:V138" si="1929">+U134*U136</f>
        <v>9.7318076370443869</v>
      </c>
      <c r="V138" s="4">
        <f t="shared" si="1929"/>
        <v>9.7318076370443869</v>
      </c>
      <c r="W138" s="4">
        <f>+W134*W136</f>
        <v>10.892269490360412</v>
      </c>
      <c r="X138" s="4">
        <f t="shared" ref="X138" si="1930">+X134*X136</f>
        <v>10.892269490360412</v>
      </c>
      <c r="Y138" s="4">
        <f t="shared" ref="Y138:AA138" si="1931">+Y134*Y136</f>
        <v>10.892269490360412</v>
      </c>
      <c r="Z138" s="4">
        <f t="shared" si="1931"/>
        <v>10.892269490360412</v>
      </c>
      <c r="AA138" s="4">
        <f t="shared" si="1931"/>
        <v>10.892269490360412</v>
      </c>
      <c r="AB138" s="4">
        <f t="shared" si="1925"/>
        <v>10.892269490360412</v>
      </c>
      <c r="AC138" s="4">
        <f t="shared" ref="AC138:AD138" si="1932">+AC134*AC136</f>
        <v>10.892269490360412</v>
      </c>
      <c r="AD138" s="4">
        <f t="shared" si="1932"/>
        <v>10.892269490360412</v>
      </c>
      <c r="AE138" s="4">
        <f t="shared" ref="AE138" si="1933">+AE134*AE136</f>
        <v>10.892269490360412</v>
      </c>
      <c r="AF138" s="4">
        <f t="shared" ref="AF138:AG138" si="1934">+AF134*AF136</f>
        <v>10.892269490360412</v>
      </c>
      <c r="AG138" s="4">
        <f t="shared" si="1934"/>
        <v>10.892269490360412</v>
      </c>
      <c r="AH138" s="4">
        <f t="shared" ref="AH138:AQ138" si="1935">+AH134*AH136</f>
        <v>10.892269490360412</v>
      </c>
      <c r="AI138" s="4">
        <f t="shared" ref="AI138" si="1936">+AI134*AI136</f>
        <v>10.892269490360412</v>
      </c>
      <c r="AJ138" s="4">
        <f t="shared" ref="AJ138:AL138" si="1937">+AJ134*AJ136</f>
        <v>10.892269490360412</v>
      </c>
      <c r="AK138" s="4">
        <f t="shared" si="1937"/>
        <v>10.892269490360412</v>
      </c>
      <c r="AL138" s="4">
        <f t="shared" si="1937"/>
        <v>10.892269490360412</v>
      </c>
      <c r="AM138" s="4">
        <f t="shared" si="1935"/>
        <v>10.892269490360412</v>
      </c>
      <c r="AN138" s="4">
        <f t="shared" ref="AN138:AO138" si="1938">+AN134*AN136</f>
        <v>10.892269490360412</v>
      </c>
      <c r="AO138" s="4">
        <f t="shared" si="1938"/>
        <v>10.892269490360412</v>
      </c>
      <c r="AP138" s="4">
        <f t="shared" ref="AP138" si="1939">+AP134*AP136</f>
        <v>10.892269490360412</v>
      </c>
      <c r="AQ138" s="4">
        <f t="shared" si="1935"/>
        <v>10.892269490360412</v>
      </c>
      <c r="AR138" s="4">
        <f t="shared" ref="AR138" si="1940">+AR134*AR136</f>
        <v>10.892269490360412</v>
      </c>
      <c r="AS138" s="4">
        <f t="shared" ref="AS138:BB138" si="1941">+AS134*AS136</f>
        <v>10.892269490360412</v>
      </c>
      <c r="AT138" s="4">
        <f t="shared" ref="AT138" si="1942">+AT134*AT136</f>
        <v>10.892269490360412</v>
      </c>
      <c r="AU138" s="4">
        <f t="shared" ref="AU138:AW138" si="1943">+AU134*AU136</f>
        <v>10.892269490360412</v>
      </c>
      <c r="AV138" s="4">
        <f t="shared" si="1943"/>
        <v>10.892269490360412</v>
      </c>
      <c r="AW138" s="4">
        <f t="shared" si="1943"/>
        <v>10.892269490360412</v>
      </c>
      <c r="AX138" s="4">
        <f t="shared" si="1941"/>
        <v>10.892269490360412</v>
      </c>
      <c r="AY138" s="4">
        <f t="shared" ref="AY138:AZ138" si="1944">+AY134*AY136</f>
        <v>10.892269490360412</v>
      </c>
      <c r="AZ138" s="4">
        <f t="shared" si="1944"/>
        <v>10.892269490360412</v>
      </c>
      <c r="BA138" s="4">
        <f t="shared" ref="BA138" si="1945">+BA134*BA136</f>
        <v>10.892269490360412</v>
      </c>
      <c r="BB138" s="4">
        <f t="shared" si="1941"/>
        <v>10.892269490360412</v>
      </c>
      <c r="BC138" s="4">
        <f t="shared" ref="BC138" si="1946">+BC134*BC136</f>
        <v>10.892269490360412</v>
      </c>
      <c r="BD138" s="4">
        <f t="shared" ref="BD138:BQ138" si="1947">+BD134*BD136</f>
        <v>9.7537394800976784</v>
      </c>
      <c r="BE138" s="4">
        <f t="shared" ref="BE138:BG138" si="1948">+BE134*BE136</f>
        <v>9.7537394800976784</v>
      </c>
      <c r="BF138" s="4">
        <f t="shared" si="1948"/>
        <v>9.7537394800976784</v>
      </c>
      <c r="BG138" s="4">
        <f t="shared" si="1948"/>
        <v>9.7537394800976784</v>
      </c>
      <c r="BH138" s="4">
        <f t="shared" si="1947"/>
        <v>9.7537394800976784</v>
      </c>
      <c r="BI138" s="4">
        <f t="shared" ref="BI138:BJ138" si="1949">+BI134*BI136</f>
        <v>9.7537394800976784</v>
      </c>
      <c r="BJ138" s="4">
        <f t="shared" si="1949"/>
        <v>9.7537394800976784</v>
      </c>
      <c r="BK138" s="4">
        <f t="shared" ref="BK138" si="1950">+BK134*BK136</f>
        <v>9.7537394800976784</v>
      </c>
      <c r="BL138" s="4">
        <f t="shared" ref="BL138" si="1951">+BL134*BL136</f>
        <v>9.7537394800976784</v>
      </c>
      <c r="BM138" s="4">
        <f t="shared" si="1947"/>
        <v>9.7537394800976784</v>
      </c>
      <c r="BN138" s="4">
        <f t="shared" ref="BN138:BP138" si="1952">+BN134*BN136</f>
        <v>9.7537394800976784</v>
      </c>
      <c r="BO138" s="4">
        <f t="shared" si="1952"/>
        <v>9.7537394800976784</v>
      </c>
      <c r="BP138" s="4">
        <f t="shared" si="1952"/>
        <v>9.7537394800976784</v>
      </c>
      <c r="BQ138" s="4">
        <f t="shared" si="1947"/>
        <v>9.7537394800976784</v>
      </c>
      <c r="BR138" s="4">
        <f t="shared" ref="BR138:BS138" si="1953">+BR134*BR136</f>
        <v>9.7537394800976784</v>
      </c>
      <c r="BS138" s="4">
        <f t="shared" si="1953"/>
        <v>9.7537394800976784</v>
      </c>
      <c r="BT138" s="4">
        <f t="shared" ref="BT138" si="1954">+BT134*BT136</f>
        <v>9.7537394800976784</v>
      </c>
      <c r="BU138" s="4">
        <f t="shared" ref="BU138" si="1955">+BU134*BU136</f>
        <v>9.7537394800976784</v>
      </c>
      <c r="BV138" s="4">
        <f t="shared" ref="BV138" si="1956">+BV134*BV136</f>
        <v>9.7537394800976784</v>
      </c>
      <c r="BW138" s="4">
        <f t="shared" ref="BW138:CF138" si="1957">+BW134*BW136</f>
        <v>11.83093506219862</v>
      </c>
      <c r="BX138" s="4">
        <f t="shared" ref="BX138:BZ138" si="1958">+BX134*BX136</f>
        <v>11.83093506219862</v>
      </c>
      <c r="BY138" s="4">
        <f t="shared" si="1958"/>
        <v>11.83093506219862</v>
      </c>
      <c r="BZ138" s="4">
        <f t="shared" si="1958"/>
        <v>11.83093506219862</v>
      </c>
      <c r="CA138" s="4">
        <f t="shared" si="1957"/>
        <v>11.83093506219862</v>
      </c>
      <c r="CB138" s="4">
        <f t="shared" ref="CB138:CC138" si="1959">+CB134*CB136</f>
        <v>11.83093506219862</v>
      </c>
      <c r="CC138" s="4">
        <f t="shared" si="1959"/>
        <v>11.83093506219862</v>
      </c>
      <c r="CD138" s="4">
        <f t="shared" ref="CD138" si="1960">+CD134*CD136</f>
        <v>11.83093506219862</v>
      </c>
      <c r="CE138" s="4">
        <f t="shared" ref="CE138" si="1961">+CE134*CE136</f>
        <v>11.83093506219862</v>
      </c>
      <c r="CF138" s="4">
        <f t="shared" si="1957"/>
        <v>11.83093506219862</v>
      </c>
      <c r="CG138" s="4">
        <f t="shared" ref="CG138" si="1962">+CG134*CG136</f>
        <v>11.83093506219862</v>
      </c>
    </row>
    <row r="139" spans="1:85">
      <c r="A139" s="2" t="s">
        <v>180</v>
      </c>
      <c r="C139" s="4">
        <f t="shared" ref="C139:CA139" si="1963">+C137/C74</f>
        <v>1.8457790434296908</v>
      </c>
      <c r="D139" s="4">
        <f t="shared" ref="D139:F139" si="1964">+D137/D74</f>
        <v>2.7581878239777771</v>
      </c>
      <c r="E139" s="4">
        <f t="shared" si="1964"/>
        <v>2.7581878239777771</v>
      </c>
      <c r="F139" s="4">
        <f t="shared" si="1964"/>
        <v>2.7581878239777771</v>
      </c>
      <c r="G139" s="4">
        <f t="shared" si="1963"/>
        <v>1.8457790434296908</v>
      </c>
      <c r="H139" s="4">
        <f t="shared" ref="H139:I139" si="1965">+H137/H74</f>
        <v>1.8457790434296908</v>
      </c>
      <c r="I139" s="4">
        <f t="shared" si="1965"/>
        <v>1.8457790434296908</v>
      </c>
      <c r="J139" s="4">
        <f t="shared" ref="J139" si="1966">+J137/J74</f>
        <v>1.8457790434296908</v>
      </c>
      <c r="K139" s="4">
        <f t="shared" si="1963"/>
        <v>2.7581878239777771</v>
      </c>
      <c r="L139" s="4">
        <f t="shared" ref="L139" si="1967">+L137/L74</f>
        <v>2.0758669358492035</v>
      </c>
      <c r="M139" s="4">
        <f t="shared" si="1963"/>
        <v>2.4972636956206773</v>
      </c>
      <c r="N139" s="4">
        <f t="shared" ref="N139:P139" si="1968">+N137/N74</f>
        <v>2.9498157825327938</v>
      </c>
      <c r="O139" s="4">
        <f t="shared" si="1968"/>
        <v>2.9498157825327938</v>
      </c>
      <c r="P139" s="4">
        <f t="shared" si="1968"/>
        <v>2.9498157825327938</v>
      </c>
      <c r="Q139" s="4">
        <f t="shared" si="1963"/>
        <v>2.4972636956206773</v>
      </c>
      <c r="R139" s="4">
        <f t="shared" ref="R139:S139" si="1969">+R137/R74</f>
        <v>2.4972636956206773</v>
      </c>
      <c r="S139" s="4">
        <f t="shared" si="1969"/>
        <v>2.4972636956206773</v>
      </c>
      <c r="T139" s="4">
        <f t="shared" ref="T139" si="1970">+T137/T74</f>
        <v>2.4972636956206773</v>
      </c>
      <c r="U139" s="4">
        <f t="shared" ref="U139:V139" si="1971">+U137/U74</f>
        <v>2.9498157825327938</v>
      </c>
      <c r="V139" s="4">
        <f t="shared" si="1971"/>
        <v>2.6479831754261101</v>
      </c>
      <c r="W139" s="4">
        <f>+W137/W74</f>
        <v>2.6130231825147954</v>
      </c>
      <c r="X139" s="4">
        <f t="shared" ref="X139" si="1972">+X137/X74</f>
        <v>3.7051049762059995</v>
      </c>
      <c r="Y139" s="4">
        <f t="shared" ref="Y139:AA139" si="1973">+Y137/Y74</f>
        <v>3.2415104649013995</v>
      </c>
      <c r="Z139" s="4">
        <f t="shared" si="1973"/>
        <v>3.2415104649013995</v>
      </c>
      <c r="AA139" s="4">
        <f t="shared" si="1973"/>
        <v>3.2415104649013995</v>
      </c>
      <c r="AB139" s="4">
        <f t="shared" si="1963"/>
        <v>2.6130231825147954</v>
      </c>
      <c r="AC139" s="4">
        <f t="shared" ref="AC139:AD139" si="1974">+AC137/AC74</f>
        <v>2.6130231825147954</v>
      </c>
      <c r="AD139" s="4">
        <f t="shared" si="1974"/>
        <v>2.6130231825147954</v>
      </c>
      <c r="AE139" s="4">
        <f t="shared" ref="AE139" si="1975">+AE137/AE74</f>
        <v>2.6130231825147954</v>
      </c>
      <c r="AF139" s="4">
        <f t="shared" ref="AF139:AG139" si="1976">+AF137/AF74</f>
        <v>3.2415104649013995</v>
      </c>
      <c r="AG139" s="4">
        <f t="shared" si="1976"/>
        <v>2.8061828604474504</v>
      </c>
      <c r="AH139" s="4">
        <f t="shared" si="1963"/>
        <v>2.8647740162589153</v>
      </c>
      <c r="AI139" s="4">
        <f t="shared" ref="AI139" si="1977">+AI137/AI74</f>
        <v>3.7224880292745581</v>
      </c>
      <c r="AJ139" s="4">
        <f t="shared" ref="AJ139:AL139" si="1978">+AJ137/AJ74</f>
        <v>3.3182674788100508</v>
      </c>
      <c r="AK139" s="4">
        <f t="shared" si="1978"/>
        <v>3.3182674788100508</v>
      </c>
      <c r="AL139" s="4">
        <f t="shared" si="1978"/>
        <v>3.3182674788100508</v>
      </c>
      <c r="AM139" s="4">
        <f t="shared" si="1963"/>
        <v>2.8647740162589153</v>
      </c>
      <c r="AN139" s="4">
        <f t="shared" ref="AN139:AO139" si="1979">+AN137/AN74</f>
        <v>2.8647740162589153</v>
      </c>
      <c r="AO139" s="4">
        <f t="shared" si="1979"/>
        <v>2.8647740162589153</v>
      </c>
      <c r="AP139" s="4">
        <f t="shared" ref="AP139" si="1980">+AP137/AP74</f>
        <v>2.8647740162589153</v>
      </c>
      <c r="AQ139" s="4">
        <f t="shared" ref="AQ139:AR139" si="1981">+AQ137/AQ74</f>
        <v>3.3182674788100508</v>
      </c>
      <c r="AR139" s="4">
        <f t="shared" si="1981"/>
        <v>3.0235748896319818</v>
      </c>
      <c r="AS139" s="4">
        <f t="shared" si="1963"/>
        <v>3.1407796988367394</v>
      </c>
      <c r="AT139" s="4">
        <f t="shared" ref="AT139" si="1982">+AT137/AT74</f>
        <v>3.7399526375314101</v>
      </c>
      <c r="AU139" s="4">
        <f t="shared" ref="AU139:AW139" si="1983">+AU137/AU74</f>
        <v>3.3968420525408805</v>
      </c>
      <c r="AV139" s="4">
        <f t="shared" si="1983"/>
        <v>3.3968420525408805</v>
      </c>
      <c r="AW139" s="4">
        <f t="shared" si="1983"/>
        <v>3.3968420525408805</v>
      </c>
      <c r="AX139" s="4">
        <f t="shared" si="1963"/>
        <v>3.1407796988367394</v>
      </c>
      <c r="AY139" s="4">
        <f t="shared" ref="AY139:AZ139" si="1984">+AY137/AY74</f>
        <v>3.1407796988367394</v>
      </c>
      <c r="AZ139" s="4">
        <f t="shared" si="1984"/>
        <v>3.1407796988367394</v>
      </c>
      <c r="BA139" s="4">
        <f t="shared" ref="BA139" si="1985">+BA137/BA74</f>
        <v>3.1407796988367394</v>
      </c>
      <c r="BB139" s="4">
        <f t="shared" ref="BB139:BC139" si="1986">+BB137/BB74</f>
        <v>3.3968420525408805</v>
      </c>
      <c r="BC139" s="4">
        <f t="shared" si="1986"/>
        <v>3.257808050240655</v>
      </c>
      <c r="BD139" s="4">
        <f t="shared" si="1963"/>
        <v>1.7790994173137713</v>
      </c>
      <c r="BE139" s="4">
        <f t="shared" ref="BE139:BG139" si="1987">+BE137/BE74</f>
        <v>2.4823396262901736</v>
      </c>
      <c r="BF139" s="4">
        <f t="shared" si="1987"/>
        <v>2.4823396262901736</v>
      </c>
      <c r="BG139" s="4">
        <f t="shared" si="1987"/>
        <v>2.4823396262901736</v>
      </c>
      <c r="BH139" s="4">
        <f t="shared" si="1963"/>
        <v>1.7790994173137713</v>
      </c>
      <c r="BI139" s="4">
        <f t="shared" ref="BI139:BJ139" si="1988">+BI137/BI74</f>
        <v>1.7790994173137713</v>
      </c>
      <c r="BJ139" s="4">
        <f t="shared" si="1988"/>
        <v>1.7790994173137713</v>
      </c>
      <c r="BK139" s="4">
        <f t="shared" ref="BK139" si="1989">+BK137/BK74</f>
        <v>1.7790994173137713</v>
      </c>
      <c r="BL139" s="4">
        <f t="shared" ref="BL139" si="1990">+BL137/BL74</f>
        <v>2.0120571723445488</v>
      </c>
      <c r="BM139" s="4">
        <f t="shared" si="1963"/>
        <v>2.0160330319155566</v>
      </c>
      <c r="BN139" s="4">
        <f t="shared" ref="BN139:BP139" si="1991">+BN137/BN74</f>
        <v>2.8129280659256688</v>
      </c>
      <c r="BO139" s="4">
        <f t="shared" si="1991"/>
        <v>2.8129280659256688</v>
      </c>
      <c r="BP139" s="4">
        <f t="shared" si="1991"/>
        <v>2.8129280659256688</v>
      </c>
      <c r="BQ139" s="4">
        <f t="shared" si="1963"/>
        <v>2.0160330319155566</v>
      </c>
      <c r="BR139" s="4">
        <f t="shared" ref="BR139:BS139" si="1992">+BR137/BR74</f>
        <v>2.0160330319155566</v>
      </c>
      <c r="BS139" s="4">
        <f t="shared" si="1992"/>
        <v>2.0160330319155566</v>
      </c>
      <c r="BT139" s="4">
        <f t="shared" ref="BT139" si="1993">+BT137/BT74</f>
        <v>2.0160330319155566</v>
      </c>
      <c r="BU139" s="4">
        <f t="shared" ref="BU139" si="1994">+BU137/BU74</f>
        <v>2.8129280659256688</v>
      </c>
      <c r="BV139" s="4">
        <f t="shared" ref="BV139" si="1995">+BV137/BV74</f>
        <v>2.2268242396429914</v>
      </c>
      <c r="BW139" s="4">
        <f t="shared" si="1963"/>
        <v>2.7977574845833213</v>
      </c>
      <c r="BX139" s="4">
        <f t="shared" ref="BX139:BZ139" si="1996">+BX137/BX74</f>
        <v>3.5048462105620155</v>
      </c>
      <c r="BY139" s="4">
        <f t="shared" si="1996"/>
        <v>3.5048462105620155</v>
      </c>
      <c r="BZ139" s="4">
        <f t="shared" si="1996"/>
        <v>3.5048462105620155</v>
      </c>
      <c r="CA139" s="4">
        <f t="shared" si="1963"/>
        <v>2.7977574845833213</v>
      </c>
      <c r="CB139" s="4">
        <f t="shared" ref="CB139:CC139" si="1997">+CB137/CB74</f>
        <v>2.7977574845833213</v>
      </c>
      <c r="CC139" s="4">
        <f t="shared" si="1997"/>
        <v>2.7977574845833213</v>
      </c>
      <c r="CD139" s="4">
        <f t="shared" ref="CD139" si="1998">+CD137/CD74</f>
        <v>2.7977574845833213</v>
      </c>
      <c r="CE139" s="4">
        <f t="shared" ref="CE139" si="1999">+CE137/CE74</f>
        <v>3.5048462105620155</v>
      </c>
      <c r="CF139" s="4">
        <f t="shared" ref="CF139:CG139" si="2000">+CF137/CF74</f>
        <v>4.0207343400706295</v>
      </c>
      <c r="CG139" s="4">
        <f t="shared" si="2000"/>
        <v>3.0127270099051215</v>
      </c>
    </row>
    <row r="140" spans="1:85">
      <c r="A140" s="2" t="s">
        <v>181</v>
      </c>
      <c r="C140" s="4">
        <f t="shared" ref="C140:CA140" si="2001">+C138/C74</f>
        <v>1.4737475165999943</v>
      </c>
      <c r="D140" s="4">
        <f t="shared" ref="D140:F140" si="2002">+D138/D74</f>
        <v>1.4737475165999943</v>
      </c>
      <c r="E140" s="4">
        <f t="shared" si="2002"/>
        <v>1.4737475165999943</v>
      </c>
      <c r="F140" s="4">
        <f t="shared" si="2002"/>
        <v>1.4737475165999943</v>
      </c>
      <c r="G140" s="4">
        <f t="shared" si="2001"/>
        <v>1.4737475165999943</v>
      </c>
      <c r="H140" s="4">
        <f t="shared" ref="H140:I140" si="2003">+H138/H74</f>
        <v>1.4737475165999943</v>
      </c>
      <c r="I140" s="4">
        <f t="shared" si="2003"/>
        <v>1.4737475165999943</v>
      </c>
      <c r="J140" s="4">
        <f t="shared" ref="J140" si="2004">+J138/J74</f>
        <v>1.4737475165999943</v>
      </c>
      <c r="K140" s="4">
        <f t="shared" si="2001"/>
        <v>1.4737475165999943</v>
      </c>
      <c r="L140" s="4">
        <f t="shared" ref="L140" si="2005">+L138/L74</f>
        <v>1.4737475165999943</v>
      </c>
      <c r="M140" s="4">
        <f t="shared" si="2001"/>
        <v>1.459771145556658</v>
      </c>
      <c r="N140" s="4">
        <f t="shared" ref="N140:P140" si="2006">+N138/N74</f>
        <v>1.459771145556658</v>
      </c>
      <c r="O140" s="4">
        <f t="shared" si="2006"/>
        <v>1.459771145556658</v>
      </c>
      <c r="P140" s="4">
        <f t="shared" si="2006"/>
        <v>1.459771145556658</v>
      </c>
      <c r="Q140" s="4">
        <f t="shared" si="2001"/>
        <v>1.459771145556658</v>
      </c>
      <c r="R140" s="4">
        <f t="shared" ref="R140:S140" si="2007">+R138/R74</f>
        <v>1.459771145556658</v>
      </c>
      <c r="S140" s="4">
        <f t="shared" si="2007"/>
        <v>1.459771145556658</v>
      </c>
      <c r="T140" s="4">
        <f t="shared" ref="T140" si="2008">+T138/T74</f>
        <v>1.459771145556658</v>
      </c>
      <c r="U140" s="4">
        <f t="shared" ref="U140:V140" si="2009">+U138/U74</f>
        <v>1.459771145556658</v>
      </c>
      <c r="V140" s="4">
        <f t="shared" si="2009"/>
        <v>1.459771145556658</v>
      </c>
      <c r="W140" s="4">
        <f>+W138/W74</f>
        <v>1.6338404235540618</v>
      </c>
      <c r="X140" s="4">
        <f t="shared" ref="X140" si="2010">+X138/X74</f>
        <v>1.6338404235540618</v>
      </c>
      <c r="Y140" s="4">
        <f t="shared" ref="Y140:AA140" si="2011">+Y138/Y74</f>
        <v>1.6338404235540618</v>
      </c>
      <c r="Z140" s="4">
        <f t="shared" si="2011"/>
        <v>1.6338404235540618</v>
      </c>
      <c r="AA140" s="4">
        <f t="shared" si="2011"/>
        <v>1.6338404235540618</v>
      </c>
      <c r="AB140" s="4">
        <f t="shared" si="2001"/>
        <v>1.6338404235540618</v>
      </c>
      <c r="AC140" s="4">
        <f t="shared" ref="AC140:AD140" si="2012">+AC138/AC74</f>
        <v>1.6338404235540618</v>
      </c>
      <c r="AD140" s="4">
        <f t="shared" si="2012"/>
        <v>1.6338404235540618</v>
      </c>
      <c r="AE140" s="4">
        <f t="shared" ref="AE140" si="2013">+AE138/AE74</f>
        <v>1.6338404235540618</v>
      </c>
      <c r="AF140" s="4">
        <f t="shared" ref="AF140:AG140" si="2014">+AF138/AF74</f>
        <v>1.6338404235540618</v>
      </c>
      <c r="AG140" s="4">
        <f t="shared" si="2014"/>
        <v>1.6338404235540618</v>
      </c>
      <c r="AH140" s="4">
        <f t="shared" si="2001"/>
        <v>1.6338404235540618</v>
      </c>
      <c r="AI140" s="4">
        <f t="shared" ref="AI140" si="2015">+AI138/AI74</f>
        <v>1.6338404235540618</v>
      </c>
      <c r="AJ140" s="4">
        <f t="shared" ref="AJ140:AL140" si="2016">+AJ138/AJ74</f>
        <v>1.6338404235540618</v>
      </c>
      <c r="AK140" s="4">
        <f t="shared" si="2016"/>
        <v>1.6338404235540618</v>
      </c>
      <c r="AL140" s="4">
        <f t="shared" si="2016"/>
        <v>1.6338404235540618</v>
      </c>
      <c r="AM140" s="4">
        <f t="shared" si="2001"/>
        <v>1.6338404235540618</v>
      </c>
      <c r="AN140" s="4">
        <f t="shared" ref="AN140:AO140" si="2017">+AN138/AN74</f>
        <v>1.6338404235540618</v>
      </c>
      <c r="AO140" s="4">
        <f t="shared" si="2017"/>
        <v>1.6338404235540618</v>
      </c>
      <c r="AP140" s="4">
        <f t="shared" ref="AP140" si="2018">+AP138/AP74</f>
        <v>1.6338404235540618</v>
      </c>
      <c r="AQ140" s="4">
        <f t="shared" ref="AQ140:AR140" si="2019">+AQ138/AQ74</f>
        <v>1.6338404235540618</v>
      </c>
      <c r="AR140" s="4">
        <f t="shared" si="2019"/>
        <v>1.6338404235540618</v>
      </c>
      <c r="AS140" s="4">
        <f t="shared" si="2001"/>
        <v>1.6338404235540618</v>
      </c>
      <c r="AT140" s="4">
        <f t="shared" ref="AT140" si="2020">+AT138/AT74</f>
        <v>1.6338404235540618</v>
      </c>
      <c r="AU140" s="4">
        <f t="shared" ref="AU140:AW140" si="2021">+AU138/AU74</f>
        <v>1.6338404235540618</v>
      </c>
      <c r="AV140" s="4">
        <f t="shared" si="2021"/>
        <v>1.6338404235540618</v>
      </c>
      <c r="AW140" s="4">
        <f t="shared" si="2021"/>
        <v>1.6338404235540618</v>
      </c>
      <c r="AX140" s="4">
        <f t="shared" si="2001"/>
        <v>1.6338404235540618</v>
      </c>
      <c r="AY140" s="4">
        <f t="shared" ref="AY140:AZ140" si="2022">+AY138/AY74</f>
        <v>1.6338404235540618</v>
      </c>
      <c r="AZ140" s="4">
        <f t="shared" si="2022"/>
        <v>1.6338404235540618</v>
      </c>
      <c r="BA140" s="4">
        <f t="shared" ref="BA140" si="2023">+BA138/BA74</f>
        <v>1.6338404235540618</v>
      </c>
      <c r="BB140" s="4">
        <f t="shared" ref="BB140:BC140" si="2024">+BB138/BB74</f>
        <v>1.6338404235540618</v>
      </c>
      <c r="BC140" s="4">
        <f t="shared" si="2024"/>
        <v>1.6338404235540618</v>
      </c>
      <c r="BD140" s="4">
        <f t="shared" si="2001"/>
        <v>1.4630609220146518</v>
      </c>
      <c r="BE140" s="4">
        <f t="shared" ref="BE140:BG140" si="2025">+BE138/BE74</f>
        <v>1.4630609220146518</v>
      </c>
      <c r="BF140" s="4">
        <f t="shared" si="2025"/>
        <v>1.4630609220146518</v>
      </c>
      <c r="BG140" s="4">
        <f t="shared" si="2025"/>
        <v>1.4630609220146518</v>
      </c>
      <c r="BH140" s="4">
        <f t="shared" si="2001"/>
        <v>1.4630609220146518</v>
      </c>
      <c r="BI140" s="4">
        <f t="shared" ref="BI140:BJ140" si="2026">+BI138/BI74</f>
        <v>1.4630609220146518</v>
      </c>
      <c r="BJ140" s="4">
        <f t="shared" si="2026"/>
        <v>1.4630609220146518</v>
      </c>
      <c r="BK140" s="4">
        <f t="shared" ref="BK140" si="2027">+BK138/BK74</f>
        <v>1.4630609220146518</v>
      </c>
      <c r="BL140" s="4">
        <f t="shared" ref="BL140" si="2028">+BL138/BL74</f>
        <v>1.4630609220146518</v>
      </c>
      <c r="BM140" s="4">
        <f t="shared" si="2001"/>
        <v>1.4630609220146518</v>
      </c>
      <c r="BN140" s="4">
        <f t="shared" ref="BN140:BP140" si="2029">+BN138/BN74</f>
        <v>1.4630609220146518</v>
      </c>
      <c r="BO140" s="4">
        <f t="shared" si="2029"/>
        <v>1.4630609220146518</v>
      </c>
      <c r="BP140" s="4">
        <f t="shared" si="2029"/>
        <v>1.4630609220146518</v>
      </c>
      <c r="BQ140" s="4">
        <f t="shared" si="2001"/>
        <v>1.4630609220146518</v>
      </c>
      <c r="BR140" s="4">
        <f t="shared" ref="BR140:BS140" si="2030">+BR138/BR74</f>
        <v>1.4630609220146518</v>
      </c>
      <c r="BS140" s="4">
        <f t="shared" si="2030"/>
        <v>1.4630609220146518</v>
      </c>
      <c r="BT140" s="4">
        <f t="shared" ref="BT140" si="2031">+BT138/BT74</f>
        <v>1.4630609220146518</v>
      </c>
      <c r="BU140" s="4">
        <f t="shared" ref="BU140" si="2032">+BU138/BU74</f>
        <v>1.4630609220146518</v>
      </c>
      <c r="BV140" s="4">
        <f t="shared" ref="BV140" si="2033">+BV138/BV74</f>
        <v>1.4630609220146518</v>
      </c>
      <c r="BW140" s="4">
        <f t="shared" si="2001"/>
        <v>1.774640259329793</v>
      </c>
      <c r="BX140" s="4">
        <f t="shared" ref="BX140:BZ140" si="2034">+BX138/BX74</f>
        <v>1.774640259329793</v>
      </c>
      <c r="BY140" s="4">
        <f t="shared" si="2034"/>
        <v>1.774640259329793</v>
      </c>
      <c r="BZ140" s="4">
        <f t="shared" si="2034"/>
        <v>1.774640259329793</v>
      </c>
      <c r="CA140" s="4">
        <f t="shared" si="2001"/>
        <v>1.774640259329793</v>
      </c>
      <c r="CB140" s="4">
        <f t="shared" ref="CB140:CC140" si="2035">+CB138/CB74</f>
        <v>1.774640259329793</v>
      </c>
      <c r="CC140" s="4">
        <f t="shared" si="2035"/>
        <v>1.774640259329793</v>
      </c>
      <c r="CD140" s="4">
        <f t="shared" ref="CD140" si="2036">+CD138/CD74</f>
        <v>1.774640259329793</v>
      </c>
      <c r="CE140" s="4">
        <f t="shared" ref="CE140" si="2037">+CE138/CE74</f>
        <v>1.774640259329793</v>
      </c>
      <c r="CF140" s="4">
        <f t="shared" ref="CF140:CG140" si="2038">+CF138/CF74</f>
        <v>1.774640259329793</v>
      </c>
      <c r="CG140" s="4">
        <f t="shared" si="2038"/>
        <v>1.774640259329793</v>
      </c>
    </row>
    <row r="141" spans="1:85">
      <c r="A141" s="2" t="s">
        <v>166</v>
      </c>
      <c r="C141" s="4">
        <f t="shared" ref="C141:J141" si="2039">+SUM(C139)</f>
        <v>1.8457790434296908</v>
      </c>
      <c r="D141" s="4">
        <f t="shared" si="2039"/>
        <v>2.7581878239777771</v>
      </c>
      <c r="E141" s="4">
        <f t="shared" si="2039"/>
        <v>2.7581878239777771</v>
      </c>
      <c r="F141" s="4">
        <f t="shared" si="2039"/>
        <v>2.7581878239777771</v>
      </c>
      <c r="G141" s="4">
        <f t="shared" si="2039"/>
        <v>1.8457790434296908</v>
      </c>
      <c r="H141" s="4">
        <f t="shared" si="2039"/>
        <v>1.8457790434296908</v>
      </c>
      <c r="I141" s="4">
        <f t="shared" si="2039"/>
        <v>1.8457790434296908</v>
      </c>
      <c r="J141" s="4">
        <f t="shared" si="2039"/>
        <v>1.8457790434296908</v>
      </c>
      <c r="K141" s="4">
        <f t="shared" ref="K141:CF141" si="2040">+SUM(K139)</f>
        <v>2.7581878239777771</v>
      </c>
      <c r="L141" s="4">
        <f t="shared" ref="L141" si="2041">+SUM(L139)</f>
        <v>2.0758669358492035</v>
      </c>
      <c r="M141" s="4">
        <f t="shared" si="2040"/>
        <v>2.4972636956206773</v>
      </c>
      <c r="N141" s="4">
        <f t="shared" ref="N141:P141" si="2042">+SUM(N139)</f>
        <v>2.9498157825327938</v>
      </c>
      <c r="O141" s="4">
        <f t="shared" si="2042"/>
        <v>2.9498157825327938</v>
      </c>
      <c r="P141" s="4">
        <f t="shared" si="2042"/>
        <v>2.9498157825327938</v>
      </c>
      <c r="Q141" s="4">
        <f t="shared" si="2040"/>
        <v>2.4972636956206773</v>
      </c>
      <c r="R141" s="4">
        <f t="shared" ref="R141:S141" si="2043">+SUM(R139)</f>
        <v>2.4972636956206773</v>
      </c>
      <c r="S141" s="4">
        <f t="shared" si="2043"/>
        <v>2.4972636956206773</v>
      </c>
      <c r="T141" s="4">
        <f t="shared" ref="T141" si="2044">+SUM(T139)</f>
        <v>2.4972636956206773</v>
      </c>
      <c r="U141" s="4">
        <f t="shared" si="2040"/>
        <v>2.9498157825327938</v>
      </c>
      <c r="V141" s="4">
        <f t="shared" ref="V141" si="2045">+SUM(V139)</f>
        <v>2.6479831754261101</v>
      </c>
      <c r="W141" s="4">
        <f>+SUM(W139)</f>
        <v>2.6130231825147954</v>
      </c>
      <c r="X141" s="4">
        <f t="shared" ref="X141" si="2046">+SUM(X139)</f>
        <v>3.7051049762059995</v>
      </c>
      <c r="Y141" s="4">
        <f t="shared" ref="Y141:AA141" si="2047">+SUM(Y139)</f>
        <v>3.2415104649013995</v>
      </c>
      <c r="Z141" s="4">
        <f t="shared" si="2047"/>
        <v>3.2415104649013995</v>
      </c>
      <c r="AA141" s="4">
        <f t="shared" si="2047"/>
        <v>3.2415104649013995</v>
      </c>
      <c r="AB141" s="4">
        <f t="shared" si="2040"/>
        <v>2.6130231825147954</v>
      </c>
      <c r="AC141" s="4">
        <f t="shared" ref="AC141:AD141" si="2048">+SUM(AC139)</f>
        <v>2.6130231825147954</v>
      </c>
      <c r="AD141" s="4">
        <f t="shared" si="2048"/>
        <v>2.6130231825147954</v>
      </c>
      <c r="AE141" s="4">
        <f t="shared" ref="AE141" si="2049">+SUM(AE139)</f>
        <v>2.6130231825147954</v>
      </c>
      <c r="AF141" s="4">
        <f t="shared" si="2040"/>
        <v>3.2415104649013995</v>
      </c>
      <c r="AG141" s="4">
        <f t="shared" ref="AG141" si="2050">+SUM(AG139)</f>
        <v>2.8061828604474504</v>
      </c>
      <c r="AH141" s="4">
        <f t="shared" si="2040"/>
        <v>2.8647740162589153</v>
      </c>
      <c r="AI141" s="4">
        <f t="shared" ref="AI141" si="2051">+SUM(AI139)</f>
        <v>3.7224880292745581</v>
      </c>
      <c r="AJ141" s="4">
        <f t="shared" ref="AJ141:AL141" si="2052">+SUM(AJ139)</f>
        <v>3.3182674788100508</v>
      </c>
      <c r="AK141" s="4">
        <f t="shared" si="2052"/>
        <v>3.3182674788100508</v>
      </c>
      <c r="AL141" s="4">
        <f t="shared" si="2052"/>
        <v>3.3182674788100508</v>
      </c>
      <c r="AM141" s="4">
        <f t="shared" si="2040"/>
        <v>2.8647740162589153</v>
      </c>
      <c r="AN141" s="4">
        <f t="shared" ref="AN141:AO141" si="2053">+SUM(AN139)</f>
        <v>2.8647740162589153</v>
      </c>
      <c r="AO141" s="4">
        <f t="shared" si="2053"/>
        <v>2.8647740162589153</v>
      </c>
      <c r="AP141" s="4">
        <f t="shared" ref="AP141" si="2054">+SUM(AP139)</f>
        <v>2.8647740162589153</v>
      </c>
      <c r="AQ141" s="4">
        <f t="shared" si="2040"/>
        <v>3.3182674788100508</v>
      </c>
      <c r="AR141" s="4">
        <f t="shared" ref="AR141" si="2055">+SUM(AR139)</f>
        <v>3.0235748896319818</v>
      </c>
      <c r="AS141" s="4">
        <f t="shared" si="2040"/>
        <v>3.1407796988367394</v>
      </c>
      <c r="AT141" s="4">
        <f t="shared" ref="AT141" si="2056">+SUM(AT139)</f>
        <v>3.7399526375314101</v>
      </c>
      <c r="AU141" s="4">
        <f t="shared" ref="AU141:AW141" si="2057">+SUM(AU139)</f>
        <v>3.3968420525408805</v>
      </c>
      <c r="AV141" s="4">
        <f t="shared" si="2057"/>
        <v>3.3968420525408805</v>
      </c>
      <c r="AW141" s="4">
        <f t="shared" si="2057"/>
        <v>3.3968420525408805</v>
      </c>
      <c r="AX141" s="4">
        <f t="shared" si="2040"/>
        <v>3.1407796988367394</v>
      </c>
      <c r="AY141" s="4">
        <f t="shared" ref="AY141:AZ141" si="2058">+SUM(AY139)</f>
        <v>3.1407796988367394</v>
      </c>
      <c r="AZ141" s="4">
        <f t="shared" si="2058"/>
        <v>3.1407796988367394</v>
      </c>
      <c r="BA141" s="4">
        <f t="shared" ref="BA141" si="2059">+SUM(BA139)</f>
        <v>3.1407796988367394</v>
      </c>
      <c r="BB141" s="4">
        <f t="shared" si="2040"/>
        <v>3.3968420525408805</v>
      </c>
      <c r="BC141" s="4">
        <f t="shared" ref="BC141" si="2060">+SUM(BC139)</f>
        <v>3.257808050240655</v>
      </c>
      <c r="BD141" s="4">
        <f t="shared" si="2040"/>
        <v>1.7790994173137713</v>
      </c>
      <c r="BE141" s="4">
        <f t="shared" ref="BE141:BG141" si="2061">+SUM(BE139)</f>
        <v>2.4823396262901736</v>
      </c>
      <c r="BF141" s="4">
        <f t="shared" si="2061"/>
        <v>2.4823396262901736</v>
      </c>
      <c r="BG141" s="4">
        <f t="shared" si="2061"/>
        <v>2.4823396262901736</v>
      </c>
      <c r="BH141" s="4">
        <f t="shared" si="2040"/>
        <v>1.7790994173137713</v>
      </c>
      <c r="BI141" s="4">
        <f t="shared" ref="BI141:BJ141" si="2062">+SUM(BI139)</f>
        <v>1.7790994173137713</v>
      </c>
      <c r="BJ141" s="4">
        <f t="shared" si="2062"/>
        <v>1.7790994173137713</v>
      </c>
      <c r="BK141" s="4">
        <f t="shared" ref="BK141" si="2063">+SUM(BK139)</f>
        <v>1.7790994173137713</v>
      </c>
      <c r="BL141" s="4">
        <f t="shared" ref="BL141" si="2064">+SUM(BL139)</f>
        <v>2.0120571723445488</v>
      </c>
      <c r="BM141" s="4">
        <f t="shared" si="2040"/>
        <v>2.0160330319155566</v>
      </c>
      <c r="BN141" s="4">
        <f t="shared" ref="BN141:BP141" si="2065">+SUM(BN139)</f>
        <v>2.8129280659256688</v>
      </c>
      <c r="BO141" s="4">
        <f t="shared" si="2065"/>
        <v>2.8129280659256688</v>
      </c>
      <c r="BP141" s="4">
        <f t="shared" si="2065"/>
        <v>2.8129280659256688</v>
      </c>
      <c r="BQ141" s="4">
        <f t="shared" si="2040"/>
        <v>2.0160330319155566</v>
      </c>
      <c r="BR141" s="4">
        <f t="shared" ref="BR141:BS141" si="2066">+SUM(BR139)</f>
        <v>2.0160330319155566</v>
      </c>
      <c r="BS141" s="4">
        <f t="shared" si="2066"/>
        <v>2.0160330319155566</v>
      </c>
      <c r="BT141" s="4">
        <f t="shared" ref="BT141" si="2067">+SUM(BT139)</f>
        <v>2.0160330319155566</v>
      </c>
      <c r="BU141" s="4">
        <f t="shared" si="2040"/>
        <v>2.8129280659256688</v>
      </c>
      <c r="BV141" s="4">
        <f t="shared" ref="BV141" si="2068">+SUM(BV139)</f>
        <v>2.2268242396429914</v>
      </c>
      <c r="BW141" s="4">
        <f t="shared" si="2040"/>
        <v>2.7977574845833213</v>
      </c>
      <c r="BX141" s="4">
        <f t="shared" ref="BX141:BZ141" si="2069">+SUM(BX139)</f>
        <v>3.5048462105620155</v>
      </c>
      <c r="BY141" s="4">
        <f t="shared" si="2069"/>
        <v>3.5048462105620155</v>
      </c>
      <c r="BZ141" s="4">
        <f t="shared" si="2069"/>
        <v>3.5048462105620155</v>
      </c>
      <c r="CA141" s="4">
        <f t="shared" si="2040"/>
        <v>2.7977574845833213</v>
      </c>
      <c r="CB141" s="4">
        <f t="shared" ref="CB141:CC141" si="2070">+SUM(CB139)</f>
        <v>2.7977574845833213</v>
      </c>
      <c r="CC141" s="4">
        <f t="shared" si="2070"/>
        <v>2.7977574845833213</v>
      </c>
      <c r="CD141" s="4">
        <f t="shared" ref="CD141" si="2071">+SUM(CD139)</f>
        <v>2.7977574845833213</v>
      </c>
      <c r="CE141" s="4">
        <f t="shared" si="2040"/>
        <v>3.5048462105620155</v>
      </c>
      <c r="CF141" s="4">
        <f t="shared" si="2040"/>
        <v>4.0207343400706295</v>
      </c>
      <c r="CG141" s="4">
        <f t="shared" ref="CG141" si="2072">+SUM(CG139)</f>
        <v>3.0127270099051215</v>
      </c>
    </row>
    <row r="143" spans="1:85">
      <c r="A143" s="2" t="s">
        <v>182</v>
      </c>
    </row>
    <row r="144" spans="1:85">
      <c r="A144" s="2" t="s">
        <v>171</v>
      </c>
      <c r="C144" s="4">
        <f t="shared" ref="C144:J144" si="2073">+C114*C117</f>
        <v>1.9388982128176515</v>
      </c>
      <c r="D144" s="4">
        <f t="shared" si="2073"/>
        <v>2.8973378268446184</v>
      </c>
      <c r="E144" s="4">
        <f t="shared" si="2073"/>
        <v>2.8973378268446184</v>
      </c>
      <c r="F144" s="4">
        <f t="shared" si="2073"/>
        <v>2.8973378268446184</v>
      </c>
      <c r="G144" s="4">
        <f t="shared" si="2073"/>
        <v>1.9388982128176515</v>
      </c>
      <c r="H144" s="4">
        <f t="shared" si="2073"/>
        <v>1.9388982128176515</v>
      </c>
      <c r="I144" s="4">
        <f t="shared" si="2073"/>
        <v>1.9388982128176515</v>
      </c>
      <c r="J144" s="4">
        <f t="shared" si="2073"/>
        <v>1.9388982128176515</v>
      </c>
      <c r="K144" s="4">
        <f t="shared" ref="K144:L144" si="2074">+K114*K117</f>
        <v>2.8973378268446184</v>
      </c>
      <c r="L144" s="4">
        <f t="shared" si="2074"/>
        <v>2.1805939916223736</v>
      </c>
      <c r="M144" s="4">
        <f t="shared" ref="M144:U144" si="2075">+M114*M117</f>
        <v>2.6483660653730872</v>
      </c>
      <c r="N144" s="4">
        <f t="shared" ref="N144:P144" si="2076">+N114*N117</f>
        <v>3.1283008002965991</v>
      </c>
      <c r="O144" s="4">
        <f t="shared" si="2076"/>
        <v>3.1283008002965991</v>
      </c>
      <c r="P144" s="4">
        <f t="shared" si="2076"/>
        <v>3.1283008002965991</v>
      </c>
      <c r="Q144" s="4">
        <f t="shared" si="2075"/>
        <v>2.6483660653730872</v>
      </c>
      <c r="R144" s="4">
        <f t="shared" ref="R144:S144" si="2077">+R114*R117</f>
        <v>2.6483660653730872</v>
      </c>
      <c r="S144" s="4">
        <f t="shared" si="2077"/>
        <v>2.6483660653730872</v>
      </c>
      <c r="T144" s="4">
        <f t="shared" ref="T144" si="2078">+T114*T117</f>
        <v>2.6483660653730872</v>
      </c>
      <c r="U144" s="4">
        <f t="shared" si="2075"/>
        <v>3.1283008002965991</v>
      </c>
      <c r="V144" s="4">
        <f t="shared" ref="V144" si="2079">+V114*V117</f>
        <v>2.8082051550164353</v>
      </c>
      <c r="W144" s="4">
        <f t="shared" ref="W144:AG144" si="2080">+W114*W117</f>
        <v>15.01655436211218</v>
      </c>
      <c r="X144" s="4">
        <f t="shared" ref="X144" si="2081">+X114*X117</f>
        <v>21.292543696066009</v>
      </c>
      <c r="Y144" s="4">
        <f t="shared" si="2080"/>
        <v>18.628352950432262</v>
      </c>
      <c r="Z144" s="4">
        <f t="shared" si="2080"/>
        <v>18.628352950432262</v>
      </c>
      <c r="AA144" s="4">
        <f t="shared" si="2080"/>
        <v>18.628352950432262</v>
      </c>
      <c r="AB144" s="4">
        <f t="shared" si="2080"/>
        <v>15.01655436211218</v>
      </c>
      <c r="AC144" s="4">
        <f t="shared" si="2080"/>
        <v>15.01655436211218</v>
      </c>
      <c r="AD144" s="4">
        <f t="shared" si="2080"/>
        <v>15.01655436211218</v>
      </c>
      <c r="AE144" s="4">
        <f t="shared" si="2080"/>
        <v>15.01655436211218</v>
      </c>
      <c r="AF144" s="4">
        <f t="shared" si="2080"/>
        <v>18.628352950432262</v>
      </c>
      <c r="AG144" s="4">
        <f t="shared" si="2080"/>
        <v>16.126606819225184</v>
      </c>
      <c r="AH144" s="4">
        <f t="shared" ref="AH144:AQ144" si="2082">+AH114*AH117</f>
        <v>16.46331920749228</v>
      </c>
      <c r="AI144" s="4">
        <f t="shared" ref="AI144" si="2083">+AI114*AI117</f>
        <v>21.392440843221152</v>
      </c>
      <c r="AJ144" s="4">
        <f t="shared" ref="AJ144:AL144" si="2084">+AJ114*AJ117</f>
        <v>19.06946111960027</v>
      </c>
      <c r="AK144" s="4">
        <f t="shared" si="2084"/>
        <v>19.06946111960027</v>
      </c>
      <c r="AL144" s="4">
        <f t="shared" si="2084"/>
        <v>19.06946111960027</v>
      </c>
      <c r="AM144" s="4">
        <f t="shared" si="2082"/>
        <v>16.46331920749228</v>
      </c>
      <c r="AN144" s="4">
        <f t="shared" ref="AN144:AO144" si="2085">+AN114*AN117</f>
        <v>16.46331920749228</v>
      </c>
      <c r="AO144" s="4">
        <f t="shared" si="2085"/>
        <v>16.46331920749228</v>
      </c>
      <c r="AP144" s="4">
        <f t="shared" ref="AP144" si="2086">+AP114*AP117</f>
        <v>16.46331920749228</v>
      </c>
      <c r="AQ144" s="4">
        <f t="shared" si="2082"/>
        <v>19.06946111960027</v>
      </c>
      <c r="AR144" s="4">
        <f t="shared" ref="AR144" si="2087">+AR114*AR117</f>
        <v>17.375918056103547</v>
      </c>
      <c r="AS144" s="4">
        <f t="shared" ref="AS144:BB144" si="2088">+AS114*AS117</f>
        <v>18.049472122022845</v>
      </c>
      <c r="AT144" s="4">
        <f t="shared" ref="AT144" si="2089">+AT114*AT117</f>
        <v>21.492806672754138</v>
      </c>
      <c r="AU144" s="4">
        <f t="shared" ref="AU144:AW144" si="2090">+AU114*AU117</f>
        <v>19.521014464325372</v>
      </c>
      <c r="AV144" s="4">
        <f t="shared" si="2090"/>
        <v>19.521014464325372</v>
      </c>
      <c r="AW144" s="4">
        <f t="shared" si="2090"/>
        <v>19.521014464325372</v>
      </c>
      <c r="AX144" s="4">
        <f t="shared" si="2088"/>
        <v>18.049472122022845</v>
      </c>
      <c r="AY144" s="4">
        <f t="shared" ref="AY144:AZ144" si="2091">+AY114*AY117</f>
        <v>18.049472122022845</v>
      </c>
      <c r="AZ144" s="4">
        <f t="shared" si="2091"/>
        <v>18.049472122022845</v>
      </c>
      <c r="BA144" s="4">
        <f t="shared" ref="BA144" si="2092">+BA114*BA117</f>
        <v>18.049472122022845</v>
      </c>
      <c r="BB144" s="4">
        <f t="shared" si="2088"/>
        <v>19.521014464325372</v>
      </c>
      <c r="BC144" s="4">
        <f t="shared" ref="BC144" si="2093">+BC114*BC117</f>
        <v>18.72201211804154</v>
      </c>
      <c r="BD144" s="4">
        <f t="shared" ref="BD144:BQ144" si="2094">+BD114*BD117</f>
        <v>31.830011432940548</v>
      </c>
      <c r="BE144" s="4">
        <f t="shared" ref="BE144:BG144" si="2095">+BE114*BE117</f>
        <v>44.411738836134113</v>
      </c>
      <c r="BF144" s="4">
        <f t="shared" si="2095"/>
        <v>44.411738836134113</v>
      </c>
      <c r="BG144" s="4">
        <f t="shared" si="2095"/>
        <v>44.411738836134113</v>
      </c>
      <c r="BH144" s="4">
        <f t="shared" si="2094"/>
        <v>31.830011432940548</v>
      </c>
      <c r="BI144" s="4">
        <f t="shared" ref="BI144:BJ144" si="2096">+BI114*BI117</f>
        <v>31.830011432940548</v>
      </c>
      <c r="BJ144" s="4">
        <f t="shared" si="2096"/>
        <v>31.830011432940548</v>
      </c>
      <c r="BK144" s="4">
        <f t="shared" ref="BK144" si="2097">+BK114*BK117</f>
        <v>31.830011432940548</v>
      </c>
      <c r="BL144" s="4">
        <f t="shared" ref="BL144" si="2098">+BL114*BL117</f>
        <v>35.997877452040065</v>
      </c>
      <c r="BM144" s="4">
        <f t="shared" si="2094"/>
        <v>36.069009876889048</v>
      </c>
      <c r="BN144" s="4">
        <f t="shared" ref="BN144:BP144" si="2099">+BN114*BN117</f>
        <v>50.326323322415213</v>
      </c>
      <c r="BO144" s="4">
        <f t="shared" si="2099"/>
        <v>50.326323322415213</v>
      </c>
      <c r="BP144" s="4">
        <f t="shared" si="2099"/>
        <v>50.326323322415213</v>
      </c>
      <c r="BQ144" s="4">
        <f t="shared" si="2094"/>
        <v>36.069009876889048</v>
      </c>
      <c r="BR144" s="4">
        <f t="shared" ref="BR144:BS144" si="2100">+BR114*BR117</f>
        <v>36.069009876889048</v>
      </c>
      <c r="BS144" s="4">
        <f t="shared" si="2100"/>
        <v>36.069009876889048</v>
      </c>
      <c r="BT144" s="4">
        <f t="shared" ref="BT144" si="2101">+BT114*BT117</f>
        <v>36.069009876889048</v>
      </c>
      <c r="BU144" s="4">
        <f t="shared" ref="BU144" si="2102">+BU114*BU117</f>
        <v>50.326323322415213</v>
      </c>
      <c r="BV144" s="4">
        <f t="shared" ref="BV144" si="2103">+BV114*BV117</f>
        <v>39.840292407045851</v>
      </c>
      <c r="BW144" s="4">
        <f t="shared" ref="BW144:CF144" si="2104">+BW114*BW117</f>
        <v>74.561946145644598</v>
      </c>
      <c r="BX144" s="4">
        <f t="shared" ref="BX144:BZ144" si="2105">+BX114*BX117</f>
        <v>93.406292661428438</v>
      </c>
      <c r="BY144" s="4">
        <f t="shared" si="2105"/>
        <v>93.406292661428438</v>
      </c>
      <c r="BZ144" s="4">
        <f t="shared" si="2105"/>
        <v>93.406292661428438</v>
      </c>
      <c r="CA144" s="4">
        <f t="shared" si="2104"/>
        <v>74.561946145644598</v>
      </c>
      <c r="CB144" s="4">
        <f t="shared" ref="CB144:CC144" si="2106">+CB114*CB117</f>
        <v>74.561946145644598</v>
      </c>
      <c r="CC144" s="4">
        <f t="shared" si="2106"/>
        <v>74.561946145644598</v>
      </c>
      <c r="CD144" s="4">
        <f t="shared" ref="CD144" si="2107">+CD114*CD117</f>
        <v>74.561946145644598</v>
      </c>
      <c r="CE144" s="4">
        <f t="shared" ref="CE144" si="2108">+CE114*CE117</f>
        <v>93.406292661428438</v>
      </c>
      <c r="CF144" s="4">
        <f t="shared" si="2104"/>
        <v>107.15502647469083</v>
      </c>
      <c r="CG144" s="4">
        <f t="shared" ref="CG144" si="2109">+CG114*CG117</f>
        <v>80.291015322770235</v>
      </c>
    </row>
    <row r="145" spans="1:85">
      <c r="A145" s="2" t="s">
        <v>172</v>
      </c>
      <c r="C145" s="4">
        <f t="shared" ref="C145:J145" si="2110">+C115</f>
        <v>1.5480977727272731</v>
      </c>
      <c r="D145" s="4">
        <f t="shared" si="2110"/>
        <v>1.5480977727272731</v>
      </c>
      <c r="E145" s="4">
        <f t="shared" si="2110"/>
        <v>1.5480977727272731</v>
      </c>
      <c r="F145" s="4">
        <f t="shared" si="2110"/>
        <v>1.5480977727272731</v>
      </c>
      <c r="G145" s="4">
        <f t="shared" si="2110"/>
        <v>1.5480977727272731</v>
      </c>
      <c r="H145" s="4">
        <f t="shared" si="2110"/>
        <v>1.5480977727272731</v>
      </c>
      <c r="I145" s="4">
        <f t="shared" si="2110"/>
        <v>1.5480977727272731</v>
      </c>
      <c r="J145" s="4">
        <f t="shared" si="2110"/>
        <v>1.5480977727272731</v>
      </c>
      <c r="K145" s="4">
        <f t="shared" ref="K145:L145" si="2111">+K115</f>
        <v>1.5480977727272731</v>
      </c>
      <c r="L145" s="4">
        <f t="shared" si="2111"/>
        <v>1.5480977727272731</v>
      </c>
      <c r="M145" s="4">
        <f t="shared" ref="M145:U145" si="2112">+M115</f>
        <v>1.5480977727272731</v>
      </c>
      <c r="N145" s="4">
        <f t="shared" ref="N145:P145" si="2113">+N115</f>
        <v>1.5480977727272731</v>
      </c>
      <c r="O145" s="4">
        <f t="shared" si="2113"/>
        <v>1.5480977727272731</v>
      </c>
      <c r="P145" s="4">
        <f t="shared" si="2113"/>
        <v>1.5480977727272731</v>
      </c>
      <c r="Q145" s="4">
        <f t="shared" si="2112"/>
        <v>1.5480977727272731</v>
      </c>
      <c r="R145" s="4">
        <f t="shared" ref="R145:S145" si="2114">+R115</f>
        <v>1.5480977727272731</v>
      </c>
      <c r="S145" s="4">
        <f t="shared" si="2114"/>
        <v>1.5480977727272731</v>
      </c>
      <c r="T145" s="4">
        <f t="shared" ref="T145" si="2115">+T115</f>
        <v>1.5480977727272731</v>
      </c>
      <c r="U145" s="4">
        <f t="shared" si="2112"/>
        <v>1.5480977727272731</v>
      </c>
      <c r="V145" s="4">
        <f t="shared" ref="V145" si="2116">+V115</f>
        <v>1.5480977727272731</v>
      </c>
      <c r="W145" s="4">
        <f t="shared" ref="W145:AF145" si="2117">+W115</f>
        <v>9.3893746153846198</v>
      </c>
      <c r="X145" s="4">
        <f t="shared" ref="X145" si="2118">+X115</f>
        <v>9.3893746153846198</v>
      </c>
      <c r="Y145" s="4">
        <f t="shared" ref="Y145:AA145" si="2119">+Y115</f>
        <v>9.3893746153846198</v>
      </c>
      <c r="Z145" s="4">
        <f t="shared" si="2119"/>
        <v>9.3893746153846198</v>
      </c>
      <c r="AA145" s="4">
        <f t="shared" si="2119"/>
        <v>9.3893746153846198</v>
      </c>
      <c r="AB145" s="4">
        <f t="shared" si="2117"/>
        <v>9.3893746153846198</v>
      </c>
      <c r="AC145" s="4">
        <f t="shared" ref="AC145:AD145" si="2120">+AC115</f>
        <v>9.3893746153846198</v>
      </c>
      <c r="AD145" s="4">
        <f t="shared" si="2120"/>
        <v>9.3893746153846198</v>
      </c>
      <c r="AE145" s="4">
        <f t="shared" ref="AE145" si="2121">+AE115</f>
        <v>9.3893746153846198</v>
      </c>
      <c r="AF145" s="4">
        <f t="shared" si="2117"/>
        <v>9.3893746153846198</v>
      </c>
      <c r="AG145" s="4">
        <f t="shared" ref="AG145" si="2122">+AG115</f>
        <v>9.3893746153846198</v>
      </c>
      <c r="AH145" s="4">
        <f t="shared" ref="AH145:AQ145" si="2123">+AH115</f>
        <v>9.3893746153846198</v>
      </c>
      <c r="AI145" s="4">
        <f t="shared" ref="AI145" si="2124">+AI115</f>
        <v>9.3893746153846198</v>
      </c>
      <c r="AJ145" s="4">
        <f t="shared" ref="AJ145:AL145" si="2125">+AJ115</f>
        <v>9.3893746153846198</v>
      </c>
      <c r="AK145" s="4">
        <f t="shared" si="2125"/>
        <v>9.3893746153846198</v>
      </c>
      <c r="AL145" s="4">
        <f t="shared" si="2125"/>
        <v>9.3893746153846198</v>
      </c>
      <c r="AM145" s="4">
        <f t="shared" si="2123"/>
        <v>9.3893746153846198</v>
      </c>
      <c r="AN145" s="4">
        <f t="shared" ref="AN145:AO145" si="2126">+AN115</f>
        <v>9.3893746153846198</v>
      </c>
      <c r="AO145" s="4">
        <f t="shared" si="2126"/>
        <v>9.3893746153846198</v>
      </c>
      <c r="AP145" s="4">
        <f t="shared" ref="AP145" si="2127">+AP115</f>
        <v>9.3893746153846198</v>
      </c>
      <c r="AQ145" s="4">
        <f t="shared" si="2123"/>
        <v>9.3893746153846198</v>
      </c>
      <c r="AR145" s="4">
        <f t="shared" ref="AR145" si="2128">+AR115</f>
        <v>9.3893746153846198</v>
      </c>
      <c r="AS145" s="4">
        <f t="shared" ref="AS145:BB145" si="2129">+AS115</f>
        <v>9.3893746153846198</v>
      </c>
      <c r="AT145" s="4">
        <f t="shared" ref="AT145" si="2130">+AT115</f>
        <v>9.3893746153846198</v>
      </c>
      <c r="AU145" s="4">
        <f t="shared" ref="AU145:AW145" si="2131">+AU115</f>
        <v>9.3893746153846198</v>
      </c>
      <c r="AV145" s="4">
        <f t="shared" si="2131"/>
        <v>9.3893746153846198</v>
      </c>
      <c r="AW145" s="4">
        <f t="shared" si="2131"/>
        <v>9.3893746153846198</v>
      </c>
      <c r="AX145" s="4">
        <f t="shared" si="2129"/>
        <v>9.3893746153846198</v>
      </c>
      <c r="AY145" s="4">
        <f t="shared" ref="AY145:AZ145" si="2132">+AY115</f>
        <v>9.3893746153846198</v>
      </c>
      <c r="AZ145" s="4">
        <f t="shared" si="2132"/>
        <v>9.3893746153846198</v>
      </c>
      <c r="BA145" s="4">
        <f t="shared" ref="BA145" si="2133">+BA115</f>
        <v>9.3893746153846198</v>
      </c>
      <c r="BB145" s="4">
        <f t="shared" si="2129"/>
        <v>9.3893746153846198</v>
      </c>
      <c r="BC145" s="4">
        <f t="shared" ref="BC145" si="2134">+BC115</f>
        <v>9.3893746153846198</v>
      </c>
      <c r="BD145" s="4">
        <f t="shared" ref="BD145:BQ145" si="2135">+BD115</f>
        <v>26.175741176470581</v>
      </c>
      <c r="BE145" s="4">
        <f t="shared" ref="BE145:BG145" si="2136">+BE115</f>
        <v>26.175741176470581</v>
      </c>
      <c r="BF145" s="4">
        <f t="shared" si="2136"/>
        <v>26.175741176470581</v>
      </c>
      <c r="BG145" s="4">
        <f t="shared" si="2136"/>
        <v>26.175741176470581</v>
      </c>
      <c r="BH145" s="4">
        <f t="shared" si="2135"/>
        <v>26.175741176470581</v>
      </c>
      <c r="BI145" s="4">
        <f t="shared" ref="BI145:BJ145" si="2137">+BI115</f>
        <v>26.175741176470581</v>
      </c>
      <c r="BJ145" s="4">
        <f t="shared" si="2137"/>
        <v>26.175741176470581</v>
      </c>
      <c r="BK145" s="4">
        <f t="shared" ref="BK145" si="2138">+BK115</f>
        <v>26.175741176470581</v>
      </c>
      <c r="BL145" s="4">
        <f t="shared" ref="BL145" si="2139">+BL115</f>
        <v>26.175741176470581</v>
      </c>
      <c r="BM145" s="4">
        <f t="shared" si="2135"/>
        <v>26.175741176470581</v>
      </c>
      <c r="BN145" s="4">
        <f t="shared" ref="BN145:BP145" si="2140">+BN115</f>
        <v>26.175741176470581</v>
      </c>
      <c r="BO145" s="4">
        <f t="shared" si="2140"/>
        <v>26.175741176470581</v>
      </c>
      <c r="BP145" s="4">
        <f t="shared" si="2140"/>
        <v>26.175741176470581</v>
      </c>
      <c r="BQ145" s="4">
        <f t="shared" si="2135"/>
        <v>26.175741176470581</v>
      </c>
      <c r="BR145" s="4">
        <f t="shared" ref="BR145:BS145" si="2141">+BR115</f>
        <v>26.175741176470581</v>
      </c>
      <c r="BS145" s="4">
        <f t="shared" si="2141"/>
        <v>26.175741176470581</v>
      </c>
      <c r="BT145" s="4">
        <f t="shared" ref="BT145" si="2142">+BT115</f>
        <v>26.175741176470581</v>
      </c>
      <c r="BU145" s="4">
        <f t="shared" ref="BU145" si="2143">+BU115</f>
        <v>26.175741176470581</v>
      </c>
      <c r="BV145" s="4">
        <f t="shared" ref="BV145" si="2144">+BV115</f>
        <v>26.175741176470581</v>
      </c>
      <c r="BW145" s="4">
        <f t="shared" ref="BW145:CF145" si="2145">+BW115</f>
        <v>47.295247058823513</v>
      </c>
      <c r="BX145" s="4">
        <f t="shared" ref="BX145:BZ145" si="2146">+BX115</f>
        <v>47.295247058823513</v>
      </c>
      <c r="BY145" s="4">
        <f t="shared" si="2146"/>
        <v>47.295247058823513</v>
      </c>
      <c r="BZ145" s="4">
        <f t="shared" si="2146"/>
        <v>47.295247058823513</v>
      </c>
      <c r="CA145" s="4">
        <f t="shared" si="2145"/>
        <v>47.295247058823513</v>
      </c>
      <c r="CB145" s="4">
        <f t="shared" ref="CB145:CC145" si="2147">+CB115</f>
        <v>47.295247058823513</v>
      </c>
      <c r="CC145" s="4">
        <f t="shared" si="2147"/>
        <v>47.295247058823513</v>
      </c>
      <c r="CD145" s="4">
        <f t="shared" ref="CD145" si="2148">+CD115</f>
        <v>47.295247058823513</v>
      </c>
      <c r="CE145" s="4">
        <f t="shared" ref="CE145" si="2149">+CE115</f>
        <v>47.295247058823513</v>
      </c>
      <c r="CF145" s="4">
        <f t="shared" si="2145"/>
        <v>47.295247058823513</v>
      </c>
      <c r="CG145" s="4">
        <f t="shared" ref="CG145" si="2150">+CG115</f>
        <v>47.295247058823513</v>
      </c>
    </row>
    <row r="146" spans="1:85">
      <c r="A146" s="2" t="s">
        <v>173</v>
      </c>
      <c r="C146" s="4">
        <f t="shared" ref="C146:J146" si="2151">+C144*1000/C103</f>
        <v>18.563704947920254</v>
      </c>
      <c r="D146" s="4">
        <f t="shared" si="2151"/>
        <v>27.740148604206453</v>
      </c>
      <c r="E146" s="4">
        <f t="shared" si="2151"/>
        <v>27.740148604206453</v>
      </c>
      <c r="F146" s="4">
        <f t="shared" si="2151"/>
        <v>27.740148604206453</v>
      </c>
      <c r="G146" s="4">
        <f t="shared" si="2151"/>
        <v>18.563704947920254</v>
      </c>
      <c r="H146" s="4">
        <f t="shared" si="2151"/>
        <v>18.563704947920254</v>
      </c>
      <c r="I146" s="4">
        <f t="shared" si="2151"/>
        <v>18.563704947920254</v>
      </c>
      <c r="J146" s="4">
        <f t="shared" si="2151"/>
        <v>18.563704947920254</v>
      </c>
      <c r="K146" s="4">
        <f t="shared" ref="K146:L146" si="2152">+K144*1000/K103</f>
        <v>27.740148604206453</v>
      </c>
      <c r="L146" s="4">
        <f t="shared" si="2152"/>
        <v>20.877786778120292</v>
      </c>
      <c r="M146" s="4">
        <f t="shared" ref="M146:U146" si="2153">+M144*1000/M103</f>
        <v>25.115934969396609</v>
      </c>
      <c r="N146" s="4">
        <f t="shared" ref="N146:P146" si="2154">+N144*1000/N103</f>
        <v>29.667424187408251</v>
      </c>
      <c r="O146" s="4">
        <f t="shared" si="2154"/>
        <v>29.667424187408251</v>
      </c>
      <c r="P146" s="4">
        <f t="shared" si="2154"/>
        <v>29.667424187408251</v>
      </c>
      <c r="Q146" s="4">
        <f t="shared" si="2153"/>
        <v>25.115934969396609</v>
      </c>
      <c r="R146" s="4">
        <f t="shared" ref="R146:S146" si="2155">+R144*1000/R103</f>
        <v>25.115934969396609</v>
      </c>
      <c r="S146" s="4">
        <f t="shared" si="2155"/>
        <v>25.115934969396609</v>
      </c>
      <c r="T146" s="4">
        <f t="shared" ref="T146" si="2156">+T144*1000/T103</f>
        <v>25.115934969396609</v>
      </c>
      <c r="U146" s="4">
        <f t="shared" si="2153"/>
        <v>29.667424187408251</v>
      </c>
      <c r="V146" s="4">
        <f t="shared" ref="V146" si="2157">+V144*1000/V103</f>
        <v>26.631778354319433</v>
      </c>
      <c r="W146" s="4">
        <f t="shared" ref="W146:AG146" si="2158">+W144*1000/W103</f>
        <v>26.280172350503761</v>
      </c>
      <c r="X146" s="4">
        <f t="shared" ref="X146" si="2159">+X144*1000/X103</f>
        <v>37.263656137062029</v>
      </c>
      <c r="Y146" s="4">
        <f t="shared" si="2158"/>
        <v>32.60110903860609</v>
      </c>
      <c r="Z146" s="4">
        <f t="shared" si="2158"/>
        <v>32.60110903860609</v>
      </c>
      <c r="AA146" s="4">
        <f t="shared" si="2158"/>
        <v>32.60110903860609</v>
      </c>
      <c r="AB146" s="4">
        <f t="shared" si="2158"/>
        <v>26.280172350503761</v>
      </c>
      <c r="AC146" s="4">
        <f t="shared" si="2158"/>
        <v>26.280172350503761</v>
      </c>
      <c r="AD146" s="4">
        <f t="shared" si="2158"/>
        <v>26.280172350503761</v>
      </c>
      <c r="AE146" s="4">
        <f t="shared" si="2158"/>
        <v>26.280172350503761</v>
      </c>
      <c r="AF146" s="4">
        <f t="shared" si="2158"/>
        <v>32.60110903860609</v>
      </c>
      <c r="AG146" s="4">
        <f t="shared" si="2158"/>
        <v>28.222853020620327</v>
      </c>
      <c r="AH146" s="4">
        <f t="shared" ref="AH146:AQ146" si="2160">+AH144*1000/AH103</f>
        <v>28.812126657090179</v>
      </c>
      <c r="AI146" s="4">
        <f t="shared" ref="AI146" si="2161">+AI144*1000/AI103</f>
        <v>37.438484142292353</v>
      </c>
      <c r="AJ146" s="4">
        <f t="shared" ref="AJ146:AL146" si="2162">+AJ144*1000/AJ103</f>
        <v>33.373083649519423</v>
      </c>
      <c r="AK146" s="4">
        <f t="shared" si="2162"/>
        <v>33.373083649519423</v>
      </c>
      <c r="AL146" s="4">
        <f t="shared" si="2162"/>
        <v>33.373083649519423</v>
      </c>
      <c r="AM146" s="4">
        <f t="shared" si="2160"/>
        <v>28.812126657090179</v>
      </c>
      <c r="AN146" s="4">
        <f t="shared" ref="AN146:AO146" si="2163">+AN144*1000/AN103</f>
        <v>28.812126657090179</v>
      </c>
      <c r="AO146" s="4">
        <f t="shared" si="2163"/>
        <v>28.812126657090179</v>
      </c>
      <c r="AP146" s="4">
        <f t="shared" ref="AP146" si="2164">+AP144*1000/AP103</f>
        <v>28.812126657090179</v>
      </c>
      <c r="AQ146" s="4">
        <f t="shared" si="2160"/>
        <v>33.373083649519423</v>
      </c>
      <c r="AR146" s="4">
        <f t="shared" ref="AR146" si="2165">+AR144*1000/AR103</f>
        <v>30.409247704305031</v>
      </c>
      <c r="AS146" s="4">
        <f t="shared" ref="AS146:BB146" si="2166">+AS144*1000/AS103</f>
        <v>31.588021244019501</v>
      </c>
      <c r="AT146" s="4">
        <f t="shared" ref="AT146" si="2167">+AT144*1000/AT103</f>
        <v>37.614132379206346</v>
      </c>
      <c r="AU146" s="4">
        <f t="shared" ref="AU146:AW146" si="2168">+AU144*1000/AU103</f>
        <v>34.163338153892489</v>
      </c>
      <c r="AV146" s="4">
        <f t="shared" si="2168"/>
        <v>34.163338153892489</v>
      </c>
      <c r="AW146" s="4">
        <f t="shared" si="2168"/>
        <v>34.163338153892489</v>
      </c>
      <c r="AX146" s="4">
        <f t="shared" si="2166"/>
        <v>31.588021244019501</v>
      </c>
      <c r="AY146" s="4">
        <f t="shared" ref="AY146:AZ146" si="2169">+AY144*1000/AY103</f>
        <v>31.588021244019501</v>
      </c>
      <c r="AZ146" s="4">
        <f t="shared" si="2169"/>
        <v>31.588021244019501</v>
      </c>
      <c r="BA146" s="4">
        <f t="shared" ref="BA146" si="2170">+BA144*1000/BA103</f>
        <v>31.588021244019501</v>
      </c>
      <c r="BB146" s="4">
        <f t="shared" si="2166"/>
        <v>34.163338153892489</v>
      </c>
      <c r="BC146" s="4">
        <f t="shared" ref="BC146" si="2171">+BC144*1000/BC103</f>
        <v>32.765020080222058</v>
      </c>
      <c r="BD146" s="4">
        <f t="shared" ref="BD146:BQ146" si="2172">+BD144*1000/BD103</f>
        <v>17.893082475712781</v>
      </c>
      <c r="BE146" s="4">
        <f t="shared" ref="BE146:BG146" si="2173">+BE144*1000/BE103</f>
        <v>24.965837902979064</v>
      </c>
      <c r="BF146" s="4">
        <f t="shared" si="2173"/>
        <v>24.965837902979064</v>
      </c>
      <c r="BG146" s="4">
        <f t="shared" si="2173"/>
        <v>24.965837902979064</v>
      </c>
      <c r="BH146" s="4">
        <f t="shared" si="2172"/>
        <v>17.893082475712781</v>
      </c>
      <c r="BI146" s="4">
        <f t="shared" ref="BI146:BJ146" si="2174">+BI144*1000/BI103</f>
        <v>17.893082475712781</v>
      </c>
      <c r="BJ146" s="4">
        <f t="shared" si="2174"/>
        <v>17.893082475712781</v>
      </c>
      <c r="BK146" s="4">
        <f t="shared" ref="BK146" si="2175">+BK144*1000/BK103</f>
        <v>17.893082475712781</v>
      </c>
      <c r="BL146" s="4">
        <f t="shared" ref="BL146" si="2176">+BL144*1000/BL103</f>
        <v>20.236027610513784</v>
      </c>
      <c r="BM146" s="4">
        <f t="shared" si="2172"/>
        <v>20.276014349042036</v>
      </c>
      <c r="BN146" s="4">
        <f t="shared" ref="BN146:BP146" si="2177">+BN144*1000/BN103</f>
        <v>28.290692128858371</v>
      </c>
      <c r="BO146" s="4">
        <f t="shared" si="2177"/>
        <v>28.290692128858371</v>
      </c>
      <c r="BP146" s="4">
        <f t="shared" si="2177"/>
        <v>28.290692128858371</v>
      </c>
      <c r="BQ146" s="4">
        <f t="shared" si="2172"/>
        <v>20.276014349042036</v>
      </c>
      <c r="BR146" s="4">
        <f t="shared" ref="BR146:BS146" si="2178">+BR144*1000/BR103</f>
        <v>20.276014349042036</v>
      </c>
      <c r="BS146" s="4">
        <f t="shared" si="2178"/>
        <v>20.276014349042036</v>
      </c>
      <c r="BT146" s="4">
        <f t="shared" ref="BT146" si="2179">+BT144*1000/BT103</f>
        <v>20.276014349042036</v>
      </c>
      <c r="BU146" s="4">
        <f t="shared" ref="BU146" si="2180">+BU144*1000/BU103</f>
        <v>28.290692128858371</v>
      </c>
      <c r="BV146" s="4">
        <f t="shared" ref="BV146" si="2181">+BV144*1000/BV103</f>
        <v>22.396022049745415</v>
      </c>
      <c r="BW146" s="4">
        <f t="shared" ref="BW146:CF146" si="2182">+BW144*1000/BW103</f>
        <v>28.13811579696738</v>
      </c>
      <c r="BX146" s="4">
        <f t="shared" ref="BX146:BZ146" si="2183">+BX144*1000/BX103</f>
        <v>35.249577229902066</v>
      </c>
      <c r="BY146" s="4">
        <f t="shared" si="2183"/>
        <v>35.249577229902066</v>
      </c>
      <c r="BZ146" s="4">
        <f t="shared" si="2183"/>
        <v>35.249577229902066</v>
      </c>
      <c r="CA146" s="4">
        <f t="shared" si="2182"/>
        <v>28.13811579696738</v>
      </c>
      <c r="CB146" s="4">
        <f t="shared" ref="CB146:CC146" si="2184">+CB144*1000/CB103</f>
        <v>28.13811579696738</v>
      </c>
      <c r="CC146" s="4">
        <f t="shared" si="2184"/>
        <v>28.13811579696738</v>
      </c>
      <c r="CD146" s="4">
        <f t="shared" ref="CD146" si="2185">+CD144*1000/CD103</f>
        <v>28.13811579696738</v>
      </c>
      <c r="CE146" s="4">
        <f t="shared" ref="CE146" si="2186">+CE144*1000/CE103</f>
        <v>35.249577229902066</v>
      </c>
      <c r="CF146" s="4">
        <f t="shared" si="2182"/>
        <v>40.438061223380224</v>
      </c>
      <c r="CG146" s="4">
        <f t="shared" ref="CG146" si="2187">+CG144*1000/CG103</f>
        <v>30.300146433881146</v>
      </c>
    </row>
    <row r="147" spans="1:85">
      <c r="A147" s="2" t="s">
        <v>174</v>
      </c>
      <c r="C147" s="4">
        <f t="shared" ref="C147:J147" si="2188">+C145*1000/C103</f>
        <v>14.822041762408073</v>
      </c>
      <c r="D147" s="4">
        <f t="shared" si="2188"/>
        <v>14.822041762408073</v>
      </c>
      <c r="E147" s="4">
        <f t="shared" si="2188"/>
        <v>14.822041762408073</v>
      </c>
      <c r="F147" s="4">
        <f t="shared" si="2188"/>
        <v>14.822041762408073</v>
      </c>
      <c r="G147" s="4">
        <f t="shared" si="2188"/>
        <v>14.822041762408073</v>
      </c>
      <c r="H147" s="4">
        <f t="shared" si="2188"/>
        <v>14.822041762408073</v>
      </c>
      <c r="I147" s="4">
        <f t="shared" si="2188"/>
        <v>14.822041762408073</v>
      </c>
      <c r="J147" s="4">
        <f t="shared" si="2188"/>
        <v>14.822041762408073</v>
      </c>
      <c r="K147" s="4">
        <f t="shared" ref="K147:L147" si="2189">+K145*1000/K103</f>
        <v>14.822041762408073</v>
      </c>
      <c r="L147" s="4">
        <f t="shared" si="2189"/>
        <v>14.822041762408073</v>
      </c>
      <c r="M147" s="4">
        <f t="shared" ref="M147:U147" si="2190">+M145*1000/M103</f>
        <v>14.68147605969587</v>
      </c>
      <c r="N147" s="4">
        <f t="shared" ref="N147:P147" si="2191">+N145*1000/N103</f>
        <v>14.68147605969587</v>
      </c>
      <c r="O147" s="4">
        <f t="shared" si="2191"/>
        <v>14.68147605969587</v>
      </c>
      <c r="P147" s="4">
        <f t="shared" si="2191"/>
        <v>14.68147605969587</v>
      </c>
      <c r="Q147" s="4">
        <f t="shared" si="2190"/>
        <v>14.68147605969587</v>
      </c>
      <c r="R147" s="4">
        <f t="shared" ref="R147:S147" si="2192">+R145*1000/R103</f>
        <v>14.68147605969587</v>
      </c>
      <c r="S147" s="4">
        <f t="shared" si="2192"/>
        <v>14.68147605969587</v>
      </c>
      <c r="T147" s="4">
        <f t="shared" ref="T147" si="2193">+T145*1000/T103</f>
        <v>14.68147605969587</v>
      </c>
      <c r="U147" s="4">
        <f t="shared" si="2190"/>
        <v>14.68147605969587</v>
      </c>
      <c r="V147" s="4">
        <f t="shared" ref="V147" si="2194">+V145*1000/V103</f>
        <v>14.68147605969587</v>
      </c>
      <c r="W147" s="4">
        <f t="shared" ref="W147:AF147" si="2195">+W145*1000/W103</f>
        <v>16.432157284918265</v>
      </c>
      <c r="X147" s="4">
        <f t="shared" ref="X147" si="2196">+X145*1000/X103</f>
        <v>16.432157284918265</v>
      </c>
      <c r="Y147" s="4">
        <f t="shared" ref="Y147:AA147" si="2197">+Y145*1000/Y103</f>
        <v>16.432157284918265</v>
      </c>
      <c r="Z147" s="4">
        <f t="shared" si="2197"/>
        <v>16.432157284918265</v>
      </c>
      <c r="AA147" s="4">
        <f t="shared" si="2197"/>
        <v>16.432157284918265</v>
      </c>
      <c r="AB147" s="4">
        <f t="shared" si="2195"/>
        <v>16.432157284918265</v>
      </c>
      <c r="AC147" s="4">
        <f t="shared" ref="AC147:AD147" si="2198">+AC145*1000/AC103</f>
        <v>16.432157284918265</v>
      </c>
      <c r="AD147" s="4">
        <f t="shared" si="2198"/>
        <v>16.432157284918265</v>
      </c>
      <c r="AE147" s="4">
        <f t="shared" ref="AE147" si="2199">+AE145*1000/AE103</f>
        <v>16.432157284918265</v>
      </c>
      <c r="AF147" s="4">
        <f t="shared" si="2195"/>
        <v>16.432157284918265</v>
      </c>
      <c r="AG147" s="4">
        <f t="shared" ref="AG147" si="2200">+AG145*1000/AG103</f>
        <v>16.432157284918265</v>
      </c>
      <c r="AH147" s="4">
        <f t="shared" ref="AH147:AQ147" si="2201">+AH145*1000/AH103</f>
        <v>16.432157284918265</v>
      </c>
      <c r="AI147" s="4">
        <f t="shared" ref="AI147" si="2202">+AI145*1000/AI103</f>
        <v>16.432157284918265</v>
      </c>
      <c r="AJ147" s="4">
        <f t="shared" ref="AJ147:AL147" si="2203">+AJ145*1000/AJ103</f>
        <v>16.432157284918265</v>
      </c>
      <c r="AK147" s="4">
        <f t="shared" si="2203"/>
        <v>16.432157284918265</v>
      </c>
      <c r="AL147" s="4">
        <f t="shared" si="2203"/>
        <v>16.432157284918265</v>
      </c>
      <c r="AM147" s="4">
        <f t="shared" si="2201"/>
        <v>16.432157284918265</v>
      </c>
      <c r="AN147" s="4">
        <f t="shared" ref="AN147:AO147" si="2204">+AN145*1000/AN103</f>
        <v>16.432157284918265</v>
      </c>
      <c r="AO147" s="4">
        <f t="shared" si="2204"/>
        <v>16.432157284918265</v>
      </c>
      <c r="AP147" s="4">
        <f t="shared" ref="AP147" si="2205">+AP145*1000/AP103</f>
        <v>16.432157284918265</v>
      </c>
      <c r="AQ147" s="4">
        <f t="shared" si="2201"/>
        <v>16.432157284918265</v>
      </c>
      <c r="AR147" s="4">
        <f t="shared" ref="AR147" si="2206">+AR145*1000/AR103</f>
        <v>16.432157284918265</v>
      </c>
      <c r="AS147" s="4">
        <f t="shared" ref="AS147:BC147" si="2207">+AS145*1000/AS103</f>
        <v>16.432157284918265</v>
      </c>
      <c r="AT147" s="4">
        <f t="shared" ref="AT147" si="2208">+AT145*1000/AT103</f>
        <v>16.432157284918265</v>
      </c>
      <c r="AU147" s="4">
        <f t="shared" si="2207"/>
        <v>16.432157284918265</v>
      </c>
      <c r="AV147" s="4">
        <f t="shared" si="2207"/>
        <v>16.432157284918265</v>
      </c>
      <c r="AW147" s="4">
        <f t="shared" si="2207"/>
        <v>16.432157284918265</v>
      </c>
      <c r="AX147" s="4">
        <f t="shared" si="2207"/>
        <v>16.432157284918265</v>
      </c>
      <c r="AY147" s="4">
        <f t="shared" si="2207"/>
        <v>16.432157284918265</v>
      </c>
      <c r="AZ147" s="4">
        <f t="shared" si="2207"/>
        <v>16.432157284918265</v>
      </c>
      <c r="BA147" s="4">
        <f t="shared" si="2207"/>
        <v>16.432157284918265</v>
      </c>
      <c r="BB147" s="4">
        <f t="shared" si="2207"/>
        <v>16.432157284918265</v>
      </c>
      <c r="BC147" s="4">
        <f t="shared" si="2207"/>
        <v>16.432157284918265</v>
      </c>
      <c r="BD147" s="4">
        <f t="shared" ref="BD147:BQ147" si="2209">+BD145*1000/BD103</f>
        <v>14.714562598265152</v>
      </c>
      <c r="BE147" s="4">
        <f t="shared" ref="BE147:BG147" si="2210">+BE145*1000/BE103</f>
        <v>14.714562598265152</v>
      </c>
      <c r="BF147" s="4">
        <f t="shared" si="2210"/>
        <v>14.714562598265152</v>
      </c>
      <c r="BG147" s="4">
        <f t="shared" si="2210"/>
        <v>14.714562598265152</v>
      </c>
      <c r="BH147" s="4">
        <f t="shared" si="2209"/>
        <v>14.714562598265152</v>
      </c>
      <c r="BI147" s="4">
        <f t="shared" ref="BI147:BJ147" si="2211">+BI145*1000/BI103</f>
        <v>14.714562598265152</v>
      </c>
      <c r="BJ147" s="4">
        <f t="shared" si="2211"/>
        <v>14.714562598265152</v>
      </c>
      <c r="BK147" s="4">
        <f t="shared" ref="BK147" si="2212">+BK145*1000/BK103</f>
        <v>14.714562598265152</v>
      </c>
      <c r="BL147" s="4">
        <f t="shared" ref="BL147" si="2213">+BL145*1000/BL103</f>
        <v>14.714562598265152</v>
      </c>
      <c r="BM147" s="4">
        <f t="shared" si="2209"/>
        <v>14.714562598265152</v>
      </c>
      <c r="BN147" s="4">
        <f t="shared" ref="BN147:BP147" si="2214">+BN145*1000/BN103</f>
        <v>14.714562598265152</v>
      </c>
      <c r="BO147" s="4">
        <f t="shared" si="2214"/>
        <v>14.714562598265152</v>
      </c>
      <c r="BP147" s="4">
        <f t="shared" si="2214"/>
        <v>14.714562598265152</v>
      </c>
      <c r="BQ147" s="4">
        <f t="shared" si="2209"/>
        <v>14.714562598265152</v>
      </c>
      <c r="BR147" s="4">
        <f t="shared" ref="BR147:BS147" si="2215">+BR145*1000/BR103</f>
        <v>14.714562598265152</v>
      </c>
      <c r="BS147" s="4">
        <f t="shared" si="2215"/>
        <v>14.714562598265152</v>
      </c>
      <c r="BT147" s="4">
        <f t="shared" ref="BT147" si="2216">+BT145*1000/BT103</f>
        <v>14.714562598265152</v>
      </c>
      <c r="BU147" s="4">
        <f t="shared" ref="BU147" si="2217">+BU145*1000/BU103</f>
        <v>14.714562598265152</v>
      </c>
      <c r="BV147" s="4">
        <f t="shared" ref="BV147" si="2218">+BV145*1000/BV103</f>
        <v>14.714562598265152</v>
      </c>
      <c r="BW147" s="4">
        <f t="shared" ref="BW147:CF147" si="2219">+BW145*1000/BW103</f>
        <v>17.848235020419907</v>
      </c>
      <c r="BX147" s="4">
        <f t="shared" ref="BX147:BZ147" si="2220">+BX145*1000/BX103</f>
        <v>17.848235020419907</v>
      </c>
      <c r="BY147" s="4">
        <f t="shared" si="2220"/>
        <v>17.848235020419907</v>
      </c>
      <c r="BZ147" s="4">
        <f t="shared" si="2220"/>
        <v>17.848235020419907</v>
      </c>
      <c r="CA147" s="4">
        <f t="shared" si="2219"/>
        <v>17.848235020419907</v>
      </c>
      <c r="CB147" s="4">
        <f t="shared" ref="CB147:CC147" si="2221">+CB145*1000/CB103</f>
        <v>17.848235020419907</v>
      </c>
      <c r="CC147" s="4">
        <f t="shared" si="2221"/>
        <v>17.848235020419907</v>
      </c>
      <c r="CD147" s="4">
        <f t="shared" ref="CD147" si="2222">+CD145*1000/CD103</f>
        <v>17.848235020419907</v>
      </c>
      <c r="CE147" s="4">
        <f t="shared" ref="CE147" si="2223">+CE145*1000/CE103</f>
        <v>17.848235020419907</v>
      </c>
      <c r="CF147" s="4">
        <f t="shared" si="2219"/>
        <v>17.848235020419907</v>
      </c>
      <c r="CG147" s="4">
        <f t="shared" ref="CG147" si="2224">+CG145*1000/CG103</f>
        <v>17.848235020419907</v>
      </c>
    </row>
    <row r="148" spans="1:85">
      <c r="A148" s="2" t="s">
        <v>183</v>
      </c>
      <c r="C148" s="4">
        <f t="shared" ref="C148:J148" si="2225">+C105</f>
        <v>0</v>
      </c>
      <c r="D148" s="4">
        <f t="shared" si="2225"/>
        <v>0</v>
      </c>
      <c r="E148" s="4">
        <f t="shared" si="2225"/>
        <v>0</v>
      </c>
      <c r="F148" s="4">
        <f t="shared" si="2225"/>
        <v>0</v>
      </c>
      <c r="G148" s="4">
        <f t="shared" si="2225"/>
        <v>0</v>
      </c>
      <c r="H148" s="4">
        <f t="shared" si="2225"/>
        <v>0</v>
      </c>
      <c r="I148" s="4">
        <f t="shared" si="2225"/>
        <v>0</v>
      </c>
      <c r="J148" s="4">
        <f t="shared" si="2225"/>
        <v>0</v>
      </c>
      <c r="K148" s="4">
        <f t="shared" ref="K148:CA148" si="2226">+K105</f>
        <v>0</v>
      </c>
      <c r="L148" s="4">
        <f t="shared" ref="L148" si="2227">+L105</f>
        <v>0</v>
      </c>
      <c r="M148" s="4">
        <f t="shared" si="2226"/>
        <v>8.0610248723224185</v>
      </c>
      <c r="N148" s="4">
        <f t="shared" ref="N148:P148" si="2228">+N105</f>
        <v>8.0610248723224185</v>
      </c>
      <c r="O148" s="4">
        <f t="shared" si="2228"/>
        <v>8.0610248723224185</v>
      </c>
      <c r="P148" s="4">
        <f t="shared" si="2228"/>
        <v>8.0610248723224185</v>
      </c>
      <c r="Q148" s="4">
        <f t="shared" si="2226"/>
        <v>8.0610248723224185</v>
      </c>
      <c r="R148" s="4">
        <f t="shared" ref="R148:S148" si="2229">+R105</f>
        <v>8.0610248723224185</v>
      </c>
      <c r="S148" s="4">
        <f t="shared" si="2229"/>
        <v>8.0610248723224185</v>
      </c>
      <c r="T148" s="4">
        <f t="shared" ref="T148" si="2230">+T105</f>
        <v>8.0610248723224185</v>
      </c>
      <c r="U148" s="4">
        <f t="shared" ref="U148:V148" si="2231">+U105</f>
        <v>8.0610248723224185</v>
      </c>
      <c r="V148" s="4">
        <f t="shared" si="2231"/>
        <v>8.0610248723224185</v>
      </c>
      <c r="W148" s="4">
        <f t="shared" si="2226"/>
        <v>4.4627041515506853</v>
      </c>
      <c r="X148" s="4">
        <f t="shared" ref="X148" si="2232">+X105</f>
        <v>4.4627041515506853</v>
      </c>
      <c r="Y148" s="4">
        <f t="shared" ref="Y148:AA148" si="2233">+Y105</f>
        <v>4.4627041515506853</v>
      </c>
      <c r="Z148" s="4">
        <f t="shared" si="2233"/>
        <v>4.4627041515506853</v>
      </c>
      <c r="AA148" s="4">
        <f t="shared" si="2233"/>
        <v>4.4627041515506853</v>
      </c>
      <c r="AB148" s="4">
        <f t="shared" si="2226"/>
        <v>4.4627041515506853</v>
      </c>
      <c r="AC148" s="4">
        <f t="shared" ref="AC148:AD148" si="2234">+AC105</f>
        <v>4.4627041515506853</v>
      </c>
      <c r="AD148" s="4">
        <f t="shared" si="2234"/>
        <v>4.4627041515506853</v>
      </c>
      <c r="AE148" s="4">
        <f t="shared" ref="AE148" si="2235">+AE105</f>
        <v>4.4627041515506853</v>
      </c>
      <c r="AF148" s="4">
        <f t="shared" ref="AF148:AG148" si="2236">+AF105</f>
        <v>4.4627041515506853</v>
      </c>
      <c r="AG148" s="4">
        <f t="shared" si="2236"/>
        <v>4.4627041515506853</v>
      </c>
      <c r="AH148" s="4">
        <f t="shared" si="2226"/>
        <v>4.4627041515506853</v>
      </c>
      <c r="AI148" s="4">
        <f t="shared" ref="AI148" si="2237">+AI105</f>
        <v>4.4627041515506853</v>
      </c>
      <c r="AJ148" s="4">
        <f t="shared" ref="AJ148:AL148" si="2238">+AJ105</f>
        <v>4.4627041515506853</v>
      </c>
      <c r="AK148" s="4">
        <f t="shared" si="2238"/>
        <v>4.4627041515506853</v>
      </c>
      <c r="AL148" s="4">
        <f t="shared" si="2238"/>
        <v>4.4627041515506853</v>
      </c>
      <c r="AM148" s="4">
        <f t="shared" si="2226"/>
        <v>4.4627041515506853</v>
      </c>
      <c r="AN148" s="4">
        <f t="shared" ref="AN148:AO148" si="2239">+AN105</f>
        <v>4.4627041515506853</v>
      </c>
      <c r="AO148" s="4">
        <f t="shared" si="2239"/>
        <v>4.4627041515506853</v>
      </c>
      <c r="AP148" s="4">
        <f t="shared" ref="AP148" si="2240">+AP105</f>
        <v>4.4627041515506853</v>
      </c>
      <c r="AQ148" s="4">
        <f t="shared" ref="AQ148:AR148" si="2241">+AQ105</f>
        <v>4.4627041515506853</v>
      </c>
      <c r="AR148" s="4">
        <f t="shared" si="2241"/>
        <v>4.4627041515506853</v>
      </c>
      <c r="AS148" s="4">
        <f t="shared" si="2226"/>
        <v>4.4627041515506853</v>
      </c>
      <c r="AT148" s="4">
        <f t="shared" ref="AT148" si="2242">+AT105</f>
        <v>4.4627041515506853</v>
      </c>
      <c r="AU148" s="4">
        <f t="shared" ref="AU148:AW148" si="2243">+AU105</f>
        <v>4.4627041515506853</v>
      </c>
      <c r="AV148" s="4">
        <f t="shared" si="2243"/>
        <v>4.4627041515506853</v>
      </c>
      <c r="AW148" s="4">
        <f t="shared" si="2243"/>
        <v>4.4627041515506853</v>
      </c>
      <c r="AX148" s="4">
        <f t="shared" si="2226"/>
        <v>4.4627041515506853</v>
      </c>
      <c r="AY148" s="4">
        <f t="shared" ref="AY148:AZ148" si="2244">+AY105</f>
        <v>4.4627041515506853</v>
      </c>
      <c r="AZ148" s="4">
        <f t="shared" si="2244"/>
        <v>4.4627041515506853</v>
      </c>
      <c r="BA148" s="4">
        <f t="shared" ref="BA148" si="2245">+BA105</f>
        <v>4.4627041515506853</v>
      </c>
      <c r="BB148" s="4">
        <f t="shared" ref="BB148:BC148" si="2246">+BB105</f>
        <v>4.4627041515506853</v>
      </c>
      <c r="BC148" s="4">
        <f t="shared" si="2246"/>
        <v>4.4627041515506853</v>
      </c>
      <c r="BD148" s="4">
        <f t="shared" si="2226"/>
        <v>0</v>
      </c>
      <c r="BE148" s="4">
        <f t="shared" ref="BE148:BG148" si="2247">+BE105</f>
        <v>0</v>
      </c>
      <c r="BF148" s="4">
        <f t="shared" si="2247"/>
        <v>0</v>
      </c>
      <c r="BG148" s="4">
        <f t="shared" si="2247"/>
        <v>0</v>
      </c>
      <c r="BH148" s="4">
        <f t="shared" si="2226"/>
        <v>0</v>
      </c>
      <c r="BI148" s="4">
        <f t="shared" ref="BI148:BJ148" si="2248">+BI105</f>
        <v>0</v>
      </c>
      <c r="BJ148" s="4">
        <f t="shared" si="2248"/>
        <v>0</v>
      </c>
      <c r="BK148" s="4">
        <f t="shared" ref="BK148" si="2249">+BK105</f>
        <v>0</v>
      </c>
      <c r="BL148" s="4">
        <f t="shared" ref="BL148" si="2250">+BL105</f>
        <v>0</v>
      </c>
      <c r="BM148" s="4">
        <f t="shared" si="2226"/>
        <v>0</v>
      </c>
      <c r="BN148" s="4">
        <f t="shared" ref="BN148:BP148" si="2251">+BN105</f>
        <v>0</v>
      </c>
      <c r="BO148" s="4">
        <f t="shared" si="2251"/>
        <v>0</v>
      </c>
      <c r="BP148" s="4">
        <f t="shared" si="2251"/>
        <v>0</v>
      </c>
      <c r="BQ148" s="4">
        <f t="shared" si="2226"/>
        <v>0</v>
      </c>
      <c r="BR148" s="4">
        <f t="shared" ref="BR148:BS148" si="2252">+BR105</f>
        <v>0</v>
      </c>
      <c r="BS148" s="4">
        <f t="shared" si="2252"/>
        <v>0</v>
      </c>
      <c r="BT148" s="4">
        <f t="shared" ref="BT148" si="2253">+BT105</f>
        <v>0</v>
      </c>
      <c r="BU148" s="4">
        <f t="shared" ref="BU148" si="2254">+BU105</f>
        <v>0</v>
      </c>
      <c r="BV148" s="4">
        <f t="shared" ref="BV148" si="2255">+BV105</f>
        <v>0</v>
      </c>
      <c r="BW148" s="4">
        <f t="shared" si="2226"/>
        <v>16.038609279795043</v>
      </c>
      <c r="BX148" s="4">
        <f t="shared" ref="BX148:BZ148" si="2256">+BX105</f>
        <v>16.038609279795043</v>
      </c>
      <c r="BY148" s="4">
        <f t="shared" si="2256"/>
        <v>16.038609279795043</v>
      </c>
      <c r="BZ148" s="4">
        <f t="shared" si="2256"/>
        <v>16.038609279795043</v>
      </c>
      <c r="CA148" s="4">
        <f t="shared" si="2226"/>
        <v>16.038609279795043</v>
      </c>
      <c r="CB148" s="4">
        <f t="shared" ref="CB148:CC148" si="2257">+CB105</f>
        <v>16.038609279795043</v>
      </c>
      <c r="CC148" s="4">
        <f t="shared" si="2257"/>
        <v>16.038609279795043</v>
      </c>
      <c r="CD148" s="4">
        <f t="shared" ref="CD148" si="2258">+CD105</f>
        <v>16.038609279795043</v>
      </c>
      <c r="CE148" s="4">
        <f t="shared" ref="CE148" si="2259">+CE105</f>
        <v>16.038609279795043</v>
      </c>
      <c r="CF148" s="4">
        <f t="shared" ref="CF148:CG148" si="2260">+CF105</f>
        <v>16.038609279795043</v>
      </c>
      <c r="CG148" s="4">
        <f t="shared" si="2260"/>
        <v>16.038609279795043</v>
      </c>
    </row>
    <row r="149" spans="1:85">
      <c r="A149" s="2" t="s">
        <v>184</v>
      </c>
      <c r="C149" s="4">
        <f t="shared" ref="C149:J149" si="2261">+C146+C147+C148</f>
        <v>33.385746710328327</v>
      </c>
      <c r="D149" s="4">
        <f t="shared" si="2261"/>
        <v>42.56219036661453</v>
      </c>
      <c r="E149" s="4">
        <f t="shared" si="2261"/>
        <v>42.56219036661453</v>
      </c>
      <c r="F149" s="4">
        <f t="shared" si="2261"/>
        <v>42.56219036661453</v>
      </c>
      <c r="G149" s="4">
        <f t="shared" si="2261"/>
        <v>33.385746710328327</v>
      </c>
      <c r="H149" s="4">
        <f t="shared" si="2261"/>
        <v>33.385746710328327</v>
      </c>
      <c r="I149" s="4">
        <f t="shared" si="2261"/>
        <v>33.385746710328327</v>
      </c>
      <c r="J149" s="4">
        <f t="shared" si="2261"/>
        <v>33.385746710328327</v>
      </c>
      <c r="K149" s="4">
        <f t="shared" ref="K149:L149" si="2262">+K146+K147</f>
        <v>42.56219036661453</v>
      </c>
      <c r="L149" s="4">
        <f t="shared" si="2262"/>
        <v>35.699828540528365</v>
      </c>
      <c r="M149" s="4">
        <f t="shared" ref="M149:U149" si="2263">+M146+M147</f>
        <v>39.79741102909248</v>
      </c>
      <c r="N149" s="4">
        <f t="shared" ref="N149:P149" si="2264">+N146+N147</f>
        <v>44.348900247104119</v>
      </c>
      <c r="O149" s="4">
        <f t="shared" si="2264"/>
        <v>44.348900247104119</v>
      </c>
      <c r="P149" s="4">
        <f t="shared" si="2264"/>
        <v>44.348900247104119</v>
      </c>
      <c r="Q149" s="4">
        <f t="shared" si="2263"/>
        <v>39.79741102909248</v>
      </c>
      <c r="R149" s="4">
        <f t="shared" ref="R149:S149" si="2265">+R146+R147</f>
        <v>39.79741102909248</v>
      </c>
      <c r="S149" s="4">
        <f t="shared" si="2265"/>
        <v>39.79741102909248</v>
      </c>
      <c r="T149" s="4">
        <f t="shared" ref="T149" si="2266">+T146+T147</f>
        <v>39.79741102909248</v>
      </c>
      <c r="U149" s="4">
        <f t="shared" si="2263"/>
        <v>44.348900247104119</v>
      </c>
      <c r="V149" s="4">
        <f t="shared" ref="V149" si="2267">+V146+V147</f>
        <v>41.313254414015304</v>
      </c>
      <c r="W149" s="4">
        <f t="shared" ref="W149:AG149" si="2268">+W146+W147</f>
        <v>42.712329635422023</v>
      </c>
      <c r="X149" s="4">
        <f t="shared" ref="X149" si="2269">+X146+X147</f>
        <v>53.69581342198029</v>
      </c>
      <c r="Y149" s="4">
        <f t="shared" si="2268"/>
        <v>49.033266323524359</v>
      </c>
      <c r="Z149" s="4">
        <f t="shared" si="2268"/>
        <v>49.033266323524359</v>
      </c>
      <c r="AA149" s="4">
        <f t="shared" si="2268"/>
        <v>49.033266323524359</v>
      </c>
      <c r="AB149" s="4">
        <f t="shared" si="2268"/>
        <v>42.712329635422023</v>
      </c>
      <c r="AC149" s="4">
        <f t="shared" si="2268"/>
        <v>42.712329635422023</v>
      </c>
      <c r="AD149" s="4">
        <f t="shared" si="2268"/>
        <v>42.712329635422023</v>
      </c>
      <c r="AE149" s="4">
        <f t="shared" si="2268"/>
        <v>42.712329635422023</v>
      </c>
      <c r="AF149" s="4">
        <f t="shared" si="2268"/>
        <v>49.033266323524359</v>
      </c>
      <c r="AG149" s="4">
        <f t="shared" si="2268"/>
        <v>44.655010305538596</v>
      </c>
      <c r="AH149" s="4">
        <f t="shared" ref="AH149:AQ149" si="2270">+AH146+AH147</f>
        <v>45.244283942008444</v>
      </c>
      <c r="AI149" s="4">
        <f t="shared" ref="AI149" si="2271">+AI146+AI147</f>
        <v>53.870641427210614</v>
      </c>
      <c r="AJ149" s="4">
        <f t="shared" ref="AJ149:AL149" si="2272">+AJ146+AJ147</f>
        <v>49.805240934437691</v>
      </c>
      <c r="AK149" s="4">
        <f t="shared" si="2272"/>
        <v>49.805240934437691</v>
      </c>
      <c r="AL149" s="4">
        <f t="shared" si="2272"/>
        <v>49.805240934437691</v>
      </c>
      <c r="AM149" s="4">
        <f t="shared" si="2270"/>
        <v>45.244283942008444</v>
      </c>
      <c r="AN149" s="4">
        <f t="shared" ref="AN149:AO149" si="2273">+AN146+AN147</f>
        <v>45.244283942008444</v>
      </c>
      <c r="AO149" s="4">
        <f t="shared" si="2273"/>
        <v>45.244283942008444</v>
      </c>
      <c r="AP149" s="4">
        <f t="shared" ref="AP149" si="2274">+AP146+AP147</f>
        <v>45.244283942008444</v>
      </c>
      <c r="AQ149" s="4">
        <f t="shared" si="2270"/>
        <v>49.805240934437691</v>
      </c>
      <c r="AR149" s="4">
        <f t="shared" ref="AR149" si="2275">+AR146+AR147</f>
        <v>46.841404989223292</v>
      </c>
      <c r="AS149" s="4">
        <f t="shared" ref="AS149:BC149" si="2276">+AS146+AS147</f>
        <v>48.020178528937763</v>
      </c>
      <c r="AT149" s="4">
        <f t="shared" ref="AT149" si="2277">+AT146+AT147</f>
        <v>54.046289664124615</v>
      </c>
      <c r="AU149" s="4">
        <f t="shared" si="2276"/>
        <v>50.595495438810758</v>
      </c>
      <c r="AV149" s="4">
        <f t="shared" si="2276"/>
        <v>50.595495438810758</v>
      </c>
      <c r="AW149" s="4">
        <f t="shared" si="2276"/>
        <v>50.595495438810758</v>
      </c>
      <c r="AX149" s="4">
        <f t="shared" si="2276"/>
        <v>48.020178528937763</v>
      </c>
      <c r="AY149" s="4">
        <f t="shared" si="2276"/>
        <v>48.020178528937763</v>
      </c>
      <c r="AZ149" s="4">
        <f t="shared" si="2276"/>
        <v>48.020178528937763</v>
      </c>
      <c r="BA149" s="4">
        <f t="shared" si="2276"/>
        <v>48.020178528937763</v>
      </c>
      <c r="BB149" s="4">
        <f t="shared" si="2276"/>
        <v>50.595495438810758</v>
      </c>
      <c r="BC149" s="4">
        <f t="shared" si="2276"/>
        <v>49.19717736514032</v>
      </c>
      <c r="BD149" s="4">
        <f t="shared" ref="BD149:BQ149" si="2278">+BD146+BD147</f>
        <v>32.607645073977935</v>
      </c>
      <c r="BE149" s="4">
        <f t="shared" ref="BE149:BG149" si="2279">+BE146+BE147</f>
        <v>39.680400501244215</v>
      </c>
      <c r="BF149" s="4">
        <f t="shared" si="2279"/>
        <v>39.680400501244215</v>
      </c>
      <c r="BG149" s="4">
        <f t="shared" si="2279"/>
        <v>39.680400501244215</v>
      </c>
      <c r="BH149" s="4">
        <f t="shared" si="2278"/>
        <v>32.607645073977935</v>
      </c>
      <c r="BI149" s="4">
        <f t="shared" ref="BI149:BJ149" si="2280">+BI146+BI147</f>
        <v>32.607645073977935</v>
      </c>
      <c r="BJ149" s="4">
        <f t="shared" si="2280"/>
        <v>32.607645073977935</v>
      </c>
      <c r="BK149" s="4">
        <f t="shared" ref="BK149" si="2281">+BK146+BK147</f>
        <v>32.607645073977935</v>
      </c>
      <c r="BL149" s="4">
        <f t="shared" ref="BL149" si="2282">+BL146+BL147</f>
        <v>34.950590208778934</v>
      </c>
      <c r="BM149" s="4">
        <f t="shared" si="2278"/>
        <v>34.99057694730719</v>
      </c>
      <c r="BN149" s="4">
        <f t="shared" ref="BN149:BP149" si="2283">+BN146+BN147</f>
        <v>43.005254727123521</v>
      </c>
      <c r="BO149" s="4">
        <f t="shared" si="2283"/>
        <v>43.005254727123521</v>
      </c>
      <c r="BP149" s="4">
        <f t="shared" si="2283"/>
        <v>43.005254727123521</v>
      </c>
      <c r="BQ149" s="4">
        <f t="shared" si="2278"/>
        <v>34.99057694730719</v>
      </c>
      <c r="BR149" s="4">
        <f t="shared" ref="BR149:BS149" si="2284">+BR146+BR147</f>
        <v>34.99057694730719</v>
      </c>
      <c r="BS149" s="4">
        <f t="shared" si="2284"/>
        <v>34.99057694730719</v>
      </c>
      <c r="BT149" s="4">
        <f t="shared" ref="BT149" si="2285">+BT146+BT147</f>
        <v>34.99057694730719</v>
      </c>
      <c r="BU149" s="4">
        <f t="shared" ref="BU149" si="2286">+BU146+BU147</f>
        <v>43.005254727123521</v>
      </c>
      <c r="BV149" s="4">
        <f t="shared" ref="BV149" si="2287">+BV146+BV147</f>
        <v>37.110584648010565</v>
      </c>
      <c r="BW149" s="4">
        <f t="shared" ref="BW149:CF149" si="2288">+BW146+BW147</f>
        <v>45.98635081738729</v>
      </c>
      <c r="BX149" s="4">
        <f t="shared" ref="BX149:BZ149" si="2289">+BX146+BX147</f>
        <v>53.097812250321972</v>
      </c>
      <c r="BY149" s="4">
        <f t="shared" si="2289"/>
        <v>53.097812250321972</v>
      </c>
      <c r="BZ149" s="4">
        <f t="shared" si="2289"/>
        <v>53.097812250321972</v>
      </c>
      <c r="CA149" s="4">
        <f t="shared" si="2288"/>
        <v>45.98635081738729</v>
      </c>
      <c r="CB149" s="4">
        <f t="shared" ref="CB149:CC149" si="2290">+CB146+CB147</f>
        <v>45.98635081738729</v>
      </c>
      <c r="CC149" s="4">
        <f t="shared" si="2290"/>
        <v>45.98635081738729</v>
      </c>
      <c r="CD149" s="4">
        <f t="shared" ref="CD149" si="2291">+CD146+CD147</f>
        <v>45.98635081738729</v>
      </c>
      <c r="CE149" s="4">
        <f t="shared" ref="CE149" si="2292">+CE146+CE147</f>
        <v>53.097812250321972</v>
      </c>
      <c r="CF149" s="4">
        <f t="shared" si="2288"/>
        <v>58.28629624380013</v>
      </c>
      <c r="CG149" s="4">
        <f t="shared" ref="CG149" si="2293">+CG146+CG147</f>
        <v>48.148381454301052</v>
      </c>
    </row>
    <row r="150" spans="1:85">
      <c r="A150" s="2" t="s">
        <v>185</v>
      </c>
      <c r="C150" s="4">
        <f t="shared" ref="C150:J150" si="2294">+C149+C148</f>
        <v>33.385746710328327</v>
      </c>
      <c r="D150" s="4">
        <f t="shared" si="2294"/>
        <v>42.56219036661453</v>
      </c>
      <c r="E150" s="4">
        <f t="shared" si="2294"/>
        <v>42.56219036661453</v>
      </c>
      <c r="F150" s="4">
        <f t="shared" si="2294"/>
        <v>42.56219036661453</v>
      </c>
      <c r="G150" s="4">
        <f t="shared" si="2294"/>
        <v>33.385746710328327</v>
      </c>
      <c r="H150" s="4">
        <f t="shared" si="2294"/>
        <v>33.385746710328327</v>
      </c>
      <c r="I150" s="4">
        <f t="shared" si="2294"/>
        <v>33.385746710328327</v>
      </c>
      <c r="J150" s="4">
        <f t="shared" si="2294"/>
        <v>33.385746710328327</v>
      </c>
      <c r="K150" s="4">
        <f t="shared" ref="K150:CA150" si="2295">+K149+K148</f>
        <v>42.56219036661453</v>
      </c>
      <c r="L150" s="4">
        <f t="shared" ref="L150" si="2296">+L149+L148</f>
        <v>35.699828540528365</v>
      </c>
      <c r="M150" s="4">
        <f t="shared" si="2295"/>
        <v>47.8584359014149</v>
      </c>
      <c r="N150" s="4">
        <f t="shared" ref="N150:P150" si="2297">+N149+N148</f>
        <v>52.409925119426539</v>
      </c>
      <c r="O150" s="4">
        <f t="shared" si="2297"/>
        <v>52.409925119426539</v>
      </c>
      <c r="P150" s="4">
        <f t="shared" si="2297"/>
        <v>52.409925119426539</v>
      </c>
      <c r="Q150" s="4">
        <f t="shared" si="2295"/>
        <v>47.8584359014149</v>
      </c>
      <c r="R150" s="4">
        <f t="shared" ref="R150:S150" si="2298">+R149+R148</f>
        <v>47.8584359014149</v>
      </c>
      <c r="S150" s="4">
        <f t="shared" si="2298"/>
        <v>47.8584359014149</v>
      </c>
      <c r="T150" s="4">
        <f t="shared" ref="T150" si="2299">+T149+T148</f>
        <v>47.8584359014149</v>
      </c>
      <c r="U150" s="4">
        <f t="shared" ref="U150:V150" si="2300">+U149+U148</f>
        <v>52.409925119426539</v>
      </c>
      <c r="V150" s="4">
        <f t="shared" si="2300"/>
        <v>49.374279286337725</v>
      </c>
      <c r="W150" s="4">
        <f t="shared" si="2295"/>
        <v>47.175033786972705</v>
      </c>
      <c r="X150" s="4">
        <f t="shared" ref="X150" si="2301">+X149+X148</f>
        <v>58.158517573530972</v>
      </c>
      <c r="Y150" s="4">
        <f t="shared" ref="Y150:AA150" si="2302">+Y149+Y148</f>
        <v>53.49597047507504</v>
      </c>
      <c r="Z150" s="4">
        <f t="shared" si="2302"/>
        <v>53.49597047507504</v>
      </c>
      <c r="AA150" s="4">
        <f t="shared" si="2302"/>
        <v>53.49597047507504</v>
      </c>
      <c r="AB150" s="4">
        <f t="shared" si="2295"/>
        <v>47.175033786972705</v>
      </c>
      <c r="AC150" s="4">
        <f t="shared" ref="AC150:AD150" si="2303">+AC149+AC148</f>
        <v>47.175033786972705</v>
      </c>
      <c r="AD150" s="4">
        <f t="shared" si="2303"/>
        <v>47.175033786972705</v>
      </c>
      <c r="AE150" s="4">
        <f t="shared" ref="AE150" si="2304">+AE149+AE148</f>
        <v>47.175033786972705</v>
      </c>
      <c r="AF150" s="4">
        <f t="shared" ref="AF150:AG150" si="2305">+AF149+AF148</f>
        <v>53.49597047507504</v>
      </c>
      <c r="AG150" s="4">
        <f t="shared" si="2305"/>
        <v>49.117714457089278</v>
      </c>
      <c r="AH150" s="4">
        <f t="shared" si="2295"/>
        <v>49.706988093559133</v>
      </c>
      <c r="AI150" s="4">
        <f t="shared" ref="AI150" si="2306">+AI149+AI148</f>
        <v>58.333345578761296</v>
      </c>
      <c r="AJ150" s="4">
        <f t="shared" ref="AJ150:AL150" si="2307">+AJ149+AJ148</f>
        <v>54.267945085988373</v>
      </c>
      <c r="AK150" s="4">
        <f t="shared" si="2307"/>
        <v>54.267945085988373</v>
      </c>
      <c r="AL150" s="4">
        <f t="shared" si="2307"/>
        <v>54.267945085988373</v>
      </c>
      <c r="AM150" s="4">
        <f t="shared" si="2295"/>
        <v>49.706988093559133</v>
      </c>
      <c r="AN150" s="4">
        <f t="shared" ref="AN150:AO150" si="2308">+AN149+AN148</f>
        <v>49.706988093559133</v>
      </c>
      <c r="AO150" s="4">
        <f t="shared" si="2308"/>
        <v>49.706988093559133</v>
      </c>
      <c r="AP150" s="4">
        <f t="shared" ref="AP150" si="2309">+AP149+AP148</f>
        <v>49.706988093559133</v>
      </c>
      <c r="AQ150" s="4">
        <f t="shared" ref="AQ150:AR150" si="2310">+AQ149+AQ148</f>
        <v>54.267945085988373</v>
      </c>
      <c r="AR150" s="4">
        <f t="shared" si="2310"/>
        <v>51.304109140773974</v>
      </c>
      <c r="AS150" s="4">
        <f t="shared" si="2295"/>
        <v>52.482882680488444</v>
      </c>
      <c r="AT150" s="4">
        <f t="shared" ref="AT150" si="2311">+AT149+AT148</f>
        <v>58.508993815675296</v>
      </c>
      <c r="AU150" s="4">
        <f t="shared" ref="AU150:AW150" si="2312">+AU149+AU148</f>
        <v>55.05819959036144</v>
      </c>
      <c r="AV150" s="4">
        <f t="shared" si="2312"/>
        <v>55.05819959036144</v>
      </c>
      <c r="AW150" s="4">
        <f t="shared" si="2312"/>
        <v>55.05819959036144</v>
      </c>
      <c r="AX150" s="4">
        <f t="shared" si="2295"/>
        <v>52.482882680488444</v>
      </c>
      <c r="AY150" s="4">
        <f t="shared" ref="AY150:AZ150" si="2313">+AY149+AY148</f>
        <v>52.482882680488444</v>
      </c>
      <c r="AZ150" s="4">
        <f t="shared" si="2313"/>
        <v>52.482882680488444</v>
      </c>
      <c r="BA150" s="4">
        <f t="shared" ref="BA150" si="2314">+BA149+BA148</f>
        <v>52.482882680488444</v>
      </c>
      <c r="BB150" s="4">
        <f t="shared" ref="BB150:BC150" si="2315">+BB149+BB148</f>
        <v>55.05819959036144</v>
      </c>
      <c r="BC150" s="4">
        <f t="shared" si="2315"/>
        <v>53.659881516691001</v>
      </c>
      <c r="BD150" s="4">
        <f t="shared" si="2295"/>
        <v>32.607645073977935</v>
      </c>
      <c r="BE150" s="4">
        <f t="shared" ref="BE150:BG150" si="2316">+BE149+BE148</f>
        <v>39.680400501244215</v>
      </c>
      <c r="BF150" s="4">
        <f t="shared" si="2316"/>
        <v>39.680400501244215</v>
      </c>
      <c r="BG150" s="4">
        <f t="shared" si="2316"/>
        <v>39.680400501244215</v>
      </c>
      <c r="BH150" s="4">
        <f t="shared" si="2295"/>
        <v>32.607645073977935</v>
      </c>
      <c r="BI150" s="4">
        <f t="shared" ref="BI150:BJ150" si="2317">+BI149+BI148</f>
        <v>32.607645073977935</v>
      </c>
      <c r="BJ150" s="4">
        <f t="shared" si="2317"/>
        <v>32.607645073977935</v>
      </c>
      <c r="BK150" s="4">
        <f t="shared" ref="BK150" si="2318">+BK149+BK148</f>
        <v>32.607645073977935</v>
      </c>
      <c r="BL150" s="4">
        <f t="shared" ref="BL150" si="2319">+BL149+BL148</f>
        <v>34.950590208778934</v>
      </c>
      <c r="BM150" s="4">
        <f t="shared" si="2295"/>
        <v>34.99057694730719</v>
      </c>
      <c r="BN150" s="4">
        <f t="shared" ref="BN150:BP150" si="2320">+BN149+BN148</f>
        <v>43.005254727123521</v>
      </c>
      <c r="BO150" s="4">
        <f t="shared" si="2320"/>
        <v>43.005254727123521</v>
      </c>
      <c r="BP150" s="4">
        <f t="shared" si="2320"/>
        <v>43.005254727123521</v>
      </c>
      <c r="BQ150" s="4">
        <f t="shared" si="2295"/>
        <v>34.99057694730719</v>
      </c>
      <c r="BR150" s="4">
        <f t="shared" ref="BR150:BS150" si="2321">+BR149+BR148</f>
        <v>34.99057694730719</v>
      </c>
      <c r="BS150" s="4">
        <f t="shared" si="2321"/>
        <v>34.99057694730719</v>
      </c>
      <c r="BT150" s="4">
        <f t="shared" ref="BT150" si="2322">+BT149+BT148</f>
        <v>34.99057694730719</v>
      </c>
      <c r="BU150" s="4">
        <f t="shared" ref="BU150" si="2323">+BU149+BU148</f>
        <v>43.005254727123521</v>
      </c>
      <c r="BV150" s="4">
        <f t="shared" ref="BV150" si="2324">+BV149+BV148</f>
        <v>37.110584648010565</v>
      </c>
      <c r="BW150" s="4">
        <f t="shared" si="2295"/>
        <v>62.02496009718233</v>
      </c>
      <c r="BX150" s="4">
        <f t="shared" ref="BX150:BZ150" si="2325">+BX149+BX148</f>
        <v>69.136421530117019</v>
      </c>
      <c r="BY150" s="4">
        <f t="shared" si="2325"/>
        <v>69.136421530117019</v>
      </c>
      <c r="BZ150" s="4">
        <f t="shared" si="2325"/>
        <v>69.136421530117019</v>
      </c>
      <c r="CA150" s="4">
        <f t="shared" si="2295"/>
        <v>62.02496009718233</v>
      </c>
      <c r="CB150" s="4">
        <f t="shared" ref="CB150:CC150" si="2326">+CB149+CB148</f>
        <v>62.02496009718233</v>
      </c>
      <c r="CC150" s="4">
        <f t="shared" si="2326"/>
        <v>62.02496009718233</v>
      </c>
      <c r="CD150" s="4">
        <f t="shared" ref="CD150" si="2327">+CD149+CD148</f>
        <v>62.02496009718233</v>
      </c>
      <c r="CE150" s="4">
        <f t="shared" ref="CE150" si="2328">+CE149+CE148</f>
        <v>69.136421530117019</v>
      </c>
      <c r="CF150" s="4">
        <f t="shared" ref="CF150:CG150" si="2329">+CF149+CF148</f>
        <v>74.324905523595177</v>
      </c>
      <c r="CG150" s="4">
        <f t="shared" si="2329"/>
        <v>64.186990734096099</v>
      </c>
    </row>
    <row r="151" spans="1:85">
      <c r="A151" s="2" t="s">
        <v>186</v>
      </c>
      <c r="B151" s="33" t="s">
        <v>187</v>
      </c>
      <c r="C151" s="3">
        <v>0.8</v>
      </c>
      <c r="D151" s="3">
        <v>0.8</v>
      </c>
      <c r="E151" s="3">
        <v>0.8</v>
      </c>
      <c r="F151" s="3">
        <v>0.8</v>
      </c>
      <c r="G151" s="3">
        <v>0.8</v>
      </c>
      <c r="H151" s="3">
        <v>0.8</v>
      </c>
      <c r="I151" s="3">
        <v>0.8</v>
      </c>
      <c r="J151" s="3">
        <v>0.8</v>
      </c>
      <c r="K151" s="3">
        <v>0.8</v>
      </c>
      <c r="L151" s="3">
        <v>0.8</v>
      </c>
      <c r="M151" s="3">
        <v>0.8</v>
      </c>
      <c r="N151" s="3">
        <v>0.8</v>
      </c>
      <c r="O151" s="3">
        <v>0.8</v>
      </c>
      <c r="P151" s="3">
        <v>0.8</v>
      </c>
      <c r="Q151" s="3">
        <v>0.8</v>
      </c>
      <c r="R151" s="3">
        <v>0.8</v>
      </c>
      <c r="S151" s="3">
        <v>0.8</v>
      </c>
      <c r="T151" s="3">
        <v>0.8</v>
      </c>
      <c r="U151" s="3">
        <v>0.8</v>
      </c>
      <c r="V151" s="3">
        <v>0.8</v>
      </c>
      <c r="W151" s="3">
        <v>0.8</v>
      </c>
      <c r="X151" s="3">
        <v>0.8</v>
      </c>
      <c r="Y151" s="3">
        <v>0.8</v>
      </c>
      <c r="Z151" s="3">
        <v>0.8</v>
      </c>
      <c r="AA151" s="3">
        <v>0.8</v>
      </c>
      <c r="AB151" s="3">
        <v>0.8</v>
      </c>
      <c r="AC151" s="3">
        <v>0.8</v>
      </c>
      <c r="AD151" s="3">
        <v>0.8</v>
      </c>
      <c r="AE151" s="3">
        <v>0.8</v>
      </c>
      <c r="AF151" s="3">
        <v>0.8</v>
      </c>
      <c r="AG151" s="3">
        <v>0.8</v>
      </c>
      <c r="AH151" s="3">
        <v>0.8</v>
      </c>
      <c r="AI151" s="3">
        <v>0.8</v>
      </c>
      <c r="AJ151" s="3">
        <v>0.8</v>
      </c>
      <c r="AK151" s="3">
        <v>0.8</v>
      </c>
      <c r="AL151" s="3">
        <v>0.8</v>
      </c>
      <c r="AM151" s="3">
        <v>0.8</v>
      </c>
      <c r="AN151" s="3">
        <v>0.8</v>
      </c>
      <c r="AO151" s="3">
        <v>0.8</v>
      </c>
      <c r="AP151" s="3">
        <v>0.8</v>
      </c>
      <c r="AQ151" s="3">
        <v>0.8</v>
      </c>
      <c r="AR151" s="3">
        <v>0.8</v>
      </c>
      <c r="AS151" s="3">
        <v>0.8</v>
      </c>
      <c r="AT151" s="3">
        <v>0.8</v>
      </c>
      <c r="AU151" s="3">
        <v>0.8</v>
      </c>
      <c r="AV151" s="3">
        <v>0.8</v>
      </c>
      <c r="AW151" s="3">
        <v>0.8</v>
      </c>
      <c r="AX151" s="3">
        <v>0.8</v>
      </c>
      <c r="AY151" s="3">
        <v>0.8</v>
      </c>
      <c r="AZ151" s="3">
        <v>0.8</v>
      </c>
      <c r="BA151" s="3">
        <v>0.8</v>
      </c>
      <c r="BB151" s="3">
        <v>0.8</v>
      </c>
      <c r="BC151" s="3">
        <v>0.8</v>
      </c>
      <c r="BD151" s="3">
        <v>0.8</v>
      </c>
      <c r="BE151" s="3">
        <v>0.8</v>
      </c>
      <c r="BF151" s="3">
        <v>0.8</v>
      </c>
      <c r="BG151" s="3">
        <v>0.8</v>
      </c>
      <c r="BH151" s="3">
        <v>0.8</v>
      </c>
      <c r="BI151" s="3">
        <v>0.8</v>
      </c>
      <c r="BJ151" s="3">
        <v>0.8</v>
      </c>
      <c r="BK151" s="3">
        <v>0.8</v>
      </c>
      <c r="BL151" s="3">
        <v>0.8</v>
      </c>
      <c r="BM151" s="3">
        <v>0.8</v>
      </c>
      <c r="BN151" s="3">
        <v>0.8</v>
      </c>
      <c r="BO151" s="3">
        <v>0.8</v>
      </c>
      <c r="BP151" s="3">
        <v>0.8</v>
      </c>
      <c r="BQ151" s="3">
        <v>0.8</v>
      </c>
      <c r="BR151" s="3">
        <v>0.8</v>
      </c>
      <c r="BS151" s="3">
        <v>0.8</v>
      </c>
      <c r="BT151" s="3">
        <v>0.8</v>
      </c>
      <c r="BU151" s="3">
        <v>0.8</v>
      </c>
      <c r="BV151" s="3">
        <v>0.8</v>
      </c>
      <c r="BW151" s="3">
        <v>0.8</v>
      </c>
      <c r="BX151" s="3">
        <v>0.8</v>
      </c>
      <c r="BY151" s="3">
        <v>0.8</v>
      </c>
      <c r="BZ151" s="3">
        <v>0.8</v>
      </c>
      <c r="CA151" s="3">
        <v>0.8</v>
      </c>
      <c r="CB151" s="3">
        <v>0.8</v>
      </c>
      <c r="CC151" s="3">
        <v>0.8</v>
      </c>
      <c r="CD151" s="3">
        <v>0.8</v>
      </c>
      <c r="CE151" s="3">
        <v>0.8</v>
      </c>
      <c r="CF151" s="3">
        <v>0.8</v>
      </c>
      <c r="CG151" s="3">
        <v>0.8</v>
      </c>
    </row>
    <row r="152" spans="1:85">
      <c r="A152" s="2" t="s">
        <v>188</v>
      </c>
      <c r="C152" s="3">
        <v>346</v>
      </c>
      <c r="D152" s="3">
        <v>346</v>
      </c>
      <c r="E152" s="3">
        <v>346</v>
      </c>
      <c r="F152" s="3">
        <v>346</v>
      </c>
      <c r="G152" s="3">
        <v>346</v>
      </c>
      <c r="H152" s="3">
        <v>346</v>
      </c>
      <c r="I152" s="3">
        <v>346</v>
      </c>
      <c r="J152" s="3">
        <v>346</v>
      </c>
      <c r="K152" s="3">
        <v>346</v>
      </c>
      <c r="L152" s="3">
        <v>346</v>
      </c>
      <c r="M152" s="3">
        <v>346</v>
      </c>
      <c r="N152" s="3">
        <v>346</v>
      </c>
      <c r="O152" s="3">
        <v>346</v>
      </c>
      <c r="P152" s="3">
        <v>346</v>
      </c>
      <c r="Q152" s="3">
        <v>346</v>
      </c>
      <c r="R152" s="3">
        <v>346</v>
      </c>
      <c r="S152" s="3">
        <v>346</v>
      </c>
      <c r="T152" s="3">
        <v>346</v>
      </c>
      <c r="U152" s="3">
        <v>346</v>
      </c>
      <c r="V152" s="3">
        <v>346</v>
      </c>
      <c r="W152" s="3">
        <v>346</v>
      </c>
      <c r="X152" s="3">
        <v>346</v>
      </c>
      <c r="Y152" s="3">
        <v>346</v>
      </c>
      <c r="Z152" s="3">
        <v>346</v>
      </c>
      <c r="AA152" s="3">
        <v>346</v>
      </c>
      <c r="AB152" s="3">
        <v>346</v>
      </c>
      <c r="AC152" s="3">
        <v>346</v>
      </c>
      <c r="AD152" s="3">
        <v>346</v>
      </c>
      <c r="AE152" s="3">
        <v>346</v>
      </c>
      <c r="AF152" s="3">
        <v>346</v>
      </c>
      <c r="AG152" s="3">
        <v>346</v>
      </c>
      <c r="AH152" s="3">
        <v>346</v>
      </c>
      <c r="AI152" s="3">
        <v>346</v>
      </c>
      <c r="AJ152" s="3">
        <v>346</v>
      </c>
      <c r="AK152" s="3">
        <v>346</v>
      </c>
      <c r="AL152" s="3">
        <v>346</v>
      </c>
      <c r="AM152" s="3">
        <v>346</v>
      </c>
      <c r="AN152" s="3">
        <v>346</v>
      </c>
      <c r="AO152" s="3">
        <v>346</v>
      </c>
      <c r="AP152" s="3">
        <v>346</v>
      </c>
      <c r="AQ152" s="3">
        <v>346</v>
      </c>
      <c r="AR152" s="3">
        <v>346</v>
      </c>
      <c r="AS152" s="3">
        <v>346</v>
      </c>
      <c r="AT152" s="3">
        <v>346</v>
      </c>
      <c r="AU152" s="3">
        <v>346</v>
      </c>
      <c r="AV152" s="3">
        <v>346</v>
      </c>
      <c r="AW152" s="3">
        <v>346</v>
      </c>
      <c r="AX152" s="3">
        <v>346</v>
      </c>
      <c r="AY152" s="3">
        <v>346</v>
      </c>
      <c r="AZ152" s="3">
        <v>346</v>
      </c>
      <c r="BA152" s="3">
        <v>346</v>
      </c>
      <c r="BB152" s="3">
        <v>346</v>
      </c>
      <c r="BC152" s="3">
        <v>346</v>
      </c>
      <c r="BD152" s="3">
        <v>346</v>
      </c>
      <c r="BE152" s="3">
        <v>346</v>
      </c>
      <c r="BF152" s="3">
        <v>346</v>
      </c>
      <c r="BG152" s="3">
        <v>346</v>
      </c>
      <c r="BH152" s="3">
        <v>346</v>
      </c>
      <c r="BI152" s="3">
        <v>346</v>
      </c>
      <c r="BJ152" s="3">
        <v>346</v>
      </c>
      <c r="BK152" s="3">
        <v>346</v>
      </c>
      <c r="BL152" s="3">
        <v>346</v>
      </c>
      <c r="BM152" s="3">
        <v>346</v>
      </c>
      <c r="BN152" s="3">
        <v>346</v>
      </c>
      <c r="BO152" s="3">
        <v>346</v>
      </c>
      <c r="BP152" s="3">
        <v>346</v>
      </c>
      <c r="BQ152" s="3">
        <v>346</v>
      </c>
      <c r="BR152" s="3">
        <v>346</v>
      </c>
      <c r="BS152" s="3">
        <v>346</v>
      </c>
      <c r="BT152" s="3">
        <v>346</v>
      </c>
      <c r="BU152" s="3">
        <v>346</v>
      </c>
      <c r="BV152" s="3">
        <v>346</v>
      </c>
      <c r="BW152" s="3">
        <v>346</v>
      </c>
      <c r="BX152" s="3">
        <v>346</v>
      </c>
      <c r="BY152" s="3">
        <v>346</v>
      </c>
      <c r="BZ152" s="3">
        <v>346</v>
      </c>
      <c r="CA152" s="3">
        <v>346</v>
      </c>
      <c r="CB152" s="3">
        <v>346</v>
      </c>
      <c r="CC152" s="3">
        <v>346</v>
      </c>
      <c r="CD152" s="3">
        <v>346</v>
      </c>
      <c r="CE152" s="3">
        <v>346</v>
      </c>
      <c r="CF152" s="3">
        <v>346</v>
      </c>
      <c r="CG152" s="3">
        <v>346</v>
      </c>
    </row>
    <row r="153" spans="1:85">
      <c r="A153" s="2" t="s">
        <v>189</v>
      </c>
      <c r="C153" s="3">
        <v>0.55000000000000004</v>
      </c>
      <c r="D153" s="3">
        <v>0.55000000000000004</v>
      </c>
      <c r="E153" s="3">
        <v>0.55000000000000004</v>
      </c>
      <c r="F153" s="3">
        <v>0.55000000000000004</v>
      </c>
      <c r="G153" s="3">
        <v>0.55000000000000004</v>
      </c>
      <c r="H153" s="3">
        <v>0.55000000000000004</v>
      </c>
      <c r="I153" s="3">
        <v>0.55000000000000004</v>
      </c>
      <c r="J153" s="3">
        <v>0.55000000000000004</v>
      </c>
      <c r="K153" s="3">
        <v>0.55000000000000004</v>
      </c>
      <c r="L153" s="3">
        <v>0.55000000000000004</v>
      </c>
      <c r="M153" s="3">
        <v>0.55000000000000004</v>
      </c>
      <c r="N153" s="3">
        <v>0.55000000000000004</v>
      </c>
      <c r="O153" s="3">
        <v>0.55000000000000004</v>
      </c>
      <c r="P153" s="3">
        <v>0.55000000000000004</v>
      </c>
      <c r="Q153" s="3">
        <v>0.55000000000000004</v>
      </c>
      <c r="R153" s="3">
        <v>0.55000000000000004</v>
      </c>
      <c r="S153" s="3">
        <v>0.55000000000000004</v>
      </c>
      <c r="T153" s="3">
        <v>0.55000000000000004</v>
      </c>
      <c r="U153" s="3">
        <v>0.55000000000000004</v>
      </c>
      <c r="V153" s="3">
        <v>0.55000000000000004</v>
      </c>
      <c r="W153" s="3">
        <v>0.55000000000000004</v>
      </c>
      <c r="X153" s="3">
        <v>0.55000000000000004</v>
      </c>
      <c r="Y153" s="3">
        <v>0.55000000000000004</v>
      </c>
      <c r="Z153" s="3">
        <v>0.55000000000000004</v>
      </c>
      <c r="AA153" s="3">
        <v>0.55000000000000004</v>
      </c>
      <c r="AB153" s="3">
        <v>0.55000000000000004</v>
      </c>
      <c r="AC153" s="3">
        <v>0.55000000000000004</v>
      </c>
      <c r="AD153" s="3">
        <v>0.55000000000000004</v>
      </c>
      <c r="AE153" s="3">
        <v>0.55000000000000004</v>
      </c>
      <c r="AF153" s="3">
        <v>0.55000000000000004</v>
      </c>
      <c r="AG153" s="3">
        <v>0.55000000000000004</v>
      </c>
      <c r="AH153" s="3">
        <v>0.55000000000000004</v>
      </c>
      <c r="AI153" s="3">
        <v>0.55000000000000004</v>
      </c>
      <c r="AJ153" s="3">
        <v>0.55000000000000004</v>
      </c>
      <c r="AK153" s="3">
        <v>0.55000000000000004</v>
      </c>
      <c r="AL153" s="3">
        <v>0.55000000000000004</v>
      </c>
      <c r="AM153" s="3">
        <v>0.55000000000000004</v>
      </c>
      <c r="AN153" s="3">
        <v>0.55000000000000004</v>
      </c>
      <c r="AO153" s="3">
        <v>0.55000000000000004</v>
      </c>
      <c r="AP153" s="3">
        <v>0.55000000000000004</v>
      </c>
      <c r="AQ153" s="3">
        <v>0.55000000000000004</v>
      </c>
      <c r="AR153" s="3">
        <v>0.55000000000000004</v>
      </c>
      <c r="AS153" s="3">
        <v>0.55000000000000004</v>
      </c>
      <c r="AT153" s="3">
        <v>0.55000000000000004</v>
      </c>
      <c r="AU153" s="3">
        <v>0.55000000000000004</v>
      </c>
      <c r="AV153" s="3">
        <v>0.55000000000000004</v>
      </c>
      <c r="AW153" s="3">
        <v>0.55000000000000004</v>
      </c>
      <c r="AX153" s="3">
        <v>0.55000000000000004</v>
      </c>
      <c r="AY153" s="3">
        <v>0.55000000000000004</v>
      </c>
      <c r="AZ153" s="3">
        <v>0.55000000000000004</v>
      </c>
      <c r="BA153" s="3">
        <v>0.55000000000000004</v>
      </c>
      <c r="BB153" s="3">
        <v>0.55000000000000004</v>
      </c>
      <c r="BC153" s="3">
        <v>0.55000000000000004</v>
      </c>
      <c r="BD153" s="3">
        <v>0.55000000000000004</v>
      </c>
      <c r="BE153" s="3">
        <v>0.55000000000000004</v>
      </c>
      <c r="BF153" s="3">
        <v>0.55000000000000004</v>
      </c>
      <c r="BG153" s="3">
        <v>0.55000000000000004</v>
      </c>
      <c r="BH153" s="3">
        <v>0.55000000000000004</v>
      </c>
      <c r="BI153" s="3">
        <v>0.55000000000000004</v>
      </c>
      <c r="BJ153" s="3">
        <v>0.55000000000000004</v>
      </c>
      <c r="BK153" s="3">
        <v>0.55000000000000004</v>
      </c>
      <c r="BL153" s="3">
        <v>0.55000000000000004</v>
      </c>
      <c r="BM153" s="3">
        <v>0.55000000000000004</v>
      </c>
      <c r="BN153" s="3">
        <v>0.55000000000000004</v>
      </c>
      <c r="BO153" s="3">
        <v>0.55000000000000004</v>
      </c>
      <c r="BP153" s="3">
        <v>0.55000000000000004</v>
      </c>
      <c r="BQ153" s="3">
        <v>0.55000000000000004</v>
      </c>
      <c r="BR153" s="3">
        <v>0.55000000000000004</v>
      </c>
      <c r="BS153" s="3">
        <v>0.55000000000000004</v>
      </c>
      <c r="BT153" s="3">
        <v>0.55000000000000004</v>
      </c>
      <c r="BU153" s="3">
        <v>0.55000000000000004</v>
      </c>
      <c r="BV153" s="3">
        <v>0.55000000000000004</v>
      </c>
      <c r="BW153" s="3">
        <v>0.55000000000000004</v>
      </c>
      <c r="BX153" s="3">
        <v>0.55000000000000004</v>
      </c>
      <c r="BY153" s="3">
        <v>0.55000000000000004</v>
      </c>
      <c r="BZ153" s="3">
        <v>0.55000000000000004</v>
      </c>
      <c r="CA153" s="3">
        <v>0.55000000000000004</v>
      </c>
      <c r="CB153" s="3">
        <v>0.55000000000000004</v>
      </c>
      <c r="CC153" s="3">
        <v>0.55000000000000004</v>
      </c>
      <c r="CD153" s="3">
        <v>0.55000000000000004</v>
      </c>
      <c r="CE153" s="3">
        <v>0.55000000000000004</v>
      </c>
      <c r="CF153" s="3">
        <v>0.55000000000000004</v>
      </c>
      <c r="CG153" s="3">
        <v>0.55000000000000004</v>
      </c>
    </row>
    <row r="154" spans="1:85">
      <c r="A154" s="2" t="s">
        <v>190</v>
      </c>
      <c r="C154" s="3">
        <v>0.71699999999999997</v>
      </c>
      <c r="D154" s="3">
        <v>0.71699999999999997</v>
      </c>
      <c r="E154" s="3">
        <v>0.71699999999999997</v>
      </c>
      <c r="F154" s="3">
        <v>0.71699999999999997</v>
      </c>
      <c r="G154" s="3">
        <v>0.71699999999999997</v>
      </c>
      <c r="H154" s="3">
        <v>0.71699999999999997</v>
      </c>
      <c r="I154" s="3">
        <v>0.71699999999999997</v>
      </c>
      <c r="J154" s="3">
        <v>0.71699999999999997</v>
      </c>
      <c r="K154" s="3">
        <v>0.71699999999999997</v>
      </c>
      <c r="L154" s="3">
        <v>0.71699999999999997</v>
      </c>
      <c r="M154" s="3">
        <v>0.71699999999999997</v>
      </c>
      <c r="N154" s="3">
        <v>0.71699999999999997</v>
      </c>
      <c r="O154" s="3">
        <v>0.71699999999999997</v>
      </c>
      <c r="P154" s="3">
        <v>0.71699999999999997</v>
      </c>
      <c r="Q154" s="3">
        <v>0.71699999999999997</v>
      </c>
      <c r="R154" s="3">
        <v>0.71699999999999997</v>
      </c>
      <c r="S154" s="3">
        <v>0.71699999999999997</v>
      </c>
      <c r="T154" s="3">
        <v>0.71699999999999997</v>
      </c>
      <c r="U154" s="3">
        <v>0.71699999999999997</v>
      </c>
      <c r="V154" s="3">
        <v>0.71699999999999997</v>
      </c>
      <c r="W154" s="3">
        <v>0.71699999999999997</v>
      </c>
      <c r="X154" s="3">
        <v>0.71699999999999997</v>
      </c>
      <c r="Y154" s="3">
        <v>0.71699999999999997</v>
      </c>
      <c r="Z154" s="3">
        <v>0.71699999999999997</v>
      </c>
      <c r="AA154" s="3">
        <v>0.71699999999999997</v>
      </c>
      <c r="AB154" s="3">
        <v>0.71699999999999997</v>
      </c>
      <c r="AC154" s="3">
        <v>0.71699999999999997</v>
      </c>
      <c r="AD154" s="3">
        <v>0.71699999999999997</v>
      </c>
      <c r="AE154" s="3">
        <v>0.71699999999999997</v>
      </c>
      <c r="AF154" s="3">
        <v>0.71699999999999997</v>
      </c>
      <c r="AG154" s="3">
        <v>0.71699999999999997</v>
      </c>
      <c r="AH154" s="3">
        <v>0.71699999999999997</v>
      </c>
      <c r="AI154" s="3">
        <v>0.71699999999999997</v>
      </c>
      <c r="AJ154" s="3">
        <v>0.71699999999999997</v>
      </c>
      <c r="AK154" s="3">
        <v>0.71699999999999997</v>
      </c>
      <c r="AL154" s="3">
        <v>0.71699999999999997</v>
      </c>
      <c r="AM154" s="3">
        <v>0.71699999999999997</v>
      </c>
      <c r="AN154" s="3">
        <v>0.71699999999999997</v>
      </c>
      <c r="AO154" s="3">
        <v>0.71699999999999997</v>
      </c>
      <c r="AP154" s="3">
        <v>0.71699999999999997</v>
      </c>
      <c r="AQ154" s="3">
        <v>0.71699999999999997</v>
      </c>
      <c r="AR154" s="3">
        <v>0.71699999999999997</v>
      </c>
      <c r="AS154" s="3">
        <v>0.71699999999999997</v>
      </c>
      <c r="AT154" s="3">
        <v>0.71699999999999997</v>
      </c>
      <c r="AU154" s="3">
        <v>0.71699999999999997</v>
      </c>
      <c r="AV154" s="3">
        <v>0.71699999999999997</v>
      </c>
      <c r="AW154" s="3">
        <v>0.71699999999999997</v>
      </c>
      <c r="AX154" s="3">
        <v>0.71699999999999997</v>
      </c>
      <c r="AY154" s="3">
        <v>0.71699999999999997</v>
      </c>
      <c r="AZ154" s="3">
        <v>0.71699999999999997</v>
      </c>
      <c r="BA154" s="3">
        <v>0.71699999999999997</v>
      </c>
      <c r="BB154" s="3">
        <v>0.71699999999999997</v>
      </c>
      <c r="BC154" s="3">
        <v>0.71699999999999997</v>
      </c>
      <c r="BD154" s="3">
        <v>0.71699999999999997</v>
      </c>
      <c r="BE154" s="3">
        <v>0.71699999999999997</v>
      </c>
      <c r="BF154" s="3">
        <v>0.71699999999999997</v>
      </c>
      <c r="BG154" s="3">
        <v>0.71699999999999997</v>
      </c>
      <c r="BH154" s="3">
        <v>0.71699999999999997</v>
      </c>
      <c r="BI154" s="3">
        <v>0.71699999999999997</v>
      </c>
      <c r="BJ154" s="3">
        <v>0.71699999999999997</v>
      </c>
      <c r="BK154" s="3">
        <v>0.71699999999999997</v>
      </c>
      <c r="BL154" s="3">
        <v>0.71699999999999997</v>
      </c>
      <c r="BM154" s="3">
        <v>0.71699999999999997</v>
      </c>
      <c r="BN154" s="3">
        <v>0.71699999999999997</v>
      </c>
      <c r="BO154" s="3">
        <v>0.71699999999999997</v>
      </c>
      <c r="BP154" s="3">
        <v>0.71699999999999997</v>
      </c>
      <c r="BQ154" s="3">
        <v>0.71699999999999997</v>
      </c>
      <c r="BR154" s="3">
        <v>0.71699999999999997</v>
      </c>
      <c r="BS154" s="3">
        <v>0.71699999999999997</v>
      </c>
      <c r="BT154" s="3">
        <v>0.71699999999999997</v>
      </c>
      <c r="BU154" s="3">
        <v>0.71699999999999997</v>
      </c>
      <c r="BV154" s="3">
        <v>0.71699999999999997</v>
      </c>
      <c r="BW154" s="3">
        <v>0.71699999999999997</v>
      </c>
      <c r="BX154" s="3">
        <v>0.71699999999999997</v>
      </c>
      <c r="BY154" s="3">
        <v>0.71699999999999997</v>
      </c>
      <c r="BZ154" s="3">
        <v>0.71699999999999997</v>
      </c>
      <c r="CA154" s="3">
        <v>0.71699999999999997</v>
      </c>
      <c r="CB154" s="3">
        <v>0.71699999999999997</v>
      </c>
      <c r="CC154" s="3">
        <v>0.71699999999999997</v>
      </c>
      <c r="CD154" s="3">
        <v>0.71699999999999997</v>
      </c>
      <c r="CE154" s="3">
        <v>0.71699999999999997</v>
      </c>
      <c r="CF154" s="3">
        <v>0.71699999999999997</v>
      </c>
      <c r="CG154" s="3">
        <v>0.71699999999999997</v>
      </c>
    </row>
    <row r="155" spans="1:85">
      <c r="A155" s="2" t="s">
        <v>191</v>
      </c>
      <c r="C155" s="4">
        <f>+C152*C154/1000</f>
        <v>0.248082</v>
      </c>
      <c r="D155" s="4">
        <f t="shared" ref="D155:J155" si="2330">+D152*D154/1000</f>
        <v>0.248082</v>
      </c>
      <c r="E155" s="4">
        <f t="shared" si="2330"/>
        <v>0.248082</v>
      </c>
      <c r="F155" s="4">
        <f t="shared" si="2330"/>
        <v>0.248082</v>
      </c>
      <c r="G155" s="4">
        <f t="shared" si="2330"/>
        <v>0.248082</v>
      </c>
      <c r="H155" s="4">
        <f t="shared" si="2330"/>
        <v>0.248082</v>
      </c>
      <c r="I155" s="4">
        <f t="shared" si="2330"/>
        <v>0.248082</v>
      </c>
      <c r="J155" s="4">
        <f t="shared" si="2330"/>
        <v>0.248082</v>
      </c>
      <c r="K155" s="4">
        <f t="shared" ref="K155:CA155" si="2331">+K152*K154/1000</f>
        <v>0.248082</v>
      </c>
      <c r="L155" s="4">
        <f t="shared" ref="L155" si="2332">+L152*L154/1000</f>
        <v>0.248082</v>
      </c>
      <c r="M155" s="4">
        <f t="shared" si="2331"/>
        <v>0.248082</v>
      </c>
      <c r="N155" s="4">
        <f t="shared" ref="N155:P155" si="2333">+N152*N154/1000</f>
        <v>0.248082</v>
      </c>
      <c r="O155" s="4">
        <f t="shared" si="2333"/>
        <v>0.248082</v>
      </c>
      <c r="P155" s="4">
        <f t="shared" si="2333"/>
        <v>0.248082</v>
      </c>
      <c r="Q155" s="4">
        <f t="shared" si="2331"/>
        <v>0.248082</v>
      </c>
      <c r="R155" s="4">
        <f t="shared" ref="R155:S155" si="2334">+R152*R154/1000</f>
        <v>0.248082</v>
      </c>
      <c r="S155" s="4">
        <f t="shared" si="2334"/>
        <v>0.248082</v>
      </c>
      <c r="T155" s="4">
        <f t="shared" ref="T155" si="2335">+T152*T154/1000</f>
        <v>0.248082</v>
      </c>
      <c r="U155" s="4">
        <f t="shared" ref="U155:V155" si="2336">+U152*U154/1000</f>
        <v>0.248082</v>
      </c>
      <c r="V155" s="4">
        <f t="shared" si="2336"/>
        <v>0.248082</v>
      </c>
      <c r="W155" s="4">
        <f t="shared" si="2331"/>
        <v>0.248082</v>
      </c>
      <c r="X155" s="4">
        <f t="shared" ref="X155" si="2337">+X152*X154/1000</f>
        <v>0.248082</v>
      </c>
      <c r="Y155" s="4">
        <f t="shared" ref="Y155:AA155" si="2338">+Y152*Y154/1000</f>
        <v>0.248082</v>
      </c>
      <c r="Z155" s="4">
        <f t="shared" si="2338"/>
        <v>0.248082</v>
      </c>
      <c r="AA155" s="4">
        <f t="shared" si="2338"/>
        <v>0.248082</v>
      </c>
      <c r="AB155" s="4">
        <f t="shared" si="2331"/>
        <v>0.248082</v>
      </c>
      <c r="AC155" s="4">
        <f t="shared" ref="AC155:AD155" si="2339">+AC152*AC154/1000</f>
        <v>0.248082</v>
      </c>
      <c r="AD155" s="4">
        <f t="shared" si="2339"/>
        <v>0.248082</v>
      </c>
      <c r="AE155" s="4">
        <f t="shared" ref="AE155" si="2340">+AE152*AE154/1000</f>
        <v>0.248082</v>
      </c>
      <c r="AF155" s="4">
        <f t="shared" ref="AF155:AG155" si="2341">+AF152*AF154/1000</f>
        <v>0.248082</v>
      </c>
      <c r="AG155" s="4">
        <f t="shared" si="2341"/>
        <v>0.248082</v>
      </c>
      <c r="AH155" s="4">
        <f t="shared" si="2331"/>
        <v>0.248082</v>
      </c>
      <c r="AI155" s="4">
        <f t="shared" ref="AI155" si="2342">+AI152*AI154/1000</f>
        <v>0.248082</v>
      </c>
      <c r="AJ155" s="4">
        <f t="shared" ref="AJ155:AL155" si="2343">+AJ152*AJ154/1000</f>
        <v>0.248082</v>
      </c>
      <c r="AK155" s="4">
        <f t="shared" si="2343"/>
        <v>0.248082</v>
      </c>
      <c r="AL155" s="4">
        <f t="shared" si="2343"/>
        <v>0.248082</v>
      </c>
      <c r="AM155" s="4">
        <f t="shared" si="2331"/>
        <v>0.248082</v>
      </c>
      <c r="AN155" s="4">
        <f t="shared" ref="AN155:AO155" si="2344">+AN152*AN154/1000</f>
        <v>0.248082</v>
      </c>
      <c r="AO155" s="4">
        <f t="shared" si="2344"/>
        <v>0.248082</v>
      </c>
      <c r="AP155" s="4">
        <f t="shared" ref="AP155" si="2345">+AP152*AP154/1000</f>
        <v>0.248082</v>
      </c>
      <c r="AQ155" s="4">
        <f t="shared" ref="AQ155:AR155" si="2346">+AQ152*AQ154/1000</f>
        <v>0.248082</v>
      </c>
      <c r="AR155" s="4">
        <f t="shared" si="2346"/>
        <v>0.248082</v>
      </c>
      <c r="AS155" s="4">
        <f t="shared" si="2331"/>
        <v>0.248082</v>
      </c>
      <c r="AT155" s="4">
        <f t="shared" ref="AT155" si="2347">+AT152*AT154/1000</f>
        <v>0.248082</v>
      </c>
      <c r="AU155" s="4">
        <f t="shared" ref="AU155:AW155" si="2348">+AU152*AU154/1000</f>
        <v>0.248082</v>
      </c>
      <c r="AV155" s="4">
        <f t="shared" si="2348"/>
        <v>0.248082</v>
      </c>
      <c r="AW155" s="4">
        <f t="shared" si="2348"/>
        <v>0.248082</v>
      </c>
      <c r="AX155" s="4">
        <f t="shared" si="2331"/>
        <v>0.248082</v>
      </c>
      <c r="AY155" s="4">
        <f t="shared" ref="AY155:AZ155" si="2349">+AY152*AY154/1000</f>
        <v>0.248082</v>
      </c>
      <c r="AZ155" s="4">
        <f t="shared" si="2349"/>
        <v>0.248082</v>
      </c>
      <c r="BA155" s="4">
        <f t="shared" ref="BA155" si="2350">+BA152*BA154/1000</f>
        <v>0.248082</v>
      </c>
      <c r="BB155" s="4">
        <f t="shared" ref="BB155:BC155" si="2351">+BB152*BB154/1000</f>
        <v>0.248082</v>
      </c>
      <c r="BC155" s="4">
        <f t="shared" si="2351"/>
        <v>0.248082</v>
      </c>
      <c r="BD155" s="4">
        <f t="shared" si="2331"/>
        <v>0.248082</v>
      </c>
      <c r="BE155" s="4">
        <f t="shared" ref="BE155:BG155" si="2352">+BE152*BE154/1000</f>
        <v>0.248082</v>
      </c>
      <c r="BF155" s="4">
        <f t="shared" si="2352"/>
        <v>0.248082</v>
      </c>
      <c r="BG155" s="4">
        <f t="shared" si="2352"/>
        <v>0.248082</v>
      </c>
      <c r="BH155" s="4">
        <f t="shared" si="2331"/>
        <v>0.248082</v>
      </c>
      <c r="BI155" s="4">
        <f t="shared" ref="BI155:BJ155" si="2353">+BI152*BI154/1000</f>
        <v>0.248082</v>
      </c>
      <c r="BJ155" s="4">
        <f t="shared" si="2353"/>
        <v>0.248082</v>
      </c>
      <c r="BK155" s="4">
        <f t="shared" ref="BK155" si="2354">+BK152*BK154/1000</f>
        <v>0.248082</v>
      </c>
      <c r="BL155" s="4">
        <f t="shared" ref="BL155" si="2355">+BL152*BL154/1000</f>
        <v>0.248082</v>
      </c>
      <c r="BM155" s="4">
        <f t="shared" si="2331"/>
        <v>0.248082</v>
      </c>
      <c r="BN155" s="4">
        <f t="shared" ref="BN155:BP155" si="2356">+BN152*BN154/1000</f>
        <v>0.248082</v>
      </c>
      <c r="BO155" s="4">
        <f t="shared" si="2356"/>
        <v>0.248082</v>
      </c>
      <c r="BP155" s="4">
        <f t="shared" si="2356"/>
        <v>0.248082</v>
      </c>
      <c r="BQ155" s="4">
        <f t="shared" si="2331"/>
        <v>0.248082</v>
      </c>
      <c r="BR155" s="4">
        <f t="shared" ref="BR155:BS155" si="2357">+BR152*BR154/1000</f>
        <v>0.248082</v>
      </c>
      <c r="BS155" s="4">
        <f t="shared" si="2357"/>
        <v>0.248082</v>
      </c>
      <c r="BT155" s="4">
        <f t="shared" ref="BT155" si="2358">+BT152*BT154/1000</f>
        <v>0.248082</v>
      </c>
      <c r="BU155" s="4">
        <f t="shared" ref="BU155" si="2359">+BU152*BU154/1000</f>
        <v>0.248082</v>
      </c>
      <c r="BV155" s="4">
        <f t="shared" ref="BV155" si="2360">+BV152*BV154/1000</f>
        <v>0.248082</v>
      </c>
      <c r="BW155" s="4">
        <f t="shared" si="2331"/>
        <v>0.248082</v>
      </c>
      <c r="BX155" s="4">
        <f t="shared" ref="BX155:BZ155" si="2361">+BX152*BX154/1000</f>
        <v>0.248082</v>
      </c>
      <c r="BY155" s="4">
        <f t="shared" si="2361"/>
        <v>0.248082</v>
      </c>
      <c r="BZ155" s="4">
        <f t="shared" si="2361"/>
        <v>0.248082</v>
      </c>
      <c r="CA155" s="4">
        <f t="shared" si="2331"/>
        <v>0.248082</v>
      </c>
      <c r="CB155" s="4">
        <f t="shared" ref="CB155:CC155" si="2362">+CB152*CB154/1000</f>
        <v>0.248082</v>
      </c>
      <c r="CC155" s="4">
        <f t="shared" si="2362"/>
        <v>0.248082</v>
      </c>
      <c r="CD155" s="4">
        <f t="shared" ref="CD155" si="2363">+CD152*CD154/1000</f>
        <v>0.248082</v>
      </c>
      <c r="CE155" s="4">
        <f t="shared" ref="CE155" si="2364">+CE152*CE154/1000</f>
        <v>0.248082</v>
      </c>
      <c r="CF155" s="4">
        <f t="shared" ref="CF155:CG155" si="2365">+CF152*CF154/1000</f>
        <v>0.248082</v>
      </c>
      <c r="CG155" s="4">
        <f t="shared" si="2365"/>
        <v>0.248082</v>
      </c>
    </row>
    <row r="156" spans="1:85">
      <c r="A156" s="2" t="s">
        <v>192</v>
      </c>
      <c r="C156" s="26">
        <f t="shared" ref="C156:J156" si="2366">+C155*C149</f>
        <v>8.2824028153916718</v>
      </c>
      <c r="D156" s="26">
        <f t="shared" si="2366"/>
        <v>10.558913310530466</v>
      </c>
      <c r="E156" s="26">
        <f t="shared" si="2366"/>
        <v>10.558913310530466</v>
      </c>
      <c r="F156" s="26">
        <f t="shared" si="2366"/>
        <v>10.558913310530466</v>
      </c>
      <c r="G156" s="26">
        <f t="shared" si="2366"/>
        <v>8.2824028153916718</v>
      </c>
      <c r="H156" s="26">
        <f t="shared" si="2366"/>
        <v>8.2824028153916718</v>
      </c>
      <c r="I156" s="26">
        <f t="shared" si="2366"/>
        <v>8.2824028153916718</v>
      </c>
      <c r="J156" s="26">
        <f t="shared" si="2366"/>
        <v>8.2824028153916718</v>
      </c>
      <c r="K156" s="4">
        <f t="shared" ref="K156:CA156" si="2367">+K155*K149</f>
        <v>10.558913310530466</v>
      </c>
      <c r="L156" s="4">
        <f t="shared" ref="L156" si="2368">+L155*L149</f>
        <v>8.8564848639913585</v>
      </c>
      <c r="M156" s="4">
        <f t="shared" si="2367"/>
        <v>9.8730213229193211</v>
      </c>
      <c r="N156" s="4">
        <f t="shared" ref="N156:P156" si="2369">+N155*N149</f>
        <v>11.002163871102084</v>
      </c>
      <c r="O156" s="4">
        <f t="shared" si="2369"/>
        <v>11.002163871102084</v>
      </c>
      <c r="P156" s="4">
        <f t="shared" si="2369"/>
        <v>11.002163871102084</v>
      </c>
      <c r="Q156" s="4">
        <f t="shared" si="2367"/>
        <v>9.8730213229193211</v>
      </c>
      <c r="R156" s="4">
        <f t="shared" ref="R156:S156" si="2370">+R155*R149</f>
        <v>9.8730213229193211</v>
      </c>
      <c r="S156" s="4">
        <f t="shared" si="2370"/>
        <v>9.8730213229193211</v>
      </c>
      <c r="T156" s="4">
        <f t="shared" ref="T156" si="2371">+T155*T149</f>
        <v>9.8730213229193211</v>
      </c>
      <c r="U156" s="4">
        <f t="shared" ref="U156:V156" si="2372">+U155*U149</f>
        <v>11.002163871102084</v>
      </c>
      <c r="V156" s="4">
        <f t="shared" si="2372"/>
        <v>10.249074781537745</v>
      </c>
      <c r="W156" s="4">
        <f t="shared" si="2367"/>
        <v>10.596160160614767</v>
      </c>
      <c r="X156" s="4">
        <f t="shared" ref="X156" si="2373">+X155*X149</f>
        <v>13.320964785351714</v>
      </c>
      <c r="Y156" s="4">
        <f t="shared" ref="Y156:AA156" si="2374">+Y155*Y149</f>
        <v>12.16427077607257</v>
      </c>
      <c r="Z156" s="4">
        <f t="shared" si="2374"/>
        <v>12.16427077607257</v>
      </c>
      <c r="AA156" s="4">
        <f t="shared" si="2374"/>
        <v>12.16427077607257</v>
      </c>
      <c r="AB156" s="4">
        <f t="shared" si="2367"/>
        <v>10.596160160614767</v>
      </c>
      <c r="AC156" s="4">
        <f t="shared" ref="AC156:AD156" si="2375">+AC155*AC149</f>
        <v>10.596160160614767</v>
      </c>
      <c r="AD156" s="4">
        <f t="shared" si="2375"/>
        <v>10.596160160614767</v>
      </c>
      <c r="AE156" s="4">
        <f t="shared" ref="AE156" si="2376">+AE155*AE149</f>
        <v>10.596160160614767</v>
      </c>
      <c r="AF156" s="4">
        <f t="shared" ref="AF156:AG156" si="2377">+AF155*AF149</f>
        <v>12.16427077607257</v>
      </c>
      <c r="AG156" s="4">
        <f t="shared" si="2377"/>
        <v>11.078104266618626</v>
      </c>
      <c r="AH156" s="4">
        <f t="shared" si="2367"/>
        <v>11.224292448901339</v>
      </c>
      <c r="AI156" s="4">
        <f t="shared" ref="AI156" si="2378">+AI155*AI149</f>
        <v>13.364336466545263</v>
      </c>
      <c r="AJ156" s="4">
        <f t="shared" ref="AJ156:AL156" si="2379">+AJ155*AJ149</f>
        <v>12.355783781497172</v>
      </c>
      <c r="AK156" s="4">
        <f t="shared" si="2379"/>
        <v>12.355783781497172</v>
      </c>
      <c r="AL156" s="4">
        <f t="shared" si="2379"/>
        <v>12.355783781497172</v>
      </c>
      <c r="AM156" s="4">
        <f t="shared" si="2367"/>
        <v>11.224292448901339</v>
      </c>
      <c r="AN156" s="4">
        <f t="shared" ref="AN156:AO156" si="2380">+AN155*AN149</f>
        <v>11.224292448901339</v>
      </c>
      <c r="AO156" s="4">
        <f t="shared" si="2380"/>
        <v>11.224292448901339</v>
      </c>
      <c r="AP156" s="4">
        <f t="shared" ref="AP156" si="2381">+AP155*AP149</f>
        <v>11.224292448901339</v>
      </c>
      <c r="AQ156" s="4">
        <f t="shared" ref="AQ156:AR156" si="2382">+AQ155*AQ149</f>
        <v>12.355783781497172</v>
      </c>
      <c r="AR156" s="4">
        <f t="shared" si="2382"/>
        <v>11.620509432536492</v>
      </c>
      <c r="AS156" s="4">
        <f t="shared" si="2367"/>
        <v>11.912941929815938</v>
      </c>
      <c r="AT156" s="4">
        <f t="shared" ref="AT156" si="2383">+AT155*AT149</f>
        <v>13.407911632455363</v>
      </c>
      <c r="AU156" s="4">
        <f t="shared" ref="AU156:AW156" si="2384">+AU155*AU149</f>
        <v>12.55183169945105</v>
      </c>
      <c r="AV156" s="4">
        <f t="shared" si="2384"/>
        <v>12.55183169945105</v>
      </c>
      <c r="AW156" s="4">
        <f t="shared" si="2384"/>
        <v>12.55183169945105</v>
      </c>
      <c r="AX156" s="4">
        <f t="shared" si="2367"/>
        <v>11.912941929815938</v>
      </c>
      <c r="AY156" s="4">
        <f t="shared" ref="AY156:AZ156" si="2385">+AY155*AY149</f>
        <v>11.912941929815938</v>
      </c>
      <c r="AZ156" s="4">
        <f t="shared" si="2385"/>
        <v>11.912941929815938</v>
      </c>
      <c r="BA156" s="4">
        <f t="shared" ref="BA156" si="2386">+BA155*BA149</f>
        <v>11.912941929815938</v>
      </c>
      <c r="BB156" s="4">
        <f t="shared" ref="BB156:BC156" si="2387">+BB155*BB149</f>
        <v>12.55183169945105</v>
      </c>
      <c r="BC156" s="4">
        <f t="shared" si="2387"/>
        <v>12.204934155098741</v>
      </c>
      <c r="BD156" s="4">
        <f t="shared" si="2367"/>
        <v>8.089369805242594</v>
      </c>
      <c r="BE156" s="4">
        <f t="shared" ref="BE156:BG156" si="2388">+BE155*BE149</f>
        <v>9.8439931171496671</v>
      </c>
      <c r="BF156" s="4">
        <f t="shared" si="2388"/>
        <v>9.8439931171496671</v>
      </c>
      <c r="BG156" s="4">
        <f t="shared" si="2388"/>
        <v>9.8439931171496671</v>
      </c>
      <c r="BH156" s="4">
        <f t="shared" si="2367"/>
        <v>8.089369805242594</v>
      </c>
      <c r="BI156" s="4">
        <f t="shared" ref="BI156:BJ156" si="2389">+BI155*BI149</f>
        <v>8.089369805242594</v>
      </c>
      <c r="BJ156" s="4">
        <f t="shared" si="2389"/>
        <v>8.089369805242594</v>
      </c>
      <c r="BK156" s="4">
        <f t="shared" ref="BK156" si="2390">+BK155*BK149</f>
        <v>8.089369805242594</v>
      </c>
      <c r="BL156" s="4">
        <f t="shared" ref="BL156" si="2391">+BL155*BL149</f>
        <v>8.6706123201742962</v>
      </c>
      <c r="BM156" s="4">
        <f t="shared" si="2367"/>
        <v>8.6805323102418619</v>
      </c>
      <c r="BN156" s="4">
        <f t="shared" ref="BN156:BP156" si="2392">+BN155*BN149</f>
        <v>10.668829603214258</v>
      </c>
      <c r="BO156" s="4">
        <f t="shared" si="2392"/>
        <v>10.668829603214258</v>
      </c>
      <c r="BP156" s="4">
        <f t="shared" si="2392"/>
        <v>10.668829603214258</v>
      </c>
      <c r="BQ156" s="4">
        <f t="shared" si="2367"/>
        <v>8.6805323102418619</v>
      </c>
      <c r="BR156" s="4">
        <f t="shared" ref="BR156:BS156" si="2393">+BR155*BR149</f>
        <v>8.6805323102418619</v>
      </c>
      <c r="BS156" s="4">
        <f t="shared" si="2393"/>
        <v>8.6805323102418619</v>
      </c>
      <c r="BT156" s="4">
        <f t="shared" ref="BT156" si="2394">+BT155*BT149</f>
        <v>8.6805323102418619</v>
      </c>
      <c r="BU156" s="4">
        <f t="shared" ref="BU156" si="2395">+BU155*BU149</f>
        <v>10.668829603214258</v>
      </c>
      <c r="BV156" s="4">
        <f t="shared" ref="BV156" si="2396">+BV155*BV149</f>
        <v>9.2064680606477562</v>
      </c>
      <c r="BW156" s="4">
        <f t="shared" si="2367"/>
        <v>11.408385883479074</v>
      </c>
      <c r="BX156" s="4">
        <f t="shared" ref="BX156:BZ156" si="2397">+BX155*BX149</f>
        <v>13.172611458684376</v>
      </c>
      <c r="BY156" s="4">
        <f t="shared" si="2397"/>
        <v>13.172611458684376</v>
      </c>
      <c r="BZ156" s="4">
        <f t="shared" si="2397"/>
        <v>13.172611458684376</v>
      </c>
      <c r="CA156" s="4">
        <f t="shared" si="2367"/>
        <v>11.408385883479074</v>
      </c>
      <c r="CB156" s="4">
        <f t="shared" ref="CB156:CC156" si="2398">+CB155*CB149</f>
        <v>11.408385883479074</v>
      </c>
      <c r="CC156" s="4">
        <f t="shared" si="2398"/>
        <v>11.408385883479074</v>
      </c>
      <c r="CD156" s="4">
        <f t="shared" ref="CD156" si="2399">+CD155*CD149</f>
        <v>11.408385883479074</v>
      </c>
      <c r="CE156" s="4">
        <f t="shared" ref="CE156" si="2400">+CE155*CE149</f>
        <v>13.172611458684376</v>
      </c>
      <c r="CF156" s="4">
        <f t="shared" ref="CF156:CG156" si="2401">+CF155*CF149</f>
        <v>14.459780944754424</v>
      </c>
      <c r="CG156" s="4">
        <f t="shared" si="2401"/>
        <v>11.944746767945913</v>
      </c>
    </row>
    <row r="157" spans="1:85">
      <c r="A157" s="2" t="s">
        <v>193</v>
      </c>
      <c r="B157" s="2" t="s">
        <v>194</v>
      </c>
      <c r="C157" s="26">
        <f t="shared" ref="C157:J157" si="2402">+C150*C155</f>
        <v>8.2824028153916718</v>
      </c>
      <c r="D157" s="26">
        <f t="shared" si="2402"/>
        <v>10.558913310530466</v>
      </c>
      <c r="E157" s="26">
        <f t="shared" si="2402"/>
        <v>10.558913310530466</v>
      </c>
      <c r="F157" s="26">
        <f t="shared" si="2402"/>
        <v>10.558913310530466</v>
      </c>
      <c r="G157" s="26">
        <f t="shared" si="2402"/>
        <v>8.2824028153916718</v>
      </c>
      <c r="H157" s="26">
        <f t="shared" si="2402"/>
        <v>8.2824028153916718</v>
      </c>
      <c r="I157" s="26">
        <f t="shared" si="2402"/>
        <v>8.2824028153916718</v>
      </c>
      <c r="J157" s="26">
        <f t="shared" si="2402"/>
        <v>8.2824028153916718</v>
      </c>
      <c r="K157" s="26">
        <f t="shared" ref="K157:CA157" si="2403">+K150*K155</f>
        <v>10.558913310530466</v>
      </c>
      <c r="L157" s="26">
        <f t="shared" ref="L157" si="2404">+L150*L155</f>
        <v>8.8564848639913585</v>
      </c>
      <c r="M157" s="26">
        <f t="shared" si="2403"/>
        <v>11.872816495294812</v>
      </c>
      <c r="N157" s="26">
        <f t="shared" ref="N157:P157" si="2405">+N150*N155</f>
        <v>13.001959043477575</v>
      </c>
      <c r="O157" s="26">
        <f t="shared" si="2405"/>
        <v>13.001959043477575</v>
      </c>
      <c r="P157" s="26">
        <f t="shared" si="2405"/>
        <v>13.001959043477575</v>
      </c>
      <c r="Q157" s="26">
        <f t="shared" si="2403"/>
        <v>11.872816495294812</v>
      </c>
      <c r="R157" s="26">
        <f t="shared" ref="R157:S157" si="2406">+R150*R155</f>
        <v>11.872816495294812</v>
      </c>
      <c r="S157" s="26">
        <f t="shared" si="2406"/>
        <v>11.872816495294812</v>
      </c>
      <c r="T157" s="26">
        <f t="shared" ref="T157" si="2407">+T150*T155</f>
        <v>11.872816495294812</v>
      </c>
      <c r="U157" s="26">
        <f t="shared" ref="U157:V157" si="2408">+U150*U155</f>
        <v>13.001959043477575</v>
      </c>
      <c r="V157" s="26">
        <f t="shared" si="2408"/>
        <v>12.248869953913236</v>
      </c>
      <c r="W157" s="26">
        <f t="shared" si="2403"/>
        <v>11.703276731939763</v>
      </c>
      <c r="X157" s="26">
        <f t="shared" ref="X157" si="2409">+X150*X155</f>
        <v>14.42808135667671</v>
      </c>
      <c r="Y157" s="26">
        <f t="shared" ref="Y157:AA157" si="2410">+Y150*Y155</f>
        <v>13.271387347397566</v>
      </c>
      <c r="Z157" s="26">
        <f t="shared" si="2410"/>
        <v>13.271387347397566</v>
      </c>
      <c r="AA157" s="26">
        <f t="shared" si="2410"/>
        <v>13.271387347397566</v>
      </c>
      <c r="AB157" s="26">
        <f t="shared" si="2403"/>
        <v>11.703276731939763</v>
      </c>
      <c r="AC157" s="26">
        <f t="shared" ref="AC157:AD157" si="2411">+AC150*AC155</f>
        <v>11.703276731939763</v>
      </c>
      <c r="AD157" s="26">
        <f t="shared" si="2411"/>
        <v>11.703276731939763</v>
      </c>
      <c r="AE157" s="26">
        <f t="shared" ref="AE157" si="2412">+AE150*AE155</f>
        <v>11.703276731939763</v>
      </c>
      <c r="AF157" s="26">
        <f t="shared" ref="AF157:AG157" si="2413">+AF150*AF155</f>
        <v>13.271387347397566</v>
      </c>
      <c r="AG157" s="26">
        <f t="shared" si="2413"/>
        <v>12.185220837943621</v>
      </c>
      <c r="AH157" s="26">
        <f t="shared" si="2403"/>
        <v>12.331409020226337</v>
      </c>
      <c r="AI157" s="26">
        <f t="shared" ref="AI157" si="2414">+AI150*AI155</f>
        <v>14.47145303787026</v>
      </c>
      <c r="AJ157" s="26">
        <f t="shared" ref="AJ157:AL157" si="2415">+AJ150*AJ155</f>
        <v>13.462900352822167</v>
      </c>
      <c r="AK157" s="26">
        <f t="shared" si="2415"/>
        <v>13.462900352822167</v>
      </c>
      <c r="AL157" s="26">
        <f t="shared" si="2415"/>
        <v>13.462900352822167</v>
      </c>
      <c r="AM157" s="26">
        <f t="shared" si="2403"/>
        <v>12.331409020226337</v>
      </c>
      <c r="AN157" s="26">
        <f t="shared" ref="AN157:AO157" si="2416">+AN150*AN155</f>
        <v>12.331409020226337</v>
      </c>
      <c r="AO157" s="26">
        <f t="shared" si="2416"/>
        <v>12.331409020226337</v>
      </c>
      <c r="AP157" s="26">
        <f t="shared" ref="AP157" si="2417">+AP150*AP155</f>
        <v>12.331409020226337</v>
      </c>
      <c r="AQ157" s="26">
        <f t="shared" ref="AQ157:AR157" si="2418">+AQ150*AQ155</f>
        <v>13.462900352822167</v>
      </c>
      <c r="AR157" s="26">
        <f t="shared" si="2418"/>
        <v>12.72762600386149</v>
      </c>
      <c r="AS157" s="26">
        <f t="shared" si="2403"/>
        <v>13.020058501140934</v>
      </c>
      <c r="AT157" s="26">
        <f t="shared" ref="AT157" si="2419">+AT150*AT155</f>
        <v>14.515028203780359</v>
      </c>
      <c r="AU157" s="26">
        <f t="shared" ref="AU157:AW157" si="2420">+AU150*AU155</f>
        <v>13.658948270776046</v>
      </c>
      <c r="AV157" s="26">
        <f t="shared" si="2420"/>
        <v>13.658948270776046</v>
      </c>
      <c r="AW157" s="26">
        <f t="shared" si="2420"/>
        <v>13.658948270776046</v>
      </c>
      <c r="AX157" s="26">
        <f t="shared" si="2403"/>
        <v>13.020058501140934</v>
      </c>
      <c r="AY157" s="26">
        <f t="shared" ref="AY157:AZ157" si="2421">+AY150*AY155</f>
        <v>13.020058501140934</v>
      </c>
      <c r="AZ157" s="26">
        <f t="shared" si="2421"/>
        <v>13.020058501140934</v>
      </c>
      <c r="BA157" s="26">
        <f t="shared" ref="BA157" si="2422">+BA150*BA155</f>
        <v>13.020058501140934</v>
      </c>
      <c r="BB157" s="26">
        <f t="shared" ref="BB157:BC157" si="2423">+BB150*BB155</f>
        <v>13.658948270776046</v>
      </c>
      <c r="BC157" s="26">
        <f t="shared" si="2423"/>
        <v>13.312050726423736</v>
      </c>
      <c r="BD157" s="26">
        <f t="shared" si="2403"/>
        <v>8.089369805242594</v>
      </c>
      <c r="BE157" s="26">
        <f t="shared" ref="BE157:BG157" si="2424">+BE150*BE155</f>
        <v>9.8439931171496671</v>
      </c>
      <c r="BF157" s="26">
        <f t="shared" si="2424"/>
        <v>9.8439931171496671</v>
      </c>
      <c r="BG157" s="26">
        <f t="shared" si="2424"/>
        <v>9.8439931171496671</v>
      </c>
      <c r="BH157" s="26">
        <f t="shared" si="2403"/>
        <v>8.089369805242594</v>
      </c>
      <c r="BI157" s="26">
        <f t="shared" ref="BI157:BJ157" si="2425">+BI150*BI155</f>
        <v>8.089369805242594</v>
      </c>
      <c r="BJ157" s="26">
        <f t="shared" si="2425"/>
        <v>8.089369805242594</v>
      </c>
      <c r="BK157" s="26">
        <f t="shared" ref="BK157" si="2426">+BK150*BK155</f>
        <v>8.089369805242594</v>
      </c>
      <c r="BL157" s="26">
        <f t="shared" ref="BL157" si="2427">+BL150*BL155</f>
        <v>8.6706123201742962</v>
      </c>
      <c r="BM157" s="26">
        <f t="shared" si="2403"/>
        <v>8.6805323102418619</v>
      </c>
      <c r="BN157" s="26">
        <f t="shared" ref="BN157:BP157" si="2428">+BN150*BN155</f>
        <v>10.668829603214258</v>
      </c>
      <c r="BO157" s="26">
        <f t="shared" si="2428"/>
        <v>10.668829603214258</v>
      </c>
      <c r="BP157" s="26">
        <f t="shared" si="2428"/>
        <v>10.668829603214258</v>
      </c>
      <c r="BQ157" s="26">
        <f t="shared" si="2403"/>
        <v>8.6805323102418619</v>
      </c>
      <c r="BR157" s="26">
        <f t="shared" ref="BR157:BS157" si="2429">+BR150*BR155</f>
        <v>8.6805323102418619</v>
      </c>
      <c r="BS157" s="26">
        <f t="shared" si="2429"/>
        <v>8.6805323102418619</v>
      </c>
      <c r="BT157" s="26">
        <f t="shared" ref="BT157" si="2430">+BT150*BT155</f>
        <v>8.6805323102418619</v>
      </c>
      <c r="BU157" s="26">
        <f t="shared" ref="BU157" si="2431">+BU150*BU155</f>
        <v>10.668829603214258</v>
      </c>
      <c r="BV157" s="26">
        <f t="shared" ref="BV157" si="2432">+BV150*BV155</f>
        <v>9.2064680606477562</v>
      </c>
      <c r="BW157" s="26">
        <f t="shared" si="2403"/>
        <v>15.387276150829187</v>
      </c>
      <c r="BX157" s="26">
        <f t="shared" ref="BX157:BZ157" si="2433">+BX150*BX155</f>
        <v>17.151501726034489</v>
      </c>
      <c r="BY157" s="26">
        <f t="shared" si="2433"/>
        <v>17.151501726034489</v>
      </c>
      <c r="BZ157" s="26">
        <f t="shared" si="2433"/>
        <v>17.151501726034489</v>
      </c>
      <c r="CA157" s="26">
        <f t="shared" si="2403"/>
        <v>15.387276150829187</v>
      </c>
      <c r="CB157" s="26">
        <f t="shared" ref="CB157:CC157" si="2434">+CB150*CB155</f>
        <v>15.387276150829187</v>
      </c>
      <c r="CC157" s="26">
        <f t="shared" si="2434"/>
        <v>15.387276150829187</v>
      </c>
      <c r="CD157" s="26">
        <f t="shared" ref="CD157" si="2435">+CD150*CD155</f>
        <v>15.387276150829187</v>
      </c>
      <c r="CE157" s="26">
        <f t="shared" ref="CE157" si="2436">+CE150*CE155</f>
        <v>17.151501726034489</v>
      </c>
      <c r="CF157" s="26">
        <f t="shared" ref="CF157:CG157" si="2437">+CF150*CF155</f>
        <v>18.438671212104538</v>
      </c>
      <c r="CG157" s="26">
        <f t="shared" si="2437"/>
        <v>15.923637035296029</v>
      </c>
    </row>
    <row r="158" spans="1:85">
      <c r="A158" s="2" t="s">
        <v>195</v>
      </c>
      <c r="C158" s="4">
        <f>+C149*(1-C151)</f>
        <v>6.6771493420656638</v>
      </c>
      <c r="D158" s="4">
        <f t="shared" ref="D158:J158" si="2438">+D149*(1-D151)</f>
        <v>8.5124380733229046</v>
      </c>
      <c r="E158" s="4">
        <f t="shared" si="2438"/>
        <v>8.5124380733229046</v>
      </c>
      <c r="F158" s="4">
        <f t="shared" si="2438"/>
        <v>8.5124380733229046</v>
      </c>
      <c r="G158" s="4">
        <f t="shared" si="2438"/>
        <v>6.6771493420656638</v>
      </c>
      <c r="H158" s="4">
        <f t="shared" si="2438"/>
        <v>6.6771493420656638</v>
      </c>
      <c r="I158" s="4">
        <f t="shared" si="2438"/>
        <v>6.6771493420656638</v>
      </c>
      <c r="J158" s="4">
        <f t="shared" si="2438"/>
        <v>6.6771493420656638</v>
      </c>
      <c r="K158" s="4">
        <f t="shared" ref="K158:CA158" si="2439">+K149*(1-K151)</f>
        <v>8.5124380733229046</v>
      </c>
      <c r="L158" s="4">
        <f t="shared" ref="L158" si="2440">+L149*(1-L151)</f>
        <v>7.1399657081056711</v>
      </c>
      <c r="M158" s="4">
        <f t="shared" si="2439"/>
        <v>7.9594822058184942</v>
      </c>
      <c r="N158" s="4">
        <f t="shared" ref="N158:P158" si="2441">+N149*(1-N151)</f>
        <v>8.8697800494208217</v>
      </c>
      <c r="O158" s="4">
        <f t="shared" si="2441"/>
        <v>8.8697800494208217</v>
      </c>
      <c r="P158" s="4">
        <f t="shared" si="2441"/>
        <v>8.8697800494208217</v>
      </c>
      <c r="Q158" s="4">
        <f t="shared" si="2439"/>
        <v>7.9594822058184942</v>
      </c>
      <c r="R158" s="4">
        <f t="shared" ref="R158:S158" si="2442">+R149*(1-R151)</f>
        <v>7.9594822058184942</v>
      </c>
      <c r="S158" s="4">
        <f t="shared" si="2442"/>
        <v>7.9594822058184942</v>
      </c>
      <c r="T158" s="4">
        <f t="shared" ref="T158" si="2443">+T149*(1-T151)</f>
        <v>7.9594822058184942</v>
      </c>
      <c r="U158" s="4">
        <f t="shared" ref="U158:V158" si="2444">+U149*(1-U151)</f>
        <v>8.8697800494208217</v>
      </c>
      <c r="V158" s="4">
        <f t="shared" si="2444"/>
        <v>8.2626508828030598</v>
      </c>
      <c r="W158" s="4">
        <f t="shared" si="2439"/>
        <v>8.5424659270844021</v>
      </c>
      <c r="X158" s="4">
        <f t="shared" ref="X158" si="2445">+X149*(1-X151)</f>
        <v>10.739162684396055</v>
      </c>
      <c r="Y158" s="4">
        <f t="shared" ref="Y158:AA158" si="2446">+Y149*(1-Y151)</f>
        <v>9.8066532647048703</v>
      </c>
      <c r="Z158" s="4">
        <f t="shared" si="2446"/>
        <v>9.8066532647048703</v>
      </c>
      <c r="AA158" s="4">
        <f t="shared" si="2446"/>
        <v>9.8066532647048703</v>
      </c>
      <c r="AB158" s="4">
        <f t="shared" si="2439"/>
        <v>8.5424659270844021</v>
      </c>
      <c r="AC158" s="4">
        <f t="shared" ref="AC158:AD158" si="2447">+AC149*(1-AC151)</f>
        <v>8.5424659270844021</v>
      </c>
      <c r="AD158" s="4">
        <f t="shared" si="2447"/>
        <v>8.5424659270844021</v>
      </c>
      <c r="AE158" s="4">
        <f t="shared" ref="AE158" si="2448">+AE149*(1-AE151)</f>
        <v>8.5424659270844021</v>
      </c>
      <c r="AF158" s="4">
        <f t="shared" ref="AF158:AG158" si="2449">+AF149*(1-AF151)</f>
        <v>9.8066532647048703</v>
      </c>
      <c r="AG158" s="4">
        <f t="shared" si="2449"/>
        <v>8.9310020611077174</v>
      </c>
      <c r="AH158" s="4">
        <f t="shared" si="2439"/>
        <v>9.0488567884016859</v>
      </c>
      <c r="AI158" s="4">
        <f t="shared" ref="AI158" si="2450">+AI149*(1-AI151)</f>
        <v>10.774128285442121</v>
      </c>
      <c r="AJ158" s="4">
        <f t="shared" ref="AJ158:AL158" si="2451">+AJ149*(1-AJ151)</f>
        <v>9.9610481868875365</v>
      </c>
      <c r="AK158" s="4">
        <f t="shared" si="2451"/>
        <v>9.9610481868875365</v>
      </c>
      <c r="AL158" s="4">
        <f t="shared" si="2451"/>
        <v>9.9610481868875365</v>
      </c>
      <c r="AM158" s="4">
        <f t="shared" si="2439"/>
        <v>9.0488567884016859</v>
      </c>
      <c r="AN158" s="4">
        <f t="shared" ref="AN158:AO158" si="2452">+AN149*(1-AN151)</f>
        <v>9.0488567884016859</v>
      </c>
      <c r="AO158" s="4">
        <f t="shared" si="2452"/>
        <v>9.0488567884016859</v>
      </c>
      <c r="AP158" s="4">
        <f t="shared" ref="AP158" si="2453">+AP149*(1-AP151)</f>
        <v>9.0488567884016859</v>
      </c>
      <c r="AQ158" s="4">
        <f t="shared" ref="AQ158:AR158" si="2454">+AQ149*(1-AQ151)</f>
        <v>9.9610481868875365</v>
      </c>
      <c r="AR158" s="4">
        <f t="shared" si="2454"/>
        <v>9.3682809978446571</v>
      </c>
      <c r="AS158" s="4">
        <f t="shared" si="2439"/>
        <v>9.6040357057875507</v>
      </c>
      <c r="AT158" s="4">
        <f t="shared" ref="AT158" si="2455">+AT149*(1-AT151)</f>
        <v>10.80925793282492</v>
      </c>
      <c r="AU158" s="4">
        <f t="shared" ref="AU158:AW158" si="2456">+AU149*(1-AU151)</f>
        <v>10.11909908776215</v>
      </c>
      <c r="AV158" s="4">
        <f t="shared" si="2456"/>
        <v>10.11909908776215</v>
      </c>
      <c r="AW158" s="4">
        <f t="shared" si="2456"/>
        <v>10.11909908776215</v>
      </c>
      <c r="AX158" s="4">
        <f t="shared" si="2439"/>
        <v>9.6040357057875507</v>
      </c>
      <c r="AY158" s="4">
        <f t="shared" ref="AY158:AZ158" si="2457">+AY149*(1-AY151)</f>
        <v>9.6040357057875507</v>
      </c>
      <c r="AZ158" s="4">
        <f t="shared" si="2457"/>
        <v>9.6040357057875507</v>
      </c>
      <c r="BA158" s="4">
        <f t="shared" ref="BA158" si="2458">+BA149*(1-BA151)</f>
        <v>9.6040357057875507</v>
      </c>
      <c r="BB158" s="4">
        <f t="shared" ref="BB158:BC158" si="2459">+BB149*(1-BB151)</f>
        <v>10.11909908776215</v>
      </c>
      <c r="BC158" s="4">
        <f t="shared" si="2459"/>
        <v>9.8394354730280611</v>
      </c>
      <c r="BD158" s="4">
        <f t="shared" si="2439"/>
        <v>6.5215290147955853</v>
      </c>
      <c r="BE158" s="4">
        <f t="shared" ref="BE158:BG158" si="2460">+BE149*(1-BE151)</f>
        <v>7.9360801002488408</v>
      </c>
      <c r="BF158" s="4">
        <f t="shared" si="2460"/>
        <v>7.9360801002488408</v>
      </c>
      <c r="BG158" s="4">
        <f t="shared" si="2460"/>
        <v>7.9360801002488408</v>
      </c>
      <c r="BH158" s="4">
        <f t="shared" si="2439"/>
        <v>6.5215290147955853</v>
      </c>
      <c r="BI158" s="4">
        <f t="shared" ref="BI158:BJ158" si="2461">+BI149*(1-BI151)</f>
        <v>6.5215290147955853</v>
      </c>
      <c r="BJ158" s="4">
        <f t="shared" si="2461"/>
        <v>6.5215290147955853</v>
      </c>
      <c r="BK158" s="4">
        <f t="shared" ref="BK158" si="2462">+BK149*(1-BK151)</f>
        <v>6.5215290147955853</v>
      </c>
      <c r="BL158" s="4">
        <f t="shared" ref="BL158" si="2463">+BL149*(1-BL151)</f>
        <v>6.9901180417557853</v>
      </c>
      <c r="BM158" s="4">
        <f t="shared" si="2439"/>
        <v>6.9981153894614367</v>
      </c>
      <c r="BN158" s="4">
        <f t="shared" ref="BN158:BP158" si="2464">+BN149*(1-BN151)</f>
        <v>8.6010509454247028</v>
      </c>
      <c r="BO158" s="4">
        <f t="shared" si="2464"/>
        <v>8.6010509454247028</v>
      </c>
      <c r="BP158" s="4">
        <f t="shared" si="2464"/>
        <v>8.6010509454247028</v>
      </c>
      <c r="BQ158" s="4">
        <f t="shared" si="2439"/>
        <v>6.9981153894614367</v>
      </c>
      <c r="BR158" s="4">
        <f t="shared" ref="BR158:BS158" si="2465">+BR149*(1-BR151)</f>
        <v>6.9981153894614367</v>
      </c>
      <c r="BS158" s="4">
        <f t="shared" si="2465"/>
        <v>6.9981153894614367</v>
      </c>
      <c r="BT158" s="4">
        <f t="shared" ref="BT158" si="2466">+BT149*(1-BT151)</f>
        <v>6.9981153894614367</v>
      </c>
      <c r="BU158" s="4">
        <f t="shared" ref="BU158" si="2467">+BU149*(1-BU151)</f>
        <v>8.6010509454247028</v>
      </c>
      <c r="BV158" s="4">
        <f t="shared" ref="BV158" si="2468">+BV149*(1-BV151)</f>
        <v>7.4221169296021117</v>
      </c>
      <c r="BW158" s="4">
        <f t="shared" si="2439"/>
        <v>9.1972701634774552</v>
      </c>
      <c r="BX158" s="4">
        <f t="shared" ref="BX158:BZ158" si="2469">+BX149*(1-BX151)</f>
        <v>10.619562450064391</v>
      </c>
      <c r="BY158" s="4">
        <f t="shared" si="2469"/>
        <v>10.619562450064391</v>
      </c>
      <c r="BZ158" s="4">
        <f t="shared" si="2469"/>
        <v>10.619562450064391</v>
      </c>
      <c r="CA158" s="4">
        <f t="shared" si="2439"/>
        <v>9.1972701634774552</v>
      </c>
      <c r="CB158" s="4">
        <f t="shared" ref="CB158:CC158" si="2470">+CB149*(1-CB151)</f>
        <v>9.1972701634774552</v>
      </c>
      <c r="CC158" s="4">
        <f t="shared" si="2470"/>
        <v>9.1972701634774552</v>
      </c>
      <c r="CD158" s="4">
        <f t="shared" ref="CD158" si="2471">+CD149*(1-CD151)</f>
        <v>9.1972701634774552</v>
      </c>
      <c r="CE158" s="4">
        <f t="shared" ref="CE158" si="2472">+CE149*(1-CE151)</f>
        <v>10.619562450064391</v>
      </c>
      <c r="CF158" s="4">
        <f t="shared" ref="CF158:CG158" si="2473">+CF149*(1-CF151)</f>
        <v>11.657259248760024</v>
      </c>
      <c r="CG158" s="4">
        <f t="shared" si="2473"/>
        <v>9.6296762908602087</v>
      </c>
    </row>
    <row r="159" spans="1:85">
      <c r="A159" s="2" t="s">
        <v>196</v>
      </c>
      <c r="B159" s="2" t="s">
        <v>197</v>
      </c>
      <c r="C159" s="3">
        <f t="shared" ref="C159:V159" si="2474">+VS_tot_omsat_lager_afg</f>
        <v>0.13092377276210895</v>
      </c>
      <c r="D159" s="3">
        <f t="shared" si="2474"/>
        <v>0.13092377276210895</v>
      </c>
      <c r="E159" s="3">
        <f t="shared" si="2474"/>
        <v>0.13092377276210895</v>
      </c>
      <c r="F159" s="3">
        <f t="shared" si="2474"/>
        <v>0.13092377276210895</v>
      </c>
      <c r="G159" s="3">
        <f t="shared" si="2474"/>
        <v>0.13092377276210895</v>
      </c>
      <c r="H159" s="3">
        <f t="shared" si="2474"/>
        <v>0.13092377276210895</v>
      </c>
      <c r="I159" s="3">
        <f t="shared" si="2474"/>
        <v>0.13092377276210895</v>
      </c>
      <c r="J159" s="3">
        <f t="shared" si="2474"/>
        <v>0.13092377276210895</v>
      </c>
      <c r="K159" s="3">
        <f t="shared" si="2474"/>
        <v>0.13092377276210895</v>
      </c>
      <c r="L159" s="3">
        <f t="shared" si="2474"/>
        <v>0.13092377276210895</v>
      </c>
      <c r="M159" s="3">
        <f t="shared" si="2474"/>
        <v>0.13092377276210895</v>
      </c>
      <c r="N159" s="3">
        <f t="shared" si="2474"/>
        <v>0.13092377276210895</v>
      </c>
      <c r="O159" s="3">
        <f t="shared" si="2474"/>
        <v>0.13092377276210895</v>
      </c>
      <c r="P159" s="3">
        <f t="shared" si="2474"/>
        <v>0.13092377276210895</v>
      </c>
      <c r="Q159" s="3">
        <f t="shared" si="2474"/>
        <v>0.13092377276210895</v>
      </c>
      <c r="R159" s="3">
        <f t="shared" si="2474"/>
        <v>0.13092377276210895</v>
      </c>
      <c r="S159" s="3">
        <f t="shared" si="2474"/>
        <v>0.13092377276210895</v>
      </c>
      <c r="T159" s="3">
        <f t="shared" si="2474"/>
        <v>0.13092377276210895</v>
      </c>
      <c r="U159" s="3">
        <f t="shared" si="2474"/>
        <v>0.13092377276210895</v>
      </c>
      <c r="V159" s="3">
        <f t="shared" si="2474"/>
        <v>0.13092377276210895</v>
      </c>
      <c r="W159" s="3">
        <f t="shared" ref="W159:CG159" si="2475">+VS_tot_omsat_lager_afg</f>
        <v>0.13092377276210895</v>
      </c>
      <c r="X159" s="3">
        <f t="shared" si="2475"/>
        <v>0.13092377276210895</v>
      </c>
      <c r="Y159" s="3">
        <f t="shared" si="2475"/>
        <v>0.13092377276210895</v>
      </c>
      <c r="Z159" s="3">
        <f t="shared" si="2475"/>
        <v>0.13092377276210895</v>
      </c>
      <c r="AA159" s="3">
        <f t="shared" si="2475"/>
        <v>0.13092377276210895</v>
      </c>
      <c r="AB159" s="3">
        <f t="shared" si="2475"/>
        <v>0.13092377276210895</v>
      </c>
      <c r="AC159" s="3">
        <f t="shared" si="2475"/>
        <v>0.13092377276210895</v>
      </c>
      <c r="AD159" s="3">
        <f t="shared" si="2475"/>
        <v>0.13092377276210895</v>
      </c>
      <c r="AE159" s="3">
        <f t="shared" si="2475"/>
        <v>0.13092377276210895</v>
      </c>
      <c r="AF159" s="3">
        <f t="shared" si="2475"/>
        <v>0.13092377276210895</v>
      </c>
      <c r="AG159" s="3">
        <f t="shared" si="2475"/>
        <v>0.13092377276210895</v>
      </c>
      <c r="AH159" s="3">
        <f t="shared" si="2475"/>
        <v>0.13092377276210895</v>
      </c>
      <c r="AI159" s="3">
        <f t="shared" si="2475"/>
        <v>0.13092377276210895</v>
      </c>
      <c r="AJ159" s="3">
        <f t="shared" si="2475"/>
        <v>0.13092377276210895</v>
      </c>
      <c r="AK159" s="3">
        <f t="shared" si="2475"/>
        <v>0.13092377276210895</v>
      </c>
      <c r="AL159" s="3">
        <f t="shared" si="2475"/>
        <v>0.13092377276210895</v>
      </c>
      <c r="AM159" s="3">
        <f t="shared" si="2475"/>
        <v>0.13092377276210895</v>
      </c>
      <c r="AN159" s="3">
        <f t="shared" si="2475"/>
        <v>0.13092377276210895</v>
      </c>
      <c r="AO159" s="3">
        <f t="shared" si="2475"/>
        <v>0.13092377276210895</v>
      </c>
      <c r="AP159" s="3">
        <f t="shared" si="2475"/>
        <v>0.13092377276210895</v>
      </c>
      <c r="AQ159" s="3">
        <f t="shared" si="2475"/>
        <v>0.13092377276210895</v>
      </c>
      <c r="AR159" s="3">
        <f t="shared" si="2475"/>
        <v>0.13092377276210895</v>
      </c>
      <c r="AS159" s="3">
        <f t="shared" si="2475"/>
        <v>0.13092377276210895</v>
      </c>
      <c r="AT159" s="3">
        <f t="shared" si="2475"/>
        <v>0.13092377276210895</v>
      </c>
      <c r="AU159" s="3">
        <f t="shared" si="2475"/>
        <v>0.13092377276210895</v>
      </c>
      <c r="AV159" s="3">
        <f t="shared" si="2475"/>
        <v>0.13092377276210895</v>
      </c>
      <c r="AW159" s="3">
        <f t="shared" si="2475"/>
        <v>0.13092377276210895</v>
      </c>
      <c r="AX159" s="3">
        <f t="shared" si="2475"/>
        <v>0.13092377276210895</v>
      </c>
      <c r="AY159" s="3">
        <f t="shared" si="2475"/>
        <v>0.13092377276210895</v>
      </c>
      <c r="AZ159" s="3">
        <f t="shared" si="2475"/>
        <v>0.13092377276210895</v>
      </c>
      <c r="BA159" s="3">
        <f t="shared" si="2475"/>
        <v>0.13092377276210895</v>
      </c>
      <c r="BB159" s="3">
        <f t="shared" si="2475"/>
        <v>0.13092377276210895</v>
      </c>
      <c r="BC159" s="3">
        <f t="shared" si="2475"/>
        <v>0.13092377276210895</v>
      </c>
      <c r="BD159" s="3">
        <f t="shared" si="2475"/>
        <v>0.13092377276210895</v>
      </c>
      <c r="BE159" s="3">
        <f t="shared" si="2475"/>
        <v>0.13092377276210895</v>
      </c>
      <c r="BF159" s="3">
        <f t="shared" si="2475"/>
        <v>0.13092377276210895</v>
      </c>
      <c r="BG159" s="3">
        <f t="shared" si="2475"/>
        <v>0.13092377276210895</v>
      </c>
      <c r="BH159" s="3">
        <f t="shared" si="2475"/>
        <v>0.13092377276210895</v>
      </c>
      <c r="BI159" s="3">
        <f t="shared" si="2475"/>
        <v>0.13092377276210895</v>
      </c>
      <c r="BJ159" s="3">
        <f t="shared" si="2475"/>
        <v>0.13092377276210895</v>
      </c>
      <c r="BK159" s="3">
        <f t="shared" si="2475"/>
        <v>0.13092377276210895</v>
      </c>
      <c r="BL159" s="3">
        <f t="shared" si="2475"/>
        <v>0.13092377276210895</v>
      </c>
      <c r="BM159" s="3">
        <f t="shared" si="2475"/>
        <v>0.13092377276210895</v>
      </c>
      <c r="BN159" s="3">
        <f t="shared" si="2475"/>
        <v>0.13092377276210895</v>
      </c>
      <c r="BO159" s="3">
        <f t="shared" si="2475"/>
        <v>0.13092377276210895</v>
      </c>
      <c r="BP159" s="3">
        <f t="shared" si="2475"/>
        <v>0.13092377276210895</v>
      </c>
      <c r="BQ159" s="3">
        <f t="shared" si="2475"/>
        <v>0.13092377276210895</v>
      </c>
      <c r="BR159" s="3">
        <f t="shared" si="2475"/>
        <v>0.13092377276210895</v>
      </c>
      <c r="BS159" s="3">
        <f t="shared" si="2475"/>
        <v>0.13092377276210895</v>
      </c>
      <c r="BT159" s="3">
        <f t="shared" si="2475"/>
        <v>0.13092377276210895</v>
      </c>
      <c r="BU159" s="3">
        <f t="shared" si="2475"/>
        <v>0.13092377276210895</v>
      </c>
      <c r="BV159" s="3">
        <f t="shared" si="2475"/>
        <v>0.13092377276210895</v>
      </c>
      <c r="BW159" s="3">
        <f t="shared" si="2475"/>
        <v>0.13092377276210895</v>
      </c>
      <c r="BX159" s="3">
        <f t="shared" si="2475"/>
        <v>0.13092377276210895</v>
      </c>
      <c r="BY159" s="3">
        <f t="shared" si="2475"/>
        <v>0.13092377276210895</v>
      </c>
      <c r="BZ159" s="3">
        <f t="shared" si="2475"/>
        <v>0.13092377276210895</v>
      </c>
      <c r="CA159" s="3">
        <f t="shared" si="2475"/>
        <v>0.13092377276210895</v>
      </c>
      <c r="CB159" s="3">
        <f t="shared" si="2475"/>
        <v>0.13092377276210895</v>
      </c>
      <c r="CC159" s="3">
        <f t="shared" si="2475"/>
        <v>0.13092377276210895</v>
      </c>
      <c r="CD159" s="3">
        <f t="shared" si="2475"/>
        <v>0.13092377276210895</v>
      </c>
      <c r="CE159" s="3">
        <f t="shared" si="2475"/>
        <v>0.13092377276210895</v>
      </c>
      <c r="CF159" s="3">
        <f t="shared" si="2475"/>
        <v>0.13092377276210895</v>
      </c>
      <c r="CG159" s="3">
        <f t="shared" si="2475"/>
        <v>0.13092377276210895</v>
      </c>
    </row>
    <row r="160" spans="1:85">
      <c r="A160" s="2" t="s">
        <v>198</v>
      </c>
      <c r="C160" s="4">
        <f t="shared" ref="C160:J160" si="2476">+C158*C159</f>
        <v>0.87419758315927032</v>
      </c>
      <c r="D160" s="4">
        <f t="shared" si="2476"/>
        <v>1.1144805079632525</v>
      </c>
      <c r="E160" s="4">
        <f t="shared" si="2476"/>
        <v>1.1144805079632525</v>
      </c>
      <c r="F160" s="4">
        <f t="shared" si="2476"/>
        <v>1.1144805079632525</v>
      </c>
      <c r="G160" s="4">
        <f t="shared" si="2476"/>
        <v>0.87419758315927032</v>
      </c>
      <c r="H160" s="4">
        <f t="shared" si="2476"/>
        <v>0.87419758315927032</v>
      </c>
      <c r="I160" s="4">
        <f t="shared" si="2476"/>
        <v>0.87419758315927032</v>
      </c>
      <c r="J160" s="4">
        <f t="shared" si="2476"/>
        <v>0.87419758315927032</v>
      </c>
      <c r="K160" s="4">
        <f t="shared" ref="K160:L160" si="2477">+K158*K159</f>
        <v>1.1144805079632525</v>
      </c>
      <c r="L160" s="4">
        <f t="shared" si="2477"/>
        <v>0.93479124789727719</v>
      </c>
      <c r="M160" s="4">
        <f t="shared" ref="M160:U160" si="2478">+M158*M159</f>
        <v>1.0420854396186303</v>
      </c>
      <c r="N160" s="4">
        <f t="shared" ref="N160:P160" si="2479">+N158*N159</f>
        <v>1.1612650676402592</v>
      </c>
      <c r="O160" s="4">
        <f t="shared" si="2479"/>
        <v>1.1612650676402592</v>
      </c>
      <c r="P160" s="4">
        <f t="shared" si="2479"/>
        <v>1.1612650676402592</v>
      </c>
      <c r="Q160" s="4">
        <f t="shared" si="2478"/>
        <v>1.0420854396186303</v>
      </c>
      <c r="R160" s="4">
        <f t="shared" ref="R160:S160" si="2480">+R158*R159</f>
        <v>1.0420854396186303</v>
      </c>
      <c r="S160" s="4">
        <f t="shared" si="2480"/>
        <v>1.0420854396186303</v>
      </c>
      <c r="T160" s="4">
        <f t="shared" ref="T160" si="2481">+T158*T159</f>
        <v>1.0420854396186303</v>
      </c>
      <c r="U160" s="4">
        <f t="shared" si="2478"/>
        <v>1.1612650676402592</v>
      </c>
      <c r="V160" s="4">
        <f t="shared" ref="V160" si="2482">+V158*V159</f>
        <v>1.0817774265927467</v>
      </c>
      <c r="W160" s="4">
        <f t="shared" ref="W160:AF160" si="2483">+W158*W159</f>
        <v>1.1184118678656567</v>
      </c>
      <c r="X160" s="4">
        <f t="shared" ref="X160" si="2484">+X158*X159</f>
        <v>1.406011694947189</v>
      </c>
      <c r="Y160" s="4">
        <f t="shared" ref="Y160:AA160" si="2485">+Y158*Y159</f>
        <v>1.2839240435850143</v>
      </c>
      <c r="Z160" s="4">
        <f t="shared" si="2485"/>
        <v>1.2839240435850143</v>
      </c>
      <c r="AA160" s="4">
        <f t="shared" si="2485"/>
        <v>1.2839240435850143</v>
      </c>
      <c r="AB160" s="4">
        <f t="shared" si="2483"/>
        <v>1.1184118678656567</v>
      </c>
      <c r="AC160" s="4">
        <f t="shared" ref="AC160:AD160" si="2486">+AC158*AC159</f>
        <v>1.1184118678656567</v>
      </c>
      <c r="AD160" s="4">
        <f t="shared" si="2486"/>
        <v>1.1184118678656567</v>
      </c>
      <c r="AE160" s="4">
        <f t="shared" ref="AE160" si="2487">+AE158*AE159</f>
        <v>1.1184118678656567</v>
      </c>
      <c r="AF160" s="4">
        <f t="shared" si="2483"/>
        <v>1.2839240435850143</v>
      </c>
      <c r="AG160" s="4">
        <f t="shared" ref="AG160" si="2488">+AG158*AG159</f>
        <v>1.1692804843863935</v>
      </c>
      <c r="AH160" s="4">
        <f t="shared" ref="AH160:AQ160" si="2489">+AH158*AH159</f>
        <v>1.1847104699215694</v>
      </c>
      <c r="AI160" s="4">
        <f t="shared" ref="AI160" si="2490">+AI158*AI159</f>
        <v>1.4105895233530348</v>
      </c>
      <c r="AJ160" s="4">
        <f t="shared" ref="AJ160:AL160" si="2491">+AJ158*AJ159</f>
        <v>1.3041380092924812</v>
      </c>
      <c r="AK160" s="4">
        <f t="shared" si="2491"/>
        <v>1.3041380092924812</v>
      </c>
      <c r="AL160" s="4">
        <f t="shared" si="2491"/>
        <v>1.3041380092924812</v>
      </c>
      <c r="AM160" s="4">
        <f t="shared" si="2489"/>
        <v>1.1847104699215694</v>
      </c>
      <c r="AN160" s="4">
        <f t="shared" ref="AN160:AO160" si="2492">+AN158*AN159</f>
        <v>1.1847104699215694</v>
      </c>
      <c r="AO160" s="4">
        <f t="shared" si="2492"/>
        <v>1.1847104699215694</v>
      </c>
      <c r="AP160" s="4">
        <f t="shared" ref="AP160" si="2493">+AP158*AP159</f>
        <v>1.1847104699215694</v>
      </c>
      <c r="AQ160" s="4">
        <f t="shared" si="2489"/>
        <v>1.3041380092924812</v>
      </c>
      <c r="AR160" s="4">
        <f t="shared" ref="AR160" si="2494">+AR158*AR159</f>
        <v>1.2265306925333972</v>
      </c>
      <c r="AS160" s="4">
        <f t="shared" ref="AS160:BB160" si="2495">+AS158*AS159</f>
        <v>1.2573965883437099</v>
      </c>
      <c r="AT160" s="4">
        <f t="shared" ref="AT160" si="2496">+AT158*AT159</f>
        <v>1.4151888293241934</v>
      </c>
      <c r="AU160" s="4">
        <f t="shared" ref="AU160:AW160" si="2497">+AU158*AU159</f>
        <v>1.3248306295234358</v>
      </c>
      <c r="AV160" s="4">
        <f t="shared" si="2497"/>
        <v>1.3248306295234358</v>
      </c>
      <c r="AW160" s="4">
        <f t="shared" si="2497"/>
        <v>1.3248306295234358</v>
      </c>
      <c r="AX160" s="4">
        <f t="shared" si="2495"/>
        <v>1.2573965883437099</v>
      </c>
      <c r="AY160" s="4">
        <f t="shared" ref="AY160:AZ160" si="2498">+AY158*AY159</f>
        <v>1.2573965883437099</v>
      </c>
      <c r="AZ160" s="4">
        <f t="shared" si="2498"/>
        <v>1.2573965883437099</v>
      </c>
      <c r="BA160" s="4">
        <f t="shared" ref="BA160" si="2499">+BA158*BA159</f>
        <v>1.2573965883437099</v>
      </c>
      <c r="BB160" s="4">
        <f t="shared" si="2495"/>
        <v>1.3248306295234358</v>
      </c>
      <c r="BC160" s="4">
        <f t="shared" ref="BC160" si="2500">+BC158*BC159</f>
        <v>1.28821601397816</v>
      </c>
      <c r="BD160" s="4">
        <f t="shared" ref="BD160:BQ160" si="2501">+BD158*BD159</f>
        <v>0.85382318279459746</v>
      </c>
      <c r="BE160" s="4">
        <f t="shared" ref="BE160:BG160" si="2502">+BE158*BE159</f>
        <v>1.039021547666874</v>
      </c>
      <c r="BF160" s="4">
        <f t="shared" si="2502"/>
        <v>1.039021547666874</v>
      </c>
      <c r="BG160" s="4">
        <f t="shared" si="2502"/>
        <v>1.039021547666874</v>
      </c>
      <c r="BH160" s="4">
        <f t="shared" si="2501"/>
        <v>0.85382318279459746</v>
      </c>
      <c r="BI160" s="4">
        <f t="shared" ref="BI160:BJ160" si="2503">+BI158*BI159</f>
        <v>0.85382318279459746</v>
      </c>
      <c r="BJ160" s="4">
        <f t="shared" si="2503"/>
        <v>0.85382318279459746</v>
      </c>
      <c r="BK160" s="4">
        <f t="shared" ref="BK160" si="2504">+BK158*BK159</f>
        <v>0.85382318279459746</v>
      </c>
      <c r="BL160" s="4">
        <f t="shared" ref="BL160" si="2505">+BL158*BL159</f>
        <v>0.91517262607915251</v>
      </c>
      <c r="BM160" s="4">
        <f t="shared" si="2501"/>
        <v>0.91621966901286678</v>
      </c>
      <c r="BN160" s="4">
        <f t="shared" ref="BN160:BP160" si="2506">+BN158*BN159</f>
        <v>1.1260820394941062</v>
      </c>
      <c r="BO160" s="4">
        <f t="shared" si="2506"/>
        <v>1.1260820394941062</v>
      </c>
      <c r="BP160" s="4">
        <f t="shared" si="2506"/>
        <v>1.1260820394941062</v>
      </c>
      <c r="BQ160" s="4">
        <f t="shared" si="2501"/>
        <v>0.91621966901286678</v>
      </c>
      <c r="BR160" s="4">
        <f t="shared" ref="BR160:BS160" si="2507">+BR158*BR159</f>
        <v>0.91621966901286678</v>
      </c>
      <c r="BS160" s="4">
        <f t="shared" si="2507"/>
        <v>0.91621966901286678</v>
      </c>
      <c r="BT160" s="4">
        <f t="shared" ref="BT160" si="2508">+BT158*BT159</f>
        <v>0.91621966901286678</v>
      </c>
      <c r="BU160" s="4">
        <f t="shared" ref="BU160" si="2509">+BU158*BU159</f>
        <v>1.1260820394941062</v>
      </c>
      <c r="BV160" s="4">
        <f t="shared" ref="BV160" si="2510">+BV158*BV159</f>
        <v>0.97173155030502867</v>
      </c>
      <c r="BW160" s="4">
        <f t="shared" ref="BW160:CF160" si="2511">+BW158*BW159</f>
        <v>1.2041413089148469</v>
      </c>
      <c r="BX160" s="4">
        <f t="shared" ref="BX160:BZ160" si="2512">+BX158*BX159</f>
        <v>1.3903531810452554</v>
      </c>
      <c r="BY160" s="4">
        <f t="shared" si="2512"/>
        <v>1.3903531810452554</v>
      </c>
      <c r="BZ160" s="4">
        <f t="shared" si="2512"/>
        <v>1.3903531810452554</v>
      </c>
      <c r="CA160" s="4">
        <f t="shared" si="2511"/>
        <v>1.2041413089148469</v>
      </c>
      <c r="CB160" s="4">
        <f t="shared" ref="CB160:CC160" si="2513">+CB158*CB159</f>
        <v>1.2041413089148469</v>
      </c>
      <c r="CC160" s="4">
        <f t="shared" si="2513"/>
        <v>1.2041413089148469</v>
      </c>
      <c r="CD160" s="4">
        <f t="shared" ref="CD160" si="2514">+CD158*CD159</f>
        <v>1.2041413089148469</v>
      </c>
      <c r="CE160" s="4">
        <f t="shared" ref="CE160" si="2515">+CE158*CE159</f>
        <v>1.3903531810452554</v>
      </c>
      <c r="CF160" s="4">
        <f t="shared" si="2511"/>
        <v>1.5262123609136502</v>
      </c>
      <c r="CG160" s="4">
        <f t="shared" ref="CG160" si="2516">+CG158*CG159</f>
        <v>1.2607535504772502</v>
      </c>
    </row>
    <row r="161" spans="1:85">
      <c r="A161" s="2" t="s">
        <v>166</v>
      </c>
      <c r="C161" s="4">
        <f t="shared" ref="C161:CA161" si="2517">+C160/C75</f>
        <v>5.2451854989556214E-2</v>
      </c>
      <c r="D161" s="4">
        <f t="shared" ref="D161:F161" si="2518">+D160/D75</f>
        <v>6.6868830477795141E-2</v>
      </c>
      <c r="E161" s="4">
        <f t="shared" si="2518"/>
        <v>6.6868830477795141E-2</v>
      </c>
      <c r="F161" s="4">
        <f t="shared" si="2518"/>
        <v>6.6868830477795141E-2</v>
      </c>
      <c r="G161" s="4">
        <f t="shared" si="2517"/>
        <v>5.2451854989556214E-2</v>
      </c>
      <c r="H161" s="4">
        <f t="shared" ref="H161:I161" si="2519">+H160/H75</f>
        <v>5.2451854989556214E-2</v>
      </c>
      <c r="I161" s="4">
        <f t="shared" si="2519"/>
        <v>5.2451854989556214E-2</v>
      </c>
      <c r="J161" s="4">
        <f t="shared" ref="J161" si="2520">+J160/J75</f>
        <v>5.2451854989556214E-2</v>
      </c>
      <c r="K161" s="4">
        <f t="shared" si="2517"/>
        <v>6.6868830477795141E-2</v>
      </c>
      <c r="L161" s="4">
        <f t="shared" ref="L161" si="2521">+L160/L75</f>
        <v>5.6087474873836626E-2</v>
      </c>
      <c r="M161" s="4">
        <f t="shared" si="2517"/>
        <v>6.252512637711781E-2</v>
      </c>
      <c r="N161" s="4">
        <f t="shared" ref="N161:P161" si="2522">+N160/N75</f>
        <v>6.9675904058415547E-2</v>
      </c>
      <c r="O161" s="4">
        <f t="shared" si="2522"/>
        <v>6.9675904058415547E-2</v>
      </c>
      <c r="P161" s="4">
        <f t="shared" si="2522"/>
        <v>6.9675904058415547E-2</v>
      </c>
      <c r="Q161" s="4">
        <f t="shared" si="2517"/>
        <v>6.252512637711781E-2</v>
      </c>
      <c r="R161" s="4">
        <f t="shared" ref="R161:S161" si="2523">+R160/R75</f>
        <v>6.252512637711781E-2</v>
      </c>
      <c r="S161" s="4">
        <f t="shared" si="2523"/>
        <v>6.252512637711781E-2</v>
      </c>
      <c r="T161" s="4">
        <f t="shared" ref="T161" si="2524">+T160/T75</f>
        <v>6.252512637711781E-2</v>
      </c>
      <c r="U161" s="4">
        <f t="shared" ref="U161:V161" si="2525">+U160/U75</f>
        <v>6.9675904058415547E-2</v>
      </c>
      <c r="V161" s="4">
        <f t="shared" si="2525"/>
        <v>6.4906645595564791E-2</v>
      </c>
      <c r="W161" s="4">
        <f t="shared" si="2517"/>
        <v>6.7104712071939396E-2</v>
      </c>
      <c r="X161" s="4">
        <f t="shared" ref="X161" si="2526">+X160/X75</f>
        <v>8.4360701696831339E-2</v>
      </c>
      <c r="Y161" s="4">
        <f t="shared" ref="Y161:AA161" si="2527">+Y160/Y75</f>
        <v>7.7035442615100855E-2</v>
      </c>
      <c r="Z161" s="4">
        <f t="shared" si="2527"/>
        <v>7.7035442615100855E-2</v>
      </c>
      <c r="AA161" s="4">
        <f t="shared" si="2527"/>
        <v>7.7035442615100855E-2</v>
      </c>
      <c r="AB161" s="4">
        <f t="shared" si="2517"/>
        <v>6.7104712071939396E-2</v>
      </c>
      <c r="AC161" s="4">
        <f t="shared" ref="AC161:AD161" si="2528">+AC160/AC75</f>
        <v>6.7104712071939396E-2</v>
      </c>
      <c r="AD161" s="4">
        <f t="shared" si="2528"/>
        <v>6.7104712071939396E-2</v>
      </c>
      <c r="AE161" s="4">
        <f t="shared" ref="AE161" si="2529">+AE160/AE75</f>
        <v>6.7104712071939396E-2</v>
      </c>
      <c r="AF161" s="4">
        <f t="shared" ref="AF161:AG161" si="2530">+AF160/AF75</f>
        <v>7.7035442615100855E-2</v>
      </c>
      <c r="AG161" s="4">
        <f t="shared" si="2530"/>
        <v>7.0156829063183601E-2</v>
      </c>
      <c r="AH161" s="4">
        <f t="shared" si="2517"/>
        <v>7.1082628195294151E-2</v>
      </c>
      <c r="AI161" s="4">
        <f t="shared" ref="AI161" si="2531">+AI160/AI75</f>
        <v>8.4635371401182075E-2</v>
      </c>
      <c r="AJ161" s="4">
        <f t="shared" ref="AJ161:AL161" si="2532">+AJ160/AJ75</f>
        <v>7.8248280557548872E-2</v>
      </c>
      <c r="AK161" s="4">
        <f t="shared" si="2532"/>
        <v>7.8248280557548872E-2</v>
      </c>
      <c r="AL161" s="4">
        <f t="shared" si="2532"/>
        <v>7.8248280557548872E-2</v>
      </c>
      <c r="AM161" s="4">
        <f t="shared" si="2517"/>
        <v>7.1082628195294151E-2</v>
      </c>
      <c r="AN161" s="4">
        <f t="shared" ref="AN161:AO161" si="2533">+AN160/AN75</f>
        <v>7.1082628195294151E-2</v>
      </c>
      <c r="AO161" s="4">
        <f t="shared" si="2533"/>
        <v>7.1082628195294151E-2</v>
      </c>
      <c r="AP161" s="4">
        <f t="shared" ref="AP161" si="2534">+AP160/AP75</f>
        <v>7.1082628195294151E-2</v>
      </c>
      <c r="AQ161" s="4">
        <f t="shared" ref="AQ161:AR161" si="2535">+AQ160/AQ75</f>
        <v>7.8248280557548872E-2</v>
      </c>
      <c r="AR161" s="4">
        <f t="shared" si="2535"/>
        <v>7.3591841552003823E-2</v>
      </c>
      <c r="AS161" s="4">
        <f t="shared" si="2517"/>
        <v>7.544379530062259E-2</v>
      </c>
      <c r="AT161" s="4">
        <f t="shared" ref="AT161" si="2536">+AT160/AT75</f>
        <v>8.4911329759451606E-2</v>
      </c>
      <c r="AU161" s="4">
        <f t="shared" ref="AU161:AW161" si="2537">+AU160/AU75</f>
        <v>7.9489837771406141E-2</v>
      </c>
      <c r="AV161" s="4">
        <f t="shared" si="2537"/>
        <v>7.9489837771406141E-2</v>
      </c>
      <c r="AW161" s="4">
        <f t="shared" si="2537"/>
        <v>7.9489837771406141E-2</v>
      </c>
      <c r="AX161" s="4">
        <f t="shared" si="2517"/>
        <v>7.544379530062259E-2</v>
      </c>
      <c r="AY161" s="4">
        <f t="shared" ref="AY161:AZ161" si="2538">+AY160/AY75</f>
        <v>7.544379530062259E-2</v>
      </c>
      <c r="AZ161" s="4">
        <f t="shared" si="2538"/>
        <v>7.544379530062259E-2</v>
      </c>
      <c r="BA161" s="4">
        <f t="shared" ref="BA161" si="2539">+BA160/BA75</f>
        <v>7.544379530062259E-2</v>
      </c>
      <c r="BB161" s="4">
        <f t="shared" ref="BB161:BC161" si="2540">+BB160/BB75</f>
        <v>7.9489837771406141E-2</v>
      </c>
      <c r="BC161" s="4">
        <f t="shared" si="2540"/>
        <v>7.7292960838689598E-2</v>
      </c>
      <c r="BD161" s="4">
        <f t="shared" si="2517"/>
        <v>5.1229390967675842E-2</v>
      </c>
      <c r="BE161" s="4">
        <f t="shared" ref="BE161:BG161" si="2541">+BE160/BE75</f>
        <v>6.2341292860012436E-2</v>
      </c>
      <c r="BF161" s="4">
        <f t="shared" si="2541"/>
        <v>6.2341292860012436E-2</v>
      </c>
      <c r="BG161" s="4">
        <f t="shared" si="2541"/>
        <v>6.2341292860012436E-2</v>
      </c>
      <c r="BH161" s="4">
        <f t="shared" si="2517"/>
        <v>5.1229390967675842E-2</v>
      </c>
      <c r="BI161" s="4">
        <f t="shared" ref="BI161:BJ161" si="2542">+BI160/BI75</f>
        <v>5.1229390967675842E-2</v>
      </c>
      <c r="BJ161" s="4">
        <f t="shared" si="2542"/>
        <v>5.1229390967675842E-2</v>
      </c>
      <c r="BK161" s="4">
        <f t="shared" ref="BK161" si="2543">+BK160/BK75</f>
        <v>5.1229390967675842E-2</v>
      </c>
      <c r="BL161" s="4">
        <f t="shared" ref="BL161" si="2544">+BL160/BL75</f>
        <v>5.4910357564749143E-2</v>
      </c>
      <c r="BM161" s="4">
        <f t="shared" si="2517"/>
        <v>5.4973180140772002E-2</v>
      </c>
      <c r="BN161" s="4">
        <f t="shared" ref="BN161:BP161" si="2545">+BN160/BN75</f>
        <v>6.7564922369646369E-2</v>
      </c>
      <c r="BO161" s="4">
        <f t="shared" si="2545"/>
        <v>6.7564922369646369E-2</v>
      </c>
      <c r="BP161" s="4">
        <f t="shared" si="2545"/>
        <v>6.7564922369646369E-2</v>
      </c>
      <c r="BQ161" s="4">
        <f t="shared" si="2517"/>
        <v>5.4973180140772002E-2</v>
      </c>
      <c r="BR161" s="4">
        <f t="shared" ref="BR161:BS161" si="2546">+BR160/BR75</f>
        <v>5.4973180140772002E-2</v>
      </c>
      <c r="BS161" s="4">
        <f t="shared" si="2546"/>
        <v>5.4973180140772002E-2</v>
      </c>
      <c r="BT161" s="4">
        <f t="shared" ref="BT161" si="2547">+BT160/BT75</f>
        <v>5.4973180140772002E-2</v>
      </c>
      <c r="BU161" s="4">
        <f t="shared" ref="BU161" si="2548">+BU160/BU75</f>
        <v>6.7564922369646369E-2</v>
      </c>
      <c r="BV161" s="4">
        <f t="shared" ref="BV161" si="2549">+BV160/BV75</f>
        <v>5.8303893018301717E-2</v>
      </c>
      <c r="BW161" s="4">
        <f t="shared" si="2517"/>
        <v>7.2248478534890817E-2</v>
      </c>
      <c r="BX161" s="4">
        <f t="shared" ref="BX161:BZ161" si="2550">+BX160/BX75</f>
        <v>8.3421190862715322E-2</v>
      </c>
      <c r="BY161" s="4">
        <f t="shared" si="2550"/>
        <v>8.3421190862715322E-2</v>
      </c>
      <c r="BZ161" s="4">
        <f t="shared" si="2550"/>
        <v>8.3421190862715322E-2</v>
      </c>
      <c r="CA161" s="4">
        <f t="shared" si="2517"/>
        <v>7.2248478534890817E-2</v>
      </c>
      <c r="CB161" s="4">
        <f t="shared" ref="CB161:CC161" si="2551">+CB160/CB75</f>
        <v>7.2248478534890817E-2</v>
      </c>
      <c r="CC161" s="4">
        <f t="shared" si="2551"/>
        <v>7.2248478534890817E-2</v>
      </c>
      <c r="CD161" s="4">
        <f t="shared" ref="CD161" si="2552">+CD160/CD75</f>
        <v>7.2248478534890817E-2</v>
      </c>
      <c r="CE161" s="4">
        <f t="shared" ref="CE161" si="2553">+CE160/CE75</f>
        <v>8.3421190862715322E-2</v>
      </c>
      <c r="CF161" s="4">
        <f t="shared" ref="CF161:CG161" si="2554">+CF160/CF75</f>
        <v>9.1572741654819004E-2</v>
      </c>
      <c r="CG161" s="4">
        <f t="shared" si="2554"/>
        <v>7.5645213028635014E-2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160"/>
  <sheetViews>
    <sheetView zoomScale="85" zoomScaleNormal="85" workbookViewId="0">
      <pane xSplit="1" ySplit="6" topLeftCell="B7" activePane="bottomRight" state="frozen"/>
      <selection pane="bottomRight" activeCell="E58" sqref="E58"/>
      <selection pane="bottomLeft" activeCell="A4" sqref="A4"/>
      <selection pane="topRight" activeCell="B1" sqref="B1"/>
    </sheetView>
  </sheetViews>
  <sheetFormatPr defaultRowHeight="15"/>
  <cols>
    <col min="1" max="1" width="59" bestFit="1" customWidth="1"/>
    <col min="2" max="2" width="56.28515625" bestFit="1" customWidth="1"/>
    <col min="3" max="4" width="16.28515625" customWidth="1"/>
    <col min="5" max="6" width="16.7109375" bestFit="1" customWidth="1"/>
    <col min="7" max="7" width="16.5703125" bestFit="1" customWidth="1"/>
    <col min="8" max="10" width="16.28515625" customWidth="1"/>
    <col min="11" max="11" width="15.7109375" customWidth="1"/>
    <col min="12" max="12" width="16.28515625" customWidth="1"/>
    <col min="13" max="15" width="17" customWidth="1"/>
  </cols>
  <sheetData>
    <row r="1" spans="1:15">
      <c r="A1" t="s">
        <v>0</v>
      </c>
      <c r="B1" t="s">
        <v>1</v>
      </c>
      <c r="C1" s="6" t="s">
        <v>199</v>
      </c>
      <c r="D1" s="6" t="s">
        <v>199</v>
      </c>
      <c r="E1" s="6" t="s">
        <v>199</v>
      </c>
      <c r="F1" s="6" t="s">
        <v>199</v>
      </c>
      <c r="G1" s="6" t="s">
        <v>199</v>
      </c>
      <c r="H1" s="6" t="s">
        <v>199</v>
      </c>
      <c r="I1" s="6" t="s">
        <v>199</v>
      </c>
      <c r="J1" s="6" t="s">
        <v>199</v>
      </c>
      <c r="K1" s="6" t="s">
        <v>199</v>
      </c>
      <c r="L1" s="6" t="s">
        <v>199</v>
      </c>
      <c r="M1" s="6" t="s">
        <v>199</v>
      </c>
      <c r="N1" s="6" t="s">
        <v>199</v>
      </c>
      <c r="O1" s="6" t="s">
        <v>199</v>
      </c>
    </row>
    <row r="2" spans="1:15" ht="60">
      <c r="A2" s="2" t="s">
        <v>5</v>
      </c>
      <c r="B2" s="2" t="s">
        <v>6</v>
      </c>
      <c r="C2" s="6" t="s">
        <v>200</v>
      </c>
      <c r="D2" s="6" t="s">
        <v>200</v>
      </c>
      <c r="E2" s="6" t="s">
        <v>200</v>
      </c>
      <c r="F2" s="6" t="s">
        <v>200</v>
      </c>
      <c r="G2" s="6" t="s">
        <v>200</v>
      </c>
      <c r="H2" s="6" t="s">
        <v>200</v>
      </c>
      <c r="I2" s="6" t="s">
        <v>200</v>
      </c>
      <c r="J2" s="6" t="s">
        <v>200</v>
      </c>
      <c r="K2" s="6" t="s">
        <v>200</v>
      </c>
      <c r="L2" s="6" t="s">
        <v>201</v>
      </c>
      <c r="M2" s="6" t="s">
        <v>201</v>
      </c>
      <c r="N2" s="6" t="s">
        <v>201</v>
      </c>
      <c r="O2" s="6" t="s">
        <v>201</v>
      </c>
    </row>
    <row r="3" spans="1:15" ht="30">
      <c r="A3" s="2" t="s">
        <v>15</v>
      </c>
      <c r="B3" s="2"/>
      <c r="C3" s="6" t="s">
        <v>16</v>
      </c>
      <c r="D3" s="6" t="s">
        <v>24</v>
      </c>
      <c r="E3" s="6" t="s">
        <v>17</v>
      </c>
      <c r="F3" s="6" t="s">
        <v>18</v>
      </c>
      <c r="G3" s="6" t="s">
        <v>19</v>
      </c>
      <c r="H3" s="6" t="s">
        <v>20</v>
      </c>
      <c r="I3" s="6" t="s">
        <v>21</v>
      </c>
      <c r="J3" s="6" t="s">
        <v>22</v>
      </c>
      <c r="K3" s="6" t="s">
        <v>23</v>
      </c>
      <c r="L3" s="6" t="s">
        <v>16</v>
      </c>
      <c r="M3" s="6" t="s">
        <v>20</v>
      </c>
      <c r="N3" s="6" t="s">
        <v>21</v>
      </c>
      <c r="O3" s="6" t="s">
        <v>22</v>
      </c>
    </row>
    <row r="4" spans="1:15">
      <c r="A4" s="2" t="s">
        <v>27</v>
      </c>
      <c r="B4" s="2"/>
      <c r="C4" s="6" t="s">
        <v>202</v>
      </c>
      <c r="D4" s="6" t="s">
        <v>202</v>
      </c>
      <c r="E4" s="6" t="s">
        <v>202</v>
      </c>
      <c r="F4" s="6" t="s">
        <v>202</v>
      </c>
      <c r="G4" s="6" t="s">
        <v>202</v>
      </c>
      <c r="H4" s="6" t="s">
        <v>202</v>
      </c>
      <c r="I4" s="6" t="s">
        <v>202</v>
      </c>
      <c r="J4" s="6" t="s">
        <v>202</v>
      </c>
      <c r="K4" s="6" t="s">
        <v>202</v>
      </c>
      <c r="L4" s="6" t="s">
        <v>203</v>
      </c>
      <c r="M4" s="6" t="s">
        <v>203</v>
      </c>
      <c r="N4" s="6" t="s">
        <v>203</v>
      </c>
      <c r="O4" s="6" t="s">
        <v>203</v>
      </c>
    </row>
    <row r="5" spans="1:15">
      <c r="A5" s="2" t="s">
        <v>30</v>
      </c>
      <c r="B5" s="2"/>
      <c r="C5" s="28">
        <v>1</v>
      </c>
      <c r="D5" s="28">
        <v>1</v>
      </c>
      <c r="E5" s="28">
        <v>1</v>
      </c>
      <c r="F5" s="28">
        <v>1</v>
      </c>
      <c r="G5" s="28">
        <v>1</v>
      </c>
      <c r="H5" s="28">
        <v>1</v>
      </c>
      <c r="I5" s="28">
        <v>1</v>
      </c>
      <c r="J5" s="28">
        <v>1</v>
      </c>
      <c r="K5" s="28">
        <v>1</v>
      </c>
      <c r="L5" s="28">
        <v>1</v>
      </c>
      <c r="M5" s="28">
        <v>1</v>
      </c>
      <c r="N5" s="28">
        <v>1</v>
      </c>
      <c r="O5" s="28">
        <v>1</v>
      </c>
    </row>
    <row r="6" spans="1:15">
      <c r="A6" s="2" t="s">
        <v>31</v>
      </c>
      <c r="B6" s="2" t="s">
        <v>32</v>
      </c>
      <c r="C6" s="10">
        <v>28</v>
      </c>
      <c r="D6" s="10">
        <v>1</v>
      </c>
      <c r="E6" s="10">
        <v>1</v>
      </c>
      <c r="F6" s="10">
        <v>1</v>
      </c>
      <c r="G6" s="10">
        <v>1</v>
      </c>
      <c r="H6" s="10">
        <v>28</v>
      </c>
      <c r="I6" s="10">
        <v>28</v>
      </c>
      <c r="J6" s="10">
        <v>28</v>
      </c>
      <c r="K6" s="10">
        <v>28</v>
      </c>
      <c r="L6" s="21">
        <v>1</v>
      </c>
      <c r="M6" s="21">
        <v>1</v>
      </c>
      <c r="N6" s="21">
        <v>1</v>
      </c>
      <c r="O6" s="21">
        <v>1</v>
      </c>
    </row>
    <row r="7" spans="1:15">
      <c r="A7" s="2" t="s">
        <v>33</v>
      </c>
      <c r="B7" s="2" t="s">
        <v>34</v>
      </c>
      <c r="C7" s="3">
        <v>2</v>
      </c>
      <c r="D7" s="3">
        <v>2</v>
      </c>
      <c r="E7" s="3">
        <v>2</v>
      </c>
      <c r="F7" s="3">
        <v>2</v>
      </c>
      <c r="G7" s="3">
        <v>2</v>
      </c>
      <c r="H7" s="3">
        <v>2</v>
      </c>
      <c r="I7" s="3">
        <v>2</v>
      </c>
      <c r="J7" s="3">
        <v>2</v>
      </c>
      <c r="K7" s="3">
        <v>2</v>
      </c>
      <c r="L7" s="3">
        <v>2</v>
      </c>
      <c r="M7" s="3">
        <v>2</v>
      </c>
      <c r="N7" s="3">
        <v>2</v>
      </c>
      <c r="O7" s="3">
        <v>2</v>
      </c>
    </row>
    <row r="8" spans="1:15">
      <c r="A8" s="2" t="s">
        <v>35</v>
      </c>
      <c r="B8" s="2" t="s">
        <v>36</v>
      </c>
      <c r="C8" s="3">
        <v>80</v>
      </c>
      <c r="D8" s="3">
        <v>80</v>
      </c>
      <c r="E8" s="3">
        <v>80</v>
      </c>
      <c r="F8" s="3">
        <v>80</v>
      </c>
      <c r="G8" s="3">
        <v>80</v>
      </c>
      <c r="H8" s="3">
        <v>80</v>
      </c>
      <c r="I8" s="3">
        <v>80</v>
      </c>
      <c r="J8" s="3">
        <v>80</v>
      </c>
      <c r="K8" s="3">
        <v>80</v>
      </c>
      <c r="L8" s="3">
        <v>80</v>
      </c>
      <c r="M8" s="3">
        <v>80</v>
      </c>
      <c r="N8" s="3">
        <v>80</v>
      </c>
      <c r="O8" s="3">
        <v>80</v>
      </c>
    </row>
    <row r="9" spans="1:15">
      <c r="A9" s="2" t="s">
        <v>37</v>
      </c>
      <c r="B9" s="2" t="s">
        <v>204</v>
      </c>
      <c r="C9" s="3">
        <v>40</v>
      </c>
      <c r="D9" s="3">
        <v>40</v>
      </c>
      <c r="E9" s="3">
        <v>40</v>
      </c>
      <c r="F9" s="3">
        <v>40</v>
      </c>
      <c r="G9" s="3">
        <v>40</v>
      </c>
      <c r="H9" s="3">
        <v>40</v>
      </c>
      <c r="I9" s="3">
        <v>40</v>
      </c>
      <c r="J9" s="3">
        <v>40</v>
      </c>
      <c r="K9" s="3">
        <v>40</v>
      </c>
      <c r="L9" s="3">
        <v>40</v>
      </c>
      <c r="M9" s="3">
        <v>40</v>
      </c>
      <c r="N9" s="3">
        <v>40</v>
      </c>
      <c r="O9" s="3">
        <v>40</v>
      </c>
    </row>
    <row r="10" spans="1:15">
      <c r="A10" s="17" t="s">
        <v>39</v>
      </c>
      <c r="B10" s="17"/>
      <c r="C10" s="20">
        <f t="shared" ref="C10:M10" si="0">+C6*C12+C9</f>
        <v>80.920107510194427</v>
      </c>
      <c r="D10" s="20">
        <f t="shared" ref="D10:J10" si="1">+D6*D12+D9</f>
        <v>56.075756521862097</v>
      </c>
      <c r="E10" s="20">
        <f t="shared" ref="E10:F10" si="2">+E6*E12+E9</f>
        <v>56.075756521862097</v>
      </c>
      <c r="F10" s="20">
        <f t="shared" si="2"/>
        <v>56.075756521862097</v>
      </c>
      <c r="G10" s="20">
        <f t="shared" ref="G10" si="3">+G6*G12+G9</f>
        <v>56.075756521862097</v>
      </c>
      <c r="H10" s="20">
        <f t="shared" ref="H10:I10" si="4">+H6*H12+H9</f>
        <v>80.920107510194427</v>
      </c>
      <c r="I10" s="20">
        <f t="shared" si="4"/>
        <v>80.920107510194427</v>
      </c>
      <c r="J10" s="20">
        <f t="shared" si="1"/>
        <v>80.920107510194427</v>
      </c>
      <c r="K10" s="20">
        <f t="shared" ref="K10" si="5">+K6*K12+K9</f>
        <v>80.920107510194427</v>
      </c>
      <c r="L10" s="20">
        <f t="shared" si="0"/>
        <v>56.075756521862097</v>
      </c>
      <c r="M10" s="20">
        <f t="shared" si="0"/>
        <v>56.075756521862097</v>
      </c>
      <c r="N10" s="20">
        <f t="shared" ref="N10:O10" si="6">+N6*N12+N9</f>
        <v>56.075756521862097</v>
      </c>
      <c r="O10" s="20">
        <f t="shared" si="6"/>
        <v>56.075756521862097</v>
      </c>
    </row>
    <row r="11" spans="1:15">
      <c r="A11" s="17" t="s">
        <v>40</v>
      </c>
      <c r="B11" s="17"/>
      <c r="C11" s="20">
        <f t="shared" ref="C11:M11" si="7">0.5*(C10-C9)+C9</f>
        <v>60.460053755097213</v>
      </c>
      <c r="D11" s="20">
        <f t="shared" ref="D11:J11" si="8">0.5*(D10-D9)+D9</f>
        <v>48.037878260931052</v>
      </c>
      <c r="E11" s="20">
        <f t="shared" ref="E11:F11" si="9">0.5*(E10-E9)+E9</f>
        <v>48.037878260931052</v>
      </c>
      <c r="F11" s="20">
        <f t="shared" si="9"/>
        <v>48.037878260931052</v>
      </c>
      <c r="G11" s="20">
        <f t="shared" ref="G11" si="10">0.5*(G10-G9)+G9</f>
        <v>48.037878260931052</v>
      </c>
      <c r="H11" s="20">
        <f t="shared" ref="H11:I11" si="11">0.5*(H10-H9)+H9</f>
        <v>60.460053755097213</v>
      </c>
      <c r="I11" s="20">
        <f t="shared" si="11"/>
        <v>60.460053755097213</v>
      </c>
      <c r="J11" s="20">
        <f t="shared" si="8"/>
        <v>60.460053755097213</v>
      </c>
      <c r="K11" s="20">
        <f t="shared" ref="K11" si="12">0.5*(K10-K9)+K9</f>
        <v>60.460053755097213</v>
      </c>
      <c r="L11" s="20">
        <f t="shared" si="7"/>
        <v>48.037878260931052</v>
      </c>
      <c r="M11" s="20">
        <f t="shared" si="7"/>
        <v>48.037878260931052</v>
      </c>
      <c r="N11" s="20">
        <f t="shared" ref="N11:O11" si="13">0.5*(N10-N9)+N9</f>
        <v>48.037878260931052</v>
      </c>
      <c r="O11" s="20">
        <f t="shared" si="13"/>
        <v>48.037878260931052</v>
      </c>
    </row>
    <row r="12" spans="1:15">
      <c r="A12" s="2" t="s">
        <v>41</v>
      </c>
      <c r="B12" s="2"/>
      <c r="C12" s="4">
        <f t="shared" ref="C12:M12" si="14">+C106</f>
        <v>1.4614324110783725</v>
      </c>
      <c r="D12" s="4">
        <f t="shared" ref="D12:J12" si="15">+D106</f>
        <v>16.075756521862097</v>
      </c>
      <c r="E12" s="4">
        <f t="shared" ref="E12:F12" si="16">+E106</f>
        <v>16.075756521862097</v>
      </c>
      <c r="F12" s="4">
        <f t="shared" si="16"/>
        <v>16.075756521862097</v>
      </c>
      <c r="G12" s="4">
        <f t="shared" ref="G12" si="17">+G106</f>
        <v>16.075756521862097</v>
      </c>
      <c r="H12" s="4">
        <f t="shared" ref="H12:I12" si="18">+H106</f>
        <v>1.4614324110783725</v>
      </c>
      <c r="I12" s="4">
        <f t="shared" si="18"/>
        <v>1.4614324110783725</v>
      </c>
      <c r="J12" s="4">
        <f t="shared" si="15"/>
        <v>1.4614324110783725</v>
      </c>
      <c r="K12" s="4">
        <f t="shared" ref="K12" si="19">+K106</f>
        <v>1.4614324110783725</v>
      </c>
      <c r="L12" s="4">
        <f t="shared" si="14"/>
        <v>16.075756521862097</v>
      </c>
      <c r="M12" s="4">
        <f t="shared" si="14"/>
        <v>16.075756521862097</v>
      </c>
      <c r="N12" s="4">
        <f t="shared" ref="N12:O12" si="20">+N106</f>
        <v>16.075756521862097</v>
      </c>
      <c r="O12" s="4">
        <f t="shared" si="20"/>
        <v>16.075756521862097</v>
      </c>
    </row>
    <row r="13" spans="1:15">
      <c r="A13" s="2" t="s">
        <v>42</v>
      </c>
      <c r="B13" s="2"/>
      <c r="C13" s="4">
        <f t="shared" ref="C13:O13" si="21">+C11/C12</f>
        <v>41.370407072390371</v>
      </c>
      <c r="D13" s="4">
        <f t="shared" si="21"/>
        <v>2.9882188247627615</v>
      </c>
      <c r="E13" s="4">
        <f t="shared" ref="E13:F13" si="22">+E11/E12</f>
        <v>2.9882188247627615</v>
      </c>
      <c r="F13" s="4">
        <f t="shared" si="22"/>
        <v>2.9882188247627615</v>
      </c>
      <c r="G13" s="4">
        <f t="shared" ref="G13" si="23">+G11/G12</f>
        <v>2.9882188247627615</v>
      </c>
      <c r="H13" s="4">
        <f t="shared" si="21"/>
        <v>41.370407072390371</v>
      </c>
      <c r="I13" s="4">
        <f t="shared" si="21"/>
        <v>41.370407072390371</v>
      </c>
      <c r="J13" s="4">
        <f t="shared" si="21"/>
        <v>41.370407072390371</v>
      </c>
      <c r="K13" s="4">
        <f t="shared" si="21"/>
        <v>41.370407072390371</v>
      </c>
      <c r="L13" s="4">
        <f t="shared" si="21"/>
        <v>2.9882188247627615</v>
      </c>
      <c r="M13" s="4">
        <f t="shared" si="21"/>
        <v>2.9882188247627615</v>
      </c>
      <c r="N13" s="4">
        <f t="shared" si="21"/>
        <v>2.9882188247627615</v>
      </c>
      <c r="O13" s="4">
        <f t="shared" si="21"/>
        <v>2.9882188247627615</v>
      </c>
    </row>
    <row r="14" spans="1:15">
      <c r="A14" s="24" t="s">
        <v>43</v>
      </c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</row>
    <row r="15" spans="1:15">
      <c r="A15" s="16" t="s">
        <v>44</v>
      </c>
      <c r="B15" s="2"/>
      <c r="C15" s="4">
        <f t="shared" ref="C15:J15" si="24">+C120</f>
        <v>1.7003677570445355</v>
      </c>
      <c r="D15" s="4">
        <f t="shared" si="24"/>
        <v>0.14502279974663373</v>
      </c>
      <c r="E15" s="4">
        <f t="shared" si="24"/>
        <v>0.14502279974663373</v>
      </c>
      <c r="F15" s="4">
        <f t="shared" si="24"/>
        <v>0.14502279974663373</v>
      </c>
      <c r="G15" s="4">
        <f t="shared" si="24"/>
        <v>0.14502279974663373</v>
      </c>
      <c r="H15" s="4">
        <f t="shared" si="24"/>
        <v>1.7003677570445355</v>
      </c>
      <c r="I15" s="4">
        <f t="shared" si="24"/>
        <v>1.7003677570445355</v>
      </c>
      <c r="J15" s="4">
        <f t="shared" si="24"/>
        <v>1.7003677570445355</v>
      </c>
      <c r="K15" s="4">
        <f>+K120*K36</f>
        <v>0.51011032711336068</v>
      </c>
      <c r="L15" s="4">
        <f>+L120</f>
        <v>0.14502279974663373</v>
      </c>
      <c r="M15" s="4">
        <f>+M120</f>
        <v>0.14502279974663373</v>
      </c>
      <c r="N15" s="4">
        <f>+N120</f>
        <v>0.14502279974663373</v>
      </c>
      <c r="O15" s="4">
        <f>+O120</f>
        <v>0.14502279974663373</v>
      </c>
    </row>
    <row r="16" spans="1:15">
      <c r="A16" s="16" t="s">
        <v>45</v>
      </c>
      <c r="B16" s="2" t="s">
        <v>46</v>
      </c>
      <c r="C16" s="4">
        <f>+C140</f>
        <v>1.9003676765374029</v>
      </c>
      <c r="D16" s="4">
        <f>+D140</f>
        <v>2.6798794600737104</v>
      </c>
      <c r="E16" s="4">
        <f>+E140*E36</f>
        <v>1.6079276760442263</v>
      </c>
      <c r="F16" s="4">
        <f t="shared" ref="F16:G16" si="25">+F140*F36</f>
        <v>0.96475660562653565</v>
      </c>
      <c r="G16" s="4">
        <f t="shared" si="25"/>
        <v>0.80396383802211324</v>
      </c>
      <c r="H16" s="4">
        <f>+H140*H36</f>
        <v>1.1402206059224418</v>
      </c>
      <c r="I16" s="4">
        <f>+I140*I36</f>
        <v>0.68413236355346507</v>
      </c>
      <c r="J16" s="4">
        <f>+J140*J36</f>
        <v>0.570110302961221</v>
      </c>
      <c r="K16" s="4">
        <f>+K140*K36</f>
        <v>0.570110302961221</v>
      </c>
      <c r="L16" s="4">
        <f>+L140</f>
        <v>2.6798794600737104</v>
      </c>
      <c r="M16" s="4">
        <f>+M140*M36</f>
        <v>1.6079276760442263</v>
      </c>
      <c r="N16" s="4">
        <f>+N140*N36</f>
        <v>0.96475660562653565</v>
      </c>
      <c r="O16" s="4">
        <f>+O140*O36</f>
        <v>0.80396383802211324</v>
      </c>
    </row>
    <row r="17" spans="1:15">
      <c r="A17" s="16" t="s">
        <v>47</v>
      </c>
      <c r="B17" s="2"/>
      <c r="C17" s="4">
        <f t="shared" ref="C17:O17" si="26">+C15+C16</f>
        <v>3.6007354335819386</v>
      </c>
      <c r="D17" s="4">
        <f t="shared" si="26"/>
        <v>2.8249022598203442</v>
      </c>
      <c r="E17" s="4">
        <f t="shared" ref="E17:F17" si="27">+E15+E16</f>
        <v>1.7529504757908601</v>
      </c>
      <c r="F17" s="4">
        <f t="shared" si="27"/>
        <v>1.1097794053731693</v>
      </c>
      <c r="G17" s="4">
        <f t="shared" ref="G17" si="28">+G15+G16</f>
        <v>0.94898663776874703</v>
      </c>
      <c r="H17" s="4">
        <f t="shared" si="26"/>
        <v>2.8405883629669773</v>
      </c>
      <c r="I17" s="4">
        <f t="shared" si="26"/>
        <v>2.3845001205980005</v>
      </c>
      <c r="J17" s="4">
        <f t="shared" si="26"/>
        <v>2.2704780600057566</v>
      </c>
      <c r="K17" s="4">
        <f t="shared" si="26"/>
        <v>1.0802206300745816</v>
      </c>
      <c r="L17" s="4">
        <f t="shared" si="26"/>
        <v>2.8249022598203442</v>
      </c>
      <c r="M17" s="4">
        <f t="shared" si="26"/>
        <v>1.7529504757908601</v>
      </c>
      <c r="N17" s="4">
        <f t="shared" si="26"/>
        <v>1.1097794053731693</v>
      </c>
      <c r="O17" s="4">
        <f t="shared" si="26"/>
        <v>0.94898663776874703</v>
      </c>
    </row>
    <row r="18" spans="1:15">
      <c r="A18" s="2" t="s">
        <v>48</v>
      </c>
    </row>
    <row r="19" spans="1:15">
      <c r="A19" s="16" t="s">
        <v>49</v>
      </c>
      <c r="B19" s="2"/>
      <c r="C19" s="4">
        <f t="shared" ref="C19:O19" si="29">+C127</f>
        <v>1.7676761015807103</v>
      </c>
      <c r="D19" s="4">
        <f t="shared" si="29"/>
        <v>0.23994035293440419</v>
      </c>
      <c r="E19" s="4">
        <f t="shared" ref="E19:F19" si="30">+E127</f>
        <v>0.23994035293440419</v>
      </c>
      <c r="F19" s="4">
        <f t="shared" si="30"/>
        <v>0.23994035293440419</v>
      </c>
      <c r="G19" s="4">
        <f t="shared" ref="G19" si="31">+G127</f>
        <v>0.23994035293440419</v>
      </c>
      <c r="H19" s="4">
        <f t="shared" si="29"/>
        <v>1.7676761015807103</v>
      </c>
      <c r="I19" s="4">
        <f t="shared" si="29"/>
        <v>1.7676761015807103</v>
      </c>
      <c r="J19" s="4">
        <f t="shared" si="29"/>
        <v>1.7676761015807103</v>
      </c>
      <c r="K19" s="4">
        <f t="shared" si="29"/>
        <v>1.7676761015807103</v>
      </c>
      <c r="L19" s="4">
        <f t="shared" si="29"/>
        <v>0.23994035293440419</v>
      </c>
      <c r="M19" s="4">
        <f t="shared" si="29"/>
        <v>0.23994035293440419</v>
      </c>
      <c r="N19" s="4">
        <f t="shared" si="29"/>
        <v>0.23994035293440419</v>
      </c>
      <c r="O19" s="4">
        <f t="shared" si="29"/>
        <v>0.23994035293440419</v>
      </c>
    </row>
    <row r="20" spans="1:15">
      <c r="A20" s="16" t="s">
        <v>50</v>
      </c>
      <c r="B20" s="2"/>
      <c r="C20" s="4">
        <f t="shared" ref="C20:O20" si="32">+C160</f>
        <v>0.2395592784245239</v>
      </c>
      <c r="D20" s="4">
        <f t="shared" si="32"/>
        <v>0.27051128614743025</v>
      </c>
      <c r="E20" s="4">
        <f t="shared" ref="E20:F20" si="33">+E160</f>
        <v>0.27051128614743025</v>
      </c>
      <c r="F20" s="4">
        <f t="shared" si="33"/>
        <v>0.27051128614743025</v>
      </c>
      <c r="G20" s="4">
        <f t="shared" ref="G20" si="34">+G160</f>
        <v>0.27051128614743025</v>
      </c>
      <c r="H20" s="4">
        <f t="shared" si="32"/>
        <v>0.2395592784245239</v>
      </c>
      <c r="I20" s="4">
        <f t="shared" si="32"/>
        <v>0.2395592784245239</v>
      </c>
      <c r="J20" s="4">
        <f t="shared" si="32"/>
        <v>0.2395592784245239</v>
      </c>
      <c r="K20" s="4">
        <f t="shared" si="32"/>
        <v>0.2395592784245239</v>
      </c>
      <c r="L20" s="4">
        <f t="shared" si="32"/>
        <v>0.27051128614743025</v>
      </c>
      <c r="M20" s="4">
        <f t="shared" si="32"/>
        <v>0.27051128614743025</v>
      </c>
      <c r="N20" s="4">
        <f t="shared" si="32"/>
        <v>0.27051128614743025</v>
      </c>
      <c r="O20" s="4">
        <f t="shared" si="32"/>
        <v>0.27051128614743025</v>
      </c>
    </row>
    <row r="21" spans="1:15">
      <c r="A21" s="16" t="s">
        <v>51</v>
      </c>
      <c r="B21" s="2"/>
      <c r="C21" s="4">
        <f t="shared" ref="C21:O21" si="35">+C19+C20</f>
        <v>2.007235380005234</v>
      </c>
      <c r="D21" s="4">
        <f t="shared" si="35"/>
        <v>0.51045163908183444</v>
      </c>
      <c r="E21" s="4">
        <f t="shared" ref="E21:F21" si="36">+E19+E20</f>
        <v>0.51045163908183444</v>
      </c>
      <c r="F21" s="4">
        <f t="shared" si="36"/>
        <v>0.51045163908183444</v>
      </c>
      <c r="G21" s="4">
        <f t="shared" ref="G21" si="37">+G19+G20</f>
        <v>0.51045163908183444</v>
      </c>
      <c r="H21" s="4">
        <f t="shared" si="35"/>
        <v>2.007235380005234</v>
      </c>
      <c r="I21" s="4">
        <f t="shared" si="35"/>
        <v>2.007235380005234</v>
      </c>
      <c r="J21" s="4">
        <f t="shared" si="35"/>
        <v>2.007235380005234</v>
      </c>
      <c r="K21" s="4">
        <f t="shared" si="35"/>
        <v>2.007235380005234</v>
      </c>
      <c r="L21" s="4">
        <f t="shared" si="35"/>
        <v>0.51045163908183444</v>
      </c>
      <c r="M21" s="4">
        <f t="shared" si="35"/>
        <v>0.51045163908183444</v>
      </c>
      <c r="N21" s="4">
        <f t="shared" si="35"/>
        <v>0.51045163908183444</v>
      </c>
      <c r="O21" s="4">
        <f t="shared" si="35"/>
        <v>0.51045163908183444</v>
      </c>
    </row>
    <row r="22" spans="1:15">
      <c r="A22" s="23" t="s">
        <v>52</v>
      </c>
      <c r="B22" s="2"/>
      <c r="C22" s="4">
        <f t="shared" ref="C22:K22" si="38">+C134</f>
        <v>75.84096172606084</v>
      </c>
      <c r="D22" s="4">
        <f t="shared" si="38"/>
        <v>86.209928108046853</v>
      </c>
      <c r="E22" s="4">
        <f t="shared" ref="E22:F22" si="39">+E134</f>
        <v>86.209928108046853</v>
      </c>
      <c r="F22" s="4">
        <f t="shared" si="39"/>
        <v>86.209928108046853</v>
      </c>
      <c r="G22" s="4">
        <f t="shared" ref="G22" si="40">+G134</f>
        <v>86.209928108046853</v>
      </c>
      <c r="H22" s="4">
        <f t="shared" si="38"/>
        <v>75.84096172606084</v>
      </c>
      <c r="I22" s="4">
        <f t="shared" si="38"/>
        <v>75.84096172606084</v>
      </c>
      <c r="J22" s="4">
        <f t="shared" si="38"/>
        <v>75.84096172606084</v>
      </c>
      <c r="K22" s="4">
        <f t="shared" si="38"/>
        <v>75.84096172606084</v>
      </c>
      <c r="L22" s="4">
        <f t="shared" ref="L22:O22" si="41">+L134</f>
        <v>86.209928108046853</v>
      </c>
      <c r="M22" s="4">
        <f t="shared" ref="M22:N22" si="42">+M134</f>
        <v>86.209928108046853</v>
      </c>
      <c r="N22" s="4">
        <f t="shared" si="42"/>
        <v>86.209928108046853</v>
      </c>
      <c r="O22" s="4">
        <f t="shared" si="41"/>
        <v>86.209928108046853</v>
      </c>
    </row>
    <row r="23" spans="1:15">
      <c r="A23" s="23" t="s">
        <v>53</v>
      </c>
      <c r="B23" s="2"/>
      <c r="C23" s="4">
        <f t="shared" ref="C23:K24" si="43">+C155</f>
        <v>14.518917871875361</v>
      </c>
      <c r="D23" s="4">
        <f t="shared" si="43"/>
        <v>16.503942427076382</v>
      </c>
      <c r="E23" s="4">
        <f t="shared" ref="E23:F23" si="44">+E155</f>
        <v>16.503942427076382</v>
      </c>
      <c r="F23" s="4">
        <f t="shared" si="44"/>
        <v>16.503942427076382</v>
      </c>
      <c r="G23" s="4">
        <f t="shared" ref="G23" si="45">+G155</f>
        <v>16.503942427076382</v>
      </c>
      <c r="H23" s="4">
        <f t="shared" si="43"/>
        <v>14.518917871875361</v>
      </c>
      <c r="I23" s="4">
        <f t="shared" ref="I23:J23" si="46">+I155</f>
        <v>14.518917871875361</v>
      </c>
      <c r="J23" s="4">
        <f t="shared" si="46"/>
        <v>14.518917871875361</v>
      </c>
      <c r="K23" s="4">
        <f t="shared" si="43"/>
        <v>14.518917871875361</v>
      </c>
      <c r="L23" s="4">
        <f t="shared" ref="L23:O24" si="47">+L155</f>
        <v>16.503942427076382</v>
      </c>
      <c r="M23" s="4">
        <f t="shared" ref="M23:N23" si="48">+M155</f>
        <v>16.503942427076382</v>
      </c>
      <c r="N23" s="4">
        <f t="shared" si="48"/>
        <v>16.503942427076382</v>
      </c>
      <c r="O23" s="4">
        <f t="shared" si="47"/>
        <v>16.503942427076382</v>
      </c>
    </row>
    <row r="24" spans="1:15">
      <c r="A24" s="23" t="s">
        <v>54</v>
      </c>
      <c r="B24" s="2"/>
      <c r="C24" s="4">
        <f t="shared" si="43"/>
        <v>15.363496105197628</v>
      </c>
      <c r="D24" s="4">
        <f t="shared" si="43"/>
        <v>17.348520660398648</v>
      </c>
      <c r="E24" s="4">
        <f t="shared" ref="E24:F24" si="49">+E156</f>
        <v>17.348520660398648</v>
      </c>
      <c r="F24" s="4">
        <f t="shared" si="49"/>
        <v>17.348520660398648</v>
      </c>
      <c r="G24" s="4">
        <f t="shared" ref="G24" si="50">+G156</f>
        <v>17.348520660398648</v>
      </c>
      <c r="H24" s="4">
        <f t="shared" si="43"/>
        <v>15.363496105197628</v>
      </c>
      <c r="I24" s="4">
        <f t="shared" ref="I24:J24" si="51">+I156</f>
        <v>15.363496105197628</v>
      </c>
      <c r="J24" s="4">
        <f t="shared" si="51"/>
        <v>15.363496105197628</v>
      </c>
      <c r="K24" s="4">
        <f t="shared" si="43"/>
        <v>15.363496105197628</v>
      </c>
      <c r="L24" s="4">
        <f t="shared" si="47"/>
        <v>17.348520660398648</v>
      </c>
      <c r="M24" s="4">
        <f t="shared" ref="M24:N24" si="52">+M156</f>
        <v>17.348520660398648</v>
      </c>
      <c r="N24" s="4">
        <f t="shared" si="52"/>
        <v>17.348520660398648</v>
      </c>
      <c r="O24" s="4">
        <f t="shared" si="47"/>
        <v>17.348520660398648</v>
      </c>
    </row>
    <row r="25" spans="1:15">
      <c r="A25" s="24" t="s">
        <v>55</v>
      </c>
    </row>
    <row r="26" spans="1:15">
      <c r="A26" s="16" t="s">
        <v>56</v>
      </c>
      <c r="B26" s="2"/>
      <c r="C26" s="4">
        <f t="shared" ref="C26:O26" si="53">+C15*C$102/C$97</f>
        <v>1.7092391819685997</v>
      </c>
      <c r="D26" s="4">
        <f t="shared" si="53"/>
        <v>0.14577943540671356</v>
      </c>
      <c r="E26" s="4">
        <f t="shared" ref="E26:F26" si="54">+E15*E$102/E$97</f>
        <v>0.14577943540671356</v>
      </c>
      <c r="F26" s="4">
        <f t="shared" si="54"/>
        <v>0.14577943540671356</v>
      </c>
      <c r="G26" s="4">
        <f t="shared" ref="G26" si="55">+G15*G$102/G$97</f>
        <v>0.14577943540671356</v>
      </c>
      <c r="H26" s="4">
        <f t="shared" si="53"/>
        <v>1.7092391819685997</v>
      </c>
      <c r="I26" s="4">
        <f t="shared" si="53"/>
        <v>1.7092391819685997</v>
      </c>
      <c r="J26" s="4">
        <f t="shared" si="53"/>
        <v>1.7092391819685997</v>
      </c>
      <c r="K26" s="4">
        <f t="shared" si="53"/>
        <v>0.51277175459058</v>
      </c>
      <c r="L26" s="4">
        <f t="shared" si="53"/>
        <v>0.14577943540671356</v>
      </c>
      <c r="M26" s="4">
        <f t="shared" si="53"/>
        <v>0.14577943540671356</v>
      </c>
      <c r="N26" s="4">
        <f t="shared" si="53"/>
        <v>0.14577943540671356</v>
      </c>
      <c r="O26" s="4">
        <f t="shared" si="53"/>
        <v>0.14577943540671356</v>
      </c>
    </row>
    <row r="27" spans="1:15">
      <c r="A27" s="16" t="s">
        <v>57</v>
      </c>
      <c r="B27" s="2" t="s">
        <v>46</v>
      </c>
      <c r="C27" s="4">
        <f t="shared" ref="C27:O27" si="56">+C16*C$102/C$97</f>
        <v>1.9102825723596002</v>
      </c>
      <c r="D27" s="4">
        <f t="shared" si="56"/>
        <v>2.6938613468373767</v>
      </c>
      <c r="E27" s="4">
        <f t="shared" ref="E27:F27" si="57">+E16*E$102/E$97</f>
        <v>1.616316808102426</v>
      </c>
      <c r="F27" s="4">
        <f t="shared" si="57"/>
        <v>0.96979008486145546</v>
      </c>
      <c r="G27" s="4">
        <f t="shared" ref="G27" si="58">+G16*G$102/G$97</f>
        <v>0.80815840405121309</v>
      </c>
      <c r="H27" s="4">
        <f t="shared" si="56"/>
        <v>1.1461695434157602</v>
      </c>
      <c r="I27" s="4">
        <f t="shared" si="56"/>
        <v>0.68770172604945612</v>
      </c>
      <c r="J27" s="4">
        <f t="shared" si="56"/>
        <v>0.57308477170788019</v>
      </c>
      <c r="K27" s="4">
        <f t="shared" si="56"/>
        <v>0.57308477170788019</v>
      </c>
      <c r="L27" s="4">
        <f t="shared" si="56"/>
        <v>2.6938613468373767</v>
      </c>
      <c r="M27" s="4">
        <f t="shared" si="56"/>
        <v>1.616316808102426</v>
      </c>
      <c r="N27" s="4">
        <f t="shared" si="56"/>
        <v>0.96979008486145546</v>
      </c>
      <c r="O27" s="4">
        <f t="shared" si="56"/>
        <v>0.80815840405121309</v>
      </c>
    </row>
    <row r="28" spans="1:15">
      <c r="A28" s="16" t="s">
        <v>58</v>
      </c>
      <c r="B28" s="2"/>
      <c r="C28" s="4">
        <f t="shared" ref="C28:O28" si="59">+C17*C$102/C$97</f>
        <v>3.6195217543282001</v>
      </c>
      <c r="D28" s="4">
        <f t="shared" si="59"/>
        <v>2.8396407822440901</v>
      </c>
      <c r="E28" s="4">
        <f t="shared" ref="E28:F28" si="60">+E17*E$102/E$97</f>
        <v>1.7620962435091396</v>
      </c>
      <c r="F28" s="4">
        <f t="shared" si="60"/>
        <v>1.115569520268169</v>
      </c>
      <c r="G28" s="4">
        <f t="shared" ref="G28" si="61">+G17*G$102/G$97</f>
        <v>0.95393783945792665</v>
      </c>
      <c r="H28" s="4">
        <f t="shared" si="59"/>
        <v>2.8554087253843599</v>
      </c>
      <c r="I28" s="4">
        <f t="shared" si="59"/>
        <v>2.3969409080180557</v>
      </c>
      <c r="J28" s="4">
        <f t="shared" si="59"/>
        <v>2.2823239536764799</v>
      </c>
      <c r="K28" s="4">
        <f t="shared" si="59"/>
        <v>1.0858565262984601</v>
      </c>
      <c r="L28" s="4">
        <f t="shared" si="59"/>
        <v>2.8396407822440901</v>
      </c>
      <c r="M28" s="4">
        <f t="shared" si="59"/>
        <v>1.7620962435091396</v>
      </c>
      <c r="N28" s="4">
        <f t="shared" si="59"/>
        <v>1.115569520268169</v>
      </c>
      <c r="O28" s="4">
        <f t="shared" si="59"/>
        <v>0.95393783945792665</v>
      </c>
    </row>
    <row r="29" spans="1:15">
      <c r="A29" s="2" t="s">
        <v>48</v>
      </c>
      <c r="C29" s="4">
        <f t="shared" ref="C29:O29" si="62">+C18*C$102/C$97</f>
        <v>0</v>
      </c>
      <c r="D29" s="4">
        <f t="shared" si="62"/>
        <v>0</v>
      </c>
      <c r="E29" s="4">
        <f t="shared" ref="E29:F29" si="63">+E18*E$102/E$97</f>
        <v>0</v>
      </c>
      <c r="F29" s="4">
        <f t="shared" si="63"/>
        <v>0</v>
      </c>
      <c r="G29" s="4">
        <f t="shared" ref="G29" si="64">+G18*G$102/G$97</f>
        <v>0</v>
      </c>
      <c r="H29" s="4">
        <f t="shared" si="62"/>
        <v>0</v>
      </c>
      <c r="I29" s="4">
        <f t="shared" si="62"/>
        <v>0</v>
      </c>
      <c r="J29" s="4">
        <f t="shared" si="62"/>
        <v>0</v>
      </c>
      <c r="K29" s="4">
        <f t="shared" si="62"/>
        <v>0</v>
      </c>
      <c r="L29" s="4">
        <f t="shared" si="62"/>
        <v>0</v>
      </c>
      <c r="M29" s="4">
        <f t="shared" si="62"/>
        <v>0</v>
      </c>
      <c r="N29" s="4">
        <f t="shared" si="62"/>
        <v>0</v>
      </c>
      <c r="O29" s="4">
        <f t="shared" si="62"/>
        <v>0</v>
      </c>
    </row>
    <row r="30" spans="1:15">
      <c r="A30" s="16" t="s">
        <v>59</v>
      </c>
      <c r="B30" s="2"/>
      <c r="C30" s="4">
        <f t="shared" ref="C30:O30" si="65">+C19*C$102/C$97</f>
        <v>1.7768986981397588</v>
      </c>
      <c r="D30" s="4">
        <f t="shared" si="65"/>
        <v>0.24119220731619442</v>
      </c>
      <c r="E30" s="4">
        <f t="shared" ref="E30:F30" si="66">+E19*E$102/E$97</f>
        <v>0.24119220731619442</v>
      </c>
      <c r="F30" s="4">
        <f t="shared" si="66"/>
        <v>0.24119220731619442</v>
      </c>
      <c r="G30" s="4">
        <f t="shared" ref="G30" si="67">+G19*G$102/G$97</f>
        <v>0.24119220731619442</v>
      </c>
      <c r="H30" s="4">
        <f t="shared" si="65"/>
        <v>1.7768986981397588</v>
      </c>
      <c r="I30" s="4">
        <f t="shared" si="65"/>
        <v>1.7768986981397588</v>
      </c>
      <c r="J30" s="4">
        <f t="shared" si="65"/>
        <v>1.7768986981397588</v>
      </c>
      <c r="K30" s="4">
        <f t="shared" si="65"/>
        <v>1.7768986981397588</v>
      </c>
      <c r="L30" s="4">
        <f t="shared" si="65"/>
        <v>0.24119220731619442</v>
      </c>
      <c r="M30" s="4">
        <f t="shared" si="65"/>
        <v>0.24119220731619442</v>
      </c>
      <c r="N30" s="4">
        <f t="shared" si="65"/>
        <v>0.24119220731619442</v>
      </c>
      <c r="O30" s="4">
        <f t="shared" si="65"/>
        <v>0.24119220731619442</v>
      </c>
    </row>
    <row r="31" spans="1:15">
      <c r="A31" s="16" t="s">
        <v>60</v>
      </c>
      <c r="B31" s="2"/>
      <c r="C31" s="4">
        <f t="shared" ref="C31:O31" si="68">+C20*C$102/C$97</f>
        <v>0.24080914460470842</v>
      </c>
      <c r="D31" s="4">
        <f t="shared" si="68"/>
        <v>0.27192263998910754</v>
      </c>
      <c r="E31" s="4">
        <f t="shared" ref="E31:F31" si="69">+E20*E$102/E$97</f>
        <v>0.27192263998910754</v>
      </c>
      <c r="F31" s="4">
        <f t="shared" si="69"/>
        <v>0.27192263998910754</v>
      </c>
      <c r="G31" s="4">
        <f t="shared" ref="G31" si="70">+G20*G$102/G$97</f>
        <v>0.27192263998910754</v>
      </c>
      <c r="H31" s="4">
        <f t="shared" si="68"/>
        <v>0.24080914460470842</v>
      </c>
      <c r="I31" s="4">
        <f t="shared" si="68"/>
        <v>0.24080914460470842</v>
      </c>
      <c r="J31" s="4">
        <f t="shared" si="68"/>
        <v>0.24080914460470842</v>
      </c>
      <c r="K31" s="4">
        <f t="shared" si="68"/>
        <v>0.24080914460470842</v>
      </c>
      <c r="L31" s="4">
        <f t="shared" si="68"/>
        <v>0.27192263998910754</v>
      </c>
      <c r="M31" s="4">
        <f t="shared" si="68"/>
        <v>0.27192263998910754</v>
      </c>
      <c r="N31" s="4">
        <f t="shared" si="68"/>
        <v>0.27192263998910754</v>
      </c>
      <c r="O31" s="4">
        <f t="shared" si="68"/>
        <v>0.27192263998910754</v>
      </c>
    </row>
    <row r="32" spans="1:15">
      <c r="A32" s="16" t="s">
        <v>61</v>
      </c>
      <c r="B32" s="2"/>
      <c r="C32" s="4">
        <f t="shared" ref="C32:O32" si="71">+C21*C$102/C$97</f>
        <v>2.0177078427444668</v>
      </c>
      <c r="D32" s="4">
        <f t="shared" si="71"/>
        <v>0.51311484730530199</v>
      </c>
      <c r="E32" s="4">
        <f t="shared" ref="E32:F32" si="72">+E21*E$102/E$97</f>
        <v>0.51311484730530199</v>
      </c>
      <c r="F32" s="4">
        <f t="shared" si="72"/>
        <v>0.51311484730530199</v>
      </c>
      <c r="G32" s="4">
        <f t="shared" ref="G32" si="73">+G21*G$102/G$97</f>
        <v>0.51311484730530199</v>
      </c>
      <c r="H32" s="4">
        <f t="shared" si="71"/>
        <v>2.0177078427444668</v>
      </c>
      <c r="I32" s="4">
        <f t="shared" si="71"/>
        <v>2.0177078427444668</v>
      </c>
      <c r="J32" s="4">
        <f t="shared" si="71"/>
        <v>2.0177078427444668</v>
      </c>
      <c r="K32" s="4">
        <f t="shared" si="71"/>
        <v>2.0177078427444668</v>
      </c>
      <c r="L32" s="4">
        <f t="shared" si="71"/>
        <v>0.51311484730530199</v>
      </c>
      <c r="M32" s="4">
        <f t="shared" si="71"/>
        <v>0.51311484730530199</v>
      </c>
      <c r="N32" s="4">
        <f t="shared" si="71"/>
        <v>0.51311484730530199</v>
      </c>
      <c r="O32" s="4">
        <f t="shared" si="71"/>
        <v>0.51311484730530199</v>
      </c>
    </row>
    <row r="33" spans="1:28">
      <c r="A33" s="23" t="s">
        <v>62</v>
      </c>
      <c r="B33" s="2"/>
      <c r="C33" s="4">
        <f t="shared" ref="C33:O33" si="74">+C22*C$102/C$97</f>
        <v>76.236651067577768</v>
      </c>
      <c r="D33" s="4">
        <f t="shared" si="74"/>
        <v>86.659716044657003</v>
      </c>
      <c r="E33" s="4">
        <f t="shared" ref="E33:F33" si="75">+E22*E$102/E$97</f>
        <v>86.659716044657003</v>
      </c>
      <c r="F33" s="4">
        <f t="shared" si="75"/>
        <v>86.659716044657003</v>
      </c>
      <c r="G33" s="4">
        <f t="shared" ref="G33" si="76">+G22*G$102/G$97</f>
        <v>86.659716044657003</v>
      </c>
      <c r="H33" s="4">
        <f t="shared" si="74"/>
        <v>76.236651067577768</v>
      </c>
      <c r="I33" s="4">
        <f t="shared" si="74"/>
        <v>76.236651067577768</v>
      </c>
      <c r="J33" s="4">
        <f t="shared" si="74"/>
        <v>76.236651067577768</v>
      </c>
      <c r="K33" s="4">
        <f t="shared" si="74"/>
        <v>76.236651067577768</v>
      </c>
      <c r="L33" s="4">
        <f t="shared" si="74"/>
        <v>86.659716044657003</v>
      </c>
      <c r="M33" s="4">
        <f t="shared" si="74"/>
        <v>86.659716044657003</v>
      </c>
      <c r="N33" s="4">
        <f t="shared" si="74"/>
        <v>86.659716044657003</v>
      </c>
      <c r="O33" s="4">
        <f t="shared" si="74"/>
        <v>86.659716044657003</v>
      </c>
    </row>
    <row r="34" spans="1:28">
      <c r="A34" s="23" t="s">
        <v>63</v>
      </c>
      <c r="B34" s="2"/>
      <c r="C34" s="4">
        <f t="shared" ref="C34:O34" si="77">+C23*C$102/C$97</f>
        <v>14.594668243726021</v>
      </c>
      <c r="D34" s="4">
        <f t="shared" si="77"/>
        <v>16.590049379873093</v>
      </c>
      <c r="E34" s="4">
        <f t="shared" ref="E34:F34" si="78">+E23*E$102/E$97</f>
        <v>16.590049379873093</v>
      </c>
      <c r="F34" s="4">
        <f t="shared" si="78"/>
        <v>16.590049379873093</v>
      </c>
      <c r="G34" s="4">
        <f t="shared" ref="G34" si="79">+G23*G$102/G$97</f>
        <v>16.590049379873093</v>
      </c>
      <c r="H34" s="4">
        <f t="shared" si="77"/>
        <v>14.594668243726021</v>
      </c>
      <c r="I34" s="4">
        <f t="shared" si="77"/>
        <v>14.594668243726021</v>
      </c>
      <c r="J34" s="4">
        <f t="shared" si="77"/>
        <v>14.594668243726021</v>
      </c>
      <c r="K34" s="4">
        <f t="shared" si="77"/>
        <v>14.594668243726021</v>
      </c>
      <c r="L34" s="4">
        <f t="shared" si="77"/>
        <v>16.590049379873093</v>
      </c>
      <c r="M34" s="4">
        <f t="shared" si="77"/>
        <v>16.590049379873093</v>
      </c>
      <c r="N34" s="4">
        <f t="shared" si="77"/>
        <v>16.590049379873093</v>
      </c>
      <c r="O34" s="4">
        <f t="shared" si="77"/>
        <v>16.590049379873093</v>
      </c>
    </row>
    <row r="35" spans="1:28" ht="14.25" customHeight="1">
      <c r="A35" s="23"/>
      <c r="B35" s="2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</row>
    <row r="36" spans="1:28">
      <c r="A36" s="23" t="s">
        <v>64</v>
      </c>
      <c r="B36" s="2"/>
      <c r="C36" s="4">
        <v>1</v>
      </c>
      <c r="D36" s="4">
        <v>1</v>
      </c>
      <c r="E36" s="4">
        <f>1-0.4</f>
        <v>0.6</v>
      </c>
      <c r="F36" s="4">
        <f>1-0.64</f>
        <v>0.36</v>
      </c>
      <c r="G36" s="4">
        <f>1-0.7</f>
        <v>0.30000000000000004</v>
      </c>
      <c r="H36" s="4">
        <f>1-0.4</f>
        <v>0.6</v>
      </c>
      <c r="I36" s="4">
        <f>1-0.64</f>
        <v>0.36</v>
      </c>
      <c r="J36" s="4">
        <f>1-0.7</f>
        <v>0.30000000000000004</v>
      </c>
      <c r="K36" s="4">
        <f>1-0.7</f>
        <v>0.30000000000000004</v>
      </c>
      <c r="L36" s="4">
        <v>1</v>
      </c>
      <c r="M36" s="4">
        <f>1-0.4</f>
        <v>0.6</v>
      </c>
      <c r="N36" s="4">
        <f>1-0.64</f>
        <v>0.36</v>
      </c>
      <c r="O36" s="4">
        <f>1-0.7</f>
        <v>0.30000000000000004</v>
      </c>
    </row>
    <row r="37" spans="1:28" s="2" customFormat="1">
      <c r="A37" s="29" t="s">
        <v>205</v>
      </c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/>
      <c r="Q37"/>
      <c r="R37"/>
      <c r="S37"/>
      <c r="T37"/>
      <c r="U37"/>
      <c r="V37"/>
      <c r="W37"/>
      <c r="X37"/>
      <c r="Y37"/>
      <c r="Z37"/>
      <c r="AA37"/>
      <c r="AB37"/>
    </row>
    <row r="38" spans="1:28" s="2" customFormat="1">
      <c r="A38" s="16" t="s">
        <v>206</v>
      </c>
      <c r="C38" s="4">
        <v>92.5</v>
      </c>
      <c r="D38" s="4">
        <v>92.5</v>
      </c>
      <c r="E38" s="4">
        <v>92.5</v>
      </c>
      <c r="F38" s="4">
        <v>92.5</v>
      </c>
      <c r="G38" s="4">
        <v>92.5</v>
      </c>
      <c r="H38" s="4">
        <v>92.5</v>
      </c>
      <c r="I38" s="4">
        <v>92.5</v>
      </c>
      <c r="J38" s="4">
        <v>92.5</v>
      </c>
      <c r="K38" s="4">
        <v>92.5</v>
      </c>
      <c r="L38" s="4">
        <v>92.5</v>
      </c>
      <c r="M38" s="4">
        <v>92.5</v>
      </c>
      <c r="N38" s="4">
        <v>92.5</v>
      </c>
      <c r="O38" s="4">
        <v>92.5</v>
      </c>
      <c r="P38"/>
      <c r="Q38"/>
      <c r="R38"/>
      <c r="S38"/>
      <c r="T38"/>
      <c r="U38"/>
      <c r="V38"/>
      <c r="W38"/>
      <c r="X38"/>
      <c r="Y38"/>
      <c r="Z38"/>
      <c r="AA38"/>
      <c r="AB38"/>
    </row>
    <row r="39" spans="1:28" s="16" customFormat="1">
      <c r="A39" s="16" t="s">
        <v>207</v>
      </c>
      <c r="C39" s="4">
        <v>68.3</v>
      </c>
      <c r="D39" s="4">
        <v>68.3</v>
      </c>
      <c r="E39" s="4">
        <v>68.3</v>
      </c>
      <c r="F39" s="4">
        <v>68.3</v>
      </c>
      <c r="G39" s="4">
        <v>68.3</v>
      </c>
      <c r="H39" s="4">
        <v>68.3</v>
      </c>
      <c r="I39" s="4">
        <v>68.3</v>
      </c>
      <c r="J39" s="4">
        <v>68.3</v>
      </c>
      <c r="K39" s="4">
        <v>68.3</v>
      </c>
      <c r="L39" s="4">
        <v>68.3</v>
      </c>
      <c r="M39" s="4">
        <v>68.3</v>
      </c>
      <c r="N39" s="4">
        <v>68.3</v>
      </c>
      <c r="O39" s="4">
        <v>68.3</v>
      </c>
    </row>
    <row r="40" spans="1:28" s="2" customFormat="1">
      <c r="A40" s="16" t="s">
        <v>208</v>
      </c>
      <c r="C40" s="4">
        <f>C39+C38</f>
        <v>160.80000000000001</v>
      </c>
      <c r="D40" s="4">
        <f t="shared" ref="D40:O40" si="80">D39+D38</f>
        <v>160.80000000000001</v>
      </c>
      <c r="E40" s="4">
        <f t="shared" ref="E40:F40" si="81">E39+E38</f>
        <v>160.80000000000001</v>
      </c>
      <c r="F40" s="4">
        <f t="shared" si="81"/>
        <v>160.80000000000001</v>
      </c>
      <c r="G40" s="4">
        <f t="shared" ref="G40" si="82">G39+G38</f>
        <v>160.80000000000001</v>
      </c>
      <c r="H40" s="4">
        <f t="shared" si="80"/>
        <v>160.80000000000001</v>
      </c>
      <c r="I40" s="4">
        <f t="shared" si="80"/>
        <v>160.80000000000001</v>
      </c>
      <c r="J40" s="4">
        <f t="shared" si="80"/>
        <v>160.80000000000001</v>
      </c>
      <c r="K40" s="4">
        <f t="shared" si="80"/>
        <v>160.80000000000001</v>
      </c>
      <c r="L40" s="4">
        <f t="shared" si="80"/>
        <v>160.80000000000001</v>
      </c>
      <c r="M40" s="4">
        <f t="shared" si="80"/>
        <v>160.80000000000001</v>
      </c>
      <c r="N40" s="4">
        <f t="shared" si="80"/>
        <v>160.80000000000001</v>
      </c>
      <c r="O40" s="4">
        <f t="shared" si="80"/>
        <v>160.80000000000001</v>
      </c>
      <c r="P40"/>
      <c r="Q40"/>
      <c r="R40"/>
      <c r="S40"/>
      <c r="T40"/>
      <c r="U40"/>
      <c r="V40"/>
      <c r="W40"/>
      <c r="X40"/>
      <c r="Y40"/>
      <c r="Z40"/>
      <c r="AA40"/>
      <c r="AB40"/>
    </row>
    <row r="41" spans="1:28" s="2" customFormat="1">
      <c r="A41" s="16" t="s">
        <v>70</v>
      </c>
      <c r="C41" s="31">
        <v>0.13500000000000001</v>
      </c>
      <c r="D41" s="4">
        <v>0.2</v>
      </c>
      <c r="E41" s="4">
        <v>0.2</v>
      </c>
      <c r="F41" s="4">
        <v>0.2</v>
      </c>
      <c r="G41" s="4">
        <v>0.2</v>
      </c>
      <c r="H41" s="31">
        <v>0.13500000000000001</v>
      </c>
      <c r="I41" s="31">
        <v>0.13500000000000001</v>
      </c>
      <c r="J41" s="31">
        <v>0.13500000000000001</v>
      </c>
      <c r="K41" s="31">
        <f>0.135*K59</f>
        <v>9.0450000000000003E-2</v>
      </c>
      <c r="L41" s="4">
        <v>0.2</v>
      </c>
      <c r="M41" s="4">
        <v>0.2</v>
      </c>
      <c r="N41" s="4">
        <v>0.2</v>
      </c>
      <c r="O41" s="4">
        <v>0.2</v>
      </c>
      <c r="P41"/>
      <c r="Q41"/>
      <c r="R41"/>
      <c r="S41"/>
      <c r="T41"/>
      <c r="U41"/>
      <c r="V41"/>
      <c r="W41"/>
      <c r="X41"/>
      <c r="Y41"/>
      <c r="Z41"/>
      <c r="AA41"/>
      <c r="AB41"/>
    </row>
    <row r="42" spans="1:28" s="2" customFormat="1">
      <c r="A42" s="16" t="s">
        <v>71</v>
      </c>
      <c r="B42" s="2" t="s">
        <v>209</v>
      </c>
      <c r="C42" s="4">
        <f>C39*C41</f>
        <v>9.2204999999999995</v>
      </c>
      <c r="D42" s="4">
        <f t="shared" ref="D42:O42" si="83">D39*D41</f>
        <v>13.66</v>
      </c>
      <c r="E42" s="4">
        <f t="shared" ref="E42:F42" si="84">E39*E41</f>
        <v>13.66</v>
      </c>
      <c r="F42" s="4">
        <f t="shared" si="84"/>
        <v>13.66</v>
      </c>
      <c r="G42" s="4">
        <f t="shared" ref="G42" si="85">G39*G41</f>
        <v>13.66</v>
      </c>
      <c r="H42" s="4">
        <f t="shared" si="83"/>
        <v>9.2204999999999995</v>
      </c>
      <c r="I42" s="4">
        <f t="shared" si="83"/>
        <v>9.2204999999999995</v>
      </c>
      <c r="J42" s="4">
        <f t="shared" si="83"/>
        <v>9.2204999999999995</v>
      </c>
      <c r="K42" s="4">
        <f t="shared" si="83"/>
        <v>6.1777350000000002</v>
      </c>
      <c r="L42" s="4">
        <f t="shared" si="83"/>
        <v>13.66</v>
      </c>
      <c r="M42" s="4">
        <f t="shared" si="83"/>
        <v>13.66</v>
      </c>
      <c r="N42" s="4">
        <f t="shared" si="83"/>
        <v>13.66</v>
      </c>
      <c r="O42" s="4">
        <f t="shared" si="83"/>
        <v>13.66</v>
      </c>
      <c r="P42"/>
      <c r="Q42"/>
      <c r="R42"/>
      <c r="S42"/>
      <c r="T42"/>
      <c r="U42"/>
      <c r="V42"/>
      <c r="W42"/>
      <c r="X42"/>
      <c r="Y42"/>
      <c r="Z42"/>
      <c r="AA42"/>
      <c r="AB42"/>
    </row>
    <row r="43" spans="1:28" s="2" customFormat="1">
      <c r="A43" s="16" t="s">
        <v>72</v>
      </c>
      <c r="C43" s="4">
        <f>C40-C42</f>
        <v>151.57950000000002</v>
      </c>
      <c r="D43" s="4">
        <f t="shared" ref="D43:O43" si="86">D40-D42</f>
        <v>147.14000000000001</v>
      </c>
      <c r="E43" s="4">
        <f t="shared" ref="E43:F43" si="87">E40-E42</f>
        <v>147.14000000000001</v>
      </c>
      <c r="F43" s="4">
        <f t="shared" si="87"/>
        <v>147.14000000000001</v>
      </c>
      <c r="G43" s="4">
        <f t="shared" ref="G43" si="88">G40-G42</f>
        <v>147.14000000000001</v>
      </c>
      <c r="H43" s="4">
        <f t="shared" si="86"/>
        <v>151.57950000000002</v>
      </c>
      <c r="I43" s="4">
        <f t="shared" si="86"/>
        <v>151.57950000000002</v>
      </c>
      <c r="J43" s="4">
        <f t="shared" si="86"/>
        <v>151.57950000000002</v>
      </c>
      <c r="K43" s="4">
        <f t="shared" si="86"/>
        <v>154.622265</v>
      </c>
      <c r="L43" s="4">
        <f t="shared" si="86"/>
        <v>147.14000000000001</v>
      </c>
      <c r="M43" s="4">
        <f t="shared" si="86"/>
        <v>147.14000000000001</v>
      </c>
      <c r="N43" s="4">
        <f t="shared" si="86"/>
        <v>147.14000000000001</v>
      </c>
      <c r="O43" s="4">
        <f t="shared" si="86"/>
        <v>147.14000000000001</v>
      </c>
      <c r="P43"/>
      <c r="Q43"/>
      <c r="R43"/>
      <c r="S43"/>
      <c r="T43"/>
      <c r="U43"/>
      <c r="V43"/>
      <c r="W43"/>
      <c r="X43"/>
      <c r="Y43"/>
      <c r="Z43"/>
      <c r="AA43"/>
      <c r="AB43"/>
    </row>
    <row r="44" spans="1:28" s="2" customFormat="1">
      <c r="A44" s="16" t="s">
        <v>73</v>
      </c>
      <c r="C44" s="19">
        <v>60</v>
      </c>
      <c r="D44" s="19">
        <v>60</v>
      </c>
      <c r="E44" s="19">
        <v>60</v>
      </c>
      <c r="F44" s="19">
        <v>60</v>
      </c>
      <c r="G44" s="19">
        <v>60</v>
      </c>
      <c r="H44" s="19">
        <v>60</v>
      </c>
      <c r="I44" s="19">
        <v>60</v>
      </c>
      <c r="J44" s="19">
        <v>60</v>
      </c>
      <c r="K44" s="19">
        <v>60</v>
      </c>
      <c r="L44" s="19">
        <v>60</v>
      </c>
      <c r="M44" s="19">
        <v>60</v>
      </c>
      <c r="N44" s="19">
        <v>60</v>
      </c>
      <c r="O44" s="19">
        <v>60</v>
      </c>
      <c r="P44"/>
      <c r="Q44"/>
      <c r="R44"/>
      <c r="S44"/>
      <c r="T44"/>
      <c r="U44"/>
      <c r="V44"/>
      <c r="W44"/>
      <c r="X44"/>
      <c r="Y44"/>
      <c r="Z44"/>
      <c r="AA44"/>
      <c r="AB44"/>
    </row>
    <row r="45" spans="1:28" s="2" customFormat="1">
      <c r="A45" s="16" t="s">
        <v>74</v>
      </c>
      <c r="C45" s="19">
        <f>C43*C44/100</f>
        <v>90.947700000000026</v>
      </c>
      <c r="D45" s="19">
        <f t="shared" ref="D45:O45" si="89">D43*D44/100</f>
        <v>88.28400000000002</v>
      </c>
      <c r="E45" s="19">
        <f t="shared" ref="E45:F45" si="90">E43*E44/100</f>
        <v>88.28400000000002</v>
      </c>
      <c r="F45" s="19">
        <f t="shared" si="90"/>
        <v>88.28400000000002</v>
      </c>
      <c r="G45" s="19">
        <f t="shared" ref="G45" si="91">G43*G44/100</f>
        <v>88.28400000000002</v>
      </c>
      <c r="H45" s="19">
        <f t="shared" si="89"/>
        <v>90.947700000000026</v>
      </c>
      <c r="I45" s="19">
        <f t="shared" si="89"/>
        <v>90.947700000000026</v>
      </c>
      <c r="J45" s="19">
        <f t="shared" si="89"/>
        <v>90.947700000000026</v>
      </c>
      <c r="K45" s="19">
        <f t="shared" si="89"/>
        <v>92.773358999999999</v>
      </c>
      <c r="L45" s="19">
        <f t="shared" si="89"/>
        <v>88.28400000000002</v>
      </c>
      <c r="M45" s="19">
        <f t="shared" si="89"/>
        <v>88.28400000000002</v>
      </c>
      <c r="N45" s="19">
        <f t="shared" si="89"/>
        <v>88.28400000000002</v>
      </c>
      <c r="O45" s="19">
        <f t="shared" si="89"/>
        <v>88.28400000000002</v>
      </c>
      <c r="P45"/>
      <c r="Q45"/>
      <c r="R45"/>
      <c r="S45"/>
      <c r="T45"/>
      <c r="U45"/>
      <c r="V45"/>
      <c r="W45"/>
      <c r="X45"/>
      <c r="Y45"/>
      <c r="Z45"/>
      <c r="AA45"/>
      <c r="AB45"/>
    </row>
    <row r="46" spans="1:28" s="2" customFormat="1">
      <c r="A46" s="16" t="s">
        <v>75</v>
      </c>
      <c r="C46" s="20">
        <v>3.4</v>
      </c>
      <c r="D46" s="20">
        <v>3.4</v>
      </c>
      <c r="E46" s="20">
        <v>3.4</v>
      </c>
      <c r="F46" s="20">
        <v>3.4</v>
      </c>
      <c r="G46" s="20">
        <f>3.4 * G59</f>
        <v>1.7</v>
      </c>
      <c r="H46" s="20">
        <v>3.4</v>
      </c>
      <c r="I46" s="20">
        <v>3.4</v>
      </c>
      <c r="J46" s="20">
        <f>3.4*J59</f>
        <v>1.7</v>
      </c>
      <c r="K46" s="20">
        <v>3.4</v>
      </c>
      <c r="L46" s="20">
        <v>3.4</v>
      </c>
      <c r="M46" s="20">
        <v>3.4</v>
      </c>
      <c r="N46" s="20">
        <v>3.4</v>
      </c>
      <c r="O46" s="20">
        <f>3.4*O59</f>
        <v>1.7</v>
      </c>
      <c r="P46"/>
      <c r="Q46"/>
      <c r="R46"/>
      <c r="S46"/>
      <c r="T46"/>
      <c r="U46"/>
      <c r="V46"/>
      <c r="W46"/>
      <c r="X46"/>
      <c r="Y46"/>
      <c r="Z46"/>
      <c r="AA46"/>
      <c r="AB46"/>
    </row>
    <row r="47" spans="1:28" s="2" customFormat="1">
      <c r="A47" s="16" t="s">
        <v>76</v>
      </c>
      <c r="B47" s="2" t="s">
        <v>209</v>
      </c>
      <c r="C47" s="4">
        <f>C45*C46/100</f>
        <v>3.0922218000000008</v>
      </c>
      <c r="D47" s="4">
        <f t="shared" ref="D47:O47" si="92">D45*D46/100</f>
        <v>3.0016560000000005</v>
      </c>
      <c r="E47" s="4">
        <f t="shared" ref="E47:F47" si="93">E45*E46/100</f>
        <v>3.0016560000000005</v>
      </c>
      <c r="F47" s="4">
        <f t="shared" si="93"/>
        <v>3.0016560000000005</v>
      </c>
      <c r="G47" s="4">
        <f t="shared" ref="G47" si="94">G45*G46/100</f>
        <v>1.5008280000000003</v>
      </c>
      <c r="H47" s="4">
        <f t="shared" si="92"/>
        <v>3.0922218000000008</v>
      </c>
      <c r="I47" s="4">
        <f t="shared" si="92"/>
        <v>3.0922218000000008</v>
      </c>
      <c r="J47" s="4">
        <f t="shared" si="92"/>
        <v>1.5461109000000004</v>
      </c>
      <c r="K47" s="4">
        <f t="shared" si="92"/>
        <v>3.1542942060000003</v>
      </c>
      <c r="L47" s="4">
        <f t="shared" si="92"/>
        <v>3.0016560000000005</v>
      </c>
      <c r="M47" s="4">
        <f t="shared" si="92"/>
        <v>3.0016560000000005</v>
      </c>
      <c r="N47" s="4">
        <f t="shared" si="92"/>
        <v>3.0016560000000005</v>
      </c>
      <c r="O47" s="4">
        <f t="shared" si="92"/>
        <v>1.5008280000000003</v>
      </c>
      <c r="P47"/>
      <c r="Q47"/>
      <c r="R47"/>
      <c r="S47"/>
      <c r="T47"/>
      <c r="U47"/>
      <c r="V47"/>
      <c r="W47"/>
      <c r="X47"/>
      <c r="Y47"/>
      <c r="Z47"/>
      <c r="AA47"/>
      <c r="AB47"/>
    </row>
    <row r="48" spans="1:28" s="2" customFormat="1">
      <c r="A48" s="16" t="s">
        <v>210</v>
      </c>
      <c r="C48" s="4">
        <v>1</v>
      </c>
      <c r="D48" s="4">
        <v>1</v>
      </c>
      <c r="E48" s="4">
        <v>1</v>
      </c>
      <c r="F48" s="4">
        <v>1</v>
      </c>
      <c r="G48" s="4">
        <v>1</v>
      </c>
      <c r="H48" s="4">
        <v>1</v>
      </c>
      <c r="I48" s="4">
        <v>1</v>
      </c>
      <c r="J48" s="4">
        <v>1</v>
      </c>
      <c r="K48" s="4">
        <v>1</v>
      </c>
      <c r="L48" s="4">
        <v>1</v>
      </c>
      <c r="M48" s="4">
        <v>1</v>
      </c>
      <c r="N48" s="4">
        <v>1</v>
      </c>
      <c r="O48" s="4">
        <v>1</v>
      </c>
      <c r="P48"/>
      <c r="Q48"/>
      <c r="R48"/>
      <c r="S48"/>
      <c r="T48"/>
      <c r="U48"/>
      <c r="V48"/>
      <c r="W48"/>
      <c r="X48"/>
      <c r="Y48"/>
      <c r="Z48"/>
      <c r="AA48"/>
      <c r="AB48"/>
    </row>
    <row r="49" spans="1:28" s="2" customFormat="1">
      <c r="A49" s="16" t="s">
        <v>79</v>
      </c>
      <c r="B49" s="2" t="s">
        <v>209</v>
      </c>
      <c r="C49" s="4">
        <f t="shared" ref="C49:O49" si="95">C42*C48</f>
        <v>9.2204999999999995</v>
      </c>
      <c r="D49" s="4">
        <f t="shared" si="95"/>
        <v>13.66</v>
      </c>
      <c r="E49" s="4">
        <f t="shared" ref="E49:F49" si="96">E42*E48</f>
        <v>13.66</v>
      </c>
      <c r="F49" s="4">
        <f t="shared" si="96"/>
        <v>13.66</v>
      </c>
      <c r="G49" s="4">
        <f t="shared" ref="G49" si="97">G42*G48</f>
        <v>13.66</v>
      </c>
      <c r="H49" s="4">
        <f t="shared" si="95"/>
        <v>9.2204999999999995</v>
      </c>
      <c r="I49" s="4">
        <f t="shared" si="95"/>
        <v>9.2204999999999995</v>
      </c>
      <c r="J49" s="4">
        <f t="shared" si="95"/>
        <v>9.2204999999999995</v>
      </c>
      <c r="K49" s="4">
        <f t="shared" si="95"/>
        <v>6.1777350000000002</v>
      </c>
      <c r="L49" s="4">
        <f t="shared" si="95"/>
        <v>13.66</v>
      </c>
      <c r="M49" s="4">
        <f t="shared" si="95"/>
        <v>13.66</v>
      </c>
      <c r="N49" s="4">
        <f t="shared" si="95"/>
        <v>13.66</v>
      </c>
      <c r="O49" s="4">
        <f t="shared" si="95"/>
        <v>13.66</v>
      </c>
      <c r="P49"/>
      <c r="Q49"/>
      <c r="R49"/>
      <c r="S49"/>
      <c r="T49"/>
      <c r="U49"/>
      <c r="V49"/>
      <c r="W49"/>
      <c r="X49"/>
      <c r="Y49"/>
      <c r="Z49"/>
      <c r="AA49"/>
      <c r="AB49"/>
    </row>
    <row r="50" spans="1:28" s="2" customFormat="1">
      <c r="A50" s="16" t="s">
        <v>80</v>
      </c>
      <c r="B50" s="2" t="s">
        <v>209</v>
      </c>
      <c r="C50" s="4">
        <f t="shared" ref="C50:O50" si="98">C47</f>
        <v>3.0922218000000008</v>
      </c>
      <c r="D50" s="4">
        <f t="shared" si="98"/>
        <v>3.0016560000000005</v>
      </c>
      <c r="E50" s="4">
        <f t="shared" ref="E50:F50" si="99">E47</f>
        <v>3.0016560000000005</v>
      </c>
      <c r="F50" s="4">
        <f t="shared" si="99"/>
        <v>3.0016560000000005</v>
      </c>
      <c r="G50" s="4">
        <f t="shared" ref="G50" si="100">G47</f>
        <v>1.5008280000000003</v>
      </c>
      <c r="H50" s="4">
        <f t="shared" si="98"/>
        <v>3.0922218000000008</v>
      </c>
      <c r="I50" s="4">
        <f t="shared" si="98"/>
        <v>3.0922218000000008</v>
      </c>
      <c r="J50" s="4">
        <f t="shared" si="98"/>
        <v>1.5461109000000004</v>
      </c>
      <c r="K50" s="4">
        <f t="shared" si="98"/>
        <v>3.1542942060000003</v>
      </c>
      <c r="L50" s="4">
        <f t="shared" si="98"/>
        <v>3.0016560000000005</v>
      </c>
      <c r="M50" s="4">
        <f t="shared" si="98"/>
        <v>3.0016560000000005</v>
      </c>
      <c r="N50" s="4">
        <f t="shared" si="98"/>
        <v>3.0016560000000005</v>
      </c>
      <c r="O50" s="4">
        <f t="shared" si="98"/>
        <v>1.5008280000000003</v>
      </c>
      <c r="P50"/>
      <c r="Q50"/>
      <c r="R50"/>
      <c r="S50"/>
      <c r="T50"/>
      <c r="U50"/>
      <c r="V50"/>
      <c r="W50"/>
      <c r="X50"/>
      <c r="Y50"/>
      <c r="Z50"/>
      <c r="AA50"/>
      <c r="AB50"/>
    </row>
    <row r="51" spans="1:28" s="2" customFormat="1">
      <c r="A51" s="16" t="s">
        <v>81</v>
      </c>
      <c r="C51" s="4">
        <f t="shared" ref="C51:O51" si="101">C49/((C97)/1000)</f>
        <v>0.32949750990286863</v>
      </c>
      <c r="D51" s="4">
        <f t="shared" si="101"/>
        <v>0.48814445911536092</v>
      </c>
      <c r="E51" s="4">
        <f t="shared" ref="E51:F51" si="102">E49/((E97)/1000)</f>
        <v>0.48814445911536092</v>
      </c>
      <c r="F51" s="4">
        <f t="shared" si="102"/>
        <v>0.48814445911536092</v>
      </c>
      <c r="G51" s="4">
        <f t="shared" ref="G51" si="103">G49/((G97)/1000)</f>
        <v>0.48814445911536092</v>
      </c>
      <c r="H51" s="4">
        <f t="shared" si="101"/>
        <v>0.32949750990286863</v>
      </c>
      <c r="I51" s="4">
        <f t="shared" si="101"/>
        <v>0.32949750990286863</v>
      </c>
      <c r="J51" s="4">
        <f t="shared" si="101"/>
        <v>0.32949750990286863</v>
      </c>
      <c r="K51" s="4">
        <f t="shared" si="101"/>
        <v>0.22076333163492198</v>
      </c>
      <c r="L51" s="4">
        <f t="shared" si="101"/>
        <v>0.48814445911536092</v>
      </c>
      <c r="M51" s="4">
        <f t="shared" si="101"/>
        <v>0.48814445911536092</v>
      </c>
      <c r="N51" s="4">
        <f t="shared" si="101"/>
        <v>0.48814445911536092</v>
      </c>
      <c r="O51" s="4">
        <f t="shared" si="101"/>
        <v>0.48814445911536092</v>
      </c>
      <c r="P51"/>
      <c r="Q51"/>
      <c r="R51"/>
      <c r="S51"/>
      <c r="T51"/>
      <c r="U51"/>
      <c r="V51"/>
      <c r="W51"/>
      <c r="X51"/>
      <c r="Y51"/>
      <c r="Z51"/>
      <c r="AA51"/>
      <c r="AB51"/>
    </row>
    <row r="52" spans="1:28" s="2" customFormat="1">
      <c r="A52" s="16" t="s">
        <v>82</v>
      </c>
      <c r="B52" s="16"/>
      <c r="C52" s="4">
        <f t="shared" ref="C52:O52" si="104">C50/((C97)/1000)</f>
        <v>0.11050153279836956</v>
      </c>
      <c r="D52" s="4">
        <f t="shared" si="104"/>
        <v>0.1072651350344347</v>
      </c>
      <c r="E52" s="4">
        <f t="shared" ref="E52:F52" si="105">E50/((E97)/1000)</f>
        <v>0.1072651350344347</v>
      </c>
      <c r="F52" s="4">
        <f t="shared" si="105"/>
        <v>0.1072651350344347</v>
      </c>
      <c r="G52" s="4">
        <f t="shared" ref="G52" si="106">G50/((G97)/1000)</f>
        <v>5.3632567517217351E-2</v>
      </c>
      <c r="H52" s="4">
        <f t="shared" si="104"/>
        <v>0.11050153279836956</v>
      </c>
      <c r="I52" s="4">
        <f t="shared" si="104"/>
        <v>0.11050153279836956</v>
      </c>
      <c r="J52" s="4">
        <f t="shared" si="104"/>
        <v>5.5250766399184782E-2</v>
      </c>
      <c r="K52" s="4">
        <f t="shared" si="104"/>
        <v>0.11271971003503566</v>
      </c>
      <c r="L52" s="4">
        <f t="shared" si="104"/>
        <v>0.1072651350344347</v>
      </c>
      <c r="M52" s="4">
        <f t="shared" si="104"/>
        <v>0.1072651350344347</v>
      </c>
      <c r="N52" s="4">
        <f t="shared" si="104"/>
        <v>0.1072651350344347</v>
      </c>
      <c r="O52" s="4">
        <f t="shared" si="104"/>
        <v>5.3632567517217351E-2</v>
      </c>
      <c r="P52"/>
      <c r="Q52"/>
      <c r="R52"/>
      <c r="S52"/>
      <c r="T52"/>
      <c r="U52"/>
      <c r="V52"/>
      <c r="W52"/>
      <c r="X52"/>
      <c r="Y52"/>
      <c r="Z52"/>
      <c r="AA52"/>
      <c r="AB52"/>
    </row>
    <row r="53" spans="1:28" s="2" customFormat="1">
      <c r="A53" s="16" t="s">
        <v>83</v>
      </c>
      <c r="B53" s="16"/>
      <c r="C53" s="30">
        <v>4.8999999999999998E-3</v>
      </c>
      <c r="D53" s="30">
        <v>4.8999999999999998E-3</v>
      </c>
      <c r="E53" s="30">
        <v>4.8999999999999998E-3</v>
      </c>
      <c r="F53" s="30">
        <v>4.8999999999999998E-3</v>
      </c>
      <c r="G53" s="30">
        <v>4.8999999999999998E-3</v>
      </c>
      <c r="H53" s="30">
        <v>4.8999999999999998E-3</v>
      </c>
      <c r="I53" s="30">
        <v>4.8999999999999998E-3</v>
      </c>
      <c r="J53" s="30">
        <v>4.8999999999999998E-3</v>
      </c>
      <c r="K53" s="30">
        <v>4.8999999999999998E-3</v>
      </c>
      <c r="L53" s="30">
        <v>4.8999999999999998E-3</v>
      </c>
      <c r="M53" s="30">
        <v>4.8999999999999998E-3</v>
      </c>
      <c r="N53" s="30">
        <v>4.8999999999999998E-3</v>
      </c>
      <c r="O53" s="30">
        <v>4.8999999999999998E-3</v>
      </c>
      <c r="P53"/>
      <c r="Q53"/>
      <c r="R53"/>
      <c r="S53"/>
      <c r="T53"/>
      <c r="U53"/>
      <c r="V53"/>
      <c r="W53"/>
      <c r="X53"/>
      <c r="Y53"/>
      <c r="Z53"/>
      <c r="AA53"/>
      <c r="AB53"/>
    </row>
    <row r="54" spans="1:28" s="2" customFormat="1">
      <c r="A54" s="16" t="s">
        <v>84</v>
      </c>
      <c r="B54" s="16"/>
      <c r="C54" s="30">
        <f>C40/(C97/1000)</f>
        <v>5.7462393137445122</v>
      </c>
      <c r="D54" s="30">
        <f t="shared" ref="D54:O54" si="107">D40/(D97/1000)</f>
        <v>5.7462393137445122</v>
      </c>
      <c r="E54" s="30">
        <f t="shared" ref="E54:F54" si="108">E40/(E97/1000)</f>
        <v>5.7462393137445122</v>
      </c>
      <c r="F54" s="30">
        <f t="shared" si="108"/>
        <v>5.7462393137445122</v>
      </c>
      <c r="G54" s="30">
        <f t="shared" ref="G54" si="109">G40/(G97/1000)</f>
        <v>5.7462393137445122</v>
      </c>
      <c r="H54" s="30">
        <f t="shared" si="107"/>
        <v>5.7462393137445122</v>
      </c>
      <c r="I54" s="30">
        <f t="shared" si="107"/>
        <v>5.7462393137445122</v>
      </c>
      <c r="J54" s="30">
        <f t="shared" si="107"/>
        <v>5.7462393137445122</v>
      </c>
      <c r="K54" s="30">
        <f t="shared" si="107"/>
        <v>5.7462393137445122</v>
      </c>
      <c r="L54" s="30">
        <f t="shared" si="107"/>
        <v>5.7462393137445122</v>
      </c>
      <c r="M54" s="30">
        <f t="shared" si="107"/>
        <v>5.7462393137445122</v>
      </c>
      <c r="N54" s="30">
        <f t="shared" si="107"/>
        <v>5.7462393137445122</v>
      </c>
      <c r="O54" s="30">
        <f t="shared" si="107"/>
        <v>5.7462393137445122</v>
      </c>
      <c r="P54"/>
      <c r="Q54"/>
      <c r="R54"/>
      <c r="S54"/>
      <c r="T54"/>
      <c r="U54"/>
      <c r="V54"/>
      <c r="W54"/>
      <c r="X54"/>
      <c r="Y54"/>
      <c r="Z54"/>
      <c r="AA54"/>
      <c r="AB54"/>
    </row>
    <row r="55" spans="1:28" s="2" customFormat="1">
      <c r="A55" s="16" t="s">
        <v>85</v>
      </c>
      <c r="B55" s="16"/>
      <c r="C55" s="30">
        <f>C53 *C54*44/28</f>
        <v>4.4246042715832747E-2</v>
      </c>
      <c r="D55" s="30">
        <f t="shared" ref="D55:O55" si="110">D53 *D54*44/28</f>
        <v>4.4246042715832747E-2</v>
      </c>
      <c r="E55" s="30">
        <f t="shared" ref="E55:F55" si="111">E53 *E54*44/28</f>
        <v>4.4246042715832747E-2</v>
      </c>
      <c r="F55" s="30">
        <f t="shared" si="111"/>
        <v>4.4246042715832747E-2</v>
      </c>
      <c r="G55" s="30">
        <f t="shared" ref="G55" si="112">G53 *G54*44/28</f>
        <v>4.4246042715832747E-2</v>
      </c>
      <c r="H55" s="30">
        <f t="shared" si="110"/>
        <v>4.4246042715832747E-2</v>
      </c>
      <c r="I55" s="30">
        <f t="shared" si="110"/>
        <v>4.4246042715832747E-2</v>
      </c>
      <c r="J55" s="30">
        <f t="shared" si="110"/>
        <v>4.4246042715832747E-2</v>
      </c>
      <c r="K55" s="30">
        <f t="shared" si="110"/>
        <v>4.4246042715832747E-2</v>
      </c>
      <c r="L55" s="30">
        <f t="shared" si="110"/>
        <v>4.4246042715832747E-2</v>
      </c>
      <c r="M55" s="30">
        <f t="shared" si="110"/>
        <v>4.4246042715832747E-2</v>
      </c>
      <c r="N55" s="30">
        <f t="shared" si="110"/>
        <v>4.4246042715832747E-2</v>
      </c>
      <c r="O55" s="30">
        <f t="shared" si="110"/>
        <v>4.4246042715832747E-2</v>
      </c>
      <c r="P55"/>
      <c r="Q55"/>
      <c r="R55"/>
      <c r="S55"/>
      <c r="T55"/>
      <c r="U55"/>
      <c r="V55"/>
      <c r="W55"/>
      <c r="X55"/>
      <c r="Y55"/>
      <c r="Z55"/>
      <c r="AA55"/>
      <c r="AB55"/>
    </row>
    <row r="56" spans="1:28" s="2" customFormat="1">
      <c r="A56" s="16" t="s">
        <v>86</v>
      </c>
      <c r="B56" s="16"/>
      <c r="C56" s="19">
        <v>1</v>
      </c>
      <c r="D56" s="19">
        <v>1</v>
      </c>
      <c r="E56" s="19">
        <v>1</v>
      </c>
      <c r="F56" s="19">
        <v>1</v>
      </c>
      <c r="G56" s="19">
        <v>1</v>
      </c>
      <c r="H56" s="19">
        <v>1</v>
      </c>
      <c r="I56" s="19">
        <v>1</v>
      </c>
      <c r="J56" s="19">
        <v>1</v>
      </c>
      <c r="K56" s="19">
        <v>1</v>
      </c>
      <c r="L56" s="19">
        <v>1</v>
      </c>
      <c r="M56" s="19">
        <v>1</v>
      </c>
      <c r="N56" s="19">
        <v>1</v>
      </c>
      <c r="O56" s="19">
        <v>1</v>
      </c>
      <c r="P56"/>
      <c r="Q56"/>
      <c r="R56"/>
      <c r="S56"/>
      <c r="T56"/>
      <c r="U56"/>
      <c r="V56"/>
      <c r="W56"/>
      <c r="X56"/>
      <c r="Y56"/>
      <c r="Z56"/>
      <c r="AA56"/>
      <c r="AB56"/>
    </row>
    <row r="57" spans="1:28" s="2" customFormat="1">
      <c r="A57" s="16" t="s">
        <v>87</v>
      </c>
      <c r="B57" s="16"/>
      <c r="C57" s="30">
        <f>SUM(C51:C52)*C56/100 * 44/28</f>
        <v>6.9142706710194563E-3</v>
      </c>
      <c r="D57" s="30">
        <f t="shared" ref="D57:O57" si="113">SUM(D51:D52)*D56/100 * 44/28</f>
        <v>9.3564364794967887E-3</v>
      </c>
      <c r="E57" s="30">
        <f t="shared" ref="E57:F57" si="114">SUM(E51:E52)*E56/100 * 44/28</f>
        <v>9.3564364794967887E-3</v>
      </c>
      <c r="F57" s="30">
        <f t="shared" si="114"/>
        <v>9.3564364794967887E-3</v>
      </c>
      <c r="G57" s="30">
        <f t="shared" ref="G57" si="115">SUM(G51:G52)*G56/100 * 44/28</f>
        <v>8.5136389899405172E-3</v>
      </c>
      <c r="H57" s="30">
        <f t="shared" si="113"/>
        <v>6.9142706710194563E-3</v>
      </c>
      <c r="I57" s="30">
        <f t="shared" si="113"/>
        <v>6.9142706710194563E-3</v>
      </c>
      <c r="J57" s="30">
        <f t="shared" si="113"/>
        <v>6.0460443418894113E-3</v>
      </c>
      <c r="K57" s="30">
        <f t="shared" si="113"/>
        <v>5.2404477976707633E-3</v>
      </c>
      <c r="L57" s="30">
        <f t="shared" si="113"/>
        <v>9.3564364794967887E-3</v>
      </c>
      <c r="M57" s="30">
        <f t="shared" si="113"/>
        <v>9.3564364794967887E-3</v>
      </c>
      <c r="N57" s="30">
        <f t="shared" si="113"/>
        <v>9.3564364794967887E-3</v>
      </c>
      <c r="O57" s="30">
        <f t="shared" si="113"/>
        <v>8.5136389899405172E-3</v>
      </c>
      <c r="P57"/>
      <c r="Q57"/>
      <c r="R57"/>
      <c r="S57"/>
      <c r="T57"/>
      <c r="U57"/>
      <c r="V57"/>
      <c r="W57"/>
      <c r="X57"/>
      <c r="Y57"/>
      <c r="Z57"/>
      <c r="AA57"/>
      <c r="AB57"/>
    </row>
    <row r="58" spans="1:28" s="2" customFormat="1">
      <c r="A58" s="16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/>
      <c r="Q58"/>
      <c r="R58"/>
      <c r="S58"/>
      <c r="T58"/>
      <c r="U58"/>
      <c r="V58"/>
      <c r="W58"/>
      <c r="X58"/>
      <c r="Y58"/>
      <c r="Z58"/>
      <c r="AA58"/>
      <c r="AB58"/>
    </row>
    <row r="59" spans="1:28">
      <c r="A59" s="23" t="s">
        <v>88</v>
      </c>
      <c r="B59" s="2"/>
      <c r="C59" s="4">
        <v>1</v>
      </c>
      <c r="D59" s="4">
        <v>1</v>
      </c>
      <c r="E59" s="4">
        <v>1</v>
      </c>
      <c r="F59" s="4">
        <v>1</v>
      </c>
      <c r="G59" s="4">
        <f>1-0.5</f>
        <v>0.5</v>
      </c>
      <c r="H59" s="4">
        <v>1</v>
      </c>
      <c r="I59" s="4">
        <v>1</v>
      </c>
      <c r="J59" s="4">
        <f>1-0.5</f>
        <v>0.5</v>
      </c>
      <c r="K59" s="4">
        <f>1-0.33</f>
        <v>0.66999999999999993</v>
      </c>
      <c r="L59" s="4">
        <v>1</v>
      </c>
      <c r="M59" s="4">
        <v>1</v>
      </c>
      <c r="N59" s="4">
        <v>1</v>
      </c>
      <c r="O59" s="4">
        <f>1-0.5</f>
        <v>0.5</v>
      </c>
    </row>
    <row r="60" spans="1:28" s="2" customFormat="1">
      <c r="A60" s="16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/>
      <c r="Q60"/>
      <c r="R60"/>
      <c r="S60"/>
      <c r="T60"/>
      <c r="U60"/>
      <c r="V60"/>
      <c r="W60"/>
      <c r="X60"/>
      <c r="Y60"/>
      <c r="Z60"/>
      <c r="AA60"/>
      <c r="AB60"/>
    </row>
    <row r="61" spans="1:28">
      <c r="A61" s="2" t="s">
        <v>89</v>
      </c>
      <c r="B61" t="s">
        <v>90</v>
      </c>
      <c r="C61" s="1" t="s">
        <v>211</v>
      </c>
      <c r="D61" s="1" t="s">
        <v>211</v>
      </c>
      <c r="E61" s="1" t="s">
        <v>211</v>
      </c>
      <c r="F61" s="1" t="s">
        <v>211</v>
      </c>
      <c r="G61" s="1" t="s">
        <v>211</v>
      </c>
      <c r="H61" s="1" t="s">
        <v>211</v>
      </c>
      <c r="I61" s="1" t="s">
        <v>211</v>
      </c>
      <c r="J61" s="1" t="s">
        <v>211</v>
      </c>
      <c r="K61" s="1" t="s">
        <v>211</v>
      </c>
      <c r="L61" s="1" t="s">
        <v>211</v>
      </c>
      <c r="M61" s="1" t="s">
        <v>211</v>
      </c>
      <c r="N61" s="1" t="s">
        <v>211</v>
      </c>
      <c r="O61" s="1" t="s">
        <v>211</v>
      </c>
    </row>
    <row r="63" spans="1:28">
      <c r="A63" s="2" t="s">
        <v>91</v>
      </c>
      <c r="B63" s="2" t="s">
        <v>212</v>
      </c>
      <c r="C63" s="3">
        <v>12.8</v>
      </c>
      <c r="D63" s="3">
        <v>12.8</v>
      </c>
      <c r="E63" s="3">
        <v>12.8</v>
      </c>
      <c r="F63" s="3">
        <v>12.8</v>
      </c>
      <c r="G63" s="3">
        <v>12.8</v>
      </c>
      <c r="H63" s="3">
        <v>12.8</v>
      </c>
      <c r="I63" s="3">
        <v>12.8</v>
      </c>
      <c r="J63" s="3">
        <v>12.8</v>
      </c>
      <c r="K63" s="3">
        <v>12.8</v>
      </c>
      <c r="L63" s="3">
        <v>12.8</v>
      </c>
      <c r="M63" s="3">
        <v>12.8</v>
      </c>
      <c r="N63" s="3">
        <v>12.8</v>
      </c>
      <c r="O63" s="3">
        <v>12.8</v>
      </c>
    </row>
    <row r="64" spans="1:28">
      <c r="A64" s="2" t="s">
        <v>93</v>
      </c>
      <c r="B64" s="2"/>
      <c r="C64" s="4">
        <f t="shared" ref="C64:K64" si="116">+C63+273.15</f>
        <v>285.95</v>
      </c>
      <c r="D64" s="4">
        <f t="shared" si="116"/>
        <v>285.95</v>
      </c>
      <c r="E64" s="4">
        <f t="shared" ref="E64:F64" si="117">+E63+273.15</f>
        <v>285.95</v>
      </c>
      <c r="F64" s="4">
        <f t="shared" si="117"/>
        <v>285.95</v>
      </c>
      <c r="G64" s="4">
        <f t="shared" ref="G64" si="118">+G63+273.15</f>
        <v>285.95</v>
      </c>
      <c r="H64" s="4">
        <f t="shared" si="116"/>
        <v>285.95</v>
      </c>
      <c r="I64" s="4">
        <f t="shared" si="116"/>
        <v>285.95</v>
      </c>
      <c r="J64" s="4">
        <f t="shared" si="116"/>
        <v>285.95</v>
      </c>
      <c r="K64" s="4">
        <f t="shared" si="116"/>
        <v>285.95</v>
      </c>
      <c r="L64" s="4">
        <f t="shared" ref="L64:O64" si="119">+L63+273.15</f>
        <v>285.95</v>
      </c>
      <c r="M64" s="4">
        <f t="shared" ref="M64:N64" si="120">+M63+273.15</f>
        <v>285.95</v>
      </c>
      <c r="N64" s="4">
        <f t="shared" si="120"/>
        <v>285.95</v>
      </c>
      <c r="O64" s="4">
        <f t="shared" si="119"/>
        <v>285.95</v>
      </c>
    </row>
    <row r="65" spans="1:15">
      <c r="A65" s="2" t="s">
        <v>94</v>
      </c>
      <c r="B65" s="2" t="s">
        <v>95</v>
      </c>
      <c r="C65" s="3">
        <v>31.2</v>
      </c>
      <c r="D65" s="3">
        <v>31.2</v>
      </c>
      <c r="E65" s="3">
        <v>31.2</v>
      </c>
      <c r="F65" s="3">
        <v>31.2</v>
      </c>
      <c r="G65" s="3">
        <v>31.2</v>
      </c>
      <c r="H65" s="3">
        <v>31.2</v>
      </c>
      <c r="I65" s="3">
        <v>31.2</v>
      </c>
      <c r="J65" s="3">
        <v>31.2</v>
      </c>
      <c r="K65" s="3">
        <v>31.2</v>
      </c>
      <c r="L65" s="3">
        <v>31.2</v>
      </c>
      <c r="M65" s="3">
        <v>31.2</v>
      </c>
      <c r="N65" s="3">
        <v>31.2</v>
      </c>
      <c r="O65" s="3">
        <v>31.2</v>
      </c>
    </row>
    <row r="66" spans="1:15">
      <c r="A66" s="2" t="s">
        <v>213</v>
      </c>
      <c r="B66" s="2" t="s">
        <v>214</v>
      </c>
      <c r="C66" s="3">
        <f t="shared" ref="C66:O66" si="121">Ln_A_kvaeg</f>
        <v>31.2</v>
      </c>
      <c r="D66" s="3">
        <f t="shared" si="121"/>
        <v>31.2</v>
      </c>
      <c r="E66" s="3">
        <f t="shared" si="121"/>
        <v>31.2</v>
      </c>
      <c r="F66" s="3">
        <f t="shared" si="121"/>
        <v>31.2</v>
      </c>
      <c r="G66" s="3">
        <f t="shared" si="121"/>
        <v>31.2</v>
      </c>
      <c r="H66" s="3">
        <f t="shared" si="121"/>
        <v>31.2</v>
      </c>
      <c r="I66" s="3">
        <f t="shared" si="121"/>
        <v>31.2</v>
      </c>
      <c r="J66" s="3">
        <f t="shared" si="121"/>
        <v>31.2</v>
      </c>
      <c r="K66" s="3">
        <f t="shared" si="121"/>
        <v>31.2</v>
      </c>
      <c r="L66" s="3">
        <f t="shared" si="121"/>
        <v>31.2</v>
      </c>
      <c r="M66" s="3">
        <f t="shared" si="121"/>
        <v>31.2</v>
      </c>
      <c r="N66" s="3">
        <f t="shared" si="121"/>
        <v>31.2</v>
      </c>
      <c r="O66" s="3">
        <f t="shared" si="121"/>
        <v>31.2</v>
      </c>
    </row>
    <row r="67" spans="1:15">
      <c r="A67" s="2" t="s">
        <v>98</v>
      </c>
      <c r="B67" s="2" t="s">
        <v>99</v>
      </c>
      <c r="C67" s="3">
        <v>27.9</v>
      </c>
      <c r="D67" s="3">
        <v>27.9</v>
      </c>
      <c r="E67" s="3">
        <v>27.9</v>
      </c>
      <c r="F67" s="3">
        <v>27.9</v>
      </c>
      <c r="G67" s="3">
        <v>27.9</v>
      </c>
      <c r="H67" s="3">
        <v>27.9</v>
      </c>
      <c r="I67" s="3">
        <v>27.9</v>
      </c>
      <c r="J67" s="3">
        <v>27.9</v>
      </c>
      <c r="K67" s="3">
        <v>27.9</v>
      </c>
      <c r="L67" s="3">
        <v>27.9</v>
      </c>
      <c r="M67" s="3">
        <v>27.9</v>
      </c>
      <c r="N67" s="3">
        <v>27.9</v>
      </c>
      <c r="O67" s="3">
        <v>27.9</v>
      </c>
    </row>
    <row r="68" spans="1:15">
      <c r="A68" s="2" t="s">
        <v>100</v>
      </c>
      <c r="B68" s="2" t="s">
        <v>101</v>
      </c>
      <c r="C68" s="10">
        <v>81000</v>
      </c>
      <c r="D68" s="10">
        <v>81000</v>
      </c>
      <c r="E68" s="10">
        <v>81000</v>
      </c>
      <c r="F68" s="10">
        <v>81000</v>
      </c>
      <c r="G68" s="10">
        <v>81000</v>
      </c>
      <c r="H68" s="10">
        <v>81000</v>
      </c>
      <c r="I68" s="10">
        <v>81000</v>
      </c>
      <c r="J68" s="10">
        <v>81000</v>
      </c>
      <c r="K68" s="10">
        <v>81000</v>
      </c>
      <c r="L68" s="10">
        <v>81000</v>
      </c>
      <c r="M68" s="10">
        <v>81000</v>
      </c>
      <c r="N68" s="10">
        <v>81000</v>
      </c>
      <c r="O68" s="10">
        <v>81000</v>
      </c>
    </row>
    <row r="69" spans="1:15">
      <c r="A69" s="2" t="s">
        <v>102</v>
      </c>
      <c r="B69" s="2" t="s">
        <v>215</v>
      </c>
      <c r="C69" s="3">
        <v>8.31</v>
      </c>
      <c r="D69" s="3">
        <v>8.31</v>
      </c>
      <c r="E69" s="3">
        <v>8.31</v>
      </c>
      <c r="F69" s="3">
        <v>8.31</v>
      </c>
      <c r="G69" s="3">
        <v>8.31</v>
      </c>
      <c r="H69" s="3">
        <v>8.31</v>
      </c>
      <c r="I69" s="3">
        <v>8.31</v>
      </c>
      <c r="J69" s="3">
        <v>8.31</v>
      </c>
      <c r="K69" s="3">
        <v>8.31</v>
      </c>
      <c r="L69" s="3">
        <v>8.31</v>
      </c>
      <c r="M69" s="3">
        <v>8.31</v>
      </c>
      <c r="N69" s="3">
        <v>8.31</v>
      </c>
      <c r="O69" s="3">
        <v>8.31</v>
      </c>
    </row>
    <row r="70" spans="1:15">
      <c r="A70" s="2" t="s">
        <v>103</v>
      </c>
      <c r="B70" s="2" t="s">
        <v>104</v>
      </c>
      <c r="C70" s="3">
        <v>4</v>
      </c>
      <c r="D70" s="3">
        <v>4</v>
      </c>
      <c r="E70" s="3">
        <v>4</v>
      </c>
      <c r="F70" s="3">
        <v>4</v>
      </c>
      <c r="G70" s="3">
        <v>4</v>
      </c>
      <c r="H70" s="3">
        <v>4</v>
      </c>
      <c r="I70" s="3">
        <v>4</v>
      </c>
      <c r="J70" s="3">
        <v>4</v>
      </c>
      <c r="K70" s="3">
        <v>4</v>
      </c>
      <c r="L70" s="3">
        <v>4</v>
      </c>
      <c r="M70" s="3">
        <v>4</v>
      </c>
      <c r="N70" s="3">
        <v>4</v>
      </c>
      <c r="O70" s="3">
        <v>4</v>
      </c>
    </row>
    <row r="71" spans="1:15">
      <c r="A71" s="2" t="s">
        <v>105</v>
      </c>
      <c r="B71" s="2" t="s">
        <v>106</v>
      </c>
      <c r="C71" s="3">
        <v>0.45</v>
      </c>
      <c r="D71" s="3">
        <v>0.45</v>
      </c>
      <c r="E71" s="3">
        <v>0.45</v>
      </c>
      <c r="F71" s="3">
        <v>0.45</v>
      </c>
      <c r="G71" s="3">
        <v>0.45</v>
      </c>
      <c r="H71" s="3">
        <v>0.45</v>
      </c>
      <c r="I71" s="3">
        <v>0.45</v>
      </c>
      <c r="J71" s="3">
        <v>0.45</v>
      </c>
      <c r="K71" s="3">
        <v>0.45</v>
      </c>
      <c r="L71" s="3">
        <v>0.45</v>
      </c>
      <c r="M71" s="3">
        <v>0.45</v>
      </c>
      <c r="N71" s="3">
        <v>0.45</v>
      </c>
      <c r="O71" s="3">
        <v>0.45</v>
      </c>
    </row>
    <row r="72" spans="1:15">
      <c r="A72" s="2" t="s">
        <v>107</v>
      </c>
      <c r="B72" s="2"/>
      <c r="C72" s="3">
        <v>10</v>
      </c>
      <c r="D72" s="3">
        <v>10</v>
      </c>
      <c r="E72" s="3">
        <v>10</v>
      </c>
      <c r="F72" s="3">
        <v>10</v>
      </c>
      <c r="G72" s="3">
        <v>10</v>
      </c>
      <c r="H72" s="3">
        <v>10</v>
      </c>
      <c r="I72" s="3">
        <v>10</v>
      </c>
      <c r="J72" s="3">
        <v>10</v>
      </c>
      <c r="K72" s="3">
        <v>10</v>
      </c>
      <c r="L72" s="3">
        <v>10</v>
      </c>
      <c r="M72" s="3">
        <v>10</v>
      </c>
      <c r="N72" s="3">
        <v>10</v>
      </c>
      <c r="O72" s="3">
        <v>10</v>
      </c>
    </row>
    <row r="73" spans="1:15">
      <c r="A73" s="2" t="s">
        <v>108</v>
      </c>
      <c r="B73" s="2" t="s">
        <v>109</v>
      </c>
      <c r="C73" s="4">
        <f t="shared" ref="C73:K73" si="122">+C70/C71*12/16</f>
        <v>6.666666666666667</v>
      </c>
      <c r="D73" s="4">
        <f t="shared" si="122"/>
        <v>6.666666666666667</v>
      </c>
      <c r="E73" s="4">
        <f t="shared" ref="E73:F73" si="123">+E70/E71*12/16</f>
        <v>6.666666666666667</v>
      </c>
      <c r="F73" s="4">
        <f t="shared" si="123"/>
        <v>6.666666666666667</v>
      </c>
      <c r="G73" s="4">
        <f t="shared" ref="G73" si="124">+G70/G71*12/16</f>
        <v>6.666666666666667</v>
      </c>
      <c r="H73" s="4">
        <f t="shared" si="122"/>
        <v>6.666666666666667</v>
      </c>
      <c r="I73" s="4">
        <f t="shared" si="122"/>
        <v>6.666666666666667</v>
      </c>
      <c r="J73" s="4">
        <f t="shared" si="122"/>
        <v>6.666666666666667</v>
      </c>
      <c r="K73" s="4">
        <f t="shared" si="122"/>
        <v>6.666666666666667</v>
      </c>
      <c r="L73" s="4">
        <f t="shared" ref="L73:O73" si="125">+L70/L71*12/16</f>
        <v>6.666666666666667</v>
      </c>
      <c r="M73" s="4">
        <f t="shared" ref="M73:N73" si="126">+M70/M71*12/16</f>
        <v>6.666666666666667</v>
      </c>
      <c r="N73" s="4">
        <f t="shared" si="126"/>
        <v>6.666666666666667</v>
      </c>
      <c r="O73" s="4">
        <f t="shared" si="125"/>
        <v>6.666666666666667</v>
      </c>
    </row>
    <row r="74" spans="1:15">
      <c r="A74" s="2" t="s">
        <v>110</v>
      </c>
      <c r="B74" s="2"/>
      <c r="C74" s="4">
        <f t="shared" ref="C74:K74" si="127">+C72/16*12/C71</f>
        <v>16.666666666666668</v>
      </c>
      <c r="D74" s="4">
        <f t="shared" si="127"/>
        <v>16.666666666666668</v>
      </c>
      <c r="E74" s="4">
        <f t="shared" ref="E74:F74" si="128">+E72/16*12/E71</f>
        <v>16.666666666666668</v>
      </c>
      <c r="F74" s="4">
        <f t="shared" si="128"/>
        <v>16.666666666666668</v>
      </c>
      <c r="G74" s="4">
        <f t="shared" ref="G74" si="129">+G72/16*12/G71</f>
        <v>16.666666666666668</v>
      </c>
      <c r="H74" s="4">
        <f t="shared" si="127"/>
        <v>16.666666666666668</v>
      </c>
      <c r="I74" s="4">
        <f t="shared" si="127"/>
        <v>16.666666666666668</v>
      </c>
      <c r="J74" s="4">
        <f t="shared" si="127"/>
        <v>16.666666666666668</v>
      </c>
      <c r="K74" s="4">
        <f t="shared" si="127"/>
        <v>16.666666666666668</v>
      </c>
      <c r="L74" s="4">
        <f t="shared" ref="L74:O74" si="130">+L72/16*12/L71</f>
        <v>16.666666666666668</v>
      </c>
      <c r="M74" s="4">
        <f t="shared" ref="M74:N74" si="131">+M72/16*12/M71</f>
        <v>16.666666666666668</v>
      </c>
      <c r="N74" s="4">
        <f t="shared" si="131"/>
        <v>16.666666666666668</v>
      </c>
      <c r="O74" s="4">
        <f t="shared" si="130"/>
        <v>16.666666666666668</v>
      </c>
    </row>
    <row r="75" spans="1:1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</row>
    <row r="76" spans="1:15">
      <c r="A76" s="2" t="s">
        <v>111</v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</row>
    <row r="77" spans="1:15">
      <c r="A77" s="2" t="s">
        <v>112</v>
      </c>
      <c r="B77" s="2" t="s">
        <v>113</v>
      </c>
      <c r="C77" s="4">
        <f t="shared" ref="C77:O77" si="132">+C9</f>
        <v>40</v>
      </c>
      <c r="D77" s="4">
        <f t="shared" si="132"/>
        <v>40</v>
      </c>
      <c r="E77" s="4">
        <f t="shared" ref="E77:F77" si="133">+E9</f>
        <v>40</v>
      </c>
      <c r="F77" s="4">
        <f t="shared" si="133"/>
        <v>40</v>
      </c>
      <c r="G77" s="4">
        <f t="shared" ref="G77" si="134">+G9</f>
        <v>40</v>
      </c>
      <c r="H77" s="4">
        <f t="shared" si="132"/>
        <v>40</v>
      </c>
      <c r="I77" s="4">
        <f t="shared" si="132"/>
        <v>40</v>
      </c>
      <c r="J77" s="4">
        <f t="shared" si="132"/>
        <v>40</v>
      </c>
      <c r="K77" s="4">
        <f t="shared" si="132"/>
        <v>40</v>
      </c>
      <c r="L77" s="4">
        <f t="shared" si="132"/>
        <v>40</v>
      </c>
      <c r="M77" s="4">
        <f t="shared" si="132"/>
        <v>40</v>
      </c>
      <c r="N77" s="4">
        <f t="shared" si="132"/>
        <v>40</v>
      </c>
      <c r="O77" s="4">
        <f t="shared" si="132"/>
        <v>40</v>
      </c>
    </row>
    <row r="78" spans="1:15">
      <c r="A78" s="2" t="s">
        <v>114</v>
      </c>
      <c r="B78" s="2"/>
      <c r="C78" s="4">
        <f t="shared" ref="C78:O78" si="135">+C8</f>
        <v>80</v>
      </c>
      <c r="D78" s="4">
        <f t="shared" si="135"/>
        <v>80</v>
      </c>
      <c r="E78" s="4">
        <f t="shared" ref="E78:F78" si="136">+E8</f>
        <v>80</v>
      </c>
      <c r="F78" s="4">
        <f t="shared" si="136"/>
        <v>80</v>
      </c>
      <c r="G78" s="4">
        <f t="shared" ref="G78" si="137">+G8</f>
        <v>80</v>
      </c>
      <c r="H78" s="4">
        <f t="shared" si="135"/>
        <v>80</v>
      </c>
      <c r="I78" s="4">
        <f t="shared" si="135"/>
        <v>80</v>
      </c>
      <c r="J78" s="4">
        <f t="shared" si="135"/>
        <v>80</v>
      </c>
      <c r="K78" s="4">
        <f t="shared" si="135"/>
        <v>80</v>
      </c>
      <c r="L78" s="4">
        <f t="shared" si="135"/>
        <v>80</v>
      </c>
      <c r="M78" s="4">
        <f t="shared" si="135"/>
        <v>80</v>
      </c>
      <c r="N78" s="4">
        <f t="shared" si="135"/>
        <v>80</v>
      </c>
      <c r="O78" s="4">
        <f t="shared" si="135"/>
        <v>80</v>
      </c>
    </row>
    <row r="79" spans="1:15">
      <c r="A79" s="2" t="s">
        <v>115</v>
      </c>
      <c r="B79" s="2"/>
      <c r="C79" s="5">
        <v>0.66</v>
      </c>
      <c r="D79" s="5">
        <v>0.06</v>
      </c>
      <c r="E79" s="5">
        <v>0.06</v>
      </c>
      <c r="F79" s="5">
        <v>0.06</v>
      </c>
      <c r="G79" s="5">
        <v>0.06</v>
      </c>
      <c r="H79" s="5">
        <v>0.66</v>
      </c>
      <c r="I79" s="5">
        <v>0.66</v>
      </c>
      <c r="J79" s="5">
        <v>0.66</v>
      </c>
      <c r="K79" s="5">
        <v>0.66</v>
      </c>
      <c r="L79" s="5">
        <v>0.06</v>
      </c>
      <c r="M79" s="5">
        <v>0.06</v>
      </c>
      <c r="N79" s="5">
        <v>0.06</v>
      </c>
      <c r="O79" s="5">
        <v>0.06</v>
      </c>
    </row>
    <row r="80" spans="1:15">
      <c r="A80" s="2" t="s">
        <v>116</v>
      </c>
      <c r="B80" s="2"/>
      <c r="C80" s="3">
        <v>7.99</v>
      </c>
      <c r="D80" s="3">
        <v>7.99</v>
      </c>
      <c r="E80" s="3">
        <v>7.99</v>
      </c>
      <c r="F80" s="3">
        <v>7.99</v>
      </c>
      <c r="G80" s="3">
        <v>7.99</v>
      </c>
      <c r="H80" s="3">
        <v>7.99</v>
      </c>
      <c r="I80" s="3">
        <v>7.99</v>
      </c>
      <c r="J80" s="3">
        <v>7.99</v>
      </c>
      <c r="K80" s="3">
        <v>7.99</v>
      </c>
      <c r="L80" s="3">
        <v>7.99</v>
      </c>
      <c r="M80" s="3">
        <v>7.99</v>
      </c>
      <c r="N80" s="3">
        <v>7.99</v>
      </c>
      <c r="O80" s="3">
        <v>7.99</v>
      </c>
    </row>
    <row r="81" spans="1:15">
      <c r="A81" s="2" t="s">
        <v>117</v>
      </c>
      <c r="B81" s="2"/>
      <c r="C81" s="4">
        <f t="shared" ref="C81:K81" si="138">+C79*C80</f>
        <v>5.2734000000000005</v>
      </c>
      <c r="D81" s="4">
        <f t="shared" si="138"/>
        <v>0.47939999999999999</v>
      </c>
      <c r="E81" s="4">
        <f t="shared" ref="E81:F81" si="139">+E79*E80</f>
        <v>0.47939999999999999</v>
      </c>
      <c r="F81" s="4">
        <f t="shared" si="139"/>
        <v>0.47939999999999999</v>
      </c>
      <c r="G81" s="4">
        <f t="shared" ref="G81" si="140">+G79*G80</f>
        <v>0.47939999999999999</v>
      </c>
      <c r="H81" s="4">
        <f t="shared" si="138"/>
        <v>5.2734000000000005</v>
      </c>
      <c r="I81" s="4">
        <f t="shared" si="138"/>
        <v>5.2734000000000005</v>
      </c>
      <c r="J81" s="4">
        <f t="shared" si="138"/>
        <v>5.2734000000000005</v>
      </c>
      <c r="K81" s="4">
        <f t="shared" si="138"/>
        <v>5.2734000000000005</v>
      </c>
      <c r="L81" s="4">
        <f t="shared" ref="L81:O81" si="141">+L79*L80</f>
        <v>0.47939999999999999</v>
      </c>
      <c r="M81" s="4">
        <f t="shared" ref="M81:N81" si="142">+M79*M80</f>
        <v>0.47939999999999999</v>
      </c>
      <c r="N81" s="4">
        <f t="shared" si="142"/>
        <v>0.47939999999999999</v>
      </c>
      <c r="O81" s="4">
        <f t="shared" si="141"/>
        <v>0.47939999999999999</v>
      </c>
    </row>
    <row r="82" spans="1:15">
      <c r="A82" s="2" t="s">
        <v>118</v>
      </c>
      <c r="B82" s="2"/>
      <c r="C82" s="3">
        <v>365</v>
      </c>
      <c r="D82" s="3">
        <v>365</v>
      </c>
      <c r="E82" s="3">
        <v>365</v>
      </c>
      <c r="F82" s="3">
        <v>365</v>
      </c>
      <c r="G82" s="3">
        <v>365</v>
      </c>
      <c r="H82" s="3">
        <v>365</v>
      </c>
      <c r="I82" s="3">
        <v>365</v>
      </c>
      <c r="J82" s="3">
        <v>365</v>
      </c>
      <c r="K82" s="3">
        <v>365</v>
      </c>
      <c r="L82" s="3">
        <v>365</v>
      </c>
      <c r="M82" s="3">
        <v>365</v>
      </c>
      <c r="N82" s="3">
        <v>365</v>
      </c>
      <c r="O82" s="3">
        <v>365</v>
      </c>
    </row>
    <row r="83" spans="1:15">
      <c r="A83" s="2" t="s">
        <v>119</v>
      </c>
      <c r="B83" s="2" t="s">
        <v>216</v>
      </c>
      <c r="C83" s="3">
        <v>40</v>
      </c>
      <c r="D83" s="3">
        <v>40</v>
      </c>
      <c r="E83" s="3">
        <v>40</v>
      </c>
      <c r="F83" s="3">
        <v>40</v>
      </c>
      <c r="G83" s="3">
        <v>40</v>
      </c>
      <c r="H83" s="3">
        <v>40</v>
      </c>
      <c r="I83" s="3">
        <v>40</v>
      </c>
      <c r="J83" s="3">
        <v>40</v>
      </c>
      <c r="K83" s="3">
        <v>40</v>
      </c>
      <c r="L83" s="3">
        <v>40</v>
      </c>
      <c r="M83" s="3">
        <v>40</v>
      </c>
      <c r="N83" s="3">
        <v>40</v>
      </c>
      <c r="O83" s="3">
        <v>40</v>
      </c>
    </row>
    <row r="84" spans="1:15">
      <c r="A84" s="2" t="s">
        <v>121</v>
      </c>
      <c r="B84" s="2" t="s">
        <v>122</v>
      </c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</row>
    <row r="85" spans="1:15">
      <c r="A85" s="2" t="s">
        <v>123</v>
      </c>
      <c r="B85" s="2" t="s">
        <v>122</v>
      </c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</row>
    <row r="86" spans="1:15">
      <c r="A86" s="2" t="s">
        <v>124</v>
      </c>
      <c r="B86" s="2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</row>
    <row r="87" spans="1:15">
      <c r="A87" s="2" t="s">
        <v>126</v>
      </c>
      <c r="B87" s="2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</row>
    <row r="88" spans="1:15">
      <c r="A88" s="2" t="s">
        <v>127</v>
      </c>
      <c r="B88" s="2" t="s">
        <v>128</v>
      </c>
      <c r="C88" s="10">
        <v>8456</v>
      </c>
      <c r="D88" s="10">
        <v>8456</v>
      </c>
      <c r="E88" s="10">
        <v>8456</v>
      </c>
      <c r="F88" s="10">
        <v>8456</v>
      </c>
      <c r="G88" s="10">
        <v>8456</v>
      </c>
      <c r="H88" s="10">
        <v>8456</v>
      </c>
      <c r="I88" s="10">
        <v>8456</v>
      </c>
      <c r="J88" s="10">
        <v>8456</v>
      </c>
      <c r="K88" s="10">
        <v>8456</v>
      </c>
      <c r="L88" s="10">
        <v>8456</v>
      </c>
      <c r="M88" s="10">
        <v>8456</v>
      </c>
      <c r="N88" s="10">
        <v>8456</v>
      </c>
      <c r="O88" s="10">
        <v>8456</v>
      </c>
    </row>
    <row r="89" spans="1:15">
      <c r="A89" s="2" t="s">
        <v>129</v>
      </c>
      <c r="B89" s="2" t="s">
        <v>217</v>
      </c>
      <c r="C89" s="3">
        <v>0.71</v>
      </c>
      <c r="D89" s="3">
        <v>0.71</v>
      </c>
      <c r="E89" s="3">
        <v>0.71</v>
      </c>
      <c r="F89" s="3">
        <v>0.71</v>
      </c>
      <c r="G89" s="3">
        <v>0.71</v>
      </c>
      <c r="H89" s="3">
        <v>0.71</v>
      </c>
      <c r="I89" s="3">
        <v>0.71</v>
      </c>
      <c r="J89" s="3">
        <v>0.71</v>
      </c>
      <c r="K89" s="3">
        <v>0.71</v>
      </c>
      <c r="L89" s="3">
        <v>0.71</v>
      </c>
      <c r="M89" s="3">
        <v>0.71</v>
      </c>
      <c r="N89" s="3">
        <v>0.71</v>
      </c>
      <c r="O89" s="3">
        <v>0.71</v>
      </c>
    </row>
    <row r="90" spans="1:15">
      <c r="A90" s="2" t="s">
        <v>131</v>
      </c>
      <c r="B90" s="2" t="s">
        <v>132</v>
      </c>
      <c r="C90" s="3">
        <v>1</v>
      </c>
      <c r="D90" s="3">
        <v>1</v>
      </c>
      <c r="E90" s="3">
        <v>1</v>
      </c>
      <c r="F90" s="3">
        <v>1</v>
      </c>
      <c r="G90" s="3">
        <v>1</v>
      </c>
      <c r="H90" s="3">
        <v>1</v>
      </c>
      <c r="I90" s="3">
        <v>1</v>
      </c>
      <c r="J90" s="3">
        <v>1</v>
      </c>
      <c r="K90" s="3">
        <v>1</v>
      </c>
      <c r="L90" s="3">
        <v>1</v>
      </c>
      <c r="M90" s="3">
        <v>1</v>
      </c>
      <c r="N90" s="3">
        <v>1</v>
      </c>
      <c r="O90" s="3">
        <v>1</v>
      </c>
    </row>
    <row r="91" spans="1:15">
      <c r="A91" s="2" t="s">
        <v>133</v>
      </c>
      <c r="B91" s="2"/>
      <c r="C91" s="19">
        <f t="shared" ref="C91:O91" si="143">+C88*C90*(1-C89)</f>
        <v>2452.2400000000002</v>
      </c>
      <c r="D91" s="19">
        <f t="shared" si="143"/>
        <v>2452.2400000000002</v>
      </c>
      <c r="E91" s="19">
        <f t="shared" ref="E91:F91" si="144">+E88*E90*(1-E89)</f>
        <v>2452.2400000000002</v>
      </c>
      <c r="F91" s="19">
        <f t="shared" si="144"/>
        <v>2452.2400000000002</v>
      </c>
      <c r="G91" s="19">
        <f t="shared" ref="G91" si="145">+G88*G90*(1-G89)</f>
        <v>2452.2400000000002</v>
      </c>
      <c r="H91" s="19">
        <f t="shared" si="143"/>
        <v>2452.2400000000002</v>
      </c>
      <c r="I91" s="19">
        <f t="shared" si="143"/>
        <v>2452.2400000000002</v>
      </c>
      <c r="J91" s="19">
        <f t="shared" si="143"/>
        <v>2452.2400000000002</v>
      </c>
      <c r="K91" s="19">
        <f t="shared" si="143"/>
        <v>2452.2400000000002</v>
      </c>
      <c r="L91" s="19">
        <f t="shared" si="143"/>
        <v>2452.2400000000002</v>
      </c>
      <c r="M91" s="19">
        <f t="shared" si="143"/>
        <v>2452.2400000000002</v>
      </c>
      <c r="N91" s="19">
        <f t="shared" si="143"/>
        <v>2452.2400000000002</v>
      </c>
      <c r="O91" s="19">
        <f t="shared" si="143"/>
        <v>2452.2400000000002</v>
      </c>
    </row>
    <row r="92" spans="1:15">
      <c r="A92" s="2" t="s">
        <v>134</v>
      </c>
      <c r="B92" s="2" t="s">
        <v>122</v>
      </c>
      <c r="C92" s="22">
        <v>0.13500000000000001</v>
      </c>
      <c r="D92" s="22">
        <v>0.13500000000000001</v>
      </c>
      <c r="E92" s="22">
        <v>0.13500000000000001</v>
      </c>
      <c r="F92" s="22">
        <v>0.13500000000000001</v>
      </c>
      <c r="G92" s="22">
        <v>0.13500000000000001</v>
      </c>
      <c r="H92" s="22">
        <v>0.13500000000000001</v>
      </c>
      <c r="I92" s="22">
        <v>0.13500000000000001</v>
      </c>
      <c r="J92" s="22">
        <v>0.13500000000000001</v>
      </c>
      <c r="K92" s="22">
        <v>0.13500000000000001</v>
      </c>
      <c r="L92" s="22">
        <v>0.13500000000000001</v>
      </c>
      <c r="M92" s="22">
        <v>0.13500000000000001</v>
      </c>
      <c r="N92" s="22">
        <v>0.13500000000000001</v>
      </c>
      <c r="O92" s="22">
        <v>0.13500000000000001</v>
      </c>
    </row>
    <row r="93" spans="1:15">
      <c r="A93" s="2" t="s">
        <v>136</v>
      </c>
      <c r="B93" s="2"/>
      <c r="C93" s="19">
        <f t="shared" ref="C93:O93" si="146">+C88*(1-C89)/C92</f>
        <v>18164.740740740741</v>
      </c>
      <c r="D93" s="19">
        <f t="shared" si="146"/>
        <v>18164.740740740741</v>
      </c>
      <c r="E93" s="19">
        <f t="shared" ref="E93:F93" si="147">+E88*(1-E89)/E92</f>
        <v>18164.740740740741</v>
      </c>
      <c r="F93" s="19">
        <f t="shared" si="147"/>
        <v>18164.740740740741</v>
      </c>
      <c r="G93" s="19">
        <f t="shared" ref="G93" si="148">+G88*(1-G89)/G92</f>
        <v>18164.740740740741</v>
      </c>
      <c r="H93" s="19">
        <f t="shared" si="146"/>
        <v>18164.740740740741</v>
      </c>
      <c r="I93" s="19">
        <f t="shared" si="146"/>
        <v>18164.740740740741</v>
      </c>
      <c r="J93" s="19">
        <f t="shared" si="146"/>
        <v>18164.740740740741</v>
      </c>
      <c r="K93" s="19">
        <f t="shared" si="146"/>
        <v>18164.740740740741</v>
      </c>
      <c r="L93" s="19">
        <f t="shared" si="146"/>
        <v>18164.740740740741</v>
      </c>
      <c r="M93" s="19">
        <f t="shared" si="146"/>
        <v>18164.740740740741</v>
      </c>
      <c r="N93" s="19">
        <f t="shared" si="146"/>
        <v>18164.740740740741</v>
      </c>
      <c r="O93" s="19">
        <f t="shared" si="146"/>
        <v>18164.740740740741</v>
      </c>
    </row>
    <row r="94" spans="1:15">
      <c r="A94" s="2" t="s">
        <v>137</v>
      </c>
      <c r="B94" s="2" t="s">
        <v>122</v>
      </c>
      <c r="C94" s="3">
        <v>1.85</v>
      </c>
      <c r="D94" s="3">
        <v>1.85</v>
      </c>
      <c r="E94" s="3">
        <v>1.85</v>
      </c>
      <c r="F94" s="3">
        <v>1.85</v>
      </c>
      <c r="G94" s="3">
        <v>1.85</v>
      </c>
      <c r="H94" s="3">
        <v>1.85</v>
      </c>
      <c r="I94" s="3">
        <v>1.85</v>
      </c>
      <c r="J94" s="3">
        <v>1.85</v>
      </c>
      <c r="K94" s="3">
        <v>1.85</v>
      </c>
      <c r="L94" s="3">
        <v>1.85</v>
      </c>
      <c r="M94" s="3">
        <v>1.85</v>
      </c>
      <c r="N94" s="3">
        <v>1.85</v>
      </c>
      <c r="O94" s="3">
        <v>1.85</v>
      </c>
    </row>
    <row r="95" spans="1:15">
      <c r="A95" s="2" t="s">
        <v>139</v>
      </c>
      <c r="B95" s="2" t="s">
        <v>122</v>
      </c>
      <c r="C95" s="3">
        <v>0.05</v>
      </c>
      <c r="D95" s="3">
        <v>0.05</v>
      </c>
      <c r="E95" s="3">
        <v>0.05</v>
      </c>
      <c r="F95" s="3">
        <v>0.05</v>
      </c>
      <c r="G95" s="3">
        <v>0.05</v>
      </c>
      <c r="H95" s="3">
        <v>0.05</v>
      </c>
      <c r="I95" s="3">
        <v>0.05</v>
      </c>
      <c r="J95" s="3">
        <v>0.05</v>
      </c>
      <c r="K95" s="3">
        <v>0.05</v>
      </c>
      <c r="L95" s="3">
        <v>0.05</v>
      </c>
      <c r="M95" s="3">
        <v>0.05</v>
      </c>
      <c r="N95" s="3">
        <v>0.05</v>
      </c>
      <c r="O95" s="3">
        <v>0.05</v>
      </c>
    </row>
    <row r="96" spans="1:15">
      <c r="A96" s="2" t="s">
        <v>141</v>
      </c>
      <c r="B96" s="2" t="s">
        <v>142</v>
      </c>
      <c r="C96" s="19">
        <f t="shared" ref="C96:O96" si="149">C93/C94</f>
        <v>9818.7787787787784</v>
      </c>
      <c r="D96" s="19">
        <f t="shared" si="149"/>
        <v>9818.7787787787784</v>
      </c>
      <c r="E96" s="19">
        <f t="shared" ref="E96:F96" si="150">E93/E94</f>
        <v>9818.7787787787784</v>
      </c>
      <c r="F96" s="19">
        <f t="shared" si="150"/>
        <v>9818.7787787787784</v>
      </c>
      <c r="G96" s="19">
        <f t="shared" ref="G96" si="151">G93/G94</f>
        <v>9818.7787787787784</v>
      </c>
      <c r="H96" s="19">
        <f t="shared" si="149"/>
        <v>9818.7787787787784</v>
      </c>
      <c r="I96" s="19">
        <f t="shared" si="149"/>
        <v>9818.7787787787784</v>
      </c>
      <c r="J96" s="19">
        <f t="shared" si="149"/>
        <v>9818.7787787787784</v>
      </c>
      <c r="K96" s="19">
        <f t="shared" si="149"/>
        <v>9818.7787787787784</v>
      </c>
      <c r="L96" s="19">
        <f t="shared" si="149"/>
        <v>9818.7787787787784</v>
      </c>
      <c r="M96" s="19">
        <f t="shared" si="149"/>
        <v>9818.7787787787784</v>
      </c>
      <c r="N96" s="19">
        <f t="shared" si="149"/>
        <v>9818.7787787787784</v>
      </c>
      <c r="O96" s="19">
        <f t="shared" si="149"/>
        <v>9818.7787787787784</v>
      </c>
    </row>
    <row r="97" spans="1:15">
      <c r="A97" s="2" t="s">
        <v>143</v>
      </c>
      <c r="B97" s="2" t="s">
        <v>144</v>
      </c>
      <c r="C97" s="19">
        <f t="shared" ref="C97:O97" si="152">+C96+C93</f>
        <v>27983.519519519519</v>
      </c>
      <c r="D97" s="19">
        <f t="shared" si="152"/>
        <v>27983.519519519519</v>
      </c>
      <c r="E97" s="19">
        <f t="shared" ref="E97:F97" si="153">+E96+E93</f>
        <v>27983.519519519519</v>
      </c>
      <c r="F97" s="19">
        <f t="shared" si="153"/>
        <v>27983.519519519519</v>
      </c>
      <c r="G97" s="19">
        <f t="shared" ref="G97" si="154">+G96+G93</f>
        <v>27983.519519519519</v>
      </c>
      <c r="H97" s="19">
        <f t="shared" si="152"/>
        <v>27983.519519519519</v>
      </c>
      <c r="I97" s="19">
        <f t="shared" si="152"/>
        <v>27983.519519519519</v>
      </c>
      <c r="J97" s="19">
        <f t="shared" si="152"/>
        <v>27983.519519519519</v>
      </c>
      <c r="K97" s="19">
        <f t="shared" si="152"/>
        <v>27983.519519519519</v>
      </c>
      <c r="L97" s="19">
        <f t="shared" si="152"/>
        <v>27983.519519519519</v>
      </c>
      <c r="M97" s="19">
        <f t="shared" si="152"/>
        <v>27983.519519519519</v>
      </c>
      <c r="N97" s="19">
        <f t="shared" si="152"/>
        <v>27983.519519519519</v>
      </c>
      <c r="O97" s="19">
        <f t="shared" si="152"/>
        <v>27983.519519519519</v>
      </c>
    </row>
    <row r="98" spans="1:15">
      <c r="A98" s="2" t="s">
        <v>145</v>
      </c>
      <c r="B98" s="2" t="s">
        <v>146</v>
      </c>
      <c r="C98" s="3">
        <v>0</v>
      </c>
      <c r="D98" s="3">
        <v>0</v>
      </c>
      <c r="E98" s="3">
        <v>0</v>
      </c>
      <c r="F98" s="3">
        <v>0</v>
      </c>
      <c r="G98" s="3">
        <v>0</v>
      </c>
      <c r="H98" s="3">
        <v>0</v>
      </c>
      <c r="I98" s="3">
        <v>0</v>
      </c>
      <c r="J98" s="3">
        <v>0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</row>
    <row r="99" spans="1:15">
      <c r="A99" s="2" t="s">
        <v>147</v>
      </c>
      <c r="B99" s="2" t="s">
        <v>148</v>
      </c>
      <c r="C99" s="10">
        <f t="shared" ref="C99:O99" si="155">0.4*365</f>
        <v>146</v>
      </c>
      <c r="D99" s="10">
        <f t="shared" si="155"/>
        <v>146</v>
      </c>
      <c r="E99" s="10">
        <f t="shared" si="155"/>
        <v>146</v>
      </c>
      <c r="F99" s="10">
        <f t="shared" si="155"/>
        <v>146</v>
      </c>
      <c r="G99" s="10">
        <f t="shared" si="155"/>
        <v>146</v>
      </c>
      <c r="H99" s="10">
        <f t="shared" si="155"/>
        <v>146</v>
      </c>
      <c r="I99" s="10">
        <f t="shared" si="155"/>
        <v>146</v>
      </c>
      <c r="J99" s="10">
        <f t="shared" si="155"/>
        <v>146</v>
      </c>
      <c r="K99" s="10">
        <f t="shared" si="155"/>
        <v>146</v>
      </c>
      <c r="L99" s="10">
        <f t="shared" si="155"/>
        <v>146</v>
      </c>
      <c r="M99" s="10">
        <f t="shared" si="155"/>
        <v>146</v>
      </c>
      <c r="N99" s="10">
        <f t="shared" si="155"/>
        <v>146</v>
      </c>
      <c r="O99" s="10">
        <f t="shared" si="155"/>
        <v>146</v>
      </c>
    </row>
    <row r="100" spans="1:15">
      <c r="A100" s="2" t="s">
        <v>149</v>
      </c>
      <c r="B100" s="2"/>
      <c r="C100" s="3">
        <v>0.85</v>
      </c>
      <c r="D100" s="3">
        <v>0.85</v>
      </c>
      <c r="E100" s="3">
        <v>0.85</v>
      </c>
      <c r="F100" s="3">
        <v>0.85</v>
      </c>
      <c r="G100" s="3">
        <v>0.85</v>
      </c>
      <c r="H100" s="3">
        <v>0.85</v>
      </c>
      <c r="I100" s="3">
        <v>0.85</v>
      </c>
      <c r="J100" s="3">
        <v>0.85</v>
      </c>
      <c r="K100" s="3">
        <v>0.85</v>
      </c>
      <c r="L100" s="3">
        <v>0.85</v>
      </c>
      <c r="M100" s="3">
        <v>0.85</v>
      </c>
      <c r="N100" s="3">
        <v>0.85</v>
      </c>
      <c r="O100" s="3">
        <v>0.85</v>
      </c>
    </row>
    <row r="101" spans="1:15">
      <c r="A101" s="2" t="s">
        <v>150</v>
      </c>
      <c r="B101" s="2"/>
      <c r="C101" s="21">
        <f t="shared" ref="C101:O101" si="156">C99*C100</f>
        <v>124.1</v>
      </c>
      <c r="D101" s="21">
        <f t="shared" si="156"/>
        <v>124.1</v>
      </c>
      <c r="E101" s="21">
        <f t="shared" ref="E101:F101" si="157">E99*E100</f>
        <v>124.1</v>
      </c>
      <c r="F101" s="21">
        <f t="shared" si="157"/>
        <v>124.1</v>
      </c>
      <c r="G101" s="21">
        <f t="shared" ref="G101" si="158">G99*G100</f>
        <v>124.1</v>
      </c>
      <c r="H101" s="21">
        <f t="shared" si="156"/>
        <v>124.1</v>
      </c>
      <c r="I101" s="21">
        <f t="shared" si="156"/>
        <v>124.1</v>
      </c>
      <c r="J101" s="21">
        <f t="shared" si="156"/>
        <v>124.1</v>
      </c>
      <c r="K101" s="21">
        <f t="shared" si="156"/>
        <v>124.1</v>
      </c>
      <c r="L101" s="21">
        <f t="shared" si="156"/>
        <v>124.1</v>
      </c>
      <c r="M101" s="21">
        <f t="shared" si="156"/>
        <v>124.1</v>
      </c>
      <c r="N101" s="21">
        <f t="shared" si="156"/>
        <v>124.1</v>
      </c>
      <c r="O101" s="21">
        <f t="shared" si="156"/>
        <v>124.1</v>
      </c>
    </row>
    <row r="102" spans="1:15">
      <c r="A102" s="2" t="s">
        <v>151</v>
      </c>
      <c r="B102" s="2" t="s">
        <v>152</v>
      </c>
      <c r="C102" s="19">
        <f t="shared" ref="C102:O102" si="159">+C97+C98+C99</f>
        <v>28129.519519519519</v>
      </c>
      <c r="D102" s="19">
        <f t="shared" si="159"/>
        <v>28129.519519519519</v>
      </c>
      <c r="E102" s="19">
        <f t="shared" ref="E102:F102" si="160">+E97+E98+E99</f>
        <v>28129.519519519519</v>
      </c>
      <c r="F102" s="19">
        <f t="shared" si="160"/>
        <v>28129.519519519519</v>
      </c>
      <c r="G102" s="19">
        <f t="shared" ref="G102" si="161">+G97+G98+G99</f>
        <v>28129.519519519519</v>
      </c>
      <c r="H102" s="19">
        <f t="shared" si="159"/>
        <v>28129.519519519519</v>
      </c>
      <c r="I102" s="19">
        <f t="shared" si="159"/>
        <v>28129.519519519519</v>
      </c>
      <c r="J102" s="19">
        <f t="shared" si="159"/>
        <v>28129.519519519519</v>
      </c>
      <c r="K102" s="19">
        <f t="shared" si="159"/>
        <v>28129.519519519519</v>
      </c>
      <c r="L102" s="19">
        <f t="shared" si="159"/>
        <v>28129.519519519519</v>
      </c>
      <c r="M102" s="19">
        <f t="shared" si="159"/>
        <v>28129.519519519519</v>
      </c>
      <c r="N102" s="19">
        <f t="shared" si="159"/>
        <v>28129.519519519519</v>
      </c>
      <c r="O102" s="19">
        <f t="shared" si="159"/>
        <v>28129.519519519519</v>
      </c>
    </row>
    <row r="103" spans="1:15">
      <c r="A103" s="2" t="s">
        <v>218</v>
      </c>
      <c r="B103" s="2"/>
      <c r="C103" s="4">
        <f t="shared" ref="C103:O103" si="162">C102/C97</f>
        <v>1.0052173565908378</v>
      </c>
      <c r="D103" s="4">
        <f t="shared" si="162"/>
        <v>1.0052173565908378</v>
      </c>
      <c r="E103" s="4">
        <f t="shared" ref="E103:F103" si="163">E102/E97</f>
        <v>1.0052173565908378</v>
      </c>
      <c r="F103" s="4">
        <f t="shared" si="163"/>
        <v>1.0052173565908378</v>
      </c>
      <c r="G103" s="4">
        <f t="shared" ref="G103" si="164">G102/G97</f>
        <v>1.0052173565908378</v>
      </c>
      <c r="H103" s="4">
        <f t="shared" si="162"/>
        <v>1.0052173565908378</v>
      </c>
      <c r="I103" s="4">
        <f t="shared" si="162"/>
        <v>1.0052173565908378</v>
      </c>
      <c r="J103" s="4">
        <f t="shared" si="162"/>
        <v>1.0052173565908378</v>
      </c>
      <c r="K103" s="4">
        <f t="shared" si="162"/>
        <v>1.0052173565908378</v>
      </c>
      <c r="L103" s="4">
        <f t="shared" si="162"/>
        <v>1.0052173565908378</v>
      </c>
      <c r="M103" s="4">
        <f t="shared" si="162"/>
        <v>1.0052173565908378</v>
      </c>
      <c r="N103" s="4">
        <f t="shared" si="162"/>
        <v>1.0052173565908378</v>
      </c>
      <c r="O103" s="4">
        <f t="shared" si="162"/>
        <v>1.0052173565908378</v>
      </c>
    </row>
    <row r="104" spans="1:15">
      <c r="A104" s="2" t="s">
        <v>219</v>
      </c>
      <c r="B104" s="2"/>
      <c r="C104" s="4">
        <f t="shared" ref="C104:O104" si="165">+C101/C102*1000</f>
        <v>4.4117355048985116</v>
      </c>
      <c r="D104" s="4">
        <f t="shared" si="165"/>
        <v>4.4117355048985116</v>
      </c>
      <c r="E104" s="4">
        <f t="shared" ref="E104:F104" si="166">+E101/E102*1000</f>
        <v>4.4117355048985116</v>
      </c>
      <c r="F104" s="4">
        <f t="shared" si="166"/>
        <v>4.4117355048985116</v>
      </c>
      <c r="G104" s="4">
        <f t="shared" ref="G104" si="167">+G101/G102*1000</f>
        <v>4.4117355048985116</v>
      </c>
      <c r="H104" s="4">
        <f t="shared" si="165"/>
        <v>4.4117355048985116</v>
      </c>
      <c r="I104" s="4">
        <f t="shared" si="165"/>
        <v>4.4117355048985116</v>
      </c>
      <c r="J104" s="4">
        <f t="shared" si="165"/>
        <v>4.4117355048985116</v>
      </c>
      <c r="K104" s="4">
        <f t="shared" si="165"/>
        <v>4.4117355048985116</v>
      </c>
      <c r="L104" s="4">
        <f t="shared" si="165"/>
        <v>4.4117355048985116</v>
      </c>
      <c r="M104" s="4">
        <f t="shared" si="165"/>
        <v>4.4117355048985116</v>
      </c>
      <c r="N104" s="4">
        <f t="shared" si="165"/>
        <v>4.4117355048985116</v>
      </c>
      <c r="O104" s="4">
        <f t="shared" si="165"/>
        <v>4.4117355048985116</v>
      </c>
    </row>
    <row r="105" spans="1:15">
      <c r="A105" s="2" t="s">
        <v>155</v>
      </c>
      <c r="B105" s="2"/>
      <c r="C105" s="3">
        <v>1</v>
      </c>
      <c r="D105" s="3">
        <v>1</v>
      </c>
      <c r="E105" s="3">
        <v>1</v>
      </c>
      <c r="F105" s="3">
        <v>1</v>
      </c>
      <c r="G105" s="3">
        <v>1</v>
      </c>
      <c r="H105" s="3">
        <v>1</v>
      </c>
      <c r="I105" s="3">
        <v>1</v>
      </c>
      <c r="J105" s="3">
        <v>1</v>
      </c>
      <c r="K105" s="3">
        <v>1</v>
      </c>
      <c r="L105" s="3">
        <v>1</v>
      </c>
      <c r="M105" s="3">
        <v>1</v>
      </c>
      <c r="N105" s="3">
        <v>1</v>
      </c>
      <c r="O105" s="3">
        <v>1</v>
      </c>
    </row>
    <row r="106" spans="1:15">
      <c r="A106" s="2" t="s">
        <v>156</v>
      </c>
      <c r="B106" s="2"/>
      <c r="C106" s="4">
        <f t="shared" ref="C106:O106" si="168">+C102/C105/C81/C82/10</f>
        <v>1.4614324110783725</v>
      </c>
      <c r="D106" s="4">
        <f t="shared" si="168"/>
        <v>16.075756521862097</v>
      </c>
      <c r="E106" s="4">
        <f t="shared" ref="E106:F106" si="169">+E102/E105/E81/E82/10</f>
        <v>16.075756521862097</v>
      </c>
      <c r="F106" s="4">
        <f t="shared" si="169"/>
        <v>16.075756521862097</v>
      </c>
      <c r="G106" s="4">
        <f t="shared" ref="G106" si="170">+G102/G105/G81/G82/10</f>
        <v>16.075756521862097</v>
      </c>
      <c r="H106" s="4">
        <f t="shared" si="168"/>
        <v>1.4614324110783725</v>
      </c>
      <c r="I106" s="4">
        <f t="shared" si="168"/>
        <v>1.4614324110783725</v>
      </c>
      <c r="J106" s="4">
        <f t="shared" si="168"/>
        <v>1.4614324110783725</v>
      </c>
      <c r="K106" s="4">
        <f t="shared" si="168"/>
        <v>1.4614324110783725</v>
      </c>
      <c r="L106" s="4">
        <f t="shared" si="168"/>
        <v>16.075756521862097</v>
      </c>
      <c r="M106" s="4">
        <f t="shared" si="168"/>
        <v>16.075756521862097</v>
      </c>
      <c r="N106" s="4">
        <f t="shared" si="168"/>
        <v>16.075756521862097</v>
      </c>
      <c r="O106" s="4">
        <f t="shared" si="168"/>
        <v>16.075756521862097</v>
      </c>
    </row>
    <row r="107" spans="1:1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</row>
    <row r="108" spans="1:1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</row>
    <row r="109" spans="1:15">
      <c r="A109" s="2" t="s">
        <v>157</v>
      </c>
      <c r="B109" s="2" t="s">
        <v>220</v>
      </c>
      <c r="C109" s="3">
        <v>0.42</v>
      </c>
      <c r="D109" s="3">
        <v>0.42</v>
      </c>
      <c r="E109" s="3">
        <v>0.42</v>
      </c>
      <c r="F109" s="3">
        <v>0.42</v>
      </c>
      <c r="G109" s="3">
        <v>0.42</v>
      </c>
      <c r="H109" s="3">
        <v>0.42</v>
      </c>
      <c r="I109" s="3">
        <v>0.42</v>
      </c>
      <c r="J109" s="3">
        <v>0.42</v>
      </c>
      <c r="K109" s="3">
        <v>0.42</v>
      </c>
      <c r="L109" s="3">
        <v>0.42</v>
      </c>
      <c r="M109" s="3">
        <v>0.42</v>
      </c>
      <c r="N109" s="3">
        <v>0.42</v>
      </c>
      <c r="O109" s="3">
        <v>0.42</v>
      </c>
    </row>
    <row r="110" spans="1:15">
      <c r="A110" s="2" t="s">
        <v>158</v>
      </c>
      <c r="B110" s="2"/>
      <c r="C110" s="9">
        <f t="shared" ref="C110:M110" si="171">+EXP(C65-C68/(C69*C64))*24/1000</f>
        <v>1.3372997524243571E-3</v>
      </c>
      <c r="D110" s="9">
        <f t="shared" ref="D110:J110" si="172">+EXP(D65-D68/(D69*D64))*24/1000</f>
        <v>1.3372997524243571E-3</v>
      </c>
      <c r="E110" s="9">
        <f t="shared" ref="E110:F110" si="173">+EXP(E65-E68/(E69*E64))*24/1000</f>
        <v>1.3372997524243571E-3</v>
      </c>
      <c r="F110" s="9">
        <f t="shared" si="173"/>
        <v>1.3372997524243571E-3</v>
      </c>
      <c r="G110" s="9">
        <f t="shared" ref="G110" si="174">+EXP(G65-G68/(G69*G64))*24/1000</f>
        <v>1.3372997524243571E-3</v>
      </c>
      <c r="H110" s="9">
        <f t="shared" ref="H110:I110" si="175">+EXP(H65-H68/(H69*H64))*24/1000</f>
        <v>1.3372997524243571E-3</v>
      </c>
      <c r="I110" s="9">
        <f t="shared" si="175"/>
        <v>1.3372997524243571E-3</v>
      </c>
      <c r="J110" s="9">
        <f t="shared" si="172"/>
        <v>1.3372997524243571E-3</v>
      </c>
      <c r="K110" s="9">
        <f t="shared" ref="K110" si="176">+EXP(K65-K68/(K69*K64))*24/1000</f>
        <v>1.3372997524243571E-3</v>
      </c>
      <c r="L110" s="9">
        <f t="shared" si="171"/>
        <v>1.3372997524243571E-3</v>
      </c>
      <c r="M110" s="9">
        <f t="shared" si="171"/>
        <v>1.3372997524243571E-3</v>
      </c>
      <c r="N110" s="9">
        <f t="shared" ref="N110:O110" si="177">+EXP(N65-N68/(N69*N64))*24/1000</f>
        <v>1.3372997524243571E-3</v>
      </c>
      <c r="O110" s="9">
        <f t="shared" si="177"/>
        <v>1.3372997524243571E-3</v>
      </c>
    </row>
    <row r="111" spans="1:15">
      <c r="A111" s="2" t="s">
        <v>159</v>
      </c>
      <c r="B111" s="2"/>
      <c r="C111" s="9">
        <f t="shared" ref="C111:M111" si="178">+C110*C73</f>
        <v>8.9153316828290471E-3</v>
      </c>
      <c r="D111" s="9">
        <f t="shared" ref="D111:J111" si="179">+D110*D73</f>
        <v>8.9153316828290471E-3</v>
      </c>
      <c r="E111" s="9">
        <f t="shared" ref="E111:F111" si="180">+E110*E73</f>
        <v>8.9153316828290471E-3</v>
      </c>
      <c r="F111" s="9">
        <f t="shared" si="180"/>
        <v>8.9153316828290471E-3</v>
      </c>
      <c r="G111" s="9">
        <f t="shared" ref="G111" si="181">+G110*G73</f>
        <v>8.9153316828290471E-3</v>
      </c>
      <c r="H111" s="9">
        <f t="shared" ref="H111:I111" si="182">+H110*H73</f>
        <v>8.9153316828290471E-3</v>
      </c>
      <c r="I111" s="9">
        <f t="shared" si="182"/>
        <v>8.9153316828290471E-3</v>
      </c>
      <c r="J111" s="9">
        <f t="shared" si="179"/>
        <v>8.9153316828290471E-3</v>
      </c>
      <c r="K111" s="9">
        <f t="shared" ref="K111" si="183">+K110*K73</f>
        <v>8.9153316828290471E-3</v>
      </c>
      <c r="L111" s="9">
        <f t="shared" si="178"/>
        <v>8.9153316828290471E-3</v>
      </c>
      <c r="M111" s="9">
        <f t="shared" si="178"/>
        <v>8.9153316828290471E-3</v>
      </c>
      <c r="N111" s="9">
        <f t="shared" ref="N111:O111" si="184">+N110*N73</f>
        <v>8.9153316828290471E-3</v>
      </c>
      <c r="O111" s="9">
        <f t="shared" si="184"/>
        <v>8.9153316828290471E-3</v>
      </c>
    </row>
    <row r="112" spans="1:1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</row>
    <row r="113" spans="1:15">
      <c r="A113" s="2" t="s">
        <v>160</v>
      </c>
      <c r="B113" s="2"/>
      <c r="C113" s="4">
        <f t="shared" ref="C113:M113" si="185">+C109*C91</f>
        <v>1029.9408000000001</v>
      </c>
      <c r="D113" s="4">
        <f t="shared" ref="D113:J113" si="186">+D109*D91</f>
        <v>1029.9408000000001</v>
      </c>
      <c r="E113" s="4">
        <f t="shared" ref="E113:F113" si="187">+E109*E91</f>
        <v>1029.9408000000001</v>
      </c>
      <c r="F113" s="4">
        <f t="shared" si="187"/>
        <v>1029.9408000000001</v>
      </c>
      <c r="G113" s="4">
        <f t="shared" ref="G113" si="188">+G109*G91</f>
        <v>1029.9408000000001</v>
      </c>
      <c r="H113" s="4">
        <f t="shared" ref="H113:I113" si="189">+H109*H91</f>
        <v>1029.9408000000001</v>
      </c>
      <c r="I113" s="4">
        <f t="shared" si="189"/>
        <v>1029.9408000000001</v>
      </c>
      <c r="J113" s="4">
        <f t="shared" si="186"/>
        <v>1029.9408000000001</v>
      </c>
      <c r="K113" s="4">
        <f t="shared" ref="K113" si="190">+K109*K91</f>
        <v>1029.9408000000001</v>
      </c>
      <c r="L113" s="4">
        <f t="shared" si="185"/>
        <v>1029.9408000000001</v>
      </c>
      <c r="M113" s="4">
        <f t="shared" si="185"/>
        <v>1029.9408000000001</v>
      </c>
      <c r="N113" s="4">
        <f t="shared" ref="N113:O113" si="191">+N109*N91</f>
        <v>1029.9408000000001</v>
      </c>
      <c r="O113" s="4">
        <f t="shared" si="191"/>
        <v>1029.9408000000001</v>
      </c>
    </row>
    <row r="114" spans="1:15">
      <c r="A114" s="2" t="s">
        <v>161</v>
      </c>
      <c r="B114" s="2"/>
      <c r="C114" s="4">
        <f t="shared" ref="C114:M114" si="192">+C91*(1-C109)</f>
        <v>1422.2992000000004</v>
      </c>
      <c r="D114" s="4">
        <f t="shared" ref="D114:J114" si="193">+D91*(1-D109)</f>
        <v>1422.2992000000004</v>
      </c>
      <c r="E114" s="4">
        <f t="shared" ref="E114:F114" si="194">+E91*(1-E109)</f>
        <v>1422.2992000000004</v>
      </c>
      <c r="F114" s="4">
        <f t="shared" si="194"/>
        <v>1422.2992000000004</v>
      </c>
      <c r="G114" s="4">
        <f t="shared" ref="G114" si="195">+G91*(1-G109)</f>
        <v>1422.2992000000004</v>
      </c>
      <c r="H114" s="4">
        <f t="shared" ref="H114:I114" si="196">+H91*(1-H109)</f>
        <v>1422.2992000000004</v>
      </c>
      <c r="I114" s="4">
        <f t="shared" si="196"/>
        <v>1422.2992000000004</v>
      </c>
      <c r="J114" s="4">
        <f t="shared" si="193"/>
        <v>1422.2992000000004</v>
      </c>
      <c r="K114" s="4">
        <f t="shared" ref="K114" si="197">+K91*(1-K109)</f>
        <v>1422.2992000000004</v>
      </c>
      <c r="L114" s="4">
        <f t="shared" si="192"/>
        <v>1422.2992000000004</v>
      </c>
      <c r="M114" s="4">
        <f t="shared" si="192"/>
        <v>1422.2992000000004</v>
      </c>
      <c r="N114" s="4">
        <f t="shared" ref="N114:O114" si="198">+N91*(1-N109)</f>
        <v>1422.2992000000004</v>
      </c>
      <c r="O114" s="4">
        <f t="shared" si="198"/>
        <v>1422.2992000000004</v>
      </c>
    </row>
    <row r="115" spans="1: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</row>
    <row r="116" spans="1:15">
      <c r="A116" s="2" t="s">
        <v>162</v>
      </c>
      <c r="B116" s="2"/>
      <c r="C116" s="4">
        <f t="shared" ref="C116:O116" si="199">+(1-C111)^C13</f>
        <v>0.69039949990558758</v>
      </c>
      <c r="D116" s="4">
        <f t="shared" si="199"/>
        <v>0.97359445852778914</v>
      </c>
      <c r="E116" s="4">
        <f t="shared" ref="E116:F116" si="200">+(1-E111)^E13</f>
        <v>0.97359445852778914</v>
      </c>
      <c r="F116" s="4">
        <f t="shared" si="200"/>
        <v>0.97359445852778914</v>
      </c>
      <c r="G116" s="4">
        <f t="shared" ref="G116" si="201">+(1-G111)^G13</f>
        <v>0.97359445852778914</v>
      </c>
      <c r="H116" s="4">
        <f t="shared" si="199"/>
        <v>0.69039949990558758</v>
      </c>
      <c r="I116" s="4">
        <f t="shared" si="199"/>
        <v>0.69039949990558758</v>
      </c>
      <c r="J116" s="4">
        <f t="shared" si="199"/>
        <v>0.69039949990558758</v>
      </c>
      <c r="K116" s="4">
        <f t="shared" si="199"/>
        <v>0.69039949990558758</v>
      </c>
      <c r="L116" s="4">
        <f t="shared" si="199"/>
        <v>0.97359445852778914</v>
      </c>
      <c r="M116" s="4">
        <f t="shared" si="199"/>
        <v>0.97359445852778914</v>
      </c>
      <c r="N116" s="4">
        <f t="shared" si="199"/>
        <v>0.97359445852778914</v>
      </c>
      <c r="O116" s="4">
        <f t="shared" si="199"/>
        <v>0.97359445852778914</v>
      </c>
    </row>
    <row r="117" spans="1:15">
      <c r="A117" s="2" t="s">
        <v>163</v>
      </c>
      <c r="B117" s="2"/>
      <c r="C117" s="4">
        <f t="shared" ref="C117:K117" si="202">1-C116</f>
        <v>0.30960050009441242</v>
      </c>
      <c r="D117" s="4">
        <f t="shared" si="202"/>
        <v>2.6405541472210858E-2</v>
      </c>
      <c r="E117" s="4">
        <f t="shared" ref="E117:F117" si="203">1-E116</f>
        <v>2.6405541472210858E-2</v>
      </c>
      <c r="F117" s="4">
        <f t="shared" si="203"/>
        <v>2.6405541472210858E-2</v>
      </c>
      <c r="G117" s="4">
        <f t="shared" ref="G117" si="204">1-G116</f>
        <v>2.6405541472210858E-2</v>
      </c>
      <c r="H117" s="4">
        <f t="shared" si="202"/>
        <v>0.30960050009441242</v>
      </c>
      <c r="I117" s="4">
        <f t="shared" si="202"/>
        <v>0.30960050009441242</v>
      </c>
      <c r="J117" s="4">
        <f t="shared" si="202"/>
        <v>0.30960050009441242</v>
      </c>
      <c r="K117" s="4">
        <f t="shared" si="202"/>
        <v>0.30960050009441242</v>
      </c>
      <c r="L117" s="4">
        <f t="shared" ref="L117:O117" si="205">1-L116</f>
        <v>2.6405541472210858E-2</v>
      </c>
      <c r="M117" s="4">
        <f t="shared" ref="M117:N117" si="206">1-M116</f>
        <v>2.6405541472210858E-2</v>
      </c>
      <c r="N117" s="4">
        <f t="shared" si="206"/>
        <v>2.6405541472210858E-2</v>
      </c>
      <c r="O117" s="4">
        <f t="shared" si="205"/>
        <v>2.6405541472210858E-2</v>
      </c>
    </row>
    <row r="118" spans="1:15">
      <c r="A118" s="2" t="s">
        <v>164</v>
      </c>
      <c r="B118" s="2"/>
      <c r="C118" s="4">
        <f t="shared" ref="C118:M118" si="207">+C117/C73</f>
        <v>4.6440075014161863E-2</v>
      </c>
      <c r="D118" s="4">
        <f t="shared" ref="D118:J118" si="208">+D117/D73</f>
        <v>3.9608312208316288E-3</v>
      </c>
      <c r="E118" s="4">
        <f t="shared" ref="E118:F118" si="209">+E117/E73</f>
        <v>3.9608312208316288E-3</v>
      </c>
      <c r="F118" s="4">
        <f t="shared" si="209"/>
        <v>3.9608312208316288E-3</v>
      </c>
      <c r="G118" s="4">
        <f t="shared" ref="G118" si="210">+G117/G73</f>
        <v>3.9608312208316288E-3</v>
      </c>
      <c r="H118" s="4">
        <f t="shared" ref="H118:I118" si="211">+H117/H73</f>
        <v>4.6440075014161863E-2</v>
      </c>
      <c r="I118" s="4">
        <f t="shared" si="211"/>
        <v>4.6440075014161863E-2</v>
      </c>
      <c r="J118" s="4">
        <f t="shared" si="208"/>
        <v>4.6440075014161863E-2</v>
      </c>
      <c r="K118" s="4">
        <f t="shared" ref="K118" si="212">+K117/K73</f>
        <v>4.6440075014161863E-2</v>
      </c>
      <c r="L118" s="4">
        <f t="shared" si="207"/>
        <v>3.9608312208316288E-3</v>
      </c>
      <c r="M118" s="4">
        <f t="shared" si="207"/>
        <v>3.9608312208316288E-3</v>
      </c>
      <c r="N118" s="4">
        <f t="shared" ref="N118:O118" si="213">+N117/N73</f>
        <v>3.9608312208316288E-3</v>
      </c>
      <c r="O118" s="4">
        <f t="shared" si="213"/>
        <v>3.9608312208316288E-3</v>
      </c>
    </row>
    <row r="119" spans="1:15">
      <c r="A119" s="2" t="s">
        <v>165</v>
      </c>
      <c r="B119" s="2"/>
      <c r="C119" s="4">
        <f t="shared" ref="C119:M119" si="214">+C118*C91*C109</f>
        <v>47.830528012145884</v>
      </c>
      <c r="D119" s="4">
        <f t="shared" ref="D119:J119" si="215">+D118*D91*D109</f>
        <v>4.0794216762483044</v>
      </c>
      <c r="E119" s="4">
        <f t="shared" ref="E119:F119" si="216">+E118*E91*E109</f>
        <v>4.0794216762483044</v>
      </c>
      <c r="F119" s="4">
        <f t="shared" si="216"/>
        <v>4.0794216762483044</v>
      </c>
      <c r="G119" s="4">
        <f t="shared" ref="G119" si="217">+G118*G91*G109</f>
        <v>4.0794216762483044</v>
      </c>
      <c r="H119" s="4">
        <f t="shared" ref="H119:I119" si="218">+H118*H91*H109</f>
        <v>47.830528012145884</v>
      </c>
      <c r="I119" s="4">
        <f t="shared" si="218"/>
        <v>47.830528012145884</v>
      </c>
      <c r="J119" s="4">
        <f t="shared" si="215"/>
        <v>47.830528012145884</v>
      </c>
      <c r="K119" s="4">
        <f t="shared" ref="K119" si="219">+K118*K91*K109</f>
        <v>47.830528012145884</v>
      </c>
      <c r="L119" s="4">
        <f t="shared" si="214"/>
        <v>4.0794216762483044</v>
      </c>
      <c r="M119" s="4">
        <f t="shared" si="214"/>
        <v>4.0794216762483044</v>
      </c>
      <c r="N119" s="4">
        <f t="shared" ref="N119:O119" si="220">+N118*N91*N109</f>
        <v>4.0794216762483044</v>
      </c>
      <c r="O119" s="4">
        <f t="shared" si="220"/>
        <v>4.0794216762483044</v>
      </c>
    </row>
    <row r="120" spans="1:15">
      <c r="A120" s="2" t="s">
        <v>166</v>
      </c>
      <c r="B120" s="2"/>
      <c r="C120" s="4">
        <f t="shared" ref="C120:K120" si="221">+C119*1000/C102</f>
        <v>1.7003677570445355</v>
      </c>
      <c r="D120" s="4">
        <f t="shared" si="221"/>
        <v>0.14502279974663373</v>
      </c>
      <c r="E120" s="4">
        <f t="shared" ref="E120:F120" si="222">+E119*1000/E102</f>
        <v>0.14502279974663373</v>
      </c>
      <c r="F120" s="4">
        <f t="shared" si="222"/>
        <v>0.14502279974663373</v>
      </c>
      <c r="G120" s="4">
        <f t="shared" ref="G120" si="223">+G119*1000/G102</f>
        <v>0.14502279974663373</v>
      </c>
      <c r="H120" s="4">
        <f t="shared" si="221"/>
        <v>1.7003677570445355</v>
      </c>
      <c r="I120" s="4">
        <f t="shared" si="221"/>
        <v>1.7003677570445355</v>
      </c>
      <c r="J120" s="4">
        <f t="shared" si="221"/>
        <v>1.7003677570445355</v>
      </c>
      <c r="K120" s="4">
        <f t="shared" si="221"/>
        <v>1.7003677570445355</v>
      </c>
      <c r="L120" s="4">
        <f t="shared" ref="L120:O120" si="224">+L119*1000/L102</f>
        <v>0.14502279974663373</v>
      </c>
      <c r="M120" s="4">
        <f t="shared" ref="M120:N120" si="225">+M119*1000/M102</f>
        <v>0.14502279974663373</v>
      </c>
      <c r="N120" s="4">
        <f t="shared" si="225"/>
        <v>0.14502279974663373</v>
      </c>
      <c r="O120" s="4">
        <f t="shared" si="224"/>
        <v>0.14502279974663373</v>
      </c>
    </row>
    <row r="122" spans="1:15">
      <c r="A122" s="2" t="s">
        <v>167</v>
      </c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</row>
    <row r="123" spans="1:15">
      <c r="A123" s="2" t="s">
        <v>168</v>
      </c>
      <c r="B123" s="2"/>
      <c r="C123" s="4">
        <f t="shared" ref="C123:O123" si="226">+(1-C111)^(C7+C13)</f>
        <v>0.67814409395437902</v>
      </c>
      <c r="D123" s="4">
        <f t="shared" si="226"/>
        <v>0.95631200782680115</v>
      </c>
      <c r="E123" s="4">
        <f t="shared" ref="E123:F123" si="227">+(1-E111)^(E7+E13)</f>
        <v>0.95631200782680115</v>
      </c>
      <c r="F123" s="4">
        <f t="shared" si="227"/>
        <v>0.95631200782680115</v>
      </c>
      <c r="G123" s="4">
        <f t="shared" ref="G123" si="228">+(1-G111)^(G7+G13)</f>
        <v>0.95631200782680115</v>
      </c>
      <c r="H123" s="4">
        <f t="shared" si="226"/>
        <v>0.67814409395437902</v>
      </c>
      <c r="I123" s="4">
        <f t="shared" si="226"/>
        <v>0.67814409395437902</v>
      </c>
      <c r="J123" s="4">
        <f t="shared" si="226"/>
        <v>0.67814409395437902</v>
      </c>
      <c r="K123" s="4">
        <f t="shared" si="226"/>
        <v>0.67814409395437902</v>
      </c>
      <c r="L123" s="4">
        <f t="shared" si="226"/>
        <v>0.95631200782680115</v>
      </c>
      <c r="M123" s="4">
        <f t="shared" si="226"/>
        <v>0.95631200782680115</v>
      </c>
      <c r="N123" s="4">
        <f t="shared" si="226"/>
        <v>0.95631200782680115</v>
      </c>
      <c r="O123" s="4">
        <f t="shared" si="226"/>
        <v>0.95631200782680115</v>
      </c>
    </row>
    <row r="124" spans="1:15">
      <c r="A124" s="2" t="s">
        <v>169</v>
      </c>
      <c r="B124" s="2"/>
      <c r="C124" s="4">
        <f t="shared" ref="C124:K124" si="229">1-C123</f>
        <v>0.32185590604562098</v>
      </c>
      <c r="D124" s="4">
        <f t="shared" si="229"/>
        <v>4.3687992173198853E-2</v>
      </c>
      <c r="E124" s="4">
        <f t="shared" ref="E124:F124" si="230">1-E123</f>
        <v>4.3687992173198853E-2</v>
      </c>
      <c r="F124" s="4">
        <f t="shared" si="230"/>
        <v>4.3687992173198853E-2</v>
      </c>
      <c r="G124" s="4">
        <f t="shared" ref="G124" si="231">1-G123</f>
        <v>4.3687992173198853E-2</v>
      </c>
      <c r="H124" s="4">
        <f t="shared" si="229"/>
        <v>0.32185590604562098</v>
      </c>
      <c r="I124" s="4">
        <f t="shared" si="229"/>
        <v>0.32185590604562098</v>
      </c>
      <c r="J124" s="4">
        <f t="shared" si="229"/>
        <v>0.32185590604562098</v>
      </c>
      <c r="K124" s="4">
        <f t="shared" si="229"/>
        <v>0.32185590604562098</v>
      </c>
      <c r="L124" s="4">
        <f t="shared" ref="L124:O124" si="232">1-L123</f>
        <v>4.3687992173198853E-2</v>
      </c>
      <c r="M124" s="4">
        <f t="shared" ref="M124:N124" si="233">1-M123</f>
        <v>4.3687992173198853E-2</v>
      </c>
      <c r="N124" s="4">
        <f t="shared" si="233"/>
        <v>4.3687992173198853E-2</v>
      </c>
      <c r="O124" s="4">
        <f t="shared" si="232"/>
        <v>4.3687992173198853E-2</v>
      </c>
    </row>
    <row r="125" spans="1:15">
      <c r="A125" s="2" t="s">
        <v>164</v>
      </c>
      <c r="B125" s="2"/>
      <c r="C125" s="4">
        <f t="shared" ref="C125:M125" si="234">+C124/C73</f>
        <v>4.8278385906843142E-2</v>
      </c>
      <c r="D125" s="4">
        <f t="shared" ref="D125:J125" si="235">+D124/D73</f>
        <v>6.5531988259798276E-3</v>
      </c>
      <c r="E125" s="4">
        <f t="shared" ref="E125:F125" si="236">+E124/E73</f>
        <v>6.5531988259798276E-3</v>
      </c>
      <c r="F125" s="4">
        <f t="shared" si="236"/>
        <v>6.5531988259798276E-3</v>
      </c>
      <c r="G125" s="4">
        <f t="shared" ref="G125" si="237">+G124/G73</f>
        <v>6.5531988259798276E-3</v>
      </c>
      <c r="H125" s="4">
        <f t="shared" ref="H125:I125" si="238">+H124/H73</f>
        <v>4.8278385906843142E-2</v>
      </c>
      <c r="I125" s="4">
        <f t="shared" si="238"/>
        <v>4.8278385906843142E-2</v>
      </c>
      <c r="J125" s="4">
        <f t="shared" si="235"/>
        <v>4.8278385906843142E-2</v>
      </c>
      <c r="K125" s="4">
        <f t="shared" ref="K125" si="239">+K124/K73</f>
        <v>4.8278385906843142E-2</v>
      </c>
      <c r="L125" s="4">
        <f t="shared" si="234"/>
        <v>6.5531988259798276E-3</v>
      </c>
      <c r="M125" s="4">
        <f t="shared" si="234"/>
        <v>6.5531988259798276E-3</v>
      </c>
      <c r="N125" s="4">
        <f t="shared" ref="N125:O125" si="240">+N124/N73</f>
        <v>6.5531988259798276E-3</v>
      </c>
      <c r="O125" s="4">
        <f t="shared" si="240"/>
        <v>6.5531988259798276E-3</v>
      </c>
    </row>
    <row r="126" spans="1:15">
      <c r="A126" s="2" t="s">
        <v>165</v>
      </c>
      <c r="B126" s="2"/>
      <c r="C126" s="4">
        <f t="shared" ref="C126:M126" si="241">+C91*C109*C125</f>
        <v>49.723879403602758</v>
      </c>
      <c r="D126" s="4">
        <f t="shared" ref="D126:J126" si="242">+D91*D109*D125</f>
        <v>6.7494068413887254</v>
      </c>
      <c r="E126" s="4">
        <f t="shared" ref="E126:F126" si="243">+E91*E109*E125</f>
        <v>6.7494068413887254</v>
      </c>
      <c r="F126" s="4">
        <f t="shared" si="243"/>
        <v>6.7494068413887254</v>
      </c>
      <c r="G126" s="4">
        <f t="shared" ref="G126" si="244">+G91*G109*G125</f>
        <v>6.7494068413887254</v>
      </c>
      <c r="H126" s="4">
        <f t="shared" ref="H126:I126" si="245">+H91*H109*H125</f>
        <v>49.723879403602758</v>
      </c>
      <c r="I126" s="4">
        <f t="shared" si="245"/>
        <v>49.723879403602758</v>
      </c>
      <c r="J126" s="4">
        <f t="shared" si="242"/>
        <v>49.723879403602758</v>
      </c>
      <c r="K126" s="4">
        <f t="shared" ref="K126" si="246">+K91*K109*K125</f>
        <v>49.723879403602758</v>
      </c>
      <c r="L126" s="4">
        <f t="shared" si="241"/>
        <v>6.7494068413887254</v>
      </c>
      <c r="M126" s="4">
        <f t="shared" si="241"/>
        <v>6.7494068413887254</v>
      </c>
      <c r="N126" s="4">
        <f t="shared" ref="N126:O126" si="247">+N91*N109*N125</f>
        <v>6.7494068413887254</v>
      </c>
      <c r="O126" s="4">
        <f t="shared" si="247"/>
        <v>6.7494068413887254</v>
      </c>
    </row>
    <row r="127" spans="1:15">
      <c r="A127" s="2" t="s">
        <v>166</v>
      </c>
      <c r="B127" s="2"/>
      <c r="C127" s="4">
        <f t="shared" ref="C127:K127" si="248">+C126*1000/C102</f>
        <v>1.7676761015807103</v>
      </c>
      <c r="D127" s="4">
        <f t="shared" si="248"/>
        <v>0.23994035293440419</v>
      </c>
      <c r="E127" s="4">
        <f t="shared" ref="E127:F127" si="249">+E126*1000/E102</f>
        <v>0.23994035293440419</v>
      </c>
      <c r="F127" s="4">
        <f t="shared" si="249"/>
        <v>0.23994035293440419</v>
      </c>
      <c r="G127" s="4">
        <f t="shared" ref="G127" si="250">+G126*1000/G102</f>
        <v>0.23994035293440419</v>
      </c>
      <c r="H127" s="4">
        <f t="shared" si="248"/>
        <v>1.7676761015807103</v>
      </c>
      <c r="I127" s="4">
        <f t="shared" si="248"/>
        <v>1.7676761015807103</v>
      </c>
      <c r="J127" s="4">
        <f t="shared" si="248"/>
        <v>1.7676761015807103</v>
      </c>
      <c r="K127" s="4">
        <f t="shared" si="248"/>
        <v>1.7676761015807103</v>
      </c>
      <c r="L127" s="4">
        <f t="shared" ref="L127:O127" si="251">+L126*1000/L102</f>
        <v>0.23994035293440419</v>
      </c>
      <c r="M127" s="4">
        <f t="shared" ref="M127:N127" si="252">+M126*1000/M102</f>
        <v>0.23994035293440419</v>
      </c>
      <c r="N127" s="4">
        <f t="shared" si="252"/>
        <v>0.23994035293440419</v>
      </c>
      <c r="O127" s="4">
        <f t="shared" si="251"/>
        <v>0.23994035293440419</v>
      </c>
    </row>
    <row r="128" spans="1:1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</row>
    <row r="129" spans="1:15">
      <c r="A129" s="2" t="s">
        <v>170</v>
      </c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</row>
    <row r="130" spans="1:15">
      <c r="A130" s="2" t="s">
        <v>171</v>
      </c>
      <c r="B130" s="2"/>
      <c r="C130" s="4">
        <f t="shared" ref="C130:K130" si="253">C116*C113</f>
        <v>711.07061325236089</v>
      </c>
      <c r="D130" s="4">
        <f t="shared" si="253"/>
        <v>1002.744655491678</v>
      </c>
      <c r="E130" s="4">
        <f t="shared" ref="E130:F130" si="254">E116*E113</f>
        <v>1002.744655491678</v>
      </c>
      <c r="F130" s="4">
        <f t="shared" si="254"/>
        <v>1002.744655491678</v>
      </c>
      <c r="G130" s="4">
        <f t="shared" ref="G130" si="255">G116*G113</f>
        <v>1002.744655491678</v>
      </c>
      <c r="H130" s="4">
        <f t="shared" si="253"/>
        <v>711.07061325236089</v>
      </c>
      <c r="I130" s="4">
        <f t="shared" si="253"/>
        <v>711.07061325236089</v>
      </c>
      <c r="J130" s="4">
        <f t="shared" si="253"/>
        <v>711.07061325236089</v>
      </c>
      <c r="K130" s="4">
        <f t="shared" si="253"/>
        <v>711.07061325236089</v>
      </c>
      <c r="L130" s="4">
        <f t="shared" ref="L130:O130" si="256">L116*L113</f>
        <v>1002.744655491678</v>
      </c>
      <c r="M130" s="4">
        <f t="shared" ref="M130:N130" si="257">M116*M113</f>
        <v>1002.744655491678</v>
      </c>
      <c r="N130" s="4">
        <f t="shared" si="257"/>
        <v>1002.744655491678</v>
      </c>
      <c r="O130" s="4">
        <f t="shared" si="256"/>
        <v>1002.744655491678</v>
      </c>
    </row>
    <row r="131" spans="1:15">
      <c r="A131" s="2" t="s">
        <v>172</v>
      </c>
      <c r="B131" s="2"/>
      <c r="C131" s="4">
        <f t="shared" ref="C131:K131" si="258">+C114</f>
        <v>1422.2992000000004</v>
      </c>
      <c r="D131" s="4">
        <f t="shared" si="258"/>
        <v>1422.2992000000004</v>
      </c>
      <c r="E131" s="4">
        <f t="shared" ref="E131:F131" si="259">+E114</f>
        <v>1422.2992000000004</v>
      </c>
      <c r="F131" s="4">
        <f t="shared" si="259"/>
        <v>1422.2992000000004</v>
      </c>
      <c r="G131" s="4">
        <f t="shared" ref="G131" si="260">+G114</f>
        <v>1422.2992000000004</v>
      </c>
      <c r="H131" s="4">
        <f t="shared" si="258"/>
        <v>1422.2992000000004</v>
      </c>
      <c r="I131" s="4">
        <f t="shared" si="258"/>
        <v>1422.2992000000004</v>
      </c>
      <c r="J131" s="4">
        <f t="shared" si="258"/>
        <v>1422.2992000000004</v>
      </c>
      <c r="K131" s="4">
        <f t="shared" si="258"/>
        <v>1422.2992000000004</v>
      </c>
      <c r="L131" s="4">
        <f t="shared" ref="L131:O131" si="261">+L114</f>
        <v>1422.2992000000004</v>
      </c>
      <c r="M131" s="4">
        <f t="shared" ref="M131:N131" si="262">+M114</f>
        <v>1422.2992000000004</v>
      </c>
      <c r="N131" s="4">
        <f t="shared" si="262"/>
        <v>1422.2992000000004</v>
      </c>
      <c r="O131" s="4">
        <f t="shared" si="261"/>
        <v>1422.2992000000004</v>
      </c>
    </row>
    <row r="132" spans="1:15">
      <c r="A132" s="2" t="s">
        <v>173</v>
      </c>
      <c r="B132" s="2"/>
      <c r="C132" s="4">
        <f t="shared" ref="C132:K132" si="263">+C130*1000/C102</f>
        <v>25.278448597706678</v>
      </c>
      <c r="D132" s="4">
        <f t="shared" si="263"/>
        <v>35.647414979692691</v>
      </c>
      <c r="E132" s="4">
        <f t="shared" ref="E132:F132" si="264">+E130*1000/E102</f>
        <v>35.647414979692691</v>
      </c>
      <c r="F132" s="4">
        <f t="shared" si="264"/>
        <v>35.647414979692691</v>
      </c>
      <c r="G132" s="4">
        <f t="shared" ref="G132" si="265">+G130*1000/G102</f>
        <v>35.647414979692691</v>
      </c>
      <c r="H132" s="4">
        <f t="shared" si="263"/>
        <v>25.278448597706678</v>
      </c>
      <c r="I132" s="4">
        <f t="shared" si="263"/>
        <v>25.278448597706678</v>
      </c>
      <c r="J132" s="4">
        <f t="shared" si="263"/>
        <v>25.278448597706678</v>
      </c>
      <c r="K132" s="4">
        <f t="shared" si="263"/>
        <v>25.278448597706678</v>
      </c>
      <c r="L132" s="4">
        <f t="shared" ref="L132:O132" si="266">+L130*1000/L102</f>
        <v>35.647414979692691</v>
      </c>
      <c r="M132" s="4">
        <f t="shared" ref="M132:N132" si="267">+M130*1000/M102</f>
        <v>35.647414979692691</v>
      </c>
      <c r="N132" s="4">
        <f t="shared" si="267"/>
        <v>35.647414979692691</v>
      </c>
      <c r="O132" s="4">
        <f t="shared" si="266"/>
        <v>35.647414979692691</v>
      </c>
    </row>
    <row r="133" spans="1:15">
      <c r="A133" s="2" t="s">
        <v>174</v>
      </c>
      <c r="B133" s="2"/>
      <c r="C133" s="4">
        <f t="shared" ref="C133:K133" si="268">+C131*1000/C102</f>
        <v>50.562513128354162</v>
      </c>
      <c r="D133" s="4">
        <f t="shared" si="268"/>
        <v>50.562513128354162</v>
      </c>
      <c r="E133" s="4">
        <f t="shared" ref="E133:F133" si="269">+E131*1000/E102</f>
        <v>50.562513128354162</v>
      </c>
      <c r="F133" s="4">
        <f t="shared" si="269"/>
        <v>50.562513128354162</v>
      </c>
      <c r="G133" s="4">
        <f t="shared" ref="G133" si="270">+G131*1000/G102</f>
        <v>50.562513128354162</v>
      </c>
      <c r="H133" s="4">
        <f t="shared" si="268"/>
        <v>50.562513128354162</v>
      </c>
      <c r="I133" s="4">
        <f t="shared" si="268"/>
        <v>50.562513128354162</v>
      </c>
      <c r="J133" s="4">
        <f t="shared" si="268"/>
        <v>50.562513128354162</v>
      </c>
      <c r="K133" s="4">
        <f t="shared" si="268"/>
        <v>50.562513128354162</v>
      </c>
      <c r="L133" s="4">
        <f t="shared" ref="L133:O133" si="271">+L131*1000/L102</f>
        <v>50.562513128354162</v>
      </c>
      <c r="M133" s="4">
        <f t="shared" ref="M133:N133" si="272">+M131*1000/M102</f>
        <v>50.562513128354162</v>
      </c>
      <c r="N133" s="4">
        <f t="shared" si="272"/>
        <v>50.562513128354162</v>
      </c>
      <c r="O133" s="4">
        <f t="shared" si="271"/>
        <v>50.562513128354162</v>
      </c>
    </row>
    <row r="134" spans="1:15">
      <c r="A134" s="2" t="s">
        <v>175</v>
      </c>
      <c r="B134" s="2"/>
      <c r="C134" s="4">
        <f t="shared" ref="C134:K134" si="273">+C132+C133</f>
        <v>75.84096172606084</v>
      </c>
      <c r="D134" s="4">
        <f t="shared" si="273"/>
        <v>86.209928108046853</v>
      </c>
      <c r="E134" s="4">
        <f t="shared" ref="E134:F134" si="274">+E132+E133</f>
        <v>86.209928108046853</v>
      </c>
      <c r="F134" s="4">
        <f t="shared" si="274"/>
        <v>86.209928108046853</v>
      </c>
      <c r="G134" s="4">
        <f t="shared" ref="G134" si="275">+G132+G133</f>
        <v>86.209928108046853</v>
      </c>
      <c r="H134" s="4">
        <f t="shared" si="273"/>
        <v>75.84096172606084</v>
      </c>
      <c r="I134" s="4">
        <f t="shared" si="273"/>
        <v>75.84096172606084</v>
      </c>
      <c r="J134" s="4">
        <f t="shared" si="273"/>
        <v>75.84096172606084</v>
      </c>
      <c r="K134" s="4">
        <f t="shared" si="273"/>
        <v>75.84096172606084</v>
      </c>
      <c r="L134" s="4">
        <f t="shared" ref="L134:O134" si="276">+L132+L133</f>
        <v>86.209928108046853</v>
      </c>
      <c r="M134" s="4">
        <f t="shared" ref="M134:N134" si="277">+M132+M133</f>
        <v>86.209928108046853</v>
      </c>
      <c r="N134" s="4">
        <f t="shared" si="277"/>
        <v>86.209928108046853</v>
      </c>
      <c r="O134" s="4">
        <f t="shared" si="276"/>
        <v>86.209928108046853</v>
      </c>
    </row>
    <row r="135" spans="1:15">
      <c r="A135" s="2" t="s">
        <v>176</v>
      </c>
      <c r="B135" s="2" t="s">
        <v>177</v>
      </c>
      <c r="C135" s="3">
        <f t="shared" ref="C135:O135" si="278">VS_kvæg_tot_omsat_lager</f>
        <v>0.50118257038654102</v>
      </c>
      <c r="D135" s="3">
        <f t="shared" si="278"/>
        <v>0.50118257038654102</v>
      </c>
      <c r="E135" s="3">
        <f t="shared" si="278"/>
        <v>0.50118257038654102</v>
      </c>
      <c r="F135" s="3">
        <f t="shared" si="278"/>
        <v>0.50118257038654102</v>
      </c>
      <c r="G135" s="3">
        <f t="shared" si="278"/>
        <v>0.50118257038654102</v>
      </c>
      <c r="H135" s="3">
        <f t="shared" si="278"/>
        <v>0.50118257038654102</v>
      </c>
      <c r="I135" s="3">
        <f t="shared" si="278"/>
        <v>0.50118257038654102</v>
      </c>
      <c r="J135" s="3">
        <f t="shared" si="278"/>
        <v>0.50118257038654102</v>
      </c>
      <c r="K135" s="3">
        <f t="shared" si="278"/>
        <v>0.50118257038654102</v>
      </c>
      <c r="L135" s="3">
        <f t="shared" si="278"/>
        <v>0.50118257038654102</v>
      </c>
      <c r="M135" s="3">
        <f t="shared" si="278"/>
        <v>0.50118257038654102</v>
      </c>
      <c r="N135" s="3">
        <f t="shared" si="278"/>
        <v>0.50118257038654102</v>
      </c>
      <c r="O135" s="3">
        <f t="shared" si="278"/>
        <v>0.50118257038654102</v>
      </c>
    </row>
    <row r="136" spans="1:15">
      <c r="A136" s="2" t="s">
        <v>178</v>
      </c>
      <c r="B136" s="2"/>
      <c r="C136" s="4">
        <f t="shared" ref="C136:K136" si="279">+C135*C132</f>
        <v>12.669117843582686</v>
      </c>
      <c r="D136" s="4">
        <f t="shared" si="279"/>
        <v>17.86586306715807</v>
      </c>
      <c r="E136" s="4">
        <f t="shared" ref="E136:F136" si="280">+E135*E132</f>
        <v>17.86586306715807</v>
      </c>
      <c r="F136" s="4">
        <f t="shared" si="280"/>
        <v>17.86586306715807</v>
      </c>
      <c r="G136" s="4">
        <f t="shared" ref="G136" si="281">+G135*G132</f>
        <v>17.86586306715807</v>
      </c>
      <c r="H136" s="4">
        <f t="shared" si="279"/>
        <v>12.669117843582686</v>
      </c>
      <c r="I136" s="4">
        <f t="shared" si="279"/>
        <v>12.669117843582686</v>
      </c>
      <c r="J136" s="4">
        <f t="shared" si="279"/>
        <v>12.669117843582686</v>
      </c>
      <c r="K136" s="4">
        <f t="shared" si="279"/>
        <v>12.669117843582686</v>
      </c>
      <c r="L136" s="4">
        <f t="shared" ref="L136:O136" si="282">+L135*L132</f>
        <v>17.86586306715807</v>
      </c>
      <c r="M136" s="4">
        <f t="shared" ref="M136:N136" si="283">+M135*M132</f>
        <v>17.86586306715807</v>
      </c>
      <c r="N136" s="4">
        <f t="shared" si="283"/>
        <v>17.86586306715807</v>
      </c>
      <c r="O136" s="4">
        <f t="shared" si="282"/>
        <v>17.86586306715807</v>
      </c>
    </row>
    <row r="137" spans="1:15">
      <c r="A137" s="2" t="s">
        <v>179</v>
      </c>
      <c r="B137" s="2"/>
      <c r="C137" s="4">
        <f t="shared" ref="C137:K137" si="284">+C133*C135</f>
        <v>25.341050294871764</v>
      </c>
      <c r="D137" s="4">
        <f t="shared" si="284"/>
        <v>25.341050294871764</v>
      </c>
      <c r="E137" s="4">
        <f t="shared" ref="E137:F137" si="285">+E133*E135</f>
        <v>25.341050294871764</v>
      </c>
      <c r="F137" s="4">
        <f t="shared" si="285"/>
        <v>25.341050294871764</v>
      </c>
      <c r="G137" s="4">
        <f t="shared" ref="G137" si="286">+G133*G135</f>
        <v>25.341050294871764</v>
      </c>
      <c r="H137" s="4">
        <f t="shared" si="284"/>
        <v>25.341050294871764</v>
      </c>
      <c r="I137" s="4">
        <f t="shared" si="284"/>
        <v>25.341050294871764</v>
      </c>
      <c r="J137" s="4">
        <f t="shared" si="284"/>
        <v>25.341050294871764</v>
      </c>
      <c r="K137" s="4">
        <f t="shared" si="284"/>
        <v>25.341050294871764</v>
      </c>
      <c r="L137" s="4">
        <f t="shared" ref="L137:O137" si="287">+L133*L135</f>
        <v>25.341050294871764</v>
      </c>
      <c r="M137" s="4">
        <f t="shared" ref="M137:N137" si="288">+M133*M135</f>
        <v>25.341050294871764</v>
      </c>
      <c r="N137" s="4">
        <f t="shared" si="288"/>
        <v>25.341050294871764</v>
      </c>
      <c r="O137" s="4">
        <f t="shared" si="287"/>
        <v>25.341050294871764</v>
      </c>
    </row>
    <row r="138" spans="1:15">
      <c r="A138" s="2" t="s">
        <v>180</v>
      </c>
      <c r="B138" s="2"/>
      <c r="C138" s="4">
        <f t="shared" ref="C138:M138" si="289">+C136/C73</f>
        <v>1.9003676765374029</v>
      </c>
      <c r="D138" s="4">
        <f t="shared" ref="D138:J138" si="290">+D136/D73</f>
        <v>2.6798794600737104</v>
      </c>
      <c r="E138" s="4">
        <f t="shared" ref="E138:F138" si="291">+E136/E73</f>
        <v>2.6798794600737104</v>
      </c>
      <c r="F138" s="4">
        <f t="shared" si="291"/>
        <v>2.6798794600737104</v>
      </c>
      <c r="G138" s="4">
        <f t="shared" ref="G138" si="292">+G136/G73</f>
        <v>2.6798794600737104</v>
      </c>
      <c r="H138" s="4">
        <f t="shared" ref="H138:I138" si="293">+H136/H73</f>
        <v>1.9003676765374029</v>
      </c>
      <c r="I138" s="4">
        <f t="shared" si="293"/>
        <v>1.9003676765374029</v>
      </c>
      <c r="J138" s="4">
        <f t="shared" si="290"/>
        <v>1.9003676765374029</v>
      </c>
      <c r="K138" s="4">
        <f t="shared" ref="K138" si="294">+K136/K73</f>
        <v>1.9003676765374029</v>
      </c>
      <c r="L138" s="4">
        <f t="shared" si="289"/>
        <v>2.6798794600737104</v>
      </c>
      <c r="M138" s="4">
        <f t="shared" si="289"/>
        <v>2.6798794600737104</v>
      </c>
      <c r="N138" s="4">
        <f t="shared" ref="N138:O138" si="295">+N136/N73</f>
        <v>2.6798794600737104</v>
      </c>
      <c r="O138" s="4">
        <f t="shared" si="295"/>
        <v>2.6798794600737104</v>
      </c>
    </row>
    <row r="139" spans="1:15">
      <c r="A139" s="2" t="s">
        <v>181</v>
      </c>
      <c r="B139" s="2"/>
      <c r="C139" s="4">
        <f t="shared" ref="C139:M139" si="296">+C137/C73</f>
        <v>3.8011575442307644</v>
      </c>
      <c r="D139" s="4">
        <f t="shared" ref="D139:J139" si="297">+D137/D73</f>
        <v>3.8011575442307644</v>
      </c>
      <c r="E139" s="4">
        <f t="shared" ref="E139:F139" si="298">+E137/E73</f>
        <v>3.8011575442307644</v>
      </c>
      <c r="F139" s="4">
        <f t="shared" si="298"/>
        <v>3.8011575442307644</v>
      </c>
      <c r="G139" s="4">
        <f t="shared" ref="G139" si="299">+G137/G73</f>
        <v>3.8011575442307644</v>
      </c>
      <c r="H139" s="4">
        <f t="shared" ref="H139:I139" si="300">+H137/H73</f>
        <v>3.8011575442307644</v>
      </c>
      <c r="I139" s="4">
        <f t="shared" si="300"/>
        <v>3.8011575442307644</v>
      </c>
      <c r="J139" s="4">
        <f t="shared" si="297"/>
        <v>3.8011575442307644</v>
      </c>
      <c r="K139" s="4">
        <f t="shared" ref="K139" si="301">+K137/K73</f>
        <v>3.8011575442307644</v>
      </c>
      <c r="L139" s="4">
        <f t="shared" si="296"/>
        <v>3.8011575442307644</v>
      </c>
      <c r="M139" s="4">
        <f t="shared" si="296"/>
        <v>3.8011575442307644</v>
      </c>
      <c r="N139" s="4">
        <f t="shared" ref="N139:O139" si="302">+N137/N73</f>
        <v>3.8011575442307644</v>
      </c>
      <c r="O139" s="4">
        <f t="shared" si="302"/>
        <v>3.8011575442307644</v>
      </c>
    </row>
    <row r="140" spans="1:15">
      <c r="A140" s="2" t="s">
        <v>166</v>
      </c>
      <c r="B140" s="2"/>
      <c r="C140" s="4">
        <f t="shared" ref="C140:O140" si="303">+SUM(C138)</f>
        <v>1.9003676765374029</v>
      </c>
      <c r="D140" s="4">
        <f t="shared" si="303"/>
        <v>2.6798794600737104</v>
      </c>
      <c r="E140" s="4">
        <f t="shared" ref="E140:F140" si="304">+SUM(E138)</f>
        <v>2.6798794600737104</v>
      </c>
      <c r="F140" s="4">
        <f t="shared" si="304"/>
        <v>2.6798794600737104</v>
      </c>
      <c r="G140" s="4">
        <f t="shared" ref="G140" si="305">+SUM(G138)</f>
        <v>2.6798794600737104</v>
      </c>
      <c r="H140" s="4">
        <f t="shared" si="303"/>
        <v>1.9003676765374029</v>
      </c>
      <c r="I140" s="4">
        <f t="shared" si="303"/>
        <v>1.9003676765374029</v>
      </c>
      <c r="J140" s="4">
        <f t="shared" si="303"/>
        <v>1.9003676765374029</v>
      </c>
      <c r="K140" s="4">
        <f t="shared" si="303"/>
        <v>1.9003676765374029</v>
      </c>
      <c r="L140" s="4">
        <f t="shared" si="303"/>
        <v>2.6798794600737104</v>
      </c>
      <c r="M140" s="4">
        <f t="shared" si="303"/>
        <v>2.6798794600737104</v>
      </c>
      <c r="N140" s="4">
        <f t="shared" si="303"/>
        <v>2.6798794600737104</v>
      </c>
      <c r="O140" s="4">
        <f t="shared" si="303"/>
        <v>2.6798794600737104</v>
      </c>
    </row>
    <row r="141" spans="1:1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</row>
    <row r="142" spans="1:15">
      <c r="A142" s="2" t="s">
        <v>221</v>
      </c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</row>
    <row r="143" spans="1:15">
      <c r="A143" s="2" t="s">
        <v>171</v>
      </c>
      <c r="B143" s="2"/>
      <c r="C143" s="4">
        <f t="shared" ref="C143:K143" si="306">+C113*C116</f>
        <v>711.07061325236089</v>
      </c>
      <c r="D143" s="4">
        <f t="shared" si="306"/>
        <v>1002.744655491678</v>
      </c>
      <c r="E143" s="4">
        <f t="shared" ref="E143:F143" si="307">+E113*E116</f>
        <v>1002.744655491678</v>
      </c>
      <c r="F143" s="4">
        <f t="shared" si="307"/>
        <v>1002.744655491678</v>
      </c>
      <c r="G143" s="4">
        <f t="shared" ref="G143" si="308">+G113*G116</f>
        <v>1002.744655491678</v>
      </c>
      <c r="H143" s="4">
        <f t="shared" si="306"/>
        <v>711.07061325236089</v>
      </c>
      <c r="I143" s="4">
        <f t="shared" si="306"/>
        <v>711.07061325236089</v>
      </c>
      <c r="J143" s="4">
        <f t="shared" si="306"/>
        <v>711.07061325236089</v>
      </c>
      <c r="K143" s="4">
        <f t="shared" si="306"/>
        <v>711.07061325236089</v>
      </c>
      <c r="L143" s="4">
        <f t="shared" ref="L143:O143" si="309">+L113*L116</f>
        <v>1002.744655491678</v>
      </c>
      <c r="M143" s="4">
        <f t="shared" ref="M143:N143" si="310">+M113*M116</f>
        <v>1002.744655491678</v>
      </c>
      <c r="N143" s="4">
        <f t="shared" si="310"/>
        <v>1002.744655491678</v>
      </c>
      <c r="O143" s="4">
        <f t="shared" si="309"/>
        <v>1002.744655491678</v>
      </c>
    </row>
    <row r="144" spans="1:15">
      <c r="A144" s="2" t="s">
        <v>172</v>
      </c>
      <c r="B144" s="2"/>
      <c r="C144" s="4">
        <f t="shared" ref="C144:K144" si="311">+C114</f>
        <v>1422.2992000000004</v>
      </c>
      <c r="D144" s="4">
        <f t="shared" si="311"/>
        <v>1422.2992000000004</v>
      </c>
      <c r="E144" s="4">
        <f t="shared" ref="E144:F144" si="312">+E114</f>
        <v>1422.2992000000004</v>
      </c>
      <c r="F144" s="4">
        <f t="shared" si="312"/>
        <v>1422.2992000000004</v>
      </c>
      <c r="G144" s="4">
        <f t="shared" ref="G144" si="313">+G114</f>
        <v>1422.2992000000004</v>
      </c>
      <c r="H144" s="4">
        <f t="shared" si="311"/>
        <v>1422.2992000000004</v>
      </c>
      <c r="I144" s="4">
        <f t="shared" si="311"/>
        <v>1422.2992000000004</v>
      </c>
      <c r="J144" s="4">
        <f t="shared" si="311"/>
        <v>1422.2992000000004</v>
      </c>
      <c r="K144" s="4">
        <f t="shared" si="311"/>
        <v>1422.2992000000004</v>
      </c>
      <c r="L144" s="4">
        <f t="shared" ref="L144:O144" si="314">+L114</f>
        <v>1422.2992000000004</v>
      </c>
      <c r="M144" s="4">
        <f t="shared" ref="M144:N144" si="315">+M114</f>
        <v>1422.2992000000004</v>
      </c>
      <c r="N144" s="4">
        <f t="shared" si="315"/>
        <v>1422.2992000000004</v>
      </c>
      <c r="O144" s="4">
        <f t="shared" si="314"/>
        <v>1422.2992000000004</v>
      </c>
    </row>
    <row r="145" spans="1:15">
      <c r="A145" s="2" t="s">
        <v>173</v>
      </c>
      <c r="B145" s="2"/>
      <c r="C145" s="4">
        <f t="shared" ref="C145:K145" si="316">+C143*1000/C102</f>
        <v>25.278448597706678</v>
      </c>
      <c r="D145" s="4">
        <f t="shared" si="316"/>
        <v>35.647414979692691</v>
      </c>
      <c r="E145" s="4">
        <f t="shared" ref="E145:F145" si="317">+E143*1000/E102</f>
        <v>35.647414979692691</v>
      </c>
      <c r="F145" s="4">
        <f t="shared" si="317"/>
        <v>35.647414979692691</v>
      </c>
      <c r="G145" s="4">
        <f t="shared" ref="G145" si="318">+G143*1000/G102</f>
        <v>35.647414979692691</v>
      </c>
      <c r="H145" s="4">
        <f t="shared" si="316"/>
        <v>25.278448597706678</v>
      </c>
      <c r="I145" s="4">
        <f t="shared" si="316"/>
        <v>25.278448597706678</v>
      </c>
      <c r="J145" s="4">
        <f t="shared" si="316"/>
        <v>25.278448597706678</v>
      </c>
      <c r="K145" s="4">
        <f t="shared" si="316"/>
        <v>25.278448597706678</v>
      </c>
      <c r="L145" s="4">
        <f t="shared" ref="L145:O145" si="319">+L143*1000/L102</f>
        <v>35.647414979692691</v>
      </c>
      <c r="M145" s="4">
        <f t="shared" ref="M145:N145" si="320">+M143*1000/M102</f>
        <v>35.647414979692691</v>
      </c>
      <c r="N145" s="4">
        <f t="shared" si="320"/>
        <v>35.647414979692691</v>
      </c>
      <c r="O145" s="4">
        <f t="shared" si="319"/>
        <v>35.647414979692691</v>
      </c>
    </row>
    <row r="146" spans="1:15">
      <c r="A146" s="2" t="s">
        <v>174</v>
      </c>
      <c r="B146" s="2"/>
      <c r="C146" s="4">
        <f t="shared" ref="C146:K146" si="321">+C144*1000/C102</f>
        <v>50.562513128354162</v>
      </c>
      <c r="D146" s="4">
        <f t="shared" si="321"/>
        <v>50.562513128354162</v>
      </c>
      <c r="E146" s="4">
        <f t="shared" ref="E146:F146" si="322">+E144*1000/E102</f>
        <v>50.562513128354162</v>
      </c>
      <c r="F146" s="4">
        <f t="shared" si="322"/>
        <v>50.562513128354162</v>
      </c>
      <c r="G146" s="4">
        <f t="shared" ref="G146" si="323">+G144*1000/G102</f>
        <v>50.562513128354162</v>
      </c>
      <c r="H146" s="4">
        <f t="shared" si="321"/>
        <v>50.562513128354162</v>
      </c>
      <c r="I146" s="4">
        <f t="shared" si="321"/>
        <v>50.562513128354162</v>
      </c>
      <c r="J146" s="4">
        <f t="shared" si="321"/>
        <v>50.562513128354162</v>
      </c>
      <c r="K146" s="4">
        <f t="shared" si="321"/>
        <v>50.562513128354162</v>
      </c>
      <c r="L146" s="4">
        <f t="shared" ref="L146:O146" si="324">+L144*1000/L102</f>
        <v>50.562513128354162</v>
      </c>
      <c r="M146" s="4">
        <f t="shared" ref="M146:N146" si="325">+M144*1000/M102</f>
        <v>50.562513128354162</v>
      </c>
      <c r="N146" s="4">
        <f t="shared" si="325"/>
        <v>50.562513128354162</v>
      </c>
      <c r="O146" s="4">
        <f t="shared" si="324"/>
        <v>50.562513128354162</v>
      </c>
    </row>
    <row r="147" spans="1:15">
      <c r="A147" s="2" t="s">
        <v>183</v>
      </c>
      <c r="B147" s="2"/>
      <c r="C147" s="4">
        <f t="shared" ref="C147:O147" si="326">+C104</f>
        <v>4.4117355048985116</v>
      </c>
      <c r="D147" s="4">
        <f t="shared" si="326"/>
        <v>4.4117355048985116</v>
      </c>
      <c r="E147" s="4">
        <f t="shared" ref="E147:F147" si="327">+E104</f>
        <v>4.4117355048985116</v>
      </c>
      <c r="F147" s="4">
        <f t="shared" si="327"/>
        <v>4.4117355048985116</v>
      </c>
      <c r="G147" s="4">
        <f t="shared" ref="G147" si="328">+G104</f>
        <v>4.4117355048985116</v>
      </c>
      <c r="H147" s="4">
        <f t="shared" si="326"/>
        <v>4.4117355048985116</v>
      </c>
      <c r="I147" s="4">
        <f t="shared" si="326"/>
        <v>4.4117355048985116</v>
      </c>
      <c r="J147" s="4">
        <f t="shared" si="326"/>
        <v>4.4117355048985116</v>
      </c>
      <c r="K147" s="4">
        <f t="shared" si="326"/>
        <v>4.4117355048985116</v>
      </c>
      <c r="L147" s="4">
        <f t="shared" si="326"/>
        <v>4.4117355048985116</v>
      </c>
      <c r="M147" s="4">
        <f t="shared" si="326"/>
        <v>4.4117355048985116</v>
      </c>
      <c r="N147" s="4">
        <f t="shared" si="326"/>
        <v>4.4117355048985116</v>
      </c>
      <c r="O147" s="4">
        <f t="shared" si="326"/>
        <v>4.4117355048985116</v>
      </c>
    </row>
    <row r="148" spans="1:15">
      <c r="A148" s="2" t="s">
        <v>222</v>
      </c>
      <c r="B148" s="2"/>
      <c r="C148" s="4">
        <f t="shared" ref="C148:O148" si="329">+C145+C146</f>
        <v>75.84096172606084</v>
      </c>
      <c r="D148" s="4">
        <f t="shared" si="329"/>
        <v>86.209928108046853</v>
      </c>
      <c r="E148" s="4">
        <f t="shared" ref="E148:F148" si="330">+E145+E146</f>
        <v>86.209928108046853</v>
      </c>
      <c r="F148" s="4">
        <f t="shared" si="330"/>
        <v>86.209928108046853</v>
      </c>
      <c r="G148" s="4">
        <f t="shared" ref="G148" si="331">+G145+G146</f>
        <v>86.209928108046853</v>
      </c>
      <c r="H148" s="4">
        <f t="shared" si="329"/>
        <v>75.84096172606084</v>
      </c>
      <c r="I148" s="4">
        <f t="shared" si="329"/>
        <v>75.84096172606084</v>
      </c>
      <c r="J148" s="4">
        <f t="shared" si="329"/>
        <v>75.84096172606084</v>
      </c>
      <c r="K148" s="4">
        <f t="shared" si="329"/>
        <v>75.84096172606084</v>
      </c>
      <c r="L148" s="4">
        <f t="shared" si="329"/>
        <v>86.209928108046853</v>
      </c>
      <c r="M148" s="4">
        <f t="shared" si="329"/>
        <v>86.209928108046853</v>
      </c>
      <c r="N148" s="4">
        <f t="shared" si="329"/>
        <v>86.209928108046853</v>
      </c>
      <c r="O148" s="4">
        <f t="shared" si="329"/>
        <v>86.209928108046853</v>
      </c>
    </row>
    <row r="149" spans="1:15">
      <c r="A149" s="2" t="s">
        <v>223</v>
      </c>
      <c r="B149" s="2"/>
      <c r="C149" s="4">
        <f t="shared" ref="C149:O149" si="332">+C145+C146+C147</f>
        <v>80.252697230959356</v>
      </c>
      <c r="D149" s="4">
        <f t="shared" si="332"/>
        <v>90.621663612945369</v>
      </c>
      <c r="E149" s="4">
        <f t="shared" ref="E149:F149" si="333">+E145+E146+E147</f>
        <v>90.621663612945369</v>
      </c>
      <c r="F149" s="4">
        <f t="shared" si="333"/>
        <v>90.621663612945369</v>
      </c>
      <c r="G149" s="4">
        <f t="shared" ref="G149" si="334">+G145+G146+G147</f>
        <v>90.621663612945369</v>
      </c>
      <c r="H149" s="4">
        <f t="shared" si="332"/>
        <v>80.252697230959356</v>
      </c>
      <c r="I149" s="4">
        <f t="shared" si="332"/>
        <v>80.252697230959356</v>
      </c>
      <c r="J149" s="4">
        <f t="shared" si="332"/>
        <v>80.252697230959356</v>
      </c>
      <c r="K149" s="4">
        <f t="shared" si="332"/>
        <v>80.252697230959356</v>
      </c>
      <c r="L149" s="4">
        <f t="shared" si="332"/>
        <v>90.621663612945369</v>
      </c>
      <c r="M149" s="4">
        <f t="shared" si="332"/>
        <v>90.621663612945369</v>
      </c>
      <c r="N149" s="4">
        <f t="shared" si="332"/>
        <v>90.621663612945369</v>
      </c>
      <c r="O149" s="4">
        <f t="shared" si="332"/>
        <v>90.621663612945369</v>
      </c>
    </row>
    <row r="150" spans="1:15">
      <c r="A150" s="2" t="s">
        <v>186</v>
      </c>
      <c r="B150" s="32" t="s">
        <v>224</v>
      </c>
      <c r="C150" s="3">
        <v>0.62</v>
      </c>
      <c r="D150" s="3">
        <v>0.62</v>
      </c>
      <c r="E150" s="3">
        <v>0.62</v>
      </c>
      <c r="F150" s="3">
        <v>0.62</v>
      </c>
      <c r="G150" s="3">
        <v>0.62</v>
      </c>
      <c r="H150" s="3">
        <v>0.62</v>
      </c>
      <c r="I150" s="3">
        <v>0.62</v>
      </c>
      <c r="J150" s="3">
        <v>0.62</v>
      </c>
      <c r="K150" s="3">
        <v>0.62</v>
      </c>
      <c r="L150" s="3">
        <v>0.62</v>
      </c>
      <c r="M150" s="3">
        <v>0.62</v>
      </c>
      <c r="N150" s="3">
        <v>0.62</v>
      </c>
      <c r="O150" s="3">
        <v>0.62</v>
      </c>
    </row>
    <row r="151" spans="1:15">
      <c r="A151" s="2" t="s">
        <v>188</v>
      </c>
      <c r="B151" s="2"/>
      <c r="C151" s="3">
        <v>267</v>
      </c>
      <c r="D151" s="3">
        <v>267</v>
      </c>
      <c r="E151" s="3">
        <v>267</v>
      </c>
      <c r="F151" s="3">
        <v>267</v>
      </c>
      <c r="G151" s="3">
        <v>267</v>
      </c>
      <c r="H151" s="3">
        <v>267</v>
      </c>
      <c r="I151" s="3">
        <v>267</v>
      </c>
      <c r="J151" s="3">
        <v>267</v>
      </c>
      <c r="K151" s="3">
        <v>267</v>
      </c>
      <c r="L151" s="3">
        <v>267</v>
      </c>
      <c r="M151" s="3">
        <v>267</v>
      </c>
      <c r="N151" s="3">
        <v>267</v>
      </c>
      <c r="O151" s="3">
        <v>267</v>
      </c>
    </row>
    <row r="152" spans="1:15">
      <c r="A152" s="2" t="s">
        <v>189</v>
      </c>
      <c r="B152" s="2"/>
      <c r="C152" s="3">
        <v>0.55000000000000004</v>
      </c>
      <c r="D152" s="3">
        <v>0.55000000000000004</v>
      </c>
      <c r="E152" s="3">
        <v>0.55000000000000004</v>
      </c>
      <c r="F152" s="3">
        <v>0.55000000000000004</v>
      </c>
      <c r="G152" s="3">
        <v>0.55000000000000004</v>
      </c>
      <c r="H152" s="3">
        <v>0.55000000000000004</v>
      </c>
      <c r="I152" s="3">
        <v>0.55000000000000004</v>
      </c>
      <c r="J152" s="3">
        <v>0.55000000000000004</v>
      </c>
      <c r="K152" s="3">
        <v>0.55000000000000004</v>
      </c>
      <c r="L152" s="3">
        <v>0.55000000000000004</v>
      </c>
      <c r="M152" s="3">
        <v>0.55000000000000004</v>
      </c>
      <c r="N152" s="3">
        <v>0.55000000000000004</v>
      </c>
      <c r="O152" s="3">
        <v>0.55000000000000004</v>
      </c>
    </row>
    <row r="153" spans="1:15">
      <c r="A153" s="2" t="s">
        <v>190</v>
      </c>
      <c r="B153" s="2"/>
      <c r="C153" s="3">
        <v>0.71699999999999997</v>
      </c>
      <c r="D153" s="3">
        <v>0.71699999999999997</v>
      </c>
      <c r="E153" s="3">
        <v>0.71699999999999997</v>
      </c>
      <c r="F153" s="3">
        <v>0.71699999999999997</v>
      </c>
      <c r="G153" s="3">
        <v>0.71699999999999997</v>
      </c>
      <c r="H153" s="3">
        <v>0.71699999999999997</v>
      </c>
      <c r="I153" s="3">
        <v>0.71699999999999997</v>
      </c>
      <c r="J153" s="3">
        <v>0.71699999999999997</v>
      </c>
      <c r="K153" s="3">
        <v>0.71699999999999997</v>
      </c>
      <c r="L153" s="3">
        <v>0.71699999999999997</v>
      </c>
      <c r="M153" s="3">
        <v>0.71699999999999997</v>
      </c>
      <c r="N153" s="3">
        <v>0.71699999999999997</v>
      </c>
      <c r="O153" s="3">
        <v>0.71699999999999997</v>
      </c>
    </row>
    <row r="154" spans="1:15">
      <c r="A154" s="2" t="s">
        <v>191</v>
      </c>
      <c r="B154" s="2"/>
      <c r="C154" s="4">
        <f t="shared" ref="C154:K154" si="335">+C151*C153/1000</f>
        <v>0.191439</v>
      </c>
      <c r="D154" s="4">
        <f t="shared" si="335"/>
        <v>0.191439</v>
      </c>
      <c r="E154" s="4">
        <f t="shared" ref="E154:F154" si="336">+E151*E153/1000</f>
        <v>0.191439</v>
      </c>
      <c r="F154" s="4">
        <f t="shared" si="336"/>
        <v>0.191439</v>
      </c>
      <c r="G154" s="4">
        <f t="shared" ref="G154" si="337">+G151*G153/1000</f>
        <v>0.191439</v>
      </c>
      <c r="H154" s="4">
        <f t="shared" si="335"/>
        <v>0.191439</v>
      </c>
      <c r="I154" s="4">
        <f t="shared" si="335"/>
        <v>0.191439</v>
      </c>
      <c r="J154" s="4">
        <f t="shared" si="335"/>
        <v>0.191439</v>
      </c>
      <c r="K154" s="4">
        <f t="shared" si="335"/>
        <v>0.191439</v>
      </c>
      <c r="L154" s="4">
        <f t="shared" ref="L154:O154" si="338">+L151*L153/1000</f>
        <v>0.191439</v>
      </c>
      <c r="M154" s="4">
        <f t="shared" ref="M154:N154" si="339">+M151*M153/1000</f>
        <v>0.191439</v>
      </c>
      <c r="N154" s="4">
        <f t="shared" si="339"/>
        <v>0.191439</v>
      </c>
      <c r="O154" s="4">
        <f t="shared" si="338"/>
        <v>0.191439</v>
      </c>
    </row>
    <row r="155" spans="1:15">
      <c r="A155" s="2" t="s">
        <v>192</v>
      </c>
      <c r="B155" s="2"/>
      <c r="C155" s="26">
        <f t="shared" ref="C155:O155" si="340">+C154*C148</f>
        <v>14.518917871875361</v>
      </c>
      <c r="D155" s="26">
        <f t="shared" si="340"/>
        <v>16.503942427076382</v>
      </c>
      <c r="E155" s="26">
        <f>+E154*E148</f>
        <v>16.503942427076382</v>
      </c>
      <c r="F155" s="26">
        <f t="shared" ref="E155:F155" si="341">+F154*F148</f>
        <v>16.503942427076382</v>
      </c>
      <c r="G155" s="26">
        <f t="shared" ref="G155" si="342">+G154*G148</f>
        <v>16.503942427076382</v>
      </c>
      <c r="H155" s="26">
        <f t="shared" si="340"/>
        <v>14.518917871875361</v>
      </c>
      <c r="I155" s="26">
        <f t="shared" si="340"/>
        <v>14.518917871875361</v>
      </c>
      <c r="J155" s="26">
        <f t="shared" si="340"/>
        <v>14.518917871875361</v>
      </c>
      <c r="K155" s="26">
        <f t="shared" si="340"/>
        <v>14.518917871875361</v>
      </c>
      <c r="L155" s="26">
        <f t="shared" si="340"/>
        <v>16.503942427076382</v>
      </c>
      <c r="M155" s="26">
        <f t="shared" si="340"/>
        <v>16.503942427076382</v>
      </c>
      <c r="N155" s="26">
        <f t="shared" si="340"/>
        <v>16.503942427076382</v>
      </c>
      <c r="O155" s="26">
        <f t="shared" si="340"/>
        <v>16.503942427076382</v>
      </c>
    </row>
    <row r="156" spans="1:15">
      <c r="A156" s="2" t="s">
        <v>193</v>
      </c>
      <c r="B156" s="2"/>
      <c r="C156" s="26">
        <f t="shared" ref="C156:O156" si="343">+C154*C149</f>
        <v>15.363496105197628</v>
      </c>
      <c r="D156" s="26">
        <f t="shared" si="343"/>
        <v>17.348520660398648</v>
      </c>
      <c r="E156" s="26">
        <f>+E154*E149</f>
        <v>17.348520660398648</v>
      </c>
      <c r="F156" s="26">
        <f t="shared" ref="E156:F156" si="344">+F154*F149</f>
        <v>17.348520660398648</v>
      </c>
      <c r="G156" s="26">
        <f t="shared" ref="G156" si="345">+G154*G149</f>
        <v>17.348520660398648</v>
      </c>
      <c r="H156" s="26">
        <f t="shared" si="343"/>
        <v>15.363496105197628</v>
      </c>
      <c r="I156" s="26">
        <f t="shared" si="343"/>
        <v>15.363496105197628</v>
      </c>
      <c r="J156" s="26">
        <f t="shared" si="343"/>
        <v>15.363496105197628</v>
      </c>
      <c r="K156" s="26">
        <f t="shared" si="343"/>
        <v>15.363496105197628</v>
      </c>
      <c r="L156" s="26">
        <f t="shared" si="343"/>
        <v>17.348520660398648</v>
      </c>
      <c r="M156" s="26">
        <f t="shared" si="343"/>
        <v>17.348520660398648</v>
      </c>
      <c r="N156" s="26">
        <f t="shared" si="343"/>
        <v>17.348520660398648</v>
      </c>
      <c r="O156" s="26">
        <f t="shared" si="343"/>
        <v>17.348520660398648</v>
      </c>
    </row>
    <row r="157" spans="1:15">
      <c r="A157" s="2" t="s">
        <v>195</v>
      </c>
      <c r="B157" s="2"/>
      <c r="C157" s="4">
        <f t="shared" ref="C157:K157" si="346">+C149*(1-C150)</f>
        <v>30.496024947764557</v>
      </c>
      <c r="D157" s="4">
        <f t="shared" si="346"/>
        <v>34.43623217291924</v>
      </c>
      <c r="E157" s="4">
        <f t="shared" ref="E157:F157" si="347">+E149*(1-E150)</f>
        <v>34.43623217291924</v>
      </c>
      <c r="F157" s="4">
        <f t="shared" si="347"/>
        <v>34.43623217291924</v>
      </c>
      <c r="G157" s="4">
        <f t="shared" ref="G157" si="348">+G149*(1-G150)</f>
        <v>34.43623217291924</v>
      </c>
      <c r="H157" s="4">
        <f t="shared" si="346"/>
        <v>30.496024947764557</v>
      </c>
      <c r="I157" s="4">
        <f t="shared" si="346"/>
        <v>30.496024947764557</v>
      </c>
      <c r="J157" s="4">
        <f t="shared" si="346"/>
        <v>30.496024947764557</v>
      </c>
      <c r="K157" s="4">
        <f t="shared" si="346"/>
        <v>30.496024947764557</v>
      </c>
      <c r="L157" s="4">
        <f t="shared" ref="L157:O157" si="349">+L149*(1-L150)</f>
        <v>34.43623217291924</v>
      </c>
      <c r="M157" s="4">
        <f t="shared" ref="M157:N157" si="350">+M149*(1-M150)</f>
        <v>34.43623217291924</v>
      </c>
      <c r="N157" s="4">
        <f t="shared" si="350"/>
        <v>34.43623217291924</v>
      </c>
      <c r="O157" s="4">
        <f t="shared" si="349"/>
        <v>34.43623217291924</v>
      </c>
    </row>
    <row r="158" spans="1:15">
      <c r="A158" s="2" t="s">
        <v>196</v>
      </c>
      <c r="B158" s="2" t="s">
        <v>225</v>
      </c>
      <c r="C158" s="3">
        <f t="shared" ref="C158:O158" si="351">+VS_tot_omsat_lager_afg</f>
        <v>0.13092377276210895</v>
      </c>
      <c r="D158" s="3">
        <f t="shared" si="351"/>
        <v>0.13092377276210895</v>
      </c>
      <c r="E158" s="3">
        <f t="shared" si="351"/>
        <v>0.13092377276210895</v>
      </c>
      <c r="F158" s="3">
        <f t="shared" si="351"/>
        <v>0.13092377276210895</v>
      </c>
      <c r="G158" s="3">
        <f t="shared" si="351"/>
        <v>0.13092377276210895</v>
      </c>
      <c r="H158" s="3">
        <f t="shared" si="351"/>
        <v>0.13092377276210895</v>
      </c>
      <c r="I158" s="3">
        <f t="shared" si="351"/>
        <v>0.13092377276210895</v>
      </c>
      <c r="J158" s="3">
        <f t="shared" si="351"/>
        <v>0.13092377276210895</v>
      </c>
      <c r="K158" s="3">
        <f t="shared" si="351"/>
        <v>0.13092377276210895</v>
      </c>
      <c r="L158" s="3">
        <f t="shared" si="351"/>
        <v>0.13092377276210895</v>
      </c>
      <c r="M158" s="3">
        <f t="shared" si="351"/>
        <v>0.13092377276210895</v>
      </c>
      <c r="N158" s="3">
        <f t="shared" si="351"/>
        <v>0.13092377276210895</v>
      </c>
      <c r="O158" s="3">
        <f t="shared" si="351"/>
        <v>0.13092377276210895</v>
      </c>
    </row>
    <row r="159" spans="1:15">
      <c r="A159" s="2" t="s">
        <v>198</v>
      </c>
      <c r="B159" s="2"/>
      <c r="C159" s="4">
        <f t="shared" ref="C159:K159" si="352">+C157*C158</f>
        <v>3.9926546404087322</v>
      </c>
      <c r="D159" s="4">
        <f t="shared" si="352"/>
        <v>4.5085214357905041</v>
      </c>
      <c r="E159" s="4">
        <f t="shared" ref="E159:F159" si="353">+E157*E158</f>
        <v>4.5085214357905041</v>
      </c>
      <c r="F159" s="4">
        <f t="shared" si="353"/>
        <v>4.5085214357905041</v>
      </c>
      <c r="G159" s="4">
        <f t="shared" ref="G159" si="354">+G157*G158</f>
        <v>4.5085214357905041</v>
      </c>
      <c r="H159" s="4">
        <f t="shared" si="352"/>
        <v>3.9926546404087322</v>
      </c>
      <c r="I159" s="4">
        <f t="shared" si="352"/>
        <v>3.9926546404087322</v>
      </c>
      <c r="J159" s="4">
        <f t="shared" si="352"/>
        <v>3.9926546404087322</v>
      </c>
      <c r="K159" s="4">
        <f t="shared" si="352"/>
        <v>3.9926546404087322</v>
      </c>
      <c r="L159" s="4">
        <f t="shared" ref="L159:O159" si="355">+L157*L158</f>
        <v>4.5085214357905041</v>
      </c>
      <c r="M159" s="4">
        <f t="shared" ref="M159:N159" si="356">+M157*M158</f>
        <v>4.5085214357905041</v>
      </c>
      <c r="N159" s="4">
        <f t="shared" si="356"/>
        <v>4.5085214357905041</v>
      </c>
      <c r="O159" s="4">
        <f t="shared" si="355"/>
        <v>4.5085214357905041</v>
      </c>
    </row>
    <row r="160" spans="1:15">
      <c r="A160" s="2" t="s">
        <v>166</v>
      </c>
      <c r="B160" s="2"/>
      <c r="C160" s="4">
        <f t="shared" ref="C160:K160" si="357">+C159/C74</f>
        <v>0.2395592784245239</v>
      </c>
      <c r="D160" s="4">
        <f t="shared" si="357"/>
        <v>0.27051128614743025</v>
      </c>
      <c r="E160" s="4">
        <f t="shared" ref="E160:F160" si="358">+E159/E74</f>
        <v>0.27051128614743025</v>
      </c>
      <c r="F160" s="4">
        <f t="shared" si="358"/>
        <v>0.27051128614743025</v>
      </c>
      <c r="G160" s="4">
        <f t="shared" ref="G160" si="359">+G159/G74</f>
        <v>0.27051128614743025</v>
      </c>
      <c r="H160" s="4">
        <f t="shared" si="357"/>
        <v>0.2395592784245239</v>
      </c>
      <c r="I160" s="4">
        <f t="shared" si="357"/>
        <v>0.2395592784245239</v>
      </c>
      <c r="J160" s="4">
        <f t="shared" si="357"/>
        <v>0.2395592784245239</v>
      </c>
      <c r="K160" s="4">
        <f t="shared" si="357"/>
        <v>0.2395592784245239</v>
      </c>
      <c r="L160" s="4">
        <f t="shared" ref="L160:O160" si="360">+L159/L74</f>
        <v>0.27051128614743025</v>
      </c>
      <c r="M160" s="4">
        <f t="shared" ref="M160:N160" si="361">+M159/M74</f>
        <v>0.27051128614743025</v>
      </c>
      <c r="N160" s="4">
        <f t="shared" si="361"/>
        <v>0.27051128614743025</v>
      </c>
      <c r="O160" s="4">
        <f t="shared" si="360"/>
        <v>0.27051128614743025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73"/>
  <sheetViews>
    <sheetView workbookViewId="0">
      <selection activeCell="H8" sqref="H8"/>
    </sheetView>
  </sheetViews>
  <sheetFormatPr defaultColWidth="12.5703125" defaultRowHeight="15"/>
  <cols>
    <col min="1" max="1" width="18" bestFit="1" customWidth="1"/>
    <col min="5" max="5" width="15" bestFit="1" customWidth="1"/>
    <col min="6" max="6" width="12" bestFit="1" customWidth="1"/>
    <col min="7" max="7" width="16.28515625" bestFit="1" customWidth="1"/>
    <col min="8" max="19" width="8.5703125" customWidth="1"/>
  </cols>
  <sheetData>
    <row r="1" spans="1:20">
      <c r="A1" t="s">
        <v>226</v>
      </c>
      <c r="B1" s="1">
        <v>31.3</v>
      </c>
      <c r="C1" t="s">
        <v>100</v>
      </c>
      <c r="D1" s="1">
        <v>81000</v>
      </c>
      <c r="E1" t="s">
        <v>102</v>
      </c>
      <c r="F1" s="1">
        <v>8.31</v>
      </c>
    </row>
    <row r="2" spans="1:20">
      <c r="A2" t="s">
        <v>227</v>
      </c>
      <c r="B2" s="1">
        <v>0.45</v>
      </c>
      <c r="C2" t="s">
        <v>228</v>
      </c>
      <c r="D2" s="1">
        <v>4</v>
      </c>
      <c r="E2" t="s">
        <v>229</v>
      </c>
      <c r="F2" s="1">
        <v>6.67</v>
      </c>
    </row>
    <row r="4" spans="1:20">
      <c r="A4" t="s">
        <v>230</v>
      </c>
    </row>
    <row r="5" spans="1:20">
      <c r="A5" t="s">
        <v>231</v>
      </c>
      <c r="B5" t="s">
        <v>232</v>
      </c>
      <c r="C5" t="s">
        <v>233</v>
      </c>
      <c r="D5" t="s">
        <v>234</v>
      </c>
      <c r="E5" t="s">
        <v>235</v>
      </c>
      <c r="G5" t="s">
        <v>231</v>
      </c>
      <c r="H5">
        <v>5</v>
      </c>
      <c r="I5">
        <v>6</v>
      </c>
      <c r="J5">
        <v>7</v>
      </c>
      <c r="K5">
        <v>8</v>
      </c>
      <c r="L5">
        <v>9</v>
      </c>
      <c r="M5">
        <v>10</v>
      </c>
      <c r="N5">
        <v>11</v>
      </c>
      <c r="O5">
        <v>12</v>
      </c>
      <c r="P5">
        <v>1</v>
      </c>
      <c r="Q5">
        <v>2</v>
      </c>
      <c r="R5">
        <v>3</v>
      </c>
      <c r="S5">
        <v>4</v>
      </c>
    </row>
    <row r="6" spans="1:20">
      <c r="A6">
        <v>1</v>
      </c>
      <c r="B6">
        <v>1.5</v>
      </c>
      <c r="C6">
        <v>8.43</v>
      </c>
      <c r="D6" s="7">
        <v>1</v>
      </c>
      <c r="E6" s="11">
        <f>+(1-EXP(Ln_A-E_a/(R_*(C6+273.15)))*VS_tot_CH4*24/1000)^30</f>
        <v>0.83966651849357965</v>
      </c>
      <c r="G6">
        <v>4</v>
      </c>
      <c r="H6">
        <v>1</v>
      </c>
    </row>
    <row r="7" spans="1:20">
      <c r="A7">
        <v>2</v>
      </c>
      <c r="B7">
        <v>1.2</v>
      </c>
      <c r="C7">
        <v>5.7069999999999999</v>
      </c>
      <c r="D7" s="7">
        <v>1</v>
      </c>
      <c r="E7" s="11">
        <f t="shared" ref="E7:E17" si="0">+(1-EXP(Ln_A-E_a/(R_*(C7+273.15)))*VS_tot_CH4*24/1000)^30</f>
        <v>0.88291711536767625</v>
      </c>
      <c r="G7">
        <v>5</v>
      </c>
      <c r="H7" s="8">
        <f>+LOOKUP($G7,Måned_VS_tot_t30)*H6</f>
        <v>0.7767201383172383</v>
      </c>
      <c r="I7" s="8">
        <v>1</v>
      </c>
      <c r="J7" s="8"/>
      <c r="K7" s="8"/>
      <c r="L7" s="8"/>
      <c r="M7" s="8"/>
      <c r="N7" s="8"/>
      <c r="O7" s="8"/>
      <c r="P7" s="8"/>
      <c r="Q7" s="8"/>
      <c r="R7" s="8"/>
      <c r="S7" s="8"/>
      <c r="T7" s="8"/>
    </row>
    <row r="8" spans="1:20">
      <c r="A8">
        <v>3</v>
      </c>
      <c r="B8">
        <v>3</v>
      </c>
      <c r="C8">
        <v>6.0670000000000002</v>
      </c>
      <c r="D8" s="7">
        <v>1</v>
      </c>
      <c r="E8" s="11">
        <f t="shared" si="0"/>
        <v>0.87785241670175851</v>
      </c>
      <c r="G8">
        <v>6</v>
      </c>
      <c r="H8" s="8">
        <f t="shared" ref="H8:H18" si="1">+LOOKUP($G8,Måned_VS_tot_t30)*H7</f>
        <v>0.51183575687765859</v>
      </c>
      <c r="I8" s="8">
        <f t="shared" ref="I8:I18" si="2">+LOOKUP($G8,Måned_VS_tot_t30)*I7</f>
        <v>0.65897062742128598</v>
      </c>
      <c r="J8" s="8">
        <v>1</v>
      </c>
      <c r="K8" s="8"/>
      <c r="L8" s="8"/>
      <c r="M8" s="8"/>
      <c r="N8" s="8"/>
      <c r="O8" s="8"/>
      <c r="P8" s="8"/>
      <c r="Q8" s="8"/>
      <c r="R8" s="8"/>
      <c r="S8" s="8"/>
      <c r="T8" s="8"/>
    </row>
    <row r="9" spans="1:20">
      <c r="A9">
        <v>4</v>
      </c>
      <c r="B9">
        <v>7.5</v>
      </c>
      <c r="C9">
        <v>8.4269999999999996</v>
      </c>
      <c r="D9" s="7">
        <v>1</v>
      </c>
      <c r="E9" s="11">
        <f t="shared" si="0"/>
        <v>0.83972078482117551</v>
      </c>
      <c r="G9">
        <v>7</v>
      </c>
      <c r="H9" s="8">
        <f t="shared" si="1"/>
        <v>0.2691441340483498</v>
      </c>
      <c r="I9" s="8">
        <f t="shared" si="2"/>
        <v>0.34651365501021991</v>
      </c>
      <c r="J9" s="8">
        <f t="shared" ref="J9:J18" si="3">+LOOKUP($G9,Måned_VS_tot_t30)*J8</f>
        <v>0.52584081989543752</v>
      </c>
      <c r="K9" s="8">
        <v>1</v>
      </c>
      <c r="L9" s="8"/>
      <c r="M9" s="8"/>
      <c r="N9" s="8"/>
      <c r="O9" s="8"/>
      <c r="P9" s="8"/>
      <c r="Q9" s="8"/>
      <c r="R9" s="8"/>
      <c r="S9" s="8"/>
      <c r="T9" s="8"/>
    </row>
    <row r="10" spans="1:20">
      <c r="A10">
        <v>5</v>
      </c>
      <c r="B10">
        <v>11.4</v>
      </c>
      <c r="C10">
        <v>11.451000000000001</v>
      </c>
      <c r="D10" s="7">
        <v>1</v>
      </c>
      <c r="E10" s="11">
        <f t="shared" si="0"/>
        <v>0.7767201383172383</v>
      </c>
      <c r="G10">
        <v>8</v>
      </c>
      <c r="H10" s="8">
        <f t="shared" si="1"/>
        <v>0.1436142602631221</v>
      </c>
      <c r="I10" s="8">
        <f t="shared" si="2"/>
        <v>0.1848983349063949</v>
      </c>
      <c r="J10" s="8">
        <f t="shared" si="3"/>
        <v>0.28058661071123536</v>
      </c>
      <c r="K10" s="8">
        <f t="shared" ref="K10:K18" si="4">+LOOKUP($G10,Måned_VS_tot_t30)*K9</f>
        <v>0.53359609998902235</v>
      </c>
      <c r="L10" s="8">
        <v>1</v>
      </c>
      <c r="M10" s="8"/>
      <c r="N10" s="8"/>
      <c r="O10" s="8"/>
      <c r="P10" s="8"/>
      <c r="Q10" s="8"/>
      <c r="R10" s="8"/>
      <c r="S10" s="8"/>
      <c r="T10" s="8"/>
    </row>
    <row r="11" spans="1:20">
      <c r="A11">
        <v>6</v>
      </c>
      <c r="B11">
        <v>14.6</v>
      </c>
      <c r="C11">
        <v>15.654</v>
      </c>
      <c r="D11" s="7">
        <v>1</v>
      </c>
      <c r="E11" s="11">
        <f t="shared" si="0"/>
        <v>0.65897062742128598</v>
      </c>
      <c r="G11">
        <v>9</v>
      </c>
      <c r="H11" s="8">
        <f t="shared" si="1"/>
        <v>8.1857880433454738E-2</v>
      </c>
      <c r="I11" s="8">
        <f t="shared" si="2"/>
        <v>0.1053891567827758</v>
      </c>
      <c r="J11" s="8">
        <f t="shared" si="3"/>
        <v>0.15992997623458494</v>
      </c>
      <c r="K11" s="8">
        <f t="shared" si="4"/>
        <v>0.3041414249019061</v>
      </c>
      <c r="L11" s="8">
        <f t="shared" ref="L11:L18" si="5">+LOOKUP($G11,Måned_VS_tot_t30)*L10</f>
        <v>0.56998434753957761</v>
      </c>
      <c r="M11" s="8">
        <v>1</v>
      </c>
      <c r="N11" s="8"/>
      <c r="O11" s="8"/>
      <c r="P11" s="8"/>
      <c r="Q11" s="8"/>
      <c r="R11" s="8"/>
      <c r="S11" s="8"/>
      <c r="T11" s="8"/>
    </row>
    <row r="12" spans="1:20">
      <c r="A12">
        <v>7</v>
      </c>
      <c r="B12">
        <v>17.399999999999999</v>
      </c>
      <c r="C12">
        <v>19.37</v>
      </c>
      <c r="D12" s="7">
        <v>1</v>
      </c>
      <c r="E12" s="11">
        <f t="shared" si="0"/>
        <v>0.52584081989543752</v>
      </c>
      <c r="G12">
        <v>10</v>
      </c>
      <c r="H12" s="8">
        <f t="shared" si="1"/>
        <v>5.5815071728743747E-2</v>
      </c>
      <c r="I12" s="8">
        <f t="shared" si="2"/>
        <v>7.185995183499029E-2</v>
      </c>
      <c r="J12" s="8">
        <f t="shared" si="3"/>
        <v>0.10904879344348918</v>
      </c>
      <c r="K12" s="8">
        <f t="shared" si="4"/>
        <v>0.20737985587572555</v>
      </c>
      <c r="L12" s="8">
        <f t="shared" si="5"/>
        <v>0.38864574887258729</v>
      </c>
      <c r="M12" s="8">
        <f t="shared" ref="M12:M18" si="6">+LOOKUP($G12,Måned_VS_tot_t30)*M11</f>
        <v>0.6818533711499879</v>
      </c>
      <c r="N12" s="8">
        <v>1</v>
      </c>
      <c r="O12" s="8"/>
      <c r="P12" s="8"/>
      <c r="Q12" s="8"/>
      <c r="R12" s="8"/>
      <c r="S12" s="8"/>
      <c r="T12" s="8"/>
    </row>
    <row r="13" spans="1:20">
      <c r="A13">
        <v>8</v>
      </c>
      <c r="B13">
        <v>17.2</v>
      </c>
      <c r="C13">
        <v>19.170000000000002</v>
      </c>
      <c r="D13" s="7">
        <v>1</v>
      </c>
      <c r="E13" s="11">
        <f t="shared" si="0"/>
        <v>0.53359609998902235</v>
      </c>
      <c r="G13">
        <v>11</v>
      </c>
      <c r="H13" s="8">
        <f t="shared" si="1"/>
        <v>4.1931154699492025E-2</v>
      </c>
      <c r="I13" s="8">
        <f t="shared" si="2"/>
        <v>5.3984894469629348E-2</v>
      </c>
      <c r="J13" s="8">
        <f t="shared" si="3"/>
        <v>8.1923066405684128E-2</v>
      </c>
      <c r="K13" s="8">
        <f t="shared" si="4"/>
        <v>0.15579442163119703</v>
      </c>
      <c r="L13" s="8">
        <f t="shared" si="5"/>
        <v>0.29197069025504907</v>
      </c>
      <c r="M13" s="8">
        <f t="shared" si="6"/>
        <v>0.512243347585568</v>
      </c>
      <c r="N13" s="8">
        <f t="shared" ref="N13:N18" si="7">+LOOKUP($G13,Måned_VS_tot_t30)*N12</f>
        <v>0.75125147027085593</v>
      </c>
      <c r="O13" s="8">
        <v>1</v>
      </c>
      <c r="P13" s="8"/>
      <c r="Q13" s="8"/>
      <c r="R13" s="8"/>
      <c r="S13" s="8"/>
      <c r="T13" s="8"/>
    </row>
    <row r="14" spans="1:20">
      <c r="A14">
        <v>9</v>
      </c>
      <c r="B14">
        <v>13.8</v>
      </c>
      <c r="C14">
        <v>18.21</v>
      </c>
      <c r="D14" s="7">
        <v>1</v>
      </c>
      <c r="E14" s="11">
        <f t="shared" si="0"/>
        <v>0.56998434753957761</v>
      </c>
      <c r="G14">
        <v>12</v>
      </c>
      <c r="H14" s="8">
        <f t="shared" si="1"/>
        <v>3.3766516758720007E-2</v>
      </c>
      <c r="I14" s="8">
        <f t="shared" si="2"/>
        <v>4.3473208808355417E-2</v>
      </c>
      <c r="J14" s="8">
        <f t="shared" si="3"/>
        <v>6.5971390831905161E-2</v>
      </c>
      <c r="K14" s="8">
        <f t="shared" si="4"/>
        <v>0.12545886195184211</v>
      </c>
      <c r="L14" s="8">
        <f t="shared" si="5"/>
        <v>0.23511952571321859</v>
      </c>
      <c r="M14" s="8">
        <f t="shared" si="6"/>
        <v>0.41250172347389374</v>
      </c>
      <c r="N14" s="8">
        <f t="shared" si="7"/>
        <v>0.60497130457562165</v>
      </c>
      <c r="O14" s="8">
        <f>+LOOKUP($G14,Måned_VS_tot_t30)*O13</f>
        <v>0.80528468630817529</v>
      </c>
      <c r="P14" s="8">
        <v>1</v>
      </c>
      <c r="Q14" s="8"/>
      <c r="R14" s="8"/>
      <c r="S14" s="8"/>
      <c r="T14" s="8"/>
    </row>
    <row r="15" spans="1:20">
      <c r="A15">
        <v>10</v>
      </c>
      <c r="B15">
        <v>9.4</v>
      </c>
      <c r="C15">
        <v>14.93</v>
      </c>
      <c r="D15" s="7">
        <v>1</v>
      </c>
      <c r="E15" s="11">
        <f t="shared" si="0"/>
        <v>0.6818533711499879</v>
      </c>
      <c r="G15">
        <v>1</v>
      </c>
      <c r="H15" s="8">
        <f t="shared" si="1"/>
        <v>2.835261356844954E-2</v>
      </c>
      <c r="I15" s="8">
        <f t="shared" si="2"/>
        <v>3.6502997887856214E-2</v>
      </c>
      <c r="J15" s="8">
        <f t="shared" si="3"/>
        <v>5.5393968060005065E-2</v>
      </c>
      <c r="K15" s="8">
        <f t="shared" si="4"/>
        <v>0.1053436058292699</v>
      </c>
      <c r="L15" s="8">
        <f t="shared" si="5"/>
        <v>0.19742199358547993</v>
      </c>
      <c r="M15" s="8">
        <f t="shared" si="6"/>
        <v>0.34636388602192569</v>
      </c>
      <c r="N15" s="8">
        <f t="shared" si="7"/>
        <v>0.50797414910153127</v>
      </c>
      <c r="O15" s="8">
        <f>+LOOKUP($G15,Måned_VS_tot_t30)*O14</f>
        <v>0.67617058894857995</v>
      </c>
      <c r="P15" s="8">
        <f>+LOOKUP($G15,Måned_VS_tot_t30)*P14</f>
        <v>0.83966651849357965</v>
      </c>
      <c r="Q15" s="8">
        <v>1</v>
      </c>
      <c r="R15" s="8"/>
      <c r="S15" s="8"/>
      <c r="T15" s="8"/>
    </row>
    <row r="16" spans="1:20">
      <c r="A16">
        <v>11</v>
      </c>
      <c r="B16">
        <v>5.7</v>
      </c>
      <c r="C16">
        <v>12.48</v>
      </c>
      <c r="D16" s="7">
        <v>1</v>
      </c>
      <c r="E16" s="11">
        <f t="shared" si="0"/>
        <v>0.75125147027085593</v>
      </c>
      <c r="G16">
        <v>2</v>
      </c>
      <c r="H16" s="8">
        <f t="shared" si="1"/>
        <v>2.5033007784989906E-2</v>
      </c>
      <c r="I16" s="8">
        <f t="shared" si="2"/>
        <v>3.2229121597418385E-2</v>
      </c>
      <c r="J16" s="8">
        <f t="shared" si="3"/>
        <v>4.8908282488308863E-2</v>
      </c>
      <c r="K16" s="8">
        <f t="shared" si="4"/>
        <v>9.30096725812085E-2</v>
      </c>
      <c r="L16" s="8">
        <f t="shared" si="5"/>
        <v>0.17430725708662784</v>
      </c>
      <c r="M16" s="8">
        <f t="shared" si="6"/>
        <v>0.30581060311401725</v>
      </c>
      <c r="N16" s="8">
        <f t="shared" si="7"/>
        <v>0.44849907040607384</v>
      </c>
      <c r="O16" s="8">
        <f>+LOOKUP($G16,Måned_VS_tot_t30)*O15</f>
        <v>0.59700258589094302</v>
      </c>
      <c r="P16" s="8">
        <f>+LOOKUP($G16,Måned_VS_tot_t30)*P15</f>
        <v>0.74135594037917096</v>
      </c>
      <c r="Q16" s="8">
        <f>+LOOKUP($G16,Måned_VS_tot_t30)*Q15</f>
        <v>0.88291711536767625</v>
      </c>
      <c r="R16" s="8">
        <v>1</v>
      </c>
      <c r="S16" s="8"/>
      <c r="T16" s="8"/>
    </row>
    <row r="17" spans="1:20">
      <c r="A17">
        <v>12</v>
      </c>
      <c r="B17">
        <v>2.2000000000000002</v>
      </c>
      <c r="C17">
        <v>10.18</v>
      </c>
      <c r="D17" s="7">
        <v>1</v>
      </c>
      <c r="E17" s="11">
        <f t="shared" si="0"/>
        <v>0.80528468630817529</v>
      </c>
      <c r="G17">
        <v>3</v>
      </c>
      <c r="H17" s="8">
        <f t="shared" si="1"/>
        <v>2.1975286381367323E-2</v>
      </c>
      <c r="I17" s="8">
        <f t="shared" si="2"/>
        <v>2.8292412282468569E-2</v>
      </c>
      <c r="J17" s="8">
        <f t="shared" si="3"/>
        <v>4.2934253979094228E-2</v>
      </c>
      <c r="K17" s="8">
        <f t="shared" si="4"/>
        <v>8.1648765852053162E-2</v>
      </c>
      <c r="L17" s="8">
        <f t="shared" si="5"/>
        <v>0.15301604688215098</v>
      </c>
      <c r="M17" s="8">
        <f t="shared" si="6"/>
        <v>0.26845657699666237</v>
      </c>
      <c r="N17" s="8">
        <f t="shared" si="7"/>
        <v>0.39371599284446407</v>
      </c>
      <c r="O17" s="8">
        <f>+LOOKUP($G17,Måned_VS_tot_t30)*O16</f>
        <v>0.52408016280156344</v>
      </c>
      <c r="P17" s="8">
        <f>+LOOKUP($G17,Måned_VS_tot_t30)*P16</f>
        <v>0.65080110389806001</v>
      </c>
      <c r="Q17" s="8">
        <f>+LOOKUP($G17,Måned_VS_tot_t30)*Q16</f>
        <v>0.77507092347285989</v>
      </c>
      <c r="R17" s="8">
        <f>+LOOKUP($G17,Måned_VS_tot_t30)*R16</f>
        <v>0.87785241670175851</v>
      </c>
      <c r="S17" s="8">
        <v>1</v>
      </c>
      <c r="T17" s="8"/>
    </row>
    <row r="18" spans="1:20">
      <c r="D18" s="7"/>
      <c r="E18" s="11"/>
      <c r="G18">
        <v>4</v>
      </c>
      <c r="H18" s="8">
        <f t="shared" si="1"/>
        <v>1.845310472683186E-2</v>
      </c>
      <c r="I18" s="8">
        <f t="shared" si="2"/>
        <v>2.3757726646318773E-2</v>
      </c>
      <c r="J18" s="8">
        <f t="shared" si="3"/>
        <v>3.6052785447036682E-2</v>
      </c>
      <c r="K18" s="8">
        <f t="shared" si="4"/>
        <v>6.8562165740966477E-2</v>
      </c>
      <c r="L18" s="8">
        <f t="shared" si="5"/>
        <v>0.1284907549781136</v>
      </c>
      <c r="M18" s="8">
        <f t="shared" si="6"/>
        <v>0.22542856752604365</v>
      </c>
      <c r="N18" s="8">
        <f t="shared" si="7"/>
        <v>0.3306115025080017</v>
      </c>
      <c r="O18" s="8">
        <f>+LOOKUP($G18,Måned_VS_tot_t30)*O17</f>
        <v>0.4400810056169383</v>
      </c>
      <c r="P18" s="8">
        <f>+LOOKUP($G18,Måned_VS_tot_t30)*P17</f>
        <v>0.54649121372776632</v>
      </c>
      <c r="Q18" s="8">
        <f>+LOOKUP($G18,Måned_VS_tot_t30)*Q17</f>
        <v>0.6508431641507032</v>
      </c>
      <c r="R18" s="8">
        <f>+LOOKUP($G18,Måned_VS_tot_t30)*R17</f>
        <v>0.73715092030996621</v>
      </c>
      <c r="S18" s="8">
        <f>+LOOKUP($G18,Måned_VS_tot_t30)*S17</f>
        <v>0.83972078482117551</v>
      </c>
      <c r="T18" s="8"/>
    </row>
    <row r="19" spans="1:20">
      <c r="G19" s="12" t="s">
        <v>236</v>
      </c>
      <c r="H19" s="13">
        <f>1-MIN((H6:H18))</f>
        <v>0.98154689527316819</v>
      </c>
      <c r="I19" s="13">
        <f t="shared" ref="I19:S19" si="8">1-MIN((I6:I18))</f>
        <v>0.97624227335368119</v>
      </c>
      <c r="J19" s="13">
        <f t="shared" si="8"/>
        <v>0.96394721455296328</v>
      </c>
      <c r="K19" s="13">
        <f t="shared" si="8"/>
        <v>0.93143783425903348</v>
      </c>
      <c r="L19" s="13">
        <f t="shared" si="8"/>
        <v>0.87150924502188643</v>
      </c>
      <c r="M19" s="13">
        <f t="shared" si="8"/>
        <v>0.77457143247395632</v>
      </c>
      <c r="N19" s="13">
        <f t="shared" si="8"/>
        <v>0.66938849749199836</v>
      </c>
      <c r="O19" s="13">
        <f t="shared" si="8"/>
        <v>0.5599189943830617</v>
      </c>
      <c r="P19" s="13">
        <f t="shared" si="8"/>
        <v>0.45350878627223368</v>
      </c>
      <c r="Q19" s="13">
        <f t="shared" si="8"/>
        <v>0.3491568358492968</v>
      </c>
      <c r="R19" s="13">
        <f t="shared" si="8"/>
        <v>0.26284907969003379</v>
      </c>
      <c r="S19" s="13">
        <f t="shared" si="8"/>
        <v>0.16027921517882449</v>
      </c>
      <c r="T19" s="8">
        <f>+AVERAGE((H19:S19))</f>
        <v>0.66286302531667807</v>
      </c>
    </row>
    <row r="20" spans="1:20">
      <c r="G20" s="14" t="s">
        <v>237</v>
      </c>
      <c r="H20" s="15">
        <f t="shared" ref="H20:S20" si="9">+H19/VS_tot_CH4</f>
        <v>0.14715845506344349</v>
      </c>
      <c r="I20" s="15">
        <f t="shared" si="9"/>
        <v>0.14636315942334052</v>
      </c>
      <c r="J20" s="15">
        <f t="shared" si="9"/>
        <v>0.1445198222718086</v>
      </c>
      <c r="K20" s="15">
        <f t="shared" si="9"/>
        <v>0.13964585221274864</v>
      </c>
      <c r="L20" s="15">
        <f t="shared" si="9"/>
        <v>0.13066105622517038</v>
      </c>
      <c r="M20" s="15">
        <f t="shared" si="9"/>
        <v>0.11612765104557067</v>
      </c>
      <c r="N20" s="15">
        <f t="shared" si="9"/>
        <v>0.10035809557601175</v>
      </c>
      <c r="O20" s="15">
        <f t="shared" si="9"/>
        <v>8.3945876219349583E-2</v>
      </c>
      <c r="P20" s="15">
        <f t="shared" si="9"/>
        <v>6.7992321779945075E-2</v>
      </c>
      <c r="Q20" s="15">
        <f t="shared" si="9"/>
        <v>5.2347351701543747E-2</v>
      </c>
      <c r="R20" s="15">
        <f t="shared" si="9"/>
        <v>3.940765812444285E-2</v>
      </c>
      <c r="S20" s="15">
        <f t="shared" si="9"/>
        <v>2.4029867343152097E-2</v>
      </c>
      <c r="T20" s="15">
        <f>+AVERAGE((H20:S20))</f>
        <v>9.937976391554397E-2</v>
      </c>
    </row>
    <row r="21" spans="1:20"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</row>
    <row r="22" spans="1:20">
      <c r="A22" t="s">
        <v>238</v>
      </c>
      <c r="B22" s="1">
        <v>31.2</v>
      </c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</row>
    <row r="23" spans="1:20"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</row>
    <row r="24" spans="1:20">
      <c r="A24" t="s">
        <v>239</v>
      </c>
    </row>
    <row r="25" spans="1:20">
      <c r="A25" t="s">
        <v>231</v>
      </c>
      <c r="B25" t="s">
        <v>232</v>
      </c>
      <c r="C25" t="s">
        <v>233</v>
      </c>
      <c r="D25" t="s">
        <v>234</v>
      </c>
      <c r="E25" t="s">
        <v>235</v>
      </c>
      <c r="G25" t="s">
        <v>231</v>
      </c>
      <c r="H25">
        <v>5</v>
      </c>
      <c r="I25">
        <v>6</v>
      </c>
      <c r="J25">
        <v>7</v>
      </c>
      <c r="K25">
        <v>8</v>
      </c>
      <c r="L25">
        <v>9</v>
      </c>
      <c r="M25">
        <v>10</v>
      </c>
      <c r="N25">
        <v>11</v>
      </c>
      <c r="O25">
        <v>12</v>
      </c>
      <c r="P25">
        <v>1</v>
      </c>
      <c r="Q25">
        <v>2</v>
      </c>
      <c r="R25">
        <v>3</v>
      </c>
      <c r="S25">
        <v>4</v>
      </c>
    </row>
    <row r="26" spans="1:20">
      <c r="A26">
        <v>1</v>
      </c>
      <c r="B26">
        <v>1.5</v>
      </c>
      <c r="C26">
        <v>8.43</v>
      </c>
      <c r="D26" s="7">
        <v>1</v>
      </c>
      <c r="E26" s="11">
        <f>+(1-EXP(Ln_A_kvaeg-E_a/(R_*(C26+273.15)))*VS_tot_CH4*24/1000)^30</f>
        <v>0.85378415071034086</v>
      </c>
      <c r="G26">
        <v>4</v>
      </c>
      <c r="H26">
        <v>1</v>
      </c>
    </row>
    <row r="27" spans="1:20">
      <c r="A27">
        <v>2</v>
      </c>
      <c r="B27">
        <v>1.2</v>
      </c>
      <c r="C27">
        <v>5.7069999999999999</v>
      </c>
      <c r="D27" s="7">
        <v>1</v>
      </c>
      <c r="E27" s="11">
        <f t="shared" ref="E27:E37" si="10">+(1-EXP(Ln_A_kvaeg-E_a/(R_*(C27+273.15)))*VS_tot_CH4*24/1000)^30</f>
        <v>0.8934618422782481</v>
      </c>
      <c r="G27">
        <v>5</v>
      </c>
      <c r="H27" s="8">
        <f>+LOOKUP($G27,Måned_VS_tot_kvaeg_t30)*H26</f>
        <v>0.79569596400302744</v>
      </c>
      <c r="I27" s="8">
        <v>1</v>
      </c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</row>
    <row r="28" spans="1:20">
      <c r="A28">
        <v>3</v>
      </c>
      <c r="B28">
        <v>3</v>
      </c>
      <c r="C28">
        <v>6.0670000000000002</v>
      </c>
      <c r="D28" s="7">
        <v>1</v>
      </c>
      <c r="E28" s="11">
        <f t="shared" si="10"/>
        <v>0.88882498619132577</v>
      </c>
      <c r="G28">
        <v>6</v>
      </c>
      <c r="H28" s="8">
        <f>+LOOKUP($G28,Måned_VS_tot_kvaeg_t30)*H27</f>
        <v>0.54570660640648361</v>
      </c>
      <c r="I28" s="8">
        <f>+LOOKUP($G28,Måned_VS_tot_kvaeg_t30)*I27</f>
        <v>0.68582301669737677</v>
      </c>
      <c r="J28" s="8">
        <v>1</v>
      </c>
      <c r="K28" s="8"/>
      <c r="L28" s="8"/>
      <c r="M28" s="8"/>
      <c r="N28" s="8"/>
      <c r="O28" s="8"/>
      <c r="P28" s="8"/>
      <c r="Q28" s="8"/>
      <c r="R28" s="8"/>
      <c r="S28" s="8"/>
      <c r="T28" s="8"/>
    </row>
    <row r="29" spans="1:20">
      <c r="A29">
        <v>4</v>
      </c>
      <c r="B29">
        <v>7.5</v>
      </c>
      <c r="C29">
        <v>8.4269999999999996</v>
      </c>
      <c r="D29" s="7">
        <v>1</v>
      </c>
      <c r="E29" s="11">
        <f t="shared" si="10"/>
        <v>0.85383405059750295</v>
      </c>
      <c r="G29">
        <v>7</v>
      </c>
      <c r="H29" s="8"/>
      <c r="I29" s="8">
        <f>+LOOKUP($G29,Måned_VS_tot_kvaeg_t30)*I28</f>
        <v>0.3836096855475204</v>
      </c>
      <c r="J29" s="8">
        <f>+LOOKUP($G29,Måned_VS_tot_kvaeg_t30)*J28</f>
        <v>0.55934209877471974</v>
      </c>
      <c r="K29" s="8">
        <v>1</v>
      </c>
      <c r="L29" s="8"/>
      <c r="M29" s="8"/>
      <c r="N29" s="8"/>
      <c r="O29" s="8"/>
      <c r="P29" s="8"/>
      <c r="Q29" s="8"/>
      <c r="R29" s="8"/>
      <c r="S29" s="8"/>
      <c r="T29" s="8"/>
    </row>
    <row r="30" spans="1:20">
      <c r="A30">
        <v>5</v>
      </c>
      <c r="B30">
        <v>11.4</v>
      </c>
      <c r="C30">
        <v>11.451000000000001</v>
      </c>
      <c r="D30" s="7">
        <v>1</v>
      </c>
      <c r="E30" s="11">
        <f t="shared" si="10"/>
        <v>0.79569596400302744</v>
      </c>
      <c r="G30">
        <v>8</v>
      </c>
      <c r="H30" s="8"/>
      <c r="I30" s="8"/>
      <c r="J30" s="8">
        <f>+LOOKUP($G30,Måned_VS_tot_kvaeg_t30)*J29</f>
        <v>0.31702724893209899</v>
      </c>
      <c r="K30" s="8">
        <f>+LOOKUP($G30,Måned_VS_tot_kvaeg_t30)*K29</f>
        <v>0.56678596091116806</v>
      </c>
      <c r="L30" s="8">
        <v>1</v>
      </c>
      <c r="M30" s="8"/>
      <c r="N30" s="8"/>
      <c r="O30" s="8"/>
      <c r="P30" s="8"/>
      <c r="Q30" s="8"/>
      <c r="R30" s="8"/>
      <c r="S30" s="8"/>
      <c r="T30" s="8"/>
    </row>
    <row r="31" spans="1:20">
      <c r="A31">
        <v>6</v>
      </c>
      <c r="B31">
        <v>14.6</v>
      </c>
      <c r="C31">
        <v>15.654</v>
      </c>
      <c r="D31" s="7">
        <v>1</v>
      </c>
      <c r="E31" s="11">
        <f t="shared" si="10"/>
        <v>0.68582301669737677</v>
      </c>
      <c r="G31">
        <v>9</v>
      </c>
      <c r="H31" s="8"/>
      <c r="I31" s="8"/>
      <c r="J31" s="8"/>
      <c r="K31" s="8">
        <f>+LOOKUP($G31,Måned_VS_tot_kvaeg_t30)*K30</f>
        <v>0.34096726228909841</v>
      </c>
      <c r="L31" s="8">
        <f>+LOOKUP($G31,Måned_VS_tot_kvaeg_t30)*L30</f>
        <v>0.60158028921703999</v>
      </c>
      <c r="M31" s="8">
        <v>1</v>
      </c>
      <c r="N31" s="8"/>
      <c r="O31" s="8"/>
      <c r="P31" s="8"/>
      <c r="Q31" s="8"/>
      <c r="R31" s="8"/>
      <c r="S31" s="8"/>
      <c r="T31" s="8"/>
    </row>
    <row r="32" spans="1:20">
      <c r="A32">
        <v>7</v>
      </c>
      <c r="B32">
        <v>17.399999999999999</v>
      </c>
      <c r="C32">
        <v>19.37</v>
      </c>
      <c r="D32" s="7">
        <v>1</v>
      </c>
      <c r="E32" s="11">
        <f t="shared" si="10"/>
        <v>0.55934209877471974</v>
      </c>
      <c r="G32">
        <v>10</v>
      </c>
      <c r="H32" s="8"/>
      <c r="I32" s="8"/>
      <c r="J32" s="8"/>
      <c r="K32" s="8"/>
      <c r="L32" s="8">
        <f>+LOOKUP($G32,Måned_VS_tot_kvaeg_t30)*L31</f>
        <v>0.42550306958078699</v>
      </c>
      <c r="M32" s="8">
        <f t="shared" ref="M32:M38" si="11">+LOOKUP($G32,Måned_VS_tot_kvaeg_t30)*M31</f>
        <v>0.70730886168923779</v>
      </c>
      <c r="N32" s="8">
        <v>1</v>
      </c>
      <c r="O32" s="8"/>
      <c r="P32" s="8"/>
      <c r="Q32" s="8"/>
      <c r="R32" s="8"/>
      <c r="S32" s="8"/>
      <c r="T32" s="8"/>
    </row>
    <row r="33" spans="1:20">
      <c r="A33">
        <v>8</v>
      </c>
      <c r="B33">
        <v>17.2</v>
      </c>
      <c r="C33">
        <v>19.170000000000002</v>
      </c>
      <c r="D33" s="7">
        <v>1</v>
      </c>
      <c r="E33" s="11">
        <f t="shared" si="10"/>
        <v>0.56678596091116806</v>
      </c>
      <c r="G33">
        <v>11</v>
      </c>
      <c r="H33" s="8"/>
      <c r="I33" s="8"/>
      <c r="J33" s="8"/>
      <c r="K33" s="8"/>
      <c r="L33" s="8"/>
      <c r="M33" s="8">
        <f t="shared" si="11"/>
        <v>0.54609240870450992</v>
      </c>
      <c r="N33" s="8">
        <f t="shared" ref="N33:N38" si="12">+LOOKUP($G33,Måned_VS_tot_kvaeg_t30)*N32</f>
        <v>0.77207064449934781</v>
      </c>
      <c r="O33" s="8">
        <v>1</v>
      </c>
      <c r="P33" s="8"/>
      <c r="Q33" s="8"/>
      <c r="R33" s="8"/>
      <c r="S33" s="8"/>
      <c r="T33" s="8"/>
    </row>
    <row r="34" spans="1:20">
      <c r="A34">
        <v>9</v>
      </c>
      <c r="B34">
        <v>13.8</v>
      </c>
      <c r="C34">
        <v>18.21</v>
      </c>
      <c r="D34" s="7">
        <v>1</v>
      </c>
      <c r="E34" s="11">
        <f t="shared" si="10"/>
        <v>0.60158028921703999</v>
      </c>
      <c r="G34">
        <v>12</v>
      </c>
      <c r="H34" s="8"/>
      <c r="I34" s="8"/>
      <c r="J34" s="8"/>
      <c r="K34" s="8"/>
      <c r="L34" s="8"/>
      <c r="M34" s="8">
        <f t="shared" si="11"/>
        <v>0.44894688293978535</v>
      </c>
      <c r="N34" s="8">
        <f t="shared" si="12"/>
        <v>0.63472537565496245</v>
      </c>
      <c r="O34" s="8">
        <f>+LOOKUP($G34,Måned_VS_tot_kvaeg_t30)*O33</f>
        <v>0.82210789929275518</v>
      </c>
      <c r="P34" s="8">
        <v>1</v>
      </c>
      <c r="Q34" s="8"/>
      <c r="R34" s="8"/>
      <c r="S34" s="8"/>
      <c r="T34" s="8"/>
    </row>
    <row r="35" spans="1:20">
      <c r="A35">
        <v>10</v>
      </c>
      <c r="B35">
        <v>9.4</v>
      </c>
      <c r="C35">
        <v>14.93</v>
      </c>
      <c r="D35" s="7">
        <v>1</v>
      </c>
      <c r="E35" s="11">
        <f t="shared" si="10"/>
        <v>0.70730886168923779</v>
      </c>
      <c r="G35">
        <v>1</v>
      </c>
      <c r="H35" s="8"/>
      <c r="I35" s="8"/>
      <c r="J35" s="8"/>
      <c r="K35" s="8"/>
      <c r="L35" s="8"/>
      <c r="M35" s="8">
        <f t="shared" si="11"/>
        <v>0.38330373316479943</v>
      </c>
      <c r="N35" s="8">
        <f t="shared" si="12"/>
        <v>0.54191846578787417</v>
      </c>
      <c r="O35" s="8">
        <f>+LOOKUP($G35,Måned_VS_tot_kvaeg_t30)*O34</f>
        <v>0.70190269458992738</v>
      </c>
      <c r="P35" s="8">
        <f>+LOOKUP($G35,Måned_VS_tot_kvaeg_t30)*P34</f>
        <v>0.85378415071034086</v>
      </c>
      <c r="Q35" s="8">
        <v>1</v>
      </c>
      <c r="R35" s="8"/>
      <c r="S35" s="8"/>
      <c r="T35" s="8"/>
    </row>
    <row r="36" spans="1:20">
      <c r="A36">
        <v>11</v>
      </c>
      <c r="B36">
        <v>5.7</v>
      </c>
      <c r="C36">
        <v>12.48</v>
      </c>
      <c r="D36" s="7">
        <v>1</v>
      </c>
      <c r="E36" s="11">
        <f t="shared" si="10"/>
        <v>0.77207064449934781</v>
      </c>
      <c r="G36">
        <v>2</v>
      </c>
      <c r="H36" s="8"/>
      <c r="I36" s="8"/>
      <c r="J36" s="8"/>
      <c r="K36" s="8"/>
      <c r="L36" s="8"/>
      <c r="M36" s="8">
        <f t="shared" si="11"/>
        <v>0.34246725958555174</v>
      </c>
      <c r="N36" s="8">
        <f t="shared" si="12"/>
        <v>0.48418347080743585</v>
      </c>
      <c r="O36" s="8">
        <f>+LOOKUP($G36,Måned_VS_tot_kvaeg_t30)*O35</f>
        <v>0.62712327460838302</v>
      </c>
      <c r="P36" s="8">
        <f>+LOOKUP($G36,Måned_VS_tot_kvaeg_t30)*P35</f>
        <v>0.76282356020163056</v>
      </c>
      <c r="Q36" s="8">
        <f>+LOOKUP($G36,Måned_VS_tot_kvaeg_t30)*Q35</f>
        <v>0.8934618422782481</v>
      </c>
      <c r="R36" s="8">
        <v>1</v>
      </c>
      <c r="S36" s="8"/>
      <c r="T36" s="8"/>
    </row>
    <row r="37" spans="1:20">
      <c r="A37">
        <v>12</v>
      </c>
      <c r="B37">
        <v>2.2000000000000002</v>
      </c>
      <c r="C37">
        <v>10.18</v>
      </c>
      <c r="D37" s="7">
        <v>1</v>
      </c>
      <c r="E37" s="11">
        <f t="shared" si="10"/>
        <v>0.82210789929275518</v>
      </c>
      <c r="G37">
        <v>3</v>
      </c>
      <c r="H37" s="8"/>
      <c r="I37" s="8"/>
      <c r="J37" s="8"/>
      <c r="K37" s="8"/>
      <c r="L37" s="8"/>
      <c r="M37" s="8">
        <f t="shared" si="11"/>
        <v>0.3043934572721092</v>
      </c>
      <c r="N37" s="8">
        <f t="shared" si="12"/>
        <v>0.43035436675448735</v>
      </c>
      <c r="O37" s="8">
        <f>+LOOKUP($G37,Måned_VS_tot_kvaeg_t30)*O36</f>
        <v>0.55740283589405504</v>
      </c>
      <c r="P37" s="8">
        <f>+LOOKUP($G37,Måned_VS_tot_kvaeg_t30)*P36</f>
        <v>0.67801664036263221</v>
      </c>
      <c r="Q37" s="8">
        <f>+LOOKUP($G37,Måned_VS_tot_kvaeg_t30)*Q36</f>
        <v>0.79413120962544037</v>
      </c>
      <c r="R37" s="8">
        <f>+LOOKUP($G37,Måned_VS_tot_kvaeg_t30)*R36</f>
        <v>0.88882498619132577</v>
      </c>
      <c r="S37" s="8">
        <v>1</v>
      </c>
      <c r="T37" s="8"/>
    </row>
    <row r="38" spans="1:20">
      <c r="D38" s="7"/>
      <c r="E38" s="11"/>
      <c r="G38">
        <v>4</v>
      </c>
      <c r="H38" s="8"/>
      <c r="I38" s="8"/>
      <c r="J38" s="8"/>
      <c r="K38" s="8"/>
      <c r="L38" s="8"/>
      <c r="M38" s="8">
        <f t="shared" si="11"/>
        <v>0.25990149859802292</v>
      </c>
      <c r="N38" s="8">
        <f t="shared" si="12"/>
        <v>0.36745121215830728</v>
      </c>
      <c r="O38" s="8">
        <f>+LOOKUP($G38,Måned_VS_tot_kvaeg_t30)*O37</f>
        <v>0.47592952118595622</v>
      </c>
      <c r="P38" s="8">
        <f>+LOOKUP($G38,Måned_VS_tot_kvaeg_t30)*P37</f>
        <v>0.57891369441333662</v>
      </c>
      <c r="Q38" s="8">
        <f>+LOOKUP($G38,Måned_VS_tot_kvaeg_t30)*Q37</f>
        <v>0.6780562674203845</v>
      </c>
      <c r="R38" s="8">
        <f>+LOOKUP($G38,Måned_VS_tot_kvaeg_t30)*R37</f>
        <v>0.75890903823200928</v>
      </c>
      <c r="S38" s="8">
        <f>+LOOKUP($G38,Måned_VS_tot_kvaeg_t30)*S37</f>
        <v>0.85383405059750295</v>
      </c>
      <c r="T38" s="8"/>
    </row>
    <row r="39" spans="1:20">
      <c r="C39">
        <f>AVERAGE(C26:C37)</f>
        <v>12.506333333333336</v>
      </c>
      <c r="G39" s="12" t="s">
        <v>236</v>
      </c>
      <c r="H39" s="13">
        <f>1-MIN((H26:H38))</f>
        <v>0.45429339359351639</v>
      </c>
      <c r="I39" s="13">
        <f>1-MIN((I26:I38))</f>
        <v>0.6163903144524796</v>
      </c>
      <c r="J39" s="13">
        <f t="shared" ref="J39:S39" si="13">1-MIN((J26:J38))</f>
        <v>0.68297275106790101</v>
      </c>
      <c r="K39" s="13">
        <f t="shared" si="13"/>
        <v>0.65903273771090154</v>
      </c>
      <c r="L39" s="13">
        <f t="shared" si="13"/>
        <v>0.57449693041921301</v>
      </c>
      <c r="M39" s="13">
        <f t="shared" si="13"/>
        <v>0.74009850140197708</v>
      </c>
      <c r="N39" s="13">
        <f t="shared" si="13"/>
        <v>0.63254878784169266</v>
      </c>
      <c r="O39" s="13">
        <f t="shared" si="13"/>
        <v>0.52407047881404378</v>
      </c>
      <c r="P39" s="13">
        <f t="shared" si="13"/>
        <v>0.42108630558666338</v>
      </c>
      <c r="Q39" s="13">
        <f t="shared" si="13"/>
        <v>0.3219437325796155</v>
      </c>
      <c r="R39" s="13">
        <f t="shared" si="13"/>
        <v>0.24109096176799072</v>
      </c>
      <c r="S39" s="13">
        <f t="shared" si="13"/>
        <v>0.14616594940249705</v>
      </c>
      <c r="T39" s="8">
        <f>+AVERAGE((H39:S39))</f>
        <v>0.50118257038654102</v>
      </c>
    </row>
    <row r="40" spans="1:20">
      <c r="G40" s="14" t="s">
        <v>237</v>
      </c>
      <c r="H40" s="15">
        <f t="shared" ref="H40:S40" si="14">+H39/VS_tot_CH4</f>
        <v>6.8109954061996464E-2</v>
      </c>
      <c r="I40" s="15">
        <f t="shared" si="14"/>
        <v>9.2412340997373249E-2</v>
      </c>
      <c r="J40" s="15">
        <f t="shared" si="14"/>
        <v>0.10239471530253388</v>
      </c>
      <c r="K40" s="15">
        <f t="shared" si="14"/>
        <v>9.8805507902683887E-2</v>
      </c>
      <c r="L40" s="15">
        <f t="shared" si="14"/>
        <v>8.6131473825968974E-2</v>
      </c>
      <c r="M40" s="15">
        <f t="shared" si="14"/>
        <v>0.11095929556251531</v>
      </c>
      <c r="N40" s="15">
        <f t="shared" si="14"/>
        <v>9.4834900725890958E-2</v>
      </c>
      <c r="O40" s="15">
        <f t="shared" si="14"/>
        <v>7.8571286179017055E-2</v>
      </c>
      <c r="P40" s="15">
        <f t="shared" si="14"/>
        <v>6.3131380147925548E-2</v>
      </c>
      <c r="Q40" s="15">
        <f t="shared" si="14"/>
        <v>4.8267426173855398E-2</v>
      </c>
      <c r="R40" s="15">
        <f t="shared" si="14"/>
        <v>3.6145571479458877E-2</v>
      </c>
      <c r="S40" s="15">
        <f t="shared" si="14"/>
        <v>2.1913935442653232E-2</v>
      </c>
      <c r="T40" s="15">
        <f>+AVERAGE((H40:S40))</f>
        <v>7.5139815650156067E-2</v>
      </c>
    </row>
    <row r="41" spans="1:20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</row>
    <row r="42" spans="1:20">
      <c r="A42" t="s">
        <v>240</v>
      </c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</row>
    <row r="43" spans="1:20">
      <c r="A43" t="s">
        <v>241</v>
      </c>
      <c r="B43" s="1">
        <v>10</v>
      </c>
      <c r="C43" t="s">
        <v>242</v>
      </c>
      <c r="D43" s="1">
        <v>27.9</v>
      </c>
      <c r="E43" t="s">
        <v>243</v>
      </c>
      <c r="F43" s="1">
        <f>+CH4_CH4_CO2__afg/16*12/CH4_VS</f>
        <v>16.666666666666668</v>
      </c>
    </row>
    <row r="45" spans="1:20">
      <c r="A45" t="s">
        <v>231</v>
      </c>
      <c r="B45" t="s">
        <v>232</v>
      </c>
      <c r="C45" t="s">
        <v>233</v>
      </c>
      <c r="D45" t="s">
        <v>234</v>
      </c>
      <c r="E45" t="s">
        <v>235</v>
      </c>
      <c r="G45" t="s">
        <v>231</v>
      </c>
      <c r="H45">
        <v>5</v>
      </c>
      <c r="I45">
        <v>6</v>
      </c>
      <c r="J45">
        <v>7</v>
      </c>
      <c r="K45">
        <v>8</v>
      </c>
      <c r="L45">
        <v>9</v>
      </c>
      <c r="M45">
        <v>10</v>
      </c>
      <c r="N45">
        <v>11</v>
      </c>
      <c r="O45">
        <v>12</v>
      </c>
      <c r="P45">
        <v>1</v>
      </c>
      <c r="Q45">
        <v>2</v>
      </c>
      <c r="R45">
        <v>3</v>
      </c>
      <c r="S45">
        <v>4</v>
      </c>
    </row>
    <row r="46" spans="1:20">
      <c r="A46">
        <v>1</v>
      </c>
      <c r="B46">
        <v>1.5</v>
      </c>
      <c r="C46">
        <f>+ROUND(B46*0.75+6.3,1)</f>
        <v>7.4</v>
      </c>
      <c r="D46" s="7">
        <v>1</v>
      </c>
      <c r="E46" s="11">
        <f>+(1-EXP(Ln_A__afg-E_a/(R_*(C46+273.15)))*VS_tot_CH4_afg*24/1000)^30</f>
        <v>0.98728261269280881</v>
      </c>
      <c r="G46">
        <v>4</v>
      </c>
      <c r="H46">
        <v>1</v>
      </c>
    </row>
    <row r="47" spans="1:20">
      <c r="A47">
        <v>2</v>
      </c>
      <c r="B47">
        <v>1.2</v>
      </c>
      <c r="C47">
        <f t="shared" ref="C47:C57" si="15">+ROUND(B47*0.75+6.3,1)</f>
        <v>7.2</v>
      </c>
      <c r="D47" s="7">
        <v>1</v>
      </c>
      <c r="E47" s="11">
        <f t="shared" ref="E47:E57" si="16">+(1-EXP(Ln_A__afg-E_a/(R_*(C47+273.15)))*VS_tot_CH4_afg*24/1000)^30</f>
        <v>0.98759207389846904</v>
      </c>
      <c r="G47">
        <v>5</v>
      </c>
      <c r="H47" s="8">
        <f t="shared" ref="H47:H58" si="17">+LOOKUP($G47,Måned_VS_tot_t30_afg)*H46</f>
        <v>0.96885909368342138</v>
      </c>
      <c r="I47" s="8">
        <v>1</v>
      </c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</row>
    <row r="48" spans="1:20">
      <c r="A48">
        <v>3</v>
      </c>
      <c r="B48">
        <v>3</v>
      </c>
      <c r="C48">
        <f t="shared" si="15"/>
        <v>8.6</v>
      </c>
      <c r="D48" s="7">
        <v>1</v>
      </c>
      <c r="E48" s="11">
        <f t="shared" si="16"/>
        <v>0.9852688903511686</v>
      </c>
      <c r="G48">
        <v>6</v>
      </c>
      <c r="H48" s="8">
        <f t="shared" si="17"/>
        <v>0.92914949164158722</v>
      </c>
      <c r="I48" s="8">
        <f t="shared" ref="I48:I58" si="18">+LOOKUP($G48,Måned_VS_tot_t30_afg)*I47</f>
        <v>0.95901405859662658</v>
      </c>
      <c r="J48" s="8">
        <v>1</v>
      </c>
      <c r="K48" s="8"/>
      <c r="L48" s="8"/>
      <c r="M48" s="8"/>
      <c r="N48" s="8"/>
      <c r="O48" s="8"/>
      <c r="P48" s="8"/>
      <c r="Q48" s="8"/>
      <c r="R48" s="8"/>
      <c r="S48" s="8"/>
      <c r="T48" s="8"/>
    </row>
    <row r="49" spans="1:20">
      <c r="A49">
        <v>4</v>
      </c>
      <c r="B49">
        <v>7.5</v>
      </c>
      <c r="C49">
        <f t="shared" si="15"/>
        <v>11.9</v>
      </c>
      <c r="D49" s="7">
        <v>1</v>
      </c>
      <c r="E49" s="11">
        <f t="shared" si="16"/>
        <v>0.97808989746070729</v>
      </c>
      <c r="G49">
        <v>7</v>
      </c>
      <c r="H49" s="8">
        <f t="shared" si="17"/>
        <v>0.8809585406773901</v>
      </c>
      <c r="I49" s="8">
        <f t="shared" si="18"/>
        <v>0.90927416217785617</v>
      </c>
      <c r="J49" s="8">
        <f t="shared" ref="J49:J58" si="19">+LOOKUP($G49,Måned_VS_tot_t30_afg)*J48</f>
        <v>0.94813434070866776</v>
      </c>
      <c r="K49" s="8">
        <v>1</v>
      </c>
      <c r="L49" s="8"/>
      <c r="M49" s="8"/>
      <c r="N49" s="8"/>
      <c r="O49" s="8"/>
      <c r="P49" s="8"/>
      <c r="Q49" s="8"/>
      <c r="R49" s="8"/>
      <c r="S49" s="8"/>
      <c r="T49" s="8"/>
    </row>
    <row r="50" spans="1:20">
      <c r="A50">
        <v>5</v>
      </c>
      <c r="B50">
        <v>11.4</v>
      </c>
      <c r="C50">
        <f t="shared" si="15"/>
        <v>14.9</v>
      </c>
      <c r="D50" s="7">
        <v>1</v>
      </c>
      <c r="E50" s="11">
        <f t="shared" si="16"/>
        <v>0.96885909368342138</v>
      </c>
      <c r="G50">
        <v>8</v>
      </c>
      <c r="H50" s="8">
        <f t="shared" si="17"/>
        <v>0.83627103050591678</v>
      </c>
      <c r="I50" s="8">
        <f t="shared" si="18"/>
        <v>0.86315031355753746</v>
      </c>
      <c r="J50" s="8">
        <f t="shared" si="19"/>
        <v>0.90003927035295883</v>
      </c>
      <c r="K50" s="8">
        <f t="shared" ref="K50:K58" si="20">+LOOKUP($G50,Måned_VS_tot_t30_afg)*K49</f>
        <v>0.94927399178500271</v>
      </c>
      <c r="L50" s="8">
        <v>1</v>
      </c>
      <c r="M50" s="8"/>
      <c r="N50" s="8"/>
      <c r="O50" s="8"/>
      <c r="P50" s="8"/>
      <c r="Q50" s="8"/>
      <c r="R50" s="8"/>
      <c r="S50" s="8"/>
      <c r="T50" s="8"/>
    </row>
    <row r="51" spans="1:20">
      <c r="A51">
        <v>6</v>
      </c>
      <c r="B51">
        <v>14.6</v>
      </c>
      <c r="C51">
        <f t="shared" si="15"/>
        <v>17.3</v>
      </c>
      <c r="D51" s="7">
        <v>1</v>
      </c>
      <c r="E51" s="11">
        <f t="shared" si="16"/>
        <v>0.95901405859662658</v>
      </c>
      <c r="G51">
        <v>9</v>
      </c>
      <c r="H51" s="8">
        <f t="shared" si="17"/>
        <v>0.80425276404547086</v>
      </c>
      <c r="I51" s="8">
        <f t="shared" si="18"/>
        <v>0.83010292135242492</v>
      </c>
      <c r="J51" s="8">
        <f t="shared" si="19"/>
        <v>0.86557951253306564</v>
      </c>
      <c r="K51" s="8">
        <f t="shared" si="20"/>
        <v>0.9129291866868805</v>
      </c>
      <c r="L51" s="8">
        <f t="shared" ref="L51:L58" si="21">+LOOKUP($G51,Måned_VS_tot_t30_afg)*L50</f>
        <v>0.96171305080235059</v>
      </c>
      <c r="M51" s="8">
        <v>1</v>
      </c>
      <c r="N51" s="8"/>
      <c r="O51" s="8"/>
      <c r="P51" s="8"/>
      <c r="Q51" s="8"/>
      <c r="R51" s="8"/>
      <c r="S51" s="8"/>
      <c r="T51" s="8"/>
    </row>
    <row r="52" spans="1:20">
      <c r="A52">
        <v>7</v>
      </c>
      <c r="B52">
        <v>17.399999999999999</v>
      </c>
      <c r="C52">
        <f t="shared" si="15"/>
        <v>19.399999999999999</v>
      </c>
      <c r="D52" s="7">
        <v>1</v>
      </c>
      <c r="E52" s="11">
        <f t="shared" si="16"/>
        <v>0.94813434070866776</v>
      </c>
      <c r="G52">
        <v>10</v>
      </c>
      <c r="H52" s="8">
        <f t="shared" si="17"/>
        <v>0.78322138792951712</v>
      </c>
      <c r="I52" s="8">
        <f t="shared" si="18"/>
        <v>0.8083955582765453</v>
      </c>
      <c r="J52" s="8">
        <f t="shared" si="19"/>
        <v>0.84294442926051683</v>
      </c>
      <c r="K52" s="8">
        <f t="shared" si="20"/>
        <v>0.88905589964231402</v>
      </c>
      <c r="L52" s="8">
        <f t="shared" si="21"/>
        <v>0.93656405562164891</v>
      </c>
      <c r="M52" s="8">
        <f t="shared" ref="M52:M58" si="22">+LOOKUP($G52,Måned_VS_tot_t30_afg)*M51</f>
        <v>0.97384979317924403</v>
      </c>
      <c r="N52" s="8">
        <v>1</v>
      </c>
      <c r="O52" s="8"/>
      <c r="P52" s="8"/>
      <c r="Q52" s="8"/>
      <c r="R52" s="8"/>
      <c r="S52" s="8"/>
      <c r="T52" s="8"/>
    </row>
    <row r="53" spans="1:20">
      <c r="A53">
        <v>8</v>
      </c>
      <c r="B53">
        <v>17.2</v>
      </c>
      <c r="C53">
        <f t="shared" si="15"/>
        <v>19.2</v>
      </c>
      <c r="D53" s="7">
        <v>1</v>
      </c>
      <c r="E53" s="11">
        <f t="shared" si="16"/>
        <v>0.94927399178500271</v>
      </c>
      <c r="G53">
        <v>11</v>
      </c>
      <c r="H53" s="8">
        <f t="shared" si="17"/>
        <v>0.76852662437503461</v>
      </c>
      <c r="I53" s="8">
        <f t="shared" si="18"/>
        <v>0.79322847809916286</v>
      </c>
      <c r="J53" s="8">
        <f t="shared" si="19"/>
        <v>0.82712914475928934</v>
      </c>
      <c r="K53" s="8">
        <f t="shared" si="20"/>
        <v>0.87237547386066094</v>
      </c>
      <c r="L53" s="8">
        <f t="shared" si="21"/>
        <v>0.91899228400881106</v>
      </c>
      <c r="M53" s="8">
        <f t="shared" si="22"/>
        <v>0.95557846827814397</v>
      </c>
      <c r="N53" s="8">
        <f t="shared" ref="N53:N58" si="23">+LOOKUP($G53,Måned_VS_tot_t30_afg)*N52</f>
        <v>0.98123804612469934</v>
      </c>
      <c r="O53" s="8">
        <v>1</v>
      </c>
      <c r="P53" s="8"/>
      <c r="Q53" s="8"/>
      <c r="R53" s="8"/>
      <c r="S53" s="8"/>
      <c r="T53" s="8"/>
    </row>
    <row r="54" spans="1:20">
      <c r="A54">
        <v>9</v>
      </c>
      <c r="B54">
        <v>13.8</v>
      </c>
      <c r="C54">
        <f t="shared" si="15"/>
        <v>16.7</v>
      </c>
      <c r="D54" s="7">
        <v>1</v>
      </c>
      <c r="E54" s="11">
        <f t="shared" si="16"/>
        <v>0.96171305080235059</v>
      </c>
      <c r="G54">
        <v>12</v>
      </c>
      <c r="H54" s="8">
        <f t="shared" si="17"/>
        <v>0.75800575556149696</v>
      </c>
      <c r="I54" s="8">
        <f t="shared" si="18"/>
        <v>0.78236944928668684</v>
      </c>
      <c r="J54" s="8">
        <f t="shared" si="19"/>
        <v>0.81580602731889795</v>
      </c>
      <c r="K54" s="8">
        <f t="shared" si="20"/>
        <v>0.86043294952183347</v>
      </c>
      <c r="L54" s="8">
        <f t="shared" si="21"/>
        <v>0.90641159135086635</v>
      </c>
      <c r="M54" s="8">
        <f t="shared" si="22"/>
        <v>0.9424969231671062</v>
      </c>
      <c r="N54" s="8">
        <f t="shared" si="23"/>
        <v>0.96780523009633468</v>
      </c>
      <c r="O54" s="8">
        <f>+LOOKUP($G54,Måned_VS_tot_t30_afg)*O53</f>
        <v>0.98631033918689126</v>
      </c>
      <c r="P54" s="8">
        <v>1</v>
      </c>
      <c r="Q54" s="8"/>
      <c r="R54" s="8"/>
      <c r="S54" s="8"/>
      <c r="T54" s="8"/>
    </row>
    <row r="55" spans="1:20">
      <c r="A55">
        <v>10</v>
      </c>
      <c r="B55">
        <v>9.4</v>
      </c>
      <c r="C55">
        <f t="shared" si="15"/>
        <v>13.4</v>
      </c>
      <c r="D55" s="7">
        <v>1</v>
      </c>
      <c r="E55" s="11">
        <f t="shared" si="16"/>
        <v>0.97384979317924403</v>
      </c>
      <c r="G55">
        <v>1</v>
      </c>
      <c r="H55" s="8">
        <f t="shared" si="17"/>
        <v>0.74836590278694137</v>
      </c>
      <c r="I55" s="8">
        <f t="shared" si="18"/>
        <v>0.77241975398279417</v>
      </c>
      <c r="J55" s="8">
        <f t="shared" si="19"/>
        <v>0.80543110610194257</v>
      </c>
      <c r="K55" s="8">
        <f t="shared" si="20"/>
        <v>0.84949049045089542</v>
      </c>
      <c r="L55" s="8">
        <f t="shared" si="21"/>
        <v>0.89488440408392989</v>
      </c>
      <c r="M55" s="8">
        <f t="shared" si="22"/>
        <v>0.93051082475935409</v>
      </c>
      <c r="N55" s="8">
        <f t="shared" si="23"/>
        <v>0.95549727614727431</v>
      </c>
      <c r="O55" s="8">
        <f>+LOOKUP($G55,Måned_VS_tot_t30_afg)*O54</f>
        <v>0.97376704859836449</v>
      </c>
      <c r="P55" s="8">
        <f>+LOOKUP($G55,Måned_VS_tot_t30_afg)*P54</f>
        <v>0.98728261269280881</v>
      </c>
      <c r="Q55" s="8">
        <v>1</v>
      </c>
      <c r="R55" s="8"/>
      <c r="S55" s="8"/>
      <c r="T55" s="8"/>
    </row>
    <row r="56" spans="1:20">
      <c r="A56">
        <v>11</v>
      </c>
      <c r="B56">
        <v>5.7</v>
      </c>
      <c r="C56">
        <f t="shared" si="15"/>
        <v>10.6</v>
      </c>
      <c r="D56" s="7">
        <v>1</v>
      </c>
      <c r="E56" s="11">
        <f t="shared" si="16"/>
        <v>0.98123804612469934</v>
      </c>
      <c r="G56">
        <v>2</v>
      </c>
      <c r="H56" s="8">
        <f t="shared" si="17"/>
        <v>0.73908023396825551</v>
      </c>
      <c r="I56" s="8">
        <f t="shared" si="18"/>
        <v>0.76283562675601291</v>
      </c>
      <c r="J56" s="8">
        <f t="shared" si="19"/>
        <v>0.7954373764575553</v>
      </c>
      <c r="K56" s="8">
        <f t="shared" si="20"/>
        <v>0.83895007522142739</v>
      </c>
      <c r="L56" s="8">
        <f t="shared" si="21"/>
        <v>0.88378074452864386</v>
      </c>
      <c r="M56" s="8">
        <f t="shared" si="22"/>
        <v>0.91896511520906543</v>
      </c>
      <c r="N56" s="8">
        <f t="shared" si="23"/>
        <v>0.94364153655462479</v>
      </c>
      <c r="O56" s="8">
        <f>+LOOKUP($G56,Måned_VS_tot_t30_afg)*O55</f>
        <v>0.96168461901925006</v>
      </c>
      <c r="P56" s="8">
        <f>+LOOKUP($G56,Måned_VS_tot_t30_afg)*P55</f>
        <v>0.97503248299319001</v>
      </c>
      <c r="Q56" s="8">
        <f>+LOOKUP($G56,Måned_VS_tot_t30_afg)*Q55</f>
        <v>0.98759207389846904</v>
      </c>
      <c r="R56" s="8">
        <v>1</v>
      </c>
      <c r="S56" s="8"/>
      <c r="T56" s="8"/>
    </row>
    <row r="57" spans="1:20">
      <c r="A57">
        <v>12</v>
      </c>
      <c r="B57">
        <v>2.2000000000000002</v>
      </c>
      <c r="C57">
        <f t="shared" si="15"/>
        <v>8</v>
      </c>
      <c r="D57" s="7">
        <v>1</v>
      </c>
      <c r="E57" s="11">
        <f t="shared" si="16"/>
        <v>0.98631033918689126</v>
      </c>
      <c r="G57">
        <v>3</v>
      </c>
      <c r="H57" s="8">
        <f t="shared" si="17"/>
        <v>0.72819276200238514</v>
      </c>
      <c r="I57" s="8">
        <f t="shared" si="18"/>
        <v>0.75159821149423511</v>
      </c>
      <c r="J57" s="8">
        <f t="shared" si="19"/>
        <v>0.78371970124618029</v>
      </c>
      <c r="K57" s="8">
        <f t="shared" si="20"/>
        <v>0.82659140967344524</v>
      </c>
      <c r="L57" s="8">
        <f t="shared" si="21"/>
        <v>0.87076167347546651</v>
      </c>
      <c r="M57" s="8">
        <f t="shared" si="22"/>
        <v>0.90542773933346976</v>
      </c>
      <c r="N57" s="8">
        <f t="shared" si="23"/>
        <v>0.92974064961044689</v>
      </c>
      <c r="O57" s="8">
        <f>+LOOKUP($G57,Måned_VS_tot_t30_afg)*O56</f>
        <v>0.9475179374488828</v>
      </c>
      <c r="P57" s="8">
        <f>+LOOKUP($G57,Måned_VS_tot_t30_afg)*P56</f>
        <v>0.96066917257504503</v>
      </c>
      <c r="Q57" s="8">
        <f>+LOOKUP($G57,Måned_VS_tot_t30_afg)*Q56</f>
        <v>0.97304374676955385</v>
      </c>
      <c r="R57" s="8">
        <f>+LOOKUP($G57,Måned_VS_tot_t30_afg)*R56</f>
        <v>0.9852688903511686</v>
      </c>
      <c r="S57" s="8">
        <v>1</v>
      </c>
      <c r="T57" s="8"/>
    </row>
    <row r="58" spans="1:20">
      <c r="G58">
        <v>4</v>
      </c>
      <c r="H58" s="8">
        <f t="shared" si="17"/>
        <v>0.71223798391854209</v>
      </c>
      <c r="I58" s="8">
        <f t="shared" si="18"/>
        <v>0.73513061761204745</v>
      </c>
      <c r="J58" s="8">
        <f t="shared" si="19"/>
        <v>0.76654832222981262</v>
      </c>
      <c r="K58" s="8">
        <f t="shared" si="20"/>
        <v>0.80848070712940157</v>
      </c>
      <c r="L58" s="8">
        <f t="shared" si="21"/>
        <v>0.85168319592233288</v>
      </c>
      <c r="M58" s="8">
        <f t="shared" si="22"/>
        <v>0.88558972472275344</v>
      </c>
      <c r="N58" s="8">
        <f t="shared" si="23"/>
        <v>0.90936993664253341</v>
      </c>
      <c r="O58" s="8">
        <f>+LOOKUP($G58,Måned_VS_tot_t30_afg)*O57</f>
        <v>0.92675772228155862</v>
      </c>
      <c r="P58" s="8">
        <f>+LOOKUP($G58,Måned_VS_tot_t30_afg)*P57</f>
        <v>0.93962081249758833</v>
      </c>
      <c r="Q58" s="8">
        <f>+LOOKUP($G58,Måned_VS_tot_t30_afg)*Q57</f>
        <v>0.95172425850261533</v>
      </c>
      <c r="R58" s="8">
        <f>+LOOKUP($G58,Måned_VS_tot_t30_afg)*R57</f>
        <v>0.96368154793479932</v>
      </c>
      <c r="S58" s="8">
        <f>+LOOKUP($G58,Måned_VS_tot_t30_afg)*S57</f>
        <v>0.97808989746070729</v>
      </c>
      <c r="T58" s="8"/>
    </row>
    <row r="59" spans="1:20">
      <c r="C59">
        <f>AVERAGE(C46:C57)</f>
        <v>12.883333333333333</v>
      </c>
      <c r="G59" s="12" t="s">
        <v>236</v>
      </c>
      <c r="H59" s="13">
        <f>1-MIN(H46:H58)</f>
        <v>0.28776201608145791</v>
      </c>
      <c r="I59" s="13">
        <f t="shared" ref="I59:S59" si="24">1-MIN(I46:I58)</f>
        <v>0.26486938238795255</v>
      </c>
      <c r="J59" s="13">
        <f t="shared" si="24"/>
        <v>0.23345167777018738</v>
      </c>
      <c r="K59" s="13">
        <f t="shared" si="24"/>
        <v>0.19151929287059843</v>
      </c>
      <c r="L59" s="13">
        <f t="shared" si="24"/>
        <v>0.14831680407766712</v>
      </c>
      <c r="M59" s="13">
        <f t="shared" si="24"/>
        <v>0.11441027527724656</v>
      </c>
      <c r="N59" s="13">
        <f t="shared" si="24"/>
        <v>9.0630063357466595E-2</v>
      </c>
      <c r="O59" s="13">
        <f t="shared" si="24"/>
        <v>7.3242277718441384E-2</v>
      </c>
      <c r="P59" s="13">
        <f t="shared" si="24"/>
        <v>6.0379187502411669E-2</v>
      </c>
      <c r="Q59" s="13">
        <f t="shared" si="24"/>
        <v>4.8275741497384672E-2</v>
      </c>
      <c r="R59" s="13">
        <f t="shared" si="24"/>
        <v>3.6318452065200679E-2</v>
      </c>
      <c r="S59" s="13">
        <f t="shared" si="24"/>
        <v>2.1910102539292708E-2</v>
      </c>
      <c r="T59" s="8">
        <f>+AVERAGE((H59:S59))</f>
        <v>0.13092377276210895</v>
      </c>
    </row>
    <row r="60" spans="1:20">
      <c r="G60" s="14" t="s">
        <v>244</v>
      </c>
      <c r="H60" s="15">
        <f t="shared" ref="H60:S60" si="25">+H59/VS_tot_CH4_afg</f>
        <v>1.7265720964887474E-2</v>
      </c>
      <c r="I60" s="15">
        <f t="shared" si="25"/>
        <v>1.5892162943277152E-2</v>
      </c>
      <c r="J60" s="15">
        <f t="shared" si="25"/>
        <v>1.4007100666211242E-2</v>
      </c>
      <c r="K60" s="15">
        <f t="shared" si="25"/>
        <v>1.1491157572235905E-2</v>
      </c>
      <c r="L60" s="15">
        <f t="shared" si="25"/>
        <v>8.8990082446600265E-3</v>
      </c>
      <c r="M60" s="15">
        <f t="shared" si="25"/>
        <v>6.8646165166347936E-3</v>
      </c>
      <c r="N60" s="15">
        <f t="shared" si="25"/>
        <v>5.4378038014479954E-3</v>
      </c>
      <c r="O60" s="15">
        <f t="shared" si="25"/>
        <v>4.394536663106483E-3</v>
      </c>
      <c r="P60" s="15">
        <f t="shared" si="25"/>
        <v>3.6227512501446997E-3</v>
      </c>
      <c r="Q60" s="15">
        <f t="shared" si="25"/>
        <v>2.8965444898430802E-3</v>
      </c>
      <c r="R60" s="15">
        <f t="shared" si="25"/>
        <v>2.1791071239120408E-3</v>
      </c>
      <c r="S60" s="15">
        <f t="shared" si="25"/>
        <v>1.3146061523575624E-3</v>
      </c>
      <c r="T60" s="15">
        <f>+AVERAGE((H60:S60))</f>
        <v>7.8554263657265398E-3</v>
      </c>
    </row>
    <row r="62" spans="1:20">
      <c r="B62" t="s">
        <v>245</v>
      </c>
      <c r="C62" t="s">
        <v>246</v>
      </c>
      <c r="D62" t="s">
        <v>247</v>
      </c>
      <c r="E62" t="s">
        <v>248</v>
      </c>
    </row>
    <row r="63" spans="1:20">
      <c r="B63">
        <v>20</v>
      </c>
      <c r="C63">
        <f>+B63+273.16</f>
        <v>293.16000000000003</v>
      </c>
      <c r="D63">
        <f>+EXP(30.3-(81000/(8.31*C63)))*24/1000</f>
        <v>1.2573429059407081E-3</v>
      </c>
      <c r="E63" s="18"/>
      <c r="F63" s="18"/>
    </row>
    <row r="64" spans="1:20">
      <c r="B64">
        <v>19</v>
      </c>
      <c r="C64">
        <f t="shared" ref="C64:C73" si="26">+B64+273.16</f>
        <v>292.16000000000003</v>
      </c>
      <c r="D64">
        <f t="shared" ref="D64:D73" si="27">+EXP(30.3-(81000/(8.31*C64)))*24/1000</f>
        <v>1.1220938261781162E-3</v>
      </c>
      <c r="E64" s="18">
        <f>1-D64/D63</f>
        <v>0.10756737809834183</v>
      </c>
      <c r="F64" s="18">
        <f>+D64/$D$63</f>
        <v>0.89243262190165817</v>
      </c>
    </row>
    <row r="65" spans="2:6">
      <c r="B65">
        <v>18</v>
      </c>
      <c r="C65">
        <f t="shared" si="26"/>
        <v>291.16000000000003</v>
      </c>
      <c r="D65">
        <f t="shared" si="27"/>
        <v>1.0006106220989261E-3</v>
      </c>
      <c r="E65" s="18">
        <f t="shared" ref="E65:E73" si="28">1-D65/D64</f>
        <v>0.10826474689105581</v>
      </c>
      <c r="F65" s="18">
        <f t="shared" ref="F65:F73" si="29">+D65/$D$63</f>
        <v>0.79581362997415384</v>
      </c>
    </row>
    <row r="66" spans="2:6">
      <c r="B66">
        <v>17</v>
      </c>
      <c r="C66">
        <f t="shared" si="26"/>
        <v>290.16000000000003</v>
      </c>
      <c r="D66">
        <f t="shared" si="27"/>
        <v>8.915753109128053E-4</v>
      </c>
      <c r="E66" s="18">
        <f t="shared" si="28"/>
        <v>0.10896877244557268</v>
      </c>
      <c r="F66" s="18">
        <f t="shared" si="29"/>
        <v>0.70909479562041511</v>
      </c>
    </row>
    <row r="67" spans="2:6">
      <c r="B67">
        <v>16</v>
      </c>
      <c r="C67">
        <f t="shared" si="26"/>
        <v>289.16000000000003</v>
      </c>
      <c r="D67">
        <f t="shared" si="27"/>
        <v>7.9378774301120227E-4</v>
      </c>
      <c r="E67" s="18">
        <f t="shared" si="28"/>
        <v>0.1096795376730284</v>
      </c>
      <c r="F67" s="18">
        <f t="shared" si="29"/>
        <v>0.63132160627041745</v>
      </c>
    </row>
    <row r="68" spans="2:6">
      <c r="B68">
        <v>15</v>
      </c>
      <c r="C68">
        <f t="shared" si="26"/>
        <v>288.16000000000003</v>
      </c>
      <c r="D68">
        <f t="shared" si="27"/>
        <v>7.0615585693994823E-4</v>
      </c>
      <c r="E68" s="18">
        <f t="shared" si="28"/>
        <v>0.11039712674174829</v>
      </c>
      <c r="F68" s="18">
        <f t="shared" si="29"/>
        <v>0.56162551488817802</v>
      </c>
    </row>
    <row r="69" spans="2:6">
      <c r="B69">
        <v>14</v>
      </c>
      <c r="C69">
        <f t="shared" si="26"/>
        <v>287.16000000000003</v>
      </c>
      <c r="D69">
        <f t="shared" si="27"/>
        <v>6.2768667054331751E-4</v>
      </c>
      <c r="E69" s="18">
        <f t="shared" si="28"/>
        <v>0.11112162509940604</v>
      </c>
      <c r="F69" s="18">
        <f t="shared" si="29"/>
        <v>0.49921677497651307</v>
      </c>
    </row>
    <row r="70" spans="2:6">
      <c r="B70">
        <v>13</v>
      </c>
      <c r="C70">
        <f t="shared" si="26"/>
        <v>286.16000000000003</v>
      </c>
      <c r="D70">
        <f t="shared" si="27"/>
        <v>5.5747795837728358E-4</v>
      </c>
      <c r="E70" s="18">
        <f t="shared" si="28"/>
        <v>0.11185311949553134</v>
      </c>
      <c r="F70" s="18">
        <f t="shared" si="29"/>
        <v>0.44337782139089132</v>
      </c>
    </row>
    <row r="71" spans="2:6">
      <c r="B71">
        <v>12</v>
      </c>
      <c r="C71">
        <f t="shared" si="26"/>
        <v>285.16000000000003</v>
      </c>
      <c r="D71">
        <f t="shared" si="27"/>
        <v>4.9471056844348346E-4</v>
      </c>
      <c r="E71" s="18">
        <f t="shared" si="28"/>
        <v>0.1125916980045355</v>
      </c>
      <c r="F71" s="18">
        <f t="shared" si="29"/>
        <v>0.3934571596229392</v>
      </c>
    </row>
    <row r="72" spans="2:6">
      <c r="B72">
        <v>11</v>
      </c>
      <c r="C72">
        <f t="shared" si="26"/>
        <v>284.16000000000003</v>
      </c>
      <c r="D72">
        <f t="shared" si="27"/>
        <v>4.3864133410375289E-4</v>
      </c>
      <c r="E72" s="18">
        <f t="shared" si="28"/>
        <v>0.11333745004911089</v>
      </c>
      <c r="F72" s="18">
        <f t="shared" si="29"/>
        <v>0.3488637284477093</v>
      </c>
    </row>
    <row r="73" spans="2:6">
      <c r="B73">
        <v>10</v>
      </c>
      <c r="C73">
        <f t="shared" si="26"/>
        <v>283.16000000000003</v>
      </c>
      <c r="D73">
        <f t="shared" si="27"/>
        <v>3.8859653970294949E-4</v>
      </c>
      <c r="E73" s="18">
        <f t="shared" si="28"/>
        <v>0.11409046642413823</v>
      </c>
      <c r="F73" s="18">
        <f t="shared" si="29"/>
        <v>0.30906170295064628</v>
      </c>
    </row>
  </sheetData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010BCB8FDA3789478577C31581FA3B2F" ma:contentTypeVersion="12" ma:contentTypeDescription="Opret et nyt dokument." ma:contentTypeScope="" ma:versionID="f292e6a414670b17f73bfa0928db04e7">
  <xsd:schema xmlns:xsd="http://www.w3.org/2001/XMLSchema" xmlns:xs="http://www.w3.org/2001/XMLSchema" xmlns:p="http://schemas.microsoft.com/office/2006/metadata/properties" xmlns:ns2="0cd6032e-4b27-47f4-bb02-403eeb79ffb0" xmlns:ns3="51017e06-3185-4484-8ddc-2b23098c8f10" targetNamespace="http://schemas.microsoft.com/office/2006/metadata/properties" ma:root="true" ma:fieldsID="31239af3d6d5239002168564422d4159" ns2:_="" ns3:_="">
    <xsd:import namespace="0cd6032e-4b27-47f4-bb02-403eeb79ffb0"/>
    <xsd:import namespace="51017e06-3185-4484-8ddc-2b23098c8f1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cd6032e-4b27-47f4-bb02-403eeb79ffb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Billedmærker" ma:readOnly="false" ma:fieldId="{5cf76f15-5ced-4ddc-b409-7134ff3c332f}" ma:taxonomyMulti="true" ma:sspId="5cd08861-88c0-49b2-8510-903f698cfa7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1017e06-3185-4484-8ddc-2b23098c8f1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Del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lt med detaljer" ma:internalName="SharedWithDetails" ma:readOnly="true">
      <xsd:simpleType>
        <xsd:restriction base="dms:Note">
          <xsd:maxLength value="255"/>
        </xsd:restriction>
      </xsd:simpleType>
    </xsd:element>
    <xsd:element name="TaxCatchAll" ma:index="12" nillable="true" ma:displayName="Taxonomy Catch All Column" ma:hidden="true" ma:list="{650218f9-5b5b-44c9-a5a4-b251f80673b8}" ma:internalName="TaxCatchAll" ma:showField="CatchAllData" ma:web="51017e06-3185-4484-8ddc-2b23098c8f1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dhol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51017e06-3185-4484-8ddc-2b23098c8f10" xsi:nil="true"/>
    <lcf76f155ced4ddcb4097134ff3c332f xmlns="0cd6032e-4b27-47f4-bb02-403eeb79ffb0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004E541-2E4D-4AE8-8084-A57750819319}"/>
</file>

<file path=customXml/itemProps2.xml><?xml version="1.0" encoding="utf-8"?>
<ds:datastoreItem xmlns:ds="http://schemas.openxmlformats.org/officeDocument/2006/customXml" ds:itemID="{EE2544F1-D550-4ABD-8DC3-837C3181A044}"/>
</file>

<file path=customXml/itemProps3.xml><?xml version="1.0" encoding="utf-8"?>
<ds:datastoreItem xmlns:ds="http://schemas.openxmlformats.org/officeDocument/2006/customXml" ds:itemID="{7B591A28-77E8-4B69-8E3E-D2C48B98FB7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Anders Peter Adamsen</dc:creator>
  <cp:keywords/>
  <dc:description/>
  <cp:lastModifiedBy>Michael Jørgen Hansen</cp:lastModifiedBy>
  <cp:revision/>
  <dcterms:created xsi:type="dcterms:W3CDTF">2020-12-17T09:08:40Z</dcterms:created>
  <dcterms:modified xsi:type="dcterms:W3CDTF">2024-02-26T10:57:13Z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0x010100010BCB8FDA3789478577C31581FA3B2F</vt:lpwstr>
  </property>
</Properties>
</file>