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44" documentId="8_{7BB0661C-C271-4D58-A210-8E96FC2DF328}" xr6:coauthVersionLast="47" xr6:coauthVersionMax="47" xr10:uidLastSave="{A8865A88-A4A7-4FAB-9FC8-1A307AA8F8DD}"/>
  <bookViews>
    <workbookView xWindow="-28920" yWindow="-45" windowWidth="29040" windowHeight="15720" tabRatio="846" firstSheet="4" activeTab="10" xr2:uid="{00000000-000D-0000-FFFF-FFFF00000000}"/>
  </bookViews>
  <sheets>
    <sheet name="Velkommen" sheetId="17" r:id="rId1"/>
    <sheet name="Liste over tabeller" sheetId="8" r:id="rId2"/>
    <sheet name="Tabel 1 Antal dyr" sheetId="1" r:id="rId3"/>
    <sheet name="Tabel 2 Staldtypefordeling" sheetId="9" r:id="rId4"/>
    <sheet name="Tabel 3 CH4 fra fordøjelse" sheetId="10" r:id="rId5"/>
    <sheet name="Tabel 4 CH4 fra gødning" sheetId="2" r:id="rId6"/>
    <sheet name="Tabel 5 N2O fra gødning" sheetId="3" r:id="rId7"/>
    <sheet name="Tabel 6 Gødningsmængder" sheetId="14" r:id="rId8"/>
    <sheet name="Tabel 7 Miljøteknologi" sheetId="15" r:id="rId9"/>
    <sheet name="Tabel 8 Reduktionsfaktorer" sheetId="4" r:id="rId10"/>
    <sheet name="Tabel 9 Gylle afsat til biogas" sheetId="6" r:id="rId11"/>
    <sheet name="Tabel 10 N-udskillelse" sheetId="16" r:id="rId12"/>
    <sheet name="Tabel 11 Baggrundstal kvæg" sheetId="7" r:id="rId13"/>
    <sheet name="Tabel 12 Gødskning" sheetId="18" r:id="rId14"/>
    <sheet name="Tabel 13 Vægtet opholdstid" sheetId="19" r:id="rId15"/>
    <sheet name="Reference liste" sheetId="20" r:id="rId16"/>
  </sheets>
  <externalReferences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5" i="6" l="1"/>
  <c r="AA20" i="6"/>
  <c r="AA19" i="6"/>
  <c r="AA18" i="6"/>
  <c r="AH26" i="6"/>
  <c r="AA17" i="6"/>
  <c r="AA16" i="6"/>
  <c r="AG36" i="15" l="1"/>
  <c r="AG35" i="15"/>
  <c r="R37" i="15"/>
  <c r="W37" i="15" s="1"/>
  <c r="AK37" i="15"/>
  <c r="AG37" i="15" l="1"/>
  <c r="AH37" i="15" s="1"/>
  <c r="AJ28" i="7" l="1"/>
  <c r="AK28" i="7" s="1"/>
  <c r="AL28" i="7" s="1"/>
  <c r="AM28" i="7" s="1"/>
  <c r="AN28" i="7" s="1"/>
  <c r="AO28" i="7" s="1"/>
  <c r="AP28" i="7" s="1"/>
  <c r="AQ28" i="7" s="1"/>
  <c r="AR28" i="7" s="1"/>
  <c r="AS28" i="7" s="1"/>
  <c r="AT28" i="7" s="1"/>
  <c r="AU28" i="7" s="1"/>
  <c r="AV28" i="7" s="1"/>
  <c r="AW28" i="7" s="1"/>
  <c r="AX28" i="7" s="1"/>
  <c r="AY28" i="7" s="1"/>
  <c r="AZ28" i="7" s="1"/>
  <c r="BA28" i="7" s="1"/>
  <c r="AJ27" i="7"/>
  <c r="AK27" i="7" s="1"/>
  <c r="AL27" i="7" s="1"/>
  <c r="AM27" i="7" s="1"/>
  <c r="AN27" i="7" s="1"/>
  <c r="AO27" i="7" s="1"/>
  <c r="AP27" i="7" s="1"/>
  <c r="AQ27" i="7" s="1"/>
  <c r="AR27" i="7" s="1"/>
  <c r="AS27" i="7" s="1"/>
  <c r="AT27" i="7" s="1"/>
  <c r="AU27" i="7" s="1"/>
  <c r="AV27" i="7" s="1"/>
  <c r="AW27" i="7" s="1"/>
  <c r="AX27" i="7" s="1"/>
  <c r="AY27" i="7" s="1"/>
  <c r="AZ27" i="7" s="1"/>
  <c r="BA27" i="7" s="1"/>
  <c r="AJ29" i="7"/>
  <c r="AK29" i="7" s="1"/>
  <c r="AL29" i="7" s="1"/>
  <c r="AM29" i="7" s="1"/>
  <c r="AN29" i="7" s="1"/>
  <c r="AO29" i="7" s="1"/>
  <c r="AP29" i="7" s="1"/>
  <c r="AQ29" i="7" s="1"/>
  <c r="AR29" i="7" s="1"/>
  <c r="AS29" i="7" s="1"/>
  <c r="AT29" i="7" s="1"/>
  <c r="AU29" i="7" s="1"/>
  <c r="AV29" i="7" s="1"/>
  <c r="AW29" i="7" s="1"/>
  <c r="AX29" i="7" s="1"/>
  <c r="AY29" i="7" s="1"/>
  <c r="AZ29" i="7" s="1"/>
  <c r="BA29" i="7" s="1"/>
  <c r="AJ30" i="7"/>
  <c r="AK30" i="7" s="1"/>
  <c r="AL30" i="7" s="1"/>
  <c r="AM30" i="7" s="1"/>
  <c r="AN30" i="7" s="1"/>
  <c r="AO30" i="7" s="1"/>
  <c r="AP30" i="7" s="1"/>
  <c r="AQ30" i="7" s="1"/>
  <c r="AR30" i="7" s="1"/>
  <c r="AS30" i="7" s="1"/>
  <c r="AT30" i="7" s="1"/>
  <c r="AU30" i="7" s="1"/>
  <c r="AV30" i="7" s="1"/>
  <c r="AW30" i="7" s="1"/>
  <c r="AX30" i="7" s="1"/>
  <c r="AY30" i="7" s="1"/>
  <c r="AZ30" i="7" s="1"/>
  <c r="BA30" i="7" s="1"/>
  <c r="C27" i="3" l="1"/>
  <c r="AP27" i="3"/>
  <c r="Y27" i="3"/>
  <c r="AD27" i="3" l="1"/>
  <c r="V27" i="3"/>
  <c r="N27" i="3"/>
  <c r="F27" i="3"/>
  <c r="X27" i="3"/>
  <c r="H27" i="3"/>
  <c r="AE27" i="3"/>
  <c r="W27" i="3"/>
  <c r="G27" i="3"/>
  <c r="AV27" i="3"/>
  <c r="BA27" i="3"/>
  <c r="AK27" i="3"/>
  <c r="O27" i="3"/>
  <c r="AG27" i="3"/>
  <c r="Q27" i="3"/>
  <c r="I27" i="3"/>
  <c r="AA27" i="3"/>
  <c r="K27" i="3"/>
  <c r="AM27" i="3"/>
  <c r="AF27" i="3"/>
  <c r="P27" i="3"/>
  <c r="AI27" i="3"/>
  <c r="AH27" i="3"/>
  <c r="Z27" i="3"/>
  <c r="R27" i="3"/>
  <c r="J27" i="3"/>
  <c r="S27" i="3"/>
  <c r="AW27" i="3"/>
  <c r="AO27" i="3"/>
  <c r="AN27" i="3"/>
  <c r="AU27" i="3"/>
  <c r="AX27" i="3"/>
  <c r="AY27" i="3"/>
  <c r="AQ27" i="3"/>
  <c r="AS27" i="3"/>
  <c r="AT27" i="3"/>
  <c r="AL27" i="3"/>
  <c r="AZ27" i="3"/>
  <c r="AR27" i="3"/>
  <c r="AJ27" i="3"/>
  <c r="AC27" i="3"/>
  <c r="U27" i="3"/>
  <c r="M27" i="3"/>
  <c r="E27" i="3"/>
  <c r="D27" i="3"/>
  <c r="AB27" i="3"/>
  <c r="T27" i="3"/>
  <c r="L27" i="3"/>
  <c r="AN27" i="2" l="1"/>
  <c r="AV27" i="2"/>
  <c r="BA27" i="2"/>
  <c r="AS27" i="2"/>
  <c r="AK27" i="2"/>
  <c r="AX27" i="2"/>
  <c r="AP27" i="2"/>
  <c r="AY27" i="2"/>
  <c r="AQ27" i="2"/>
  <c r="AT27" i="2"/>
  <c r="AL27" i="2"/>
  <c r="AW27" i="2"/>
  <c r="AO27" i="2"/>
  <c r="AU27" i="2"/>
  <c r="AM27" i="2"/>
  <c r="AZ27" i="2"/>
  <c r="AR27" i="2"/>
  <c r="Y27" i="2" l="1"/>
  <c r="Q27" i="2"/>
  <c r="AH27" i="2"/>
  <c r="Z27" i="2"/>
  <c r="R27" i="2"/>
  <c r="J27" i="2"/>
  <c r="AG27" i="2"/>
  <c r="F27" i="2"/>
  <c r="AF27" i="2"/>
  <c r="X27" i="2"/>
  <c r="P27" i="2"/>
  <c r="H27" i="2"/>
  <c r="AD27" i="2"/>
  <c r="N27" i="2"/>
  <c r="I27" i="2"/>
  <c r="V27" i="2"/>
  <c r="AE27" i="2"/>
  <c r="W27" i="2"/>
  <c r="O27" i="2"/>
  <c r="G27" i="2"/>
  <c r="AC27" i="2"/>
  <c r="U27" i="2"/>
  <c r="M27" i="2"/>
  <c r="E27" i="2"/>
  <c r="C27" i="2"/>
  <c r="AB27" i="2"/>
  <c r="T27" i="2"/>
  <c r="L27" i="2"/>
  <c r="D27" i="2"/>
  <c r="AI27" i="2"/>
  <c r="AA27" i="2"/>
  <c r="S27" i="2"/>
  <c r="K27" i="2"/>
  <c r="J19" i="10"/>
  <c r="R19" i="10"/>
  <c r="AH19" i="10"/>
  <c r="I19" i="10"/>
  <c r="O19" i="10"/>
  <c r="AE19" i="10"/>
  <c r="AG19" i="10"/>
  <c r="C19" i="10"/>
  <c r="D19" i="10"/>
  <c r="E19" i="10"/>
  <c r="F19" i="10"/>
  <c r="G19" i="10"/>
  <c r="H19" i="10"/>
  <c r="M19" i="10"/>
  <c r="N19" i="10"/>
  <c r="Q19" i="10"/>
  <c r="U19" i="10"/>
  <c r="V19" i="10"/>
  <c r="W19" i="10"/>
  <c r="Y19" i="10"/>
  <c r="Z19" i="10"/>
  <c r="AC19" i="10"/>
  <c r="AD19" i="10"/>
  <c r="AA19" i="10" l="1"/>
  <c r="S19" i="10"/>
  <c r="K19" i="10"/>
  <c r="AF19" i="10"/>
  <c r="X19" i="10"/>
  <c r="P19" i="10"/>
  <c r="AB19" i="10"/>
  <c r="T19" i="10"/>
  <c r="L19" i="10"/>
  <c r="AY19" i="10"/>
  <c r="AQ19" i="10"/>
  <c r="AT19" i="10"/>
  <c r="AL19" i="10"/>
  <c r="AW19" i="10"/>
  <c r="AO19" i="10"/>
  <c r="AX19" i="10"/>
  <c r="AP19" i="10"/>
  <c r="AI19" i="10"/>
  <c r="AV19" i="10"/>
  <c r="AU19" i="10"/>
  <c r="AM19" i="10"/>
  <c r="AS19" i="10"/>
  <c r="AK19" i="10"/>
  <c r="AN19" i="10"/>
  <c r="B19" i="10"/>
  <c r="AZ19" i="10"/>
  <c r="AR19" i="10"/>
  <c r="AJ19" i="10"/>
  <c r="AJ27" i="2" l="1"/>
  <c r="AL173" i="9"/>
  <c r="AM173" i="9" s="1"/>
  <c r="AN173" i="9" s="1"/>
  <c r="AO173" i="9" s="1"/>
  <c r="AP173" i="9" s="1"/>
  <c r="AQ173" i="9" s="1"/>
  <c r="AR173" i="9" s="1"/>
  <c r="AS173" i="9" s="1"/>
  <c r="AT173" i="9" s="1"/>
  <c r="AU173" i="9" s="1"/>
  <c r="AV173" i="9" s="1"/>
  <c r="AW173" i="9" s="1"/>
  <c r="AX173" i="9" s="1"/>
  <c r="AY173" i="9" s="1"/>
  <c r="AZ173" i="9" s="1"/>
  <c r="BA173" i="9" s="1"/>
  <c r="BB173" i="9" s="1"/>
  <c r="BC173" i="9" s="1"/>
  <c r="AL174" i="9"/>
  <c r="AM174" i="9" s="1"/>
  <c r="AN174" i="9" s="1"/>
  <c r="AO174" i="9" s="1"/>
  <c r="AP174" i="9" s="1"/>
  <c r="AQ174" i="9" s="1"/>
  <c r="AR174" i="9" s="1"/>
  <c r="AS174" i="9" s="1"/>
  <c r="AT174" i="9" s="1"/>
  <c r="AU174" i="9" s="1"/>
  <c r="AV174" i="9" s="1"/>
  <c r="AW174" i="9" s="1"/>
  <c r="AX174" i="9" s="1"/>
  <c r="AY174" i="9" s="1"/>
  <c r="AZ174" i="9" s="1"/>
  <c r="BA174" i="9" s="1"/>
  <c r="BB174" i="9" s="1"/>
  <c r="BC174" i="9" s="1"/>
  <c r="AL167" i="9"/>
  <c r="AM167" i="9" s="1"/>
  <c r="AN167" i="9" s="1"/>
  <c r="AO167" i="9" s="1"/>
  <c r="AP167" i="9" s="1"/>
  <c r="AQ167" i="9" s="1"/>
  <c r="AR167" i="9" s="1"/>
  <c r="AS167" i="9" s="1"/>
  <c r="AT167" i="9" s="1"/>
  <c r="AU167" i="9" s="1"/>
  <c r="AV167" i="9" s="1"/>
  <c r="AW167" i="9" s="1"/>
  <c r="AX167" i="9" s="1"/>
  <c r="AY167" i="9" s="1"/>
  <c r="AZ167" i="9" s="1"/>
  <c r="BA167" i="9" s="1"/>
  <c r="BB167" i="9" s="1"/>
  <c r="BC167" i="9" s="1"/>
  <c r="AL168" i="9"/>
  <c r="AM168" i="9" s="1"/>
  <c r="AN168" i="9" s="1"/>
  <c r="AO168" i="9" s="1"/>
  <c r="AP168" i="9" s="1"/>
  <c r="AQ168" i="9" s="1"/>
  <c r="AR168" i="9" s="1"/>
  <c r="AS168" i="9" s="1"/>
  <c r="AT168" i="9" s="1"/>
  <c r="AU168" i="9" s="1"/>
  <c r="AV168" i="9" s="1"/>
  <c r="AW168" i="9" s="1"/>
  <c r="AX168" i="9" s="1"/>
  <c r="AY168" i="9" s="1"/>
  <c r="AZ168" i="9" s="1"/>
  <c r="BA168" i="9" s="1"/>
  <c r="BB168" i="9" s="1"/>
  <c r="BC168" i="9" s="1"/>
  <c r="AL169" i="9"/>
  <c r="AM169" i="9" s="1"/>
  <c r="AN169" i="9" s="1"/>
  <c r="AO169" i="9" s="1"/>
  <c r="AP169" i="9" s="1"/>
  <c r="AQ169" i="9" s="1"/>
  <c r="AR169" i="9" s="1"/>
  <c r="AS169" i="9" s="1"/>
  <c r="AT169" i="9" s="1"/>
  <c r="AU169" i="9" s="1"/>
  <c r="AV169" i="9" s="1"/>
  <c r="AW169" i="9" s="1"/>
  <c r="AX169" i="9" s="1"/>
  <c r="AY169" i="9" s="1"/>
  <c r="AZ169" i="9" s="1"/>
  <c r="BA169" i="9" s="1"/>
  <c r="BB169" i="9" s="1"/>
  <c r="BC169" i="9" s="1"/>
  <c r="AL170" i="9"/>
  <c r="AM170" i="9" s="1"/>
  <c r="AN170" i="9" s="1"/>
  <c r="AO170" i="9" s="1"/>
  <c r="AP170" i="9" s="1"/>
  <c r="AQ170" i="9" s="1"/>
  <c r="AR170" i="9" s="1"/>
  <c r="AS170" i="9" s="1"/>
  <c r="AT170" i="9" s="1"/>
  <c r="AU170" i="9" s="1"/>
  <c r="AV170" i="9" s="1"/>
  <c r="AW170" i="9" s="1"/>
  <c r="AX170" i="9" s="1"/>
  <c r="AY170" i="9" s="1"/>
  <c r="AZ170" i="9" s="1"/>
  <c r="BA170" i="9" s="1"/>
  <c r="BB170" i="9" s="1"/>
  <c r="BC170" i="9" s="1"/>
  <c r="AL171" i="9"/>
  <c r="AM171" i="9" s="1"/>
  <c r="AN171" i="9" s="1"/>
  <c r="AO171" i="9" s="1"/>
  <c r="AP171" i="9" s="1"/>
  <c r="AQ171" i="9" s="1"/>
  <c r="AR171" i="9" s="1"/>
  <c r="AS171" i="9" s="1"/>
  <c r="AT171" i="9" s="1"/>
  <c r="AU171" i="9" s="1"/>
  <c r="AV171" i="9" s="1"/>
  <c r="AW171" i="9" s="1"/>
  <c r="AX171" i="9" s="1"/>
  <c r="AY171" i="9" s="1"/>
  <c r="AZ171" i="9" s="1"/>
  <c r="BA171" i="9" s="1"/>
  <c r="BB171" i="9" s="1"/>
  <c r="BC171" i="9" s="1"/>
  <c r="AL172" i="9"/>
  <c r="AM172" i="9" s="1"/>
  <c r="AN172" i="9" s="1"/>
  <c r="AO172" i="9" s="1"/>
  <c r="AP172" i="9" s="1"/>
  <c r="AQ172" i="9" s="1"/>
  <c r="AR172" i="9" s="1"/>
  <c r="AS172" i="9" s="1"/>
  <c r="AT172" i="9" s="1"/>
  <c r="AU172" i="9" s="1"/>
  <c r="AV172" i="9" s="1"/>
  <c r="AW172" i="9" s="1"/>
  <c r="AX172" i="9" s="1"/>
  <c r="AY172" i="9" s="1"/>
  <c r="AZ172" i="9" s="1"/>
  <c r="BA172" i="9" s="1"/>
  <c r="BB172" i="9" s="1"/>
  <c r="BC172" i="9" s="1"/>
  <c r="AN38" i="3" l="1"/>
  <c r="AN38" i="2"/>
  <c r="AM30" i="10"/>
  <c r="AV38" i="3"/>
  <c r="AV38" i="2"/>
  <c r="AU30" i="10"/>
  <c r="AO37" i="3"/>
  <c r="AO37" i="2"/>
  <c r="AN29" i="10"/>
  <c r="AX38" i="3"/>
  <c r="AX38" i="2"/>
  <c r="AW30" i="10"/>
  <c r="AP38" i="3"/>
  <c r="AP38" i="2"/>
  <c r="AO30" i="10"/>
  <c r="AY37" i="3"/>
  <c r="AY37" i="2"/>
  <c r="AX29" i="10"/>
  <c r="AQ37" i="3"/>
  <c r="AQ37" i="2"/>
  <c r="AP29" i="10"/>
  <c r="AZ36" i="3"/>
  <c r="AZ36" i="2"/>
  <c r="AY28" i="10"/>
  <c r="AR36" i="3"/>
  <c r="AR36" i="2"/>
  <c r="AQ28" i="10"/>
  <c r="AW38" i="3"/>
  <c r="AW38" i="2"/>
  <c r="AV30" i="10"/>
  <c r="AO38" i="3"/>
  <c r="AO38" i="2"/>
  <c r="AN30" i="10"/>
  <c r="AX37" i="3"/>
  <c r="AX37" i="2"/>
  <c r="AW29" i="10"/>
  <c r="AP37" i="3"/>
  <c r="AP37" i="2"/>
  <c r="AO29" i="10"/>
  <c r="AY36" i="3"/>
  <c r="AY36" i="2"/>
  <c r="AX28" i="10"/>
  <c r="AL34" i="3"/>
  <c r="AL34" i="2"/>
  <c r="AK26" i="10"/>
  <c r="AX35" i="3"/>
  <c r="AX35" i="2"/>
  <c r="AW27" i="10"/>
  <c r="AO35" i="3"/>
  <c r="AO35" i="2"/>
  <c r="AN27" i="10"/>
  <c r="AN32" i="3"/>
  <c r="AN32" i="2"/>
  <c r="AM24" i="10"/>
  <c r="AT34" i="3"/>
  <c r="AT34" i="2"/>
  <c r="AS26" i="10"/>
  <c r="AN42" i="3"/>
  <c r="AN42" i="2"/>
  <c r="AV39" i="3"/>
  <c r="AV39" i="2"/>
  <c r="AU31" i="10"/>
  <c r="AS34" i="3"/>
  <c r="AS34" i="2"/>
  <c r="AR26" i="10"/>
  <c r="AK34" i="3"/>
  <c r="AK34" i="2"/>
  <c r="AJ26" i="10"/>
  <c r="AK41" i="3"/>
  <c r="AK41" i="2"/>
  <c r="AJ33" i="10"/>
  <c r="BA43" i="3"/>
  <c r="BA43" i="2"/>
  <c r="AZ35" i="10"/>
  <c r="AL40" i="3"/>
  <c r="AL40" i="2"/>
  <c r="AK32" i="10"/>
  <c r="AW35" i="3"/>
  <c r="AW35" i="2"/>
  <c r="AV27" i="10"/>
  <c r="AZ33" i="3"/>
  <c r="AZ33" i="2"/>
  <c r="AY25" i="10"/>
  <c r="AR33" i="3"/>
  <c r="AR33" i="2"/>
  <c r="AQ25" i="10"/>
  <c r="AT32" i="3"/>
  <c r="AT32" i="2"/>
  <c r="AS24" i="10"/>
  <c r="AL32" i="3"/>
  <c r="AL32" i="2"/>
  <c r="AK24" i="10"/>
  <c r="AZ34" i="3"/>
  <c r="AZ34" i="2"/>
  <c r="AY26" i="10"/>
  <c r="AR34" i="3"/>
  <c r="AR34" i="2"/>
  <c r="AQ26" i="10"/>
  <c r="AJ36" i="3"/>
  <c r="AJ36" i="2"/>
  <c r="AI28" i="10"/>
  <c r="AJ41" i="3"/>
  <c r="AJ41" i="2"/>
  <c r="AI33" i="10"/>
  <c r="AZ41" i="3"/>
  <c r="AZ41" i="2"/>
  <c r="AY33" i="10"/>
  <c r="AR41" i="3"/>
  <c r="AR41" i="2"/>
  <c r="AQ33" i="10"/>
  <c r="AJ42" i="3"/>
  <c r="AJ42" i="2"/>
  <c r="AT42" i="3"/>
  <c r="AT42" i="2"/>
  <c r="AL42" i="3"/>
  <c r="AL42" i="2"/>
  <c r="AZ43" i="3"/>
  <c r="AZ43" i="2"/>
  <c r="AY35" i="10"/>
  <c r="AR43" i="3"/>
  <c r="AR43" i="2"/>
  <c r="AQ35" i="10"/>
  <c r="BA40" i="3"/>
  <c r="BA40" i="2"/>
  <c r="AZ32" i="10"/>
  <c r="AS40" i="3"/>
  <c r="AS40" i="2"/>
  <c r="AR32" i="10"/>
  <c r="AK40" i="3"/>
  <c r="AK40" i="2"/>
  <c r="AJ32" i="10"/>
  <c r="AT39" i="3"/>
  <c r="AT39" i="2"/>
  <c r="AS31" i="10"/>
  <c r="AL39" i="3"/>
  <c r="AL39" i="2"/>
  <c r="AK31" i="10"/>
  <c r="AV35" i="3"/>
  <c r="AV35" i="2"/>
  <c r="AU27" i="10"/>
  <c r="AN35" i="3"/>
  <c r="AN35" i="2"/>
  <c r="AM27" i="10"/>
  <c r="AV32" i="3"/>
  <c r="AV32" i="2"/>
  <c r="AU24" i="10"/>
  <c r="AQ36" i="3"/>
  <c r="AQ36" i="2"/>
  <c r="AP28" i="10"/>
  <c r="AL41" i="3"/>
  <c r="AL41" i="2"/>
  <c r="AK33" i="10"/>
  <c r="AJ43" i="3"/>
  <c r="AJ43" i="2"/>
  <c r="AI35" i="10"/>
  <c r="AT43" i="3"/>
  <c r="AT43" i="2"/>
  <c r="AS35" i="10"/>
  <c r="AL43" i="3"/>
  <c r="AL43" i="2"/>
  <c r="AK35" i="10"/>
  <c r="AU40" i="3"/>
  <c r="AU40" i="2"/>
  <c r="AT32" i="10"/>
  <c r="BA33" i="3"/>
  <c r="BA33" i="2"/>
  <c r="AZ25" i="10"/>
  <c r="AU32" i="3"/>
  <c r="AU32" i="2"/>
  <c r="AT24" i="10"/>
  <c r="BA34" i="3"/>
  <c r="BA34" i="2"/>
  <c r="AZ26" i="10"/>
  <c r="AP36" i="3"/>
  <c r="AP36" i="2"/>
  <c r="AO28" i="10"/>
  <c r="BA41" i="3"/>
  <c r="BA41" i="2"/>
  <c r="AZ33" i="10"/>
  <c r="AM42" i="3"/>
  <c r="AM42" i="2"/>
  <c r="AK43" i="3"/>
  <c r="AK43" i="2"/>
  <c r="AJ35" i="10"/>
  <c r="AY33" i="3"/>
  <c r="AY33" i="2"/>
  <c r="AX25" i="10"/>
  <c r="AQ33" i="3"/>
  <c r="AQ33" i="2"/>
  <c r="AP25" i="10"/>
  <c r="BA32" i="3"/>
  <c r="BA32" i="2"/>
  <c r="AZ24" i="10"/>
  <c r="AS32" i="3"/>
  <c r="AS32" i="2"/>
  <c r="AR24" i="10"/>
  <c r="AK32" i="3"/>
  <c r="AK32" i="2"/>
  <c r="AJ24" i="10"/>
  <c r="AY34" i="3"/>
  <c r="AY34" i="2"/>
  <c r="AX26" i="10"/>
  <c r="AQ34" i="3"/>
  <c r="AQ34" i="2"/>
  <c r="AP26" i="10"/>
  <c r="AJ37" i="3"/>
  <c r="AJ37" i="2"/>
  <c r="AI29" i="10"/>
  <c r="AU38" i="3"/>
  <c r="AU38" i="2"/>
  <c r="AT30" i="10"/>
  <c r="AM38" i="3"/>
  <c r="AM38" i="2"/>
  <c r="AL30" i="10"/>
  <c r="AV37" i="3"/>
  <c r="AV37" i="2"/>
  <c r="AU29" i="10"/>
  <c r="AN37" i="3"/>
  <c r="AN37" i="2"/>
  <c r="AM29" i="10"/>
  <c r="AW36" i="3"/>
  <c r="AW36" i="2"/>
  <c r="AV28" i="10"/>
  <c r="AO36" i="3"/>
  <c r="AO36" i="2"/>
  <c r="AN28" i="10"/>
  <c r="AY41" i="3"/>
  <c r="AY41" i="2"/>
  <c r="AX33" i="10"/>
  <c r="AQ41" i="3"/>
  <c r="AQ41" i="2"/>
  <c r="AP33" i="10"/>
  <c r="BA42" i="3"/>
  <c r="BA42" i="2"/>
  <c r="AS42" i="3"/>
  <c r="AS42" i="2"/>
  <c r="AK42" i="3"/>
  <c r="AK42" i="2"/>
  <c r="AY43" i="3"/>
  <c r="AY43" i="2"/>
  <c r="AX35" i="10"/>
  <c r="AQ43" i="3"/>
  <c r="AQ43" i="2"/>
  <c r="AP35" i="10"/>
  <c r="AZ40" i="3"/>
  <c r="AZ40" i="2"/>
  <c r="AY32" i="10"/>
  <c r="AR40" i="3"/>
  <c r="AR40" i="2"/>
  <c r="AQ32" i="10"/>
  <c r="BA39" i="3"/>
  <c r="BA39" i="2"/>
  <c r="AZ31" i="10"/>
  <c r="AS39" i="3"/>
  <c r="AS39" i="2"/>
  <c r="AR31" i="10"/>
  <c r="AK39" i="3"/>
  <c r="AK39" i="2"/>
  <c r="AJ31" i="10"/>
  <c r="AU35" i="3"/>
  <c r="AU35" i="2"/>
  <c r="AT27" i="10"/>
  <c r="AM35" i="3"/>
  <c r="AM35" i="2"/>
  <c r="AL27" i="10"/>
  <c r="AT33" i="3"/>
  <c r="AT33" i="2"/>
  <c r="AS25" i="10"/>
  <c r="AT41" i="3"/>
  <c r="AT41" i="2"/>
  <c r="AS33" i="10"/>
  <c r="AS33" i="3"/>
  <c r="AS33" i="2"/>
  <c r="AR25" i="10"/>
  <c r="AM32" i="3"/>
  <c r="AM32" i="2"/>
  <c r="AL24" i="10"/>
  <c r="AS41" i="3"/>
  <c r="AS41" i="2"/>
  <c r="AR33" i="10"/>
  <c r="AS43" i="3"/>
  <c r="AS43" i="2"/>
  <c r="AR35" i="10"/>
  <c r="AT40" i="3"/>
  <c r="AT40" i="2"/>
  <c r="AS32" i="10"/>
  <c r="AU39" i="3"/>
  <c r="AU39" i="2"/>
  <c r="AT31" i="10"/>
  <c r="AM39" i="3"/>
  <c r="AM39" i="2"/>
  <c r="AL31" i="10"/>
  <c r="AJ32" i="3"/>
  <c r="AI24" i="10"/>
  <c r="AJ32" i="2"/>
  <c r="AX33" i="3"/>
  <c r="AX33" i="2"/>
  <c r="AW25" i="10"/>
  <c r="AP33" i="3"/>
  <c r="AP33" i="2"/>
  <c r="AO25" i="10"/>
  <c r="AZ32" i="3"/>
  <c r="AZ32" i="2"/>
  <c r="AY24" i="10"/>
  <c r="AR32" i="3"/>
  <c r="AR32" i="2"/>
  <c r="AQ24" i="10"/>
  <c r="AJ34" i="3"/>
  <c r="AJ34" i="2"/>
  <c r="AI26" i="10"/>
  <c r="AX34" i="3"/>
  <c r="AX34" i="2"/>
  <c r="AW26" i="10"/>
  <c r="AP34" i="3"/>
  <c r="AP34" i="2"/>
  <c r="AO26" i="10"/>
  <c r="AJ38" i="3"/>
  <c r="AJ38" i="2"/>
  <c r="AI30" i="10"/>
  <c r="AT38" i="3"/>
  <c r="AT38" i="2"/>
  <c r="AS30" i="10"/>
  <c r="AL38" i="3"/>
  <c r="AL38" i="2"/>
  <c r="AK30" i="10"/>
  <c r="AU37" i="3"/>
  <c r="AU37" i="2"/>
  <c r="AT29" i="10"/>
  <c r="AM37" i="3"/>
  <c r="AM37" i="2"/>
  <c r="AL29" i="10"/>
  <c r="AV36" i="3"/>
  <c r="AV36" i="2"/>
  <c r="AU28" i="10"/>
  <c r="AN36" i="3"/>
  <c r="AN36" i="2"/>
  <c r="AM28" i="10"/>
  <c r="AX41" i="3"/>
  <c r="AX41" i="2"/>
  <c r="AW33" i="10"/>
  <c r="AP41" i="3"/>
  <c r="AP41" i="2"/>
  <c r="AO33" i="10"/>
  <c r="AZ42" i="3"/>
  <c r="AZ42" i="2"/>
  <c r="AR42" i="3"/>
  <c r="AR42" i="2"/>
  <c r="AJ35" i="3"/>
  <c r="AJ35" i="2"/>
  <c r="AI27" i="10"/>
  <c r="AX43" i="3"/>
  <c r="AX43" i="2"/>
  <c r="AW35" i="10"/>
  <c r="AP43" i="3"/>
  <c r="AP43" i="2"/>
  <c r="AO35" i="10"/>
  <c r="AY40" i="3"/>
  <c r="AY40" i="2"/>
  <c r="AX32" i="10"/>
  <c r="AQ40" i="3"/>
  <c r="AQ40" i="2"/>
  <c r="AP32" i="10"/>
  <c r="AZ39" i="3"/>
  <c r="AZ39" i="2"/>
  <c r="AY31" i="10"/>
  <c r="AR39" i="3"/>
  <c r="AR39" i="2"/>
  <c r="AQ31" i="10"/>
  <c r="AT35" i="3"/>
  <c r="AT35" i="2"/>
  <c r="AS27" i="10"/>
  <c r="AL35" i="3"/>
  <c r="AL35" i="2"/>
  <c r="AK27" i="10"/>
  <c r="AN39" i="3"/>
  <c r="AN39" i="2"/>
  <c r="AM31" i="10"/>
  <c r="AK33" i="3"/>
  <c r="AK33" i="2"/>
  <c r="AJ25" i="10"/>
  <c r="AU42" i="3"/>
  <c r="AU42" i="2"/>
  <c r="AW33" i="3"/>
  <c r="AW33" i="2"/>
  <c r="AV25" i="10"/>
  <c r="AO33" i="3"/>
  <c r="AO33" i="2"/>
  <c r="AN25" i="10"/>
  <c r="AY32" i="3"/>
  <c r="AY32" i="2"/>
  <c r="AX24" i="10"/>
  <c r="AQ32" i="3"/>
  <c r="AQ32" i="2"/>
  <c r="AP24" i="10"/>
  <c r="AW34" i="3"/>
  <c r="AW34" i="2"/>
  <c r="AV26" i="10"/>
  <c r="AO34" i="3"/>
  <c r="AO34" i="2"/>
  <c r="AN26" i="10"/>
  <c r="BA38" i="3"/>
  <c r="BA38" i="2"/>
  <c r="AZ30" i="10"/>
  <c r="AS38" i="3"/>
  <c r="AS38" i="2"/>
  <c r="AR30" i="10"/>
  <c r="AK38" i="3"/>
  <c r="AK38" i="2"/>
  <c r="AJ30" i="10"/>
  <c r="AT37" i="3"/>
  <c r="AT37" i="2"/>
  <c r="AS29" i="10"/>
  <c r="AL37" i="3"/>
  <c r="AL37" i="2"/>
  <c r="AK29" i="10"/>
  <c r="AU36" i="3"/>
  <c r="AU36" i="2"/>
  <c r="AT28" i="10"/>
  <c r="AM36" i="3"/>
  <c r="AM36" i="2"/>
  <c r="AL28" i="10"/>
  <c r="AW41" i="3"/>
  <c r="AW41" i="2"/>
  <c r="AV33" i="10"/>
  <c r="AO41" i="3"/>
  <c r="AO41" i="2"/>
  <c r="AN33" i="10"/>
  <c r="AY42" i="3"/>
  <c r="AY42" i="2"/>
  <c r="AQ42" i="3"/>
  <c r="AQ42" i="2"/>
  <c r="AJ39" i="3"/>
  <c r="AJ39" i="2"/>
  <c r="AI31" i="10"/>
  <c r="AW43" i="3"/>
  <c r="AW43" i="2"/>
  <c r="AV35" i="10"/>
  <c r="AO43" i="3"/>
  <c r="AO43" i="2"/>
  <c r="AN35" i="10"/>
  <c r="AX40" i="3"/>
  <c r="AX40" i="2"/>
  <c r="AW32" i="10"/>
  <c r="AP40" i="3"/>
  <c r="AP40" i="2"/>
  <c r="AO32" i="10"/>
  <c r="AY39" i="3"/>
  <c r="AY39" i="2"/>
  <c r="AX31" i="10"/>
  <c r="AQ39" i="3"/>
  <c r="AQ39" i="2"/>
  <c r="AP31" i="10"/>
  <c r="BA35" i="3"/>
  <c r="BA35" i="2"/>
  <c r="AZ27" i="10"/>
  <c r="AS35" i="3"/>
  <c r="AS35" i="2"/>
  <c r="AR27" i="10"/>
  <c r="AK35" i="3"/>
  <c r="AK35" i="2"/>
  <c r="AJ27" i="10"/>
  <c r="AL33" i="3"/>
  <c r="AL33" i="2"/>
  <c r="AK25" i="10"/>
  <c r="AW37" i="3"/>
  <c r="AW37" i="2"/>
  <c r="AV29" i="10"/>
  <c r="AV42" i="3"/>
  <c r="AV42" i="2"/>
  <c r="AM40" i="3"/>
  <c r="AM40" i="2"/>
  <c r="AL32" i="10"/>
  <c r="AN33" i="3"/>
  <c r="AN33" i="2"/>
  <c r="AM25" i="10"/>
  <c r="AO40" i="3"/>
  <c r="AO40" i="2"/>
  <c r="AN32" i="10"/>
  <c r="AX39" i="3"/>
  <c r="AX39" i="2"/>
  <c r="AW31" i="10"/>
  <c r="AP39" i="3"/>
  <c r="AP39" i="2"/>
  <c r="AO31" i="10"/>
  <c r="AZ35" i="3"/>
  <c r="AZ35" i="2"/>
  <c r="AY27" i="10"/>
  <c r="AR35" i="3"/>
  <c r="AR35" i="2"/>
  <c r="AQ27" i="10"/>
  <c r="AP35" i="3"/>
  <c r="AP35" i="2"/>
  <c r="AO27" i="10"/>
  <c r="AJ33" i="3"/>
  <c r="AJ33" i="2"/>
  <c r="AI25" i="10"/>
  <c r="AV33" i="3"/>
  <c r="AV33" i="2"/>
  <c r="AU25" i="10"/>
  <c r="AX32" i="3"/>
  <c r="AX32" i="2"/>
  <c r="AW24" i="10"/>
  <c r="AP32" i="3"/>
  <c r="AP32" i="2"/>
  <c r="AO24" i="10"/>
  <c r="AV34" i="3"/>
  <c r="AV34" i="2"/>
  <c r="AU26" i="10"/>
  <c r="AN34" i="3"/>
  <c r="AN34" i="2"/>
  <c r="AM26" i="10"/>
  <c r="AZ38" i="3"/>
  <c r="AZ38" i="2"/>
  <c r="AY30" i="10"/>
  <c r="AR38" i="3"/>
  <c r="AR38" i="2"/>
  <c r="AQ30" i="10"/>
  <c r="BA37" i="3"/>
  <c r="BA37" i="2"/>
  <c r="AZ29" i="10"/>
  <c r="AS37" i="3"/>
  <c r="AS37" i="2"/>
  <c r="AR29" i="10"/>
  <c r="AK37" i="3"/>
  <c r="AK37" i="2"/>
  <c r="AJ29" i="10"/>
  <c r="AT36" i="3"/>
  <c r="AT36" i="2"/>
  <c r="AS28" i="10"/>
  <c r="AL36" i="3"/>
  <c r="AL36" i="2"/>
  <c r="AK28" i="10"/>
  <c r="AX36" i="3"/>
  <c r="AX36" i="2"/>
  <c r="AW28" i="10"/>
  <c r="AV41" i="3"/>
  <c r="AV41" i="2"/>
  <c r="AU33" i="10"/>
  <c r="AN41" i="3"/>
  <c r="AN41" i="2"/>
  <c r="AM33" i="10"/>
  <c r="AX42" i="3"/>
  <c r="AX42" i="2"/>
  <c r="AP42" i="3"/>
  <c r="AP42" i="2"/>
  <c r="AV43" i="3"/>
  <c r="AV43" i="2"/>
  <c r="AU35" i="10"/>
  <c r="AN43" i="3"/>
  <c r="AN43" i="2"/>
  <c r="AM35" i="10"/>
  <c r="AW40" i="3"/>
  <c r="AW40" i="2"/>
  <c r="AV32" i="10"/>
  <c r="AU33" i="3"/>
  <c r="AU33" i="2"/>
  <c r="AT25" i="10"/>
  <c r="AM33" i="3"/>
  <c r="AM33" i="2"/>
  <c r="AL25" i="10"/>
  <c r="AW32" i="3"/>
  <c r="AW32" i="2"/>
  <c r="AV24" i="10"/>
  <c r="AO32" i="3"/>
  <c r="AO32" i="2"/>
  <c r="AN24" i="10"/>
  <c r="AU34" i="3"/>
  <c r="AU34" i="2"/>
  <c r="AT26" i="10"/>
  <c r="AM34" i="3"/>
  <c r="AM34" i="2"/>
  <c r="AL26" i="10"/>
  <c r="AY38" i="3"/>
  <c r="AY38" i="2"/>
  <c r="AX30" i="10"/>
  <c r="AQ38" i="3"/>
  <c r="AQ38" i="2"/>
  <c r="AP30" i="10"/>
  <c r="AZ37" i="3"/>
  <c r="AZ37" i="2"/>
  <c r="AY29" i="10"/>
  <c r="AR37" i="3"/>
  <c r="AR37" i="2"/>
  <c r="AQ29" i="10"/>
  <c r="BA36" i="3"/>
  <c r="BA36" i="2"/>
  <c r="AZ28" i="10"/>
  <c r="AS36" i="3"/>
  <c r="AS36" i="2"/>
  <c r="AR28" i="10"/>
  <c r="AK36" i="3"/>
  <c r="AK36" i="2"/>
  <c r="AJ28" i="10"/>
  <c r="AU41" i="3"/>
  <c r="AU41" i="2"/>
  <c r="AT33" i="10"/>
  <c r="AM41" i="3"/>
  <c r="AM41" i="2"/>
  <c r="AL33" i="10"/>
  <c r="AW42" i="3"/>
  <c r="AW42" i="2"/>
  <c r="AO42" i="3"/>
  <c r="AO42" i="2"/>
  <c r="AJ40" i="3"/>
  <c r="AJ40" i="2"/>
  <c r="AI32" i="10"/>
  <c r="AU43" i="3"/>
  <c r="AU43" i="2"/>
  <c r="AT35" i="10"/>
  <c r="AM43" i="3"/>
  <c r="AM43" i="2"/>
  <c r="AL35" i="10"/>
  <c r="AV40" i="3"/>
  <c r="AV40" i="2"/>
  <c r="AU32" i="10"/>
  <c r="AN40" i="3"/>
  <c r="AN40" i="2"/>
  <c r="AM32" i="10"/>
  <c r="AW39" i="3"/>
  <c r="AW39" i="2"/>
  <c r="AV31" i="10"/>
  <c r="AO39" i="3"/>
  <c r="AO39" i="2"/>
  <c r="AN31" i="10"/>
  <c r="AY35" i="3"/>
  <c r="AY35" i="2"/>
  <c r="AX27" i="10"/>
  <c r="AQ35" i="3"/>
  <c r="AQ35" i="2"/>
  <c r="AP27" i="10"/>
  <c r="E34" i="3" l="1"/>
  <c r="E34" i="2"/>
  <c r="D26" i="10"/>
  <c r="P37" i="3"/>
  <c r="P37" i="2"/>
  <c r="O29" i="10"/>
  <c r="C32" i="3"/>
  <c r="C32" i="2"/>
  <c r="B24" i="10"/>
  <c r="M32" i="3"/>
  <c r="M32" i="2"/>
  <c r="L24" i="10"/>
  <c r="X34" i="3"/>
  <c r="X34" i="2"/>
  <c r="W26" i="10"/>
  <c r="AI38" i="3"/>
  <c r="AI38" i="2"/>
  <c r="AH30" i="10"/>
  <c r="K38" i="3"/>
  <c r="K38" i="2"/>
  <c r="J30" i="10"/>
  <c r="S36" i="3"/>
  <c r="S36" i="2"/>
  <c r="R28" i="10"/>
  <c r="AI32" i="3"/>
  <c r="AI32" i="2"/>
  <c r="AH24" i="10"/>
  <c r="AA32" i="3"/>
  <c r="AA32" i="2"/>
  <c r="Z24" i="10"/>
  <c r="S32" i="3"/>
  <c r="S32" i="2"/>
  <c r="R24" i="10"/>
  <c r="K32" i="3"/>
  <c r="K32" i="2"/>
  <c r="J24" i="10"/>
  <c r="C34" i="3"/>
  <c r="C34" i="2"/>
  <c r="B26" i="10"/>
  <c r="AD34" i="3"/>
  <c r="AD34" i="2"/>
  <c r="AC26" i="10"/>
  <c r="V34" i="3"/>
  <c r="V34" i="2"/>
  <c r="U26" i="10"/>
  <c r="N34" i="3"/>
  <c r="N34" i="2"/>
  <c r="M26" i="10"/>
  <c r="F34" i="3"/>
  <c r="F34" i="2"/>
  <c r="E26" i="10"/>
  <c r="AG38" i="3"/>
  <c r="AG38" i="2"/>
  <c r="AF30" i="10"/>
  <c r="Y38" i="3"/>
  <c r="Y38" i="2"/>
  <c r="X30" i="10"/>
  <c r="Q38" i="3"/>
  <c r="Q38" i="2"/>
  <c r="P30" i="10"/>
  <c r="I38" i="3"/>
  <c r="I38" i="2"/>
  <c r="H30" i="10"/>
  <c r="AG37" i="3"/>
  <c r="AG37" i="2"/>
  <c r="AF29" i="10"/>
  <c r="Y37" i="3"/>
  <c r="Y37" i="2"/>
  <c r="X29" i="10"/>
  <c r="Q37" i="3"/>
  <c r="Q37" i="2"/>
  <c r="P29" i="10"/>
  <c r="I37" i="3"/>
  <c r="I37" i="2"/>
  <c r="H29" i="10"/>
  <c r="AG36" i="3"/>
  <c r="AG36" i="2"/>
  <c r="AF28" i="10"/>
  <c r="Y36" i="3"/>
  <c r="Y36" i="2"/>
  <c r="X28" i="10"/>
  <c r="Q36" i="3"/>
  <c r="Q36" i="2"/>
  <c r="P28" i="10"/>
  <c r="I36" i="3"/>
  <c r="I36" i="2"/>
  <c r="H28" i="10"/>
  <c r="AC41" i="3"/>
  <c r="AC41" i="2"/>
  <c r="AB33" i="10"/>
  <c r="U41" i="3"/>
  <c r="U41" i="2"/>
  <c r="T33" i="10"/>
  <c r="M41" i="3"/>
  <c r="M41" i="2"/>
  <c r="L33" i="10"/>
  <c r="E41" i="3"/>
  <c r="E41" i="2"/>
  <c r="D33" i="10"/>
  <c r="AD42" i="3"/>
  <c r="AD42" i="2"/>
  <c r="V42" i="3"/>
  <c r="V42" i="2"/>
  <c r="N42" i="3"/>
  <c r="N42" i="2"/>
  <c r="F42" i="3"/>
  <c r="F42" i="2"/>
  <c r="AI43" i="3"/>
  <c r="AI43" i="2"/>
  <c r="AH35" i="10"/>
  <c r="AA43" i="3"/>
  <c r="AA43" i="2"/>
  <c r="Z35" i="10"/>
  <c r="S43" i="3"/>
  <c r="S43" i="2"/>
  <c r="R35" i="10"/>
  <c r="K43" i="3"/>
  <c r="K43" i="2"/>
  <c r="J35" i="10"/>
  <c r="AI40" i="3"/>
  <c r="AI40" i="2"/>
  <c r="AH32" i="10"/>
  <c r="AA40" i="3"/>
  <c r="AA40" i="2"/>
  <c r="Z32" i="10"/>
  <c r="S40" i="3"/>
  <c r="S40" i="2"/>
  <c r="R32" i="10"/>
  <c r="K40" i="3"/>
  <c r="K40" i="2"/>
  <c r="J32" i="10"/>
  <c r="AI39" i="3"/>
  <c r="AI39" i="2"/>
  <c r="AH31" i="10"/>
  <c r="AA39" i="3"/>
  <c r="AA39" i="2"/>
  <c r="Z31" i="10"/>
  <c r="S39" i="3"/>
  <c r="S39" i="2"/>
  <c r="R31" i="10"/>
  <c r="K39" i="3"/>
  <c r="K39" i="2"/>
  <c r="J31" i="10"/>
  <c r="AI35" i="3"/>
  <c r="AI35" i="2"/>
  <c r="AH27" i="10"/>
  <c r="AA35" i="3"/>
  <c r="AA35" i="2"/>
  <c r="Z27" i="10"/>
  <c r="S35" i="3"/>
  <c r="S35" i="2"/>
  <c r="R27" i="10"/>
  <c r="K35" i="3"/>
  <c r="K35" i="2"/>
  <c r="J27" i="10"/>
  <c r="Z32" i="3"/>
  <c r="Z32" i="2"/>
  <c r="Y24" i="10"/>
  <c r="X38" i="3"/>
  <c r="X38" i="2"/>
  <c r="W30" i="10"/>
  <c r="AF36" i="3"/>
  <c r="AF36" i="2"/>
  <c r="AE28" i="10"/>
  <c r="D41" i="3"/>
  <c r="D41" i="2"/>
  <c r="C33" i="10"/>
  <c r="AC42" i="3"/>
  <c r="AC42" i="2"/>
  <c r="U42" i="3"/>
  <c r="U42" i="2"/>
  <c r="M42" i="3"/>
  <c r="M42" i="2"/>
  <c r="E42" i="3"/>
  <c r="E42" i="2"/>
  <c r="AH43" i="3"/>
  <c r="AH43" i="2"/>
  <c r="AG35" i="10"/>
  <c r="Z43" i="3"/>
  <c r="Z43" i="2"/>
  <c r="Y35" i="10"/>
  <c r="R43" i="3"/>
  <c r="R43" i="2"/>
  <c r="Q35" i="10"/>
  <c r="J43" i="3"/>
  <c r="J43" i="2"/>
  <c r="I35" i="10"/>
  <c r="AH40" i="3"/>
  <c r="AH40" i="2"/>
  <c r="AG32" i="10"/>
  <c r="Z40" i="3"/>
  <c r="Z40" i="2"/>
  <c r="Y32" i="10"/>
  <c r="R40" i="3"/>
  <c r="R40" i="2"/>
  <c r="Q32" i="10"/>
  <c r="J40" i="3"/>
  <c r="J40" i="2"/>
  <c r="I32" i="10"/>
  <c r="AH39" i="3"/>
  <c r="AH39" i="2"/>
  <c r="AG31" i="10"/>
  <c r="Z39" i="3"/>
  <c r="Z39" i="2"/>
  <c r="Y31" i="10"/>
  <c r="R39" i="3"/>
  <c r="R39" i="2"/>
  <c r="Q31" i="10"/>
  <c r="J39" i="3"/>
  <c r="J39" i="2"/>
  <c r="I31" i="10"/>
  <c r="AH35" i="3"/>
  <c r="AH35" i="2"/>
  <c r="AG27" i="10"/>
  <c r="Z35" i="3"/>
  <c r="Z35" i="2"/>
  <c r="Y27" i="10"/>
  <c r="R35" i="3"/>
  <c r="R35" i="2"/>
  <c r="Q27" i="10"/>
  <c r="J35" i="3"/>
  <c r="J35" i="2"/>
  <c r="I27" i="10"/>
  <c r="AG32" i="3"/>
  <c r="AG32" i="2"/>
  <c r="AF24" i="10"/>
  <c r="Y32" i="3"/>
  <c r="Y32" i="2"/>
  <c r="X24" i="10"/>
  <c r="Q32" i="3"/>
  <c r="Q32" i="2"/>
  <c r="P24" i="10"/>
  <c r="I32" i="3"/>
  <c r="I32" i="2"/>
  <c r="H24" i="10"/>
  <c r="AB34" i="3"/>
  <c r="AB34" i="2"/>
  <c r="AA26" i="10"/>
  <c r="T34" i="3"/>
  <c r="T34" i="2"/>
  <c r="S26" i="10"/>
  <c r="L34" i="3"/>
  <c r="L34" i="2"/>
  <c r="K26" i="10"/>
  <c r="D34" i="3"/>
  <c r="D34" i="2"/>
  <c r="C26" i="10"/>
  <c r="AE38" i="3"/>
  <c r="AE38" i="2"/>
  <c r="AD30" i="10"/>
  <c r="W38" i="3"/>
  <c r="W38" i="2"/>
  <c r="V30" i="10"/>
  <c r="O38" i="3"/>
  <c r="O38" i="2"/>
  <c r="N30" i="10"/>
  <c r="G38" i="3"/>
  <c r="G38" i="2"/>
  <c r="F30" i="10"/>
  <c r="AE37" i="3"/>
  <c r="AE37" i="2"/>
  <c r="AD29" i="10"/>
  <c r="W37" i="3"/>
  <c r="W37" i="2"/>
  <c r="V29" i="10"/>
  <c r="O37" i="3"/>
  <c r="O37" i="2"/>
  <c r="N29" i="10"/>
  <c r="G37" i="3"/>
  <c r="G37" i="2"/>
  <c r="F29" i="10"/>
  <c r="AE36" i="3"/>
  <c r="AE36" i="2"/>
  <c r="AD28" i="10"/>
  <c r="W36" i="3"/>
  <c r="W36" i="2"/>
  <c r="V28" i="10"/>
  <c r="O36" i="3"/>
  <c r="O36" i="2"/>
  <c r="N28" i="10"/>
  <c r="G36" i="3"/>
  <c r="G36" i="2"/>
  <c r="F28" i="10"/>
  <c r="AI41" i="3"/>
  <c r="AI41" i="2"/>
  <c r="AH33" i="10"/>
  <c r="AA41" i="3"/>
  <c r="AA41" i="2"/>
  <c r="Z33" i="10"/>
  <c r="S41" i="3"/>
  <c r="S41" i="2"/>
  <c r="R33" i="10"/>
  <c r="K41" i="3"/>
  <c r="K41" i="2"/>
  <c r="J33" i="10"/>
  <c r="C42" i="3"/>
  <c r="C42" i="2"/>
  <c r="AB42" i="3"/>
  <c r="AB42" i="2"/>
  <c r="T42" i="3"/>
  <c r="T42" i="2"/>
  <c r="L42" i="3"/>
  <c r="L42" i="2"/>
  <c r="D42" i="3"/>
  <c r="D42" i="2"/>
  <c r="AG43" i="3"/>
  <c r="AG43" i="2"/>
  <c r="AF35" i="10"/>
  <c r="Y43" i="3"/>
  <c r="Y43" i="2"/>
  <c r="X35" i="10"/>
  <c r="Q43" i="3"/>
  <c r="Q43" i="2"/>
  <c r="P35" i="10"/>
  <c r="I43" i="3"/>
  <c r="I43" i="2"/>
  <c r="H35" i="10"/>
  <c r="AG40" i="3"/>
  <c r="AG40" i="2"/>
  <c r="AF32" i="10"/>
  <c r="Y40" i="3"/>
  <c r="Y40" i="2"/>
  <c r="X32" i="10"/>
  <c r="Q40" i="3"/>
  <c r="Q40" i="2"/>
  <c r="P32" i="10"/>
  <c r="I40" i="3"/>
  <c r="I40" i="2"/>
  <c r="H32" i="10"/>
  <c r="AG39" i="3"/>
  <c r="AG39" i="2"/>
  <c r="AF31" i="10"/>
  <c r="Y39" i="3"/>
  <c r="Y39" i="2"/>
  <c r="X31" i="10"/>
  <c r="Q39" i="3"/>
  <c r="Q39" i="2"/>
  <c r="P31" i="10"/>
  <c r="I39" i="3"/>
  <c r="I39" i="2"/>
  <c r="H31" i="10"/>
  <c r="AG35" i="3"/>
  <c r="AG35" i="2"/>
  <c r="AF27" i="10"/>
  <c r="Y35" i="3"/>
  <c r="Y35" i="2"/>
  <c r="X27" i="10"/>
  <c r="Q35" i="3"/>
  <c r="Q35" i="2"/>
  <c r="P27" i="10"/>
  <c r="I35" i="3"/>
  <c r="I35" i="2"/>
  <c r="H27" i="10"/>
  <c r="U34" i="3"/>
  <c r="U34" i="2"/>
  <c r="T26" i="10"/>
  <c r="AF37" i="3"/>
  <c r="AF37" i="2"/>
  <c r="AE29" i="10"/>
  <c r="X36" i="3"/>
  <c r="X36" i="2"/>
  <c r="W28" i="10"/>
  <c r="AB41" i="3"/>
  <c r="AB41" i="2"/>
  <c r="AA33" i="10"/>
  <c r="P32" i="3"/>
  <c r="P32" i="2"/>
  <c r="O24" i="10"/>
  <c r="AA34" i="3"/>
  <c r="AA34" i="2"/>
  <c r="Z26" i="10"/>
  <c r="K34" i="3"/>
  <c r="K34" i="2"/>
  <c r="J26" i="10"/>
  <c r="V38" i="3"/>
  <c r="V38" i="2"/>
  <c r="U30" i="10"/>
  <c r="V37" i="3"/>
  <c r="V37" i="2"/>
  <c r="U29" i="10"/>
  <c r="F37" i="3"/>
  <c r="F37" i="2"/>
  <c r="E29" i="10"/>
  <c r="V36" i="3"/>
  <c r="V36" i="2"/>
  <c r="U28" i="10"/>
  <c r="F36" i="3"/>
  <c r="F36" i="2"/>
  <c r="E28" i="10"/>
  <c r="AH41" i="3"/>
  <c r="AH41" i="2"/>
  <c r="AG33" i="10"/>
  <c r="Z41" i="3"/>
  <c r="Z41" i="2"/>
  <c r="Y33" i="10"/>
  <c r="R41" i="3"/>
  <c r="R41" i="2"/>
  <c r="Q33" i="10"/>
  <c r="J41" i="3"/>
  <c r="J41" i="2"/>
  <c r="I33" i="10"/>
  <c r="AA42" i="3"/>
  <c r="AA42" i="2"/>
  <c r="S42" i="3"/>
  <c r="S42" i="2"/>
  <c r="K42" i="3"/>
  <c r="K42" i="2"/>
  <c r="C35" i="3"/>
  <c r="C35" i="2"/>
  <c r="B27" i="10"/>
  <c r="AF43" i="3"/>
  <c r="AF43" i="2"/>
  <c r="AE35" i="10"/>
  <c r="X43" i="3"/>
  <c r="X43" i="2"/>
  <c r="W35" i="10"/>
  <c r="P43" i="3"/>
  <c r="P43" i="2"/>
  <c r="O35" i="10"/>
  <c r="H43" i="3"/>
  <c r="H43" i="2"/>
  <c r="G35" i="10"/>
  <c r="AF40" i="3"/>
  <c r="AF40" i="2"/>
  <c r="AE32" i="10"/>
  <c r="X40" i="3"/>
  <c r="X40" i="2"/>
  <c r="W32" i="10"/>
  <c r="P40" i="3"/>
  <c r="P40" i="2"/>
  <c r="O32" i="10"/>
  <c r="H40" i="3"/>
  <c r="H40" i="2"/>
  <c r="G32" i="10"/>
  <c r="AF39" i="3"/>
  <c r="AF39" i="2"/>
  <c r="AE31" i="10"/>
  <c r="X39" i="3"/>
  <c r="X39" i="2"/>
  <c r="W31" i="10"/>
  <c r="P39" i="3"/>
  <c r="P39" i="2"/>
  <c r="O31" i="10"/>
  <c r="H39" i="3"/>
  <c r="H39" i="2"/>
  <c r="G31" i="10"/>
  <c r="AF35" i="3"/>
  <c r="AF35" i="2"/>
  <c r="AE27" i="10"/>
  <c r="X35" i="3"/>
  <c r="X35" i="2"/>
  <c r="W27" i="10"/>
  <c r="P35" i="3"/>
  <c r="P35" i="2"/>
  <c r="O27" i="10"/>
  <c r="H35" i="3"/>
  <c r="H35" i="2"/>
  <c r="G27" i="10"/>
  <c r="R32" i="3"/>
  <c r="R32" i="2"/>
  <c r="Q24" i="10"/>
  <c r="P38" i="3"/>
  <c r="P38" i="2"/>
  <c r="O30" i="10"/>
  <c r="L41" i="3"/>
  <c r="L41" i="2"/>
  <c r="K33" i="10"/>
  <c r="X32" i="3"/>
  <c r="X32" i="2"/>
  <c r="W24" i="10"/>
  <c r="H32" i="3"/>
  <c r="H32" i="2"/>
  <c r="G24" i="10"/>
  <c r="AI34" i="3"/>
  <c r="AI34" i="2"/>
  <c r="AH26" i="10"/>
  <c r="C36" i="3"/>
  <c r="C36" i="2"/>
  <c r="B28" i="10"/>
  <c r="N38" i="3"/>
  <c r="N38" i="2"/>
  <c r="M30" i="10"/>
  <c r="AD37" i="3"/>
  <c r="AD37" i="2"/>
  <c r="AC29" i="10"/>
  <c r="N37" i="3"/>
  <c r="N37" i="2"/>
  <c r="M29" i="10"/>
  <c r="AD36" i="3"/>
  <c r="AD36" i="2"/>
  <c r="AC28" i="10"/>
  <c r="AE32" i="3"/>
  <c r="AE32" i="2"/>
  <c r="AD24" i="10"/>
  <c r="W32" i="3"/>
  <c r="W32" i="2"/>
  <c r="V24" i="10"/>
  <c r="O32" i="3"/>
  <c r="O32" i="2"/>
  <c r="N24" i="10"/>
  <c r="G32" i="3"/>
  <c r="G32" i="2"/>
  <c r="F24" i="10"/>
  <c r="AH34" i="3"/>
  <c r="AH34" i="2"/>
  <c r="AG26" i="10"/>
  <c r="Z34" i="3"/>
  <c r="Z34" i="2"/>
  <c r="Y26" i="10"/>
  <c r="R34" i="3"/>
  <c r="R34" i="2"/>
  <c r="Q26" i="10"/>
  <c r="J34" i="3"/>
  <c r="J34" i="2"/>
  <c r="I26" i="10"/>
  <c r="C37" i="3"/>
  <c r="C37" i="2"/>
  <c r="B29" i="10"/>
  <c r="AC38" i="3"/>
  <c r="AC38" i="2"/>
  <c r="AB30" i="10"/>
  <c r="U38" i="3"/>
  <c r="U38" i="2"/>
  <c r="T30" i="10"/>
  <c r="M38" i="3"/>
  <c r="M38" i="2"/>
  <c r="L30" i="10"/>
  <c r="E38" i="3"/>
  <c r="E38" i="2"/>
  <c r="D30" i="10"/>
  <c r="AC37" i="3"/>
  <c r="AC37" i="2"/>
  <c r="AB29" i="10"/>
  <c r="U37" i="3"/>
  <c r="U37" i="2"/>
  <c r="T29" i="10"/>
  <c r="M37" i="3"/>
  <c r="M37" i="2"/>
  <c r="L29" i="10"/>
  <c r="E37" i="3"/>
  <c r="E37" i="2"/>
  <c r="D29" i="10"/>
  <c r="AC36" i="3"/>
  <c r="AC36" i="2"/>
  <c r="AB28" i="10"/>
  <c r="U36" i="3"/>
  <c r="U36" i="2"/>
  <c r="T28" i="10"/>
  <c r="M36" i="3"/>
  <c r="M36" i="2"/>
  <c r="L28" i="10"/>
  <c r="E36" i="3"/>
  <c r="E36" i="2"/>
  <c r="D28" i="10"/>
  <c r="AG41" i="3"/>
  <c r="AG41" i="2"/>
  <c r="AF33" i="10"/>
  <c r="Y41" i="3"/>
  <c r="Y41" i="2"/>
  <c r="X33" i="10"/>
  <c r="Q41" i="3"/>
  <c r="Q41" i="2"/>
  <c r="P33" i="10"/>
  <c r="I41" i="3"/>
  <c r="I41" i="2"/>
  <c r="H33" i="10"/>
  <c r="Z42" i="3"/>
  <c r="Z42" i="2"/>
  <c r="R42" i="3"/>
  <c r="R42" i="2"/>
  <c r="J42" i="3"/>
  <c r="J42" i="2"/>
  <c r="C39" i="3"/>
  <c r="C39" i="2"/>
  <c r="B31" i="10"/>
  <c r="AE43" i="3"/>
  <c r="AE43" i="2"/>
  <c r="AD35" i="10"/>
  <c r="W43" i="3"/>
  <c r="W43" i="2"/>
  <c r="V35" i="10"/>
  <c r="O43" i="3"/>
  <c r="O43" i="2"/>
  <c r="N35" i="10"/>
  <c r="G43" i="3"/>
  <c r="G43" i="2"/>
  <c r="F35" i="10"/>
  <c r="AE40" i="3"/>
  <c r="AE40" i="2"/>
  <c r="AD32" i="10"/>
  <c r="W40" i="3"/>
  <c r="W40" i="2"/>
  <c r="V32" i="10"/>
  <c r="O40" i="3"/>
  <c r="O40" i="2"/>
  <c r="N32" i="10"/>
  <c r="G40" i="3"/>
  <c r="G40" i="2"/>
  <c r="F32" i="10"/>
  <c r="AE39" i="3"/>
  <c r="AE39" i="2"/>
  <c r="AD31" i="10"/>
  <c r="W39" i="3"/>
  <c r="W39" i="2"/>
  <c r="V31" i="10"/>
  <c r="O39" i="3"/>
  <c r="O39" i="2"/>
  <c r="N31" i="10"/>
  <c r="G39" i="3"/>
  <c r="G39" i="2"/>
  <c r="F31" i="10"/>
  <c r="AE35" i="3"/>
  <c r="AE35" i="2"/>
  <c r="AD27" i="10"/>
  <c r="W35" i="3"/>
  <c r="W35" i="2"/>
  <c r="V27" i="10"/>
  <c r="O35" i="3"/>
  <c r="O35" i="2"/>
  <c r="N27" i="10"/>
  <c r="G35" i="3"/>
  <c r="G35" i="2"/>
  <c r="F27" i="10"/>
  <c r="J32" i="3"/>
  <c r="J32" i="2"/>
  <c r="I24" i="10"/>
  <c r="AC34" i="3"/>
  <c r="AC34" i="2"/>
  <c r="AB26" i="10"/>
  <c r="H38" i="3"/>
  <c r="H38" i="2"/>
  <c r="G30" i="10"/>
  <c r="P36" i="3"/>
  <c r="P36" i="2"/>
  <c r="O28" i="10"/>
  <c r="T41" i="3"/>
  <c r="T41" i="2"/>
  <c r="S33" i="10"/>
  <c r="AF32" i="3"/>
  <c r="AF32" i="2"/>
  <c r="AE24" i="10"/>
  <c r="S34" i="3"/>
  <c r="S34" i="2"/>
  <c r="R26" i="10"/>
  <c r="AD38" i="3"/>
  <c r="AD38" i="2"/>
  <c r="AC30" i="10"/>
  <c r="F38" i="3"/>
  <c r="F38" i="2"/>
  <c r="E30" i="10"/>
  <c r="N36" i="3"/>
  <c r="N36" i="2"/>
  <c r="M28" i="10"/>
  <c r="AD32" i="3"/>
  <c r="AD32" i="2"/>
  <c r="AC24" i="10"/>
  <c r="V32" i="3"/>
  <c r="V32" i="2"/>
  <c r="U24" i="10"/>
  <c r="N32" i="3"/>
  <c r="N32" i="2"/>
  <c r="M24" i="10"/>
  <c r="F32" i="3"/>
  <c r="F32" i="2"/>
  <c r="E24" i="10"/>
  <c r="AG34" i="3"/>
  <c r="AG34" i="2"/>
  <c r="AF26" i="10"/>
  <c r="Y34" i="3"/>
  <c r="Y34" i="2"/>
  <c r="X26" i="10"/>
  <c r="Q34" i="3"/>
  <c r="Q34" i="2"/>
  <c r="P26" i="10"/>
  <c r="I34" i="3"/>
  <c r="I34" i="2"/>
  <c r="H26" i="10"/>
  <c r="C38" i="3"/>
  <c r="C38" i="2"/>
  <c r="B30" i="10"/>
  <c r="AB38" i="3"/>
  <c r="AB38" i="2"/>
  <c r="AA30" i="10"/>
  <c r="T38" i="3"/>
  <c r="T38" i="2"/>
  <c r="S30" i="10"/>
  <c r="L38" i="3"/>
  <c r="L38" i="2"/>
  <c r="K30" i="10"/>
  <c r="D38" i="3"/>
  <c r="D38" i="2"/>
  <c r="C30" i="10"/>
  <c r="AB37" i="3"/>
  <c r="AB37" i="2"/>
  <c r="AA29" i="10"/>
  <c r="T37" i="3"/>
  <c r="T37" i="2"/>
  <c r="S29" i="10"/>
  <c r="L37" i="3"/>
  <c r="L37" i="2"/>
  <c r="K29" i="10"/>
  <c r="D37" i="3"/>
  <c r="D37" i="2"/>
  <c r="C29" i="10"/>
  <c r="AB36" i="3"/>
  <c r="AB36" i="2"/>
  <c r="AA28" i="10"/>
  <c r="T36" i="3"/>
  <c r="T36" i="2"/>
  <c r="S28" i="10"/>
  <c r="L36" i="3"/>
  <c r="L36" i="2"/>
  <c r="K28" i="10"/>
  <c r="D36" i="3"/>
  <c r="D36" i="2"/>
  <c r="C28" i="10"/>
  <c r="AF41" i="3"/>
  <c r="AF41" i="2"/>
  <c r="AE33" i="10"/>
  <c r="X41" i="3"/>
  <c r="X41" i="2"/>
  <c r="W33" i="10"/>
  <c r="P41" i="3"/>
  <c r="P41" i="2"/>
  <c r="O33" i="10"/>
  <c r="H41" i="3"/>
  <c r="H41" i="2"/>
  <c r="G33" i="10"/>
  <c r="AG42" i="3"/>
  <c r="AG42" i="2"/>
  <c r="Y42" i="3"/>
  <c r="Y42" i="2"/>
  <c r="Q42" i="3"/>
  <c r="Q42" i="2"/>
  <c r="I42" i="3"/>
  <c r="I42" i="2"/>
  <c r="AD43" i="3"/>
  <c r="AD43" i="2"/>
  <c r="AC35" i="10"/>
  <c r="V43" i="3"/>
  <c r="V43" i="2"/>
  <c r="U35" i="10"/>
  <c r="N43" i="3"/>
  <c r="N43" i="2"/>
  <c r="M35" i="10"/>
  <c r="F43" i="3"/>
  <c r="F43" i="2"/>
  <c r="E35" i="10"/>
  <c r="AD40" i="3"/>
  <c r="AD40" i="2"/>
  <c r="AC32" i="10"/>
  <c r="V40" i="3"/>
  <c r="V40" i="2"/>
  <c r="U32" i="10"/>
  <c r="N40" i="3"/>
  <c r="N40" i="2"/>
  <c r="M32" i="10"/>
  <c r="F40" i="3"/>
  <c r="F40" i="2"/>
  <c r="E32" i="10"/>
  <c r="AD39" i="3"/>
  <c r="AD39" i="2"/>
  <c r="AC31" i="10"/>
  <c r="V39" i="3"/>
  <c r="V39" i="2"/>
  <c r="U31" i="10"/>
  <c r="N39" i="3"/>
  <c r="N39" i="2"/>
  <c r="M31" i="10"/>
  <c r="F39" i="3"/>
  <c r="F39" i="2"/>
  <c r="E31" i="10"/>
  <c r="AD35" i="3"/>
  <c r="AD35" i="2"/>
  <c r="AC27" i="10"/>
  <c r="V35" i="3"/>
  <c r="V35" i="2"/>
  <c r="U27" i="10"/>
  <c r="N35" i="3"/>
  <c r="N35" i="2"/>
  <c r="M27" i="10"/>
  <c r="F35" i="3"/>
  <c r="F35" i="2"/>
  <c r="E27" i="10"/>
  <c r="M34" i="3"/>
  <c r="M34" i="2"/>
  <c r="L26" i="10"/>
  <c r="X37" i="3"/>
  <c r="X37" i="2"/>
  <c r="W29" i="10"/>
  <c r="H36" i="3"/>
  <c r="H36" i="2"/>
  <c r="G28" i="10"/>
  <c r="AC32" i="3"/>
  <c r="AC32" i="2"/>
  <c r="AB24" i="10"/>
  <c r="AF34" i="3"/>
  <c r="AF34" i="2"/>
  <c r="AE26" i="10"/>
  <c r="H34" i="3"/>
  <c r="H34" i="2"/>
  <c r="G26" i="10"/>
  <c r="S38" i="3"/>
  <c r="S38" i="2"/>
  <c r="R30" i="10"/>
  <c r="AA37" i="3"/>
  <c r="AA37" i="2"/>
  <c r="Z29" i="10"/>
  <c r="K37" i="3"/>
  <c r="K37" i="2"/>
  <c r="J29" i="10"/>
  <c r="AA36" i="3"/>
  <c r="AA36" i="2"/>
  <c r="Z28" i="10"/>
  <c r="K36" i="3"/>
  <c r="K36" i="2"/>
  <c r="J28" i="10"/>
  <c r="C41" i="3"/>
  <c r="C41" i="2"/>
  <c r="B33" i="10"/>
  <c r="AE41" i="3"/>
  <c r="AE41" i="2"/>
  <c r="AD33" i="10"/>
  <c r="W41" i="3"/>
  <c r="W41" i="2"/>
  <c r="V33" i="10"/>
  <c r="O41" i="3"/>
  <c r="O41" i="2"/>
  <c r="N33" i="10"/>
  <c r="G41" i="3"/>
  <c r="G41" i="2"/>
  <c r="F33" i="10"/>
  <c r="AF42" i="3"/>
  <c r="AF42" i="2"/>
  <c r="X42" i="3"/>
  <c r="X42" i="2"/>
  <c r="P42" i="3"/>
  <c r="P42" i="2"/>
  <c r="H42" i="3"/>
  <c r="H42" i="2"/>
  <c r="C40" i="3"/>
  <c r="C40" i="2"/>
  <c r="B32" i="10"/>
  <c r="AC43" i="3"/>
  <c r="AC43" i="2"/>
  <c r="AB35" i="10"/>
  <c r="U43" i="3"/>
  <c r="U43" i="2"/>
  <c r="T35" i="10"/>
  <c r="M43" i="3"/>
  <c r="M43" i="2"/>
  <c r="L35" i="10"/>
  <c r="E43" i="3"/>
  <c r="E43" i="2"/>
  <c r="D35" i="10"/>
  <c r="AC40" i="3"/>
  <c r="AC40" i="2"/>
  <c r="AB32" i="10"/>
  <c r="U40" i="3"/>
  <c r="U40" i="2"/>
  <c r="T32" i="10"/>
  <c r="M40" i="3"/>
  <c r="M40" i="2"/>
  <c r="L32" i="10"/>
  <c r="E40" i="3"/>
  <c r="E40" i="2"/>
  <c r="D32" i="10"/>
  <c r="AC39" i="3"/>
  <c r="AC39" i="2"/>
  <c r="AB31" i="10"/>
  <c r="U39" i="3"/>
  <c r="U39" i="2"/>
  <c r="T31" i="10"/>
  <c r="M39" i="3"/>
  <c r="M39" i="2"/>
  <c r="L31" i="10"/>
  <c r="E39" i="3"/>
  <c r="E39" i="2"/>
  <c r="D31" i="10"/>
  <c r="AC35" i="3"/>
  <c r="AC35" i="2"/>
  <c r="AB27" i="10"/>
  <c r="U35" i="3"/>
  <c r="U35" i="2"/>
  <c r="T27" i="10"/>
  <c r="M35" i="3"/>
  <c r="M35" i="2"/>
  <c r="L27" i="10"/>
  <c r="E35" i="3"/>
  <c r="E35" i="2"/>
  <c r="D27" i="10"/>
  <c r="AH32" i="3"/>
  <c r="AH32" i="2"/>
  <c r="AG24" i="10"/>
  <c r="AF38" i="3"/>
  <c r="AF38" i="2"/>
  <c r="AE30" i="10"/>
  <c r="H37" i="3"/>
  <c r="H37" i="2"/>
  <c r="G29" i="10"/>
  <c r="U32" i="3"/>
  <c r="U32" i="2"/>
  <c r="T24" i="10"/>
  <c r="E32" i="3"/>
  <c r="E32" i="2"/>
  <c r="D24" i="10"/>
  <c r="P34" i="3"/>
  <c r="P34" i="2"/>
  <c r="O26" i="10"/>
  <c r="AA38" i="3"/>
  <c r="AA38" i="2"/>
  <c r="Z30" i="10"/>
  <c r="AI37" i="3"/>
  <c r="AI37" i="2"/>
  <c r="AH29" i="10"/>
  <c r="S37" i="3"/>
  <c r="S37" i="2"/>
  <c r="R29" i="10"/>
  <c r="AI36" i="3"/>
  <c r="AI36" i="2"/>
  <c r="AH28" i="10"/>
  <c r="AB32" i="3"/>
  <c r="AB32" i="2"/>
  <c r="AA24" i="10"/>
  <c r="T32" i="3"/>
  <c r="T32" i="2"/>
  <c r="S24" i="10"/>
  <c r="L32" i="3"/>
  <c r="L32" i="2"/>
  <c r="K24" i="10"/>
  <c r="D32" i="3"/>
  <c r="D32" i="2"/>
  <c r="C24" i="10"/>
  <c r="AE34" i="3"/>
  <c r="AE34" i="2"/>
  <c r="AD26" i="10"/>
  <c r="W34" i="3"/>
  <c r="W34" i="2"/>
  <c r="V26" i="10"/>
  <c r="O34" i="3"/>
  <c r="O34" i="2"/>
  <c r="N26" i="10"/>
  <c r="G34" i="3"/>
  <c r="G34" i="2"/>
  <c r="F26" i="10"/>
  <c r="AH38" i="3"/>
  <c r="AH38" i="2"/>
  <c r="AG30" i="10"/>
  <c r="Z38" i="3"/>
  <c r="Z38" i="2"/>
  <c r="Y30" i="10"/>
  <c r="R38" i="3"/>
  <c r="R38" i="2"/>
  <c r="Q30" i="10"/>
  <c r="J38" i="3"/>
  <c r="J38" i="2"/>
  <c r="I30" i="10"/>
  <c r="AH37" i="3"/>
  <c r="AH37" i="2"/>
  <c r="AG29" i="10"/>
  <c r="Z37" i="3"/>
  <c r="Z37" i="2"/>
  <c r="Y29" i="10"/>
  <c r="R37" i="3"/>
  <c r="R37" i="2"/>
  <c r="Q29" i="10"/>
  <c r="J37" i="3"/>
  <c r="J37" i="2"/>
  <c r="I29" i="10"/>
  <c r="AH36" i="3"/>
  <c r="AH36" i="2"/>
  <c r="AG28" i="10"/>
  <c r="Z36" i="3"/>
  <c r="Z36" i="2"/>
  <c r="Y28" i="10"/>
  <c r="R36" i="3"/>
  <c r="R36" i="2"/>
  <c r="Q28" i="10"/>
  <c r="J36" i="3"/>
  <c r="J36" i="2"/>
  <c r="I28" i="10"/>
  <c r="AD41" i="3"/>
  <c r="AD41" i="2"/>
  <c r="AC33" i="10"/>
  <c r="V41" i="3"/>
  <c r="V41" i="2"/>
  <c r="U33" i="10"/>
  <c r="N41" i="3"/>
  <c r="N41" i="2"/>
  <c r="M33" i="10"/>
  <c r="F41" i="3"/>
  <c r="F41" i="2"/>
  <c r="E33" i="10"/>
  <c r="AE42" i="3"/>
  <c r="AE42" i="2"/>
  <c r="W42" i="3"/>
  <c r="W42" i="2"/>
  <c r="O42" i="3"/>
  <c r="O42" i="2"/>
  <c r="G42" i="3"/>
  <c r="G42" i="2"/>
  <c r="C43" i="3"/>
  <c r="C43" i="2"/>
  <c r="B35" i="10"/>
  <c r="AB43" i="3"/>
  <c r="AB43" i="2"/>
  <c r="AA35" i="10"/>
  <c r="T43" i="3"/>
  <c r="T43" i="2"/>
  <c r="S35" i="10"/>
  <c r="L43" i="3"/>
  <c r="L43" i="2"/>
  <c r="K35" i="10"/>
  <c r="D43" i="3"/>
  <c r="D43" i="2"/>
  <c r="C35" i="10"/>
  <c r="AB40" i="3"/>
  <c r="AB40" i="2"/>
  <c r="AA32" i="10"/>
  <c r="T40" i="3"/>
  <c r="T40" i="2"/>
  <c r="S32" i="10"/>
  <c r="L40" i="3"/>
  <c r="L40" i="2"/>
  <c r="K32" i="10"/>
  <c r="D40" i="3"/>
  <c r="D40" i="2"/>
  <c r="C32" i="10"/>
  <c r="AB39" i="3"/>
  <c r="AB39" i="2"/>
  <c r="AA31" i="10"/>
  <c r="T39" i="3"/>
  <c r="T39" i="2"/>
  <c r="S31" i="10"/>
  <c r="L39" i="3"/>
  <c r="L39" i="2"/>
  <c r="K31" i="10"/>
  <c r="D39" i="3"/>
  <c r="D39" i="2"/>
  <c r="C31" i="10"/>
  <c r="AB35" i="3"/>
  <c r="AB35" i="2"/>
  <c r="AA27" i="10"/>
  <c r="T35" i="3"/>
  <c r="T35" i="2"/>
  <c r="S27" i="10"/>
  <c r="L35" i="3"/>
  <c r="L35" i="2"/>
  <c r="K27" i="10"/>
  <c r="D35" i="3"/>
  <c r="D35" i="2"/>
  <c r="C27" i="10"/>
  <c r="A3" i="8"/>
  <c r="A4" i="8"/>
  <c r="A5" i="8"/>
  <c r="A6" i="8"/>
  <c r="A7" i="8"/>
  <c r="A8" i="8"/>
  <c r="A9" i="8"/>
  <c r="A10" i="8"/>
  <c r="A11" i="8"/>
  <c r="A12" i="8"/>
  <c r="A13" i="8"/>
  <c r="A14" i="8"/>
  <c r="A15" i="8"/>
  <c r="A2" i="8"/>
</calcChain>
</file>

<file path=xl/sharedStrings.xml><?xml version="1.0" encoding="utf-8"?>
<sst xmlns="http://schemas.openxmlformats.org/spreadsheetml/2006/main" count="1436" uniqueCount="359">
  <si>
    <t>Mælkeydelse, kg pr. Ko</t>
  </si>
  <si>
    <t>Svin</t>
  </si>
  <si>
    <t>Søer</t>
  </si>
  <si>
    <t>Smågrise</t>
  </si>
  <si>
    <t>Slagtesvin</t>
  </si>
  <si>
    <t>Gyllekøling</t>
  </si>
  <si>
    <t>Luftrensning</t>
  </si>
  <si>
    <t>Varmevekslere</t>
  </si>
  <si>
    <t>Slagtekyllinger</t>
  </si>
  <si>
    <t>Udmugning to gange ugentlig</t>
  </si>
  <si>
    <t>Mink</t>
  </si>
  <si>
    <t>Sted</t>
  </si>
  <si>
    <t>Dyr</t>
  </si>
  <si>
    <t>Stof</t>
  </si>
  <si>
    <t>Reduktion</t>
  </si>
  <si>
    <t>Reference</t>
  </si>
  <si>
    <t>Stald</t>
  </si>
  <si>
    <t>Stald/lager</t>
  </si>
  <si>
    <t>NH3</t>
  </si>
  <si>
    <t>CH4</t>
  </si>
  <si>
    <t>Forsuring</t>
  </si>
  <si>
    <t>Kvæg</t>
  </si>
  <si>
    <t>Lager</t>
  </si>
  <si>
    <t>Udbringning</t>
  </si>
  <si>
    <t>Miljøgodkendelser*</t>
  </si>
  <si>
    <t>Luftrensning**</t>
  </si>
  <si>
    <t>Gyllekøling*</t>
  </si>
  <si>
    <t>-</t>
  </si>
  <si>
    <t>Tabel 1</t>
  </si>
  <si>
    <t>Tabel 2</t>
  </si>
  <si>
    <t>Tabel 3</t>
  </si>
  <si>
    <t>Tabel 4</t>
  </si>
  <si>
    <t>Tabel 5</t>
  </si>
  <si>
    <t>Tabel 6</t>
  </si>
  <si>
    <t>Tabel 7</t>
  </si>
  <si>
    <t>Tabel 8</t>
  </si>
  <si>
    <t>Øvrige kvæg</t>
  </si>
  <si>
    <t>Ammekøer</t>
  </si>
  <si>
    <t>Malkekøer, st. race</t>
  </si>
  <si>
    <t>Fjerkræ</t>
  </si>
  <si>
    <t>Øvrige dyr</t>
  </si>
  <si>
    <t>Mængder af gødning</t>
  </si>
  <si>
    <t>Flydende gødning</t>
  </si>
  <si>
    <t>Staldtypefordeling</t>
  </si>
  <si>
    <t>Dybstrøelse (hele arealet)</t>
  </si>
  <si>
    <t xml:space="preserve">Dybstrøelse, kort ædeplads, fast gulv </t>
  </si>
  <si>
    <t>Bindestald m. grebning</t>
  </si>
  <si>
    <t>Bindestald m. riste</t>
  </si>
  <si>
    <t>Spaltegulvbokse</t>
  </si>
  <si>
    <t>Sengestald m. fast gulv</t>
  </si>
  <si>
    <t>Sengestald m. spaltegulv (0,4 m kanal, linespil)</t>
  </si>
  <si>
    <t>Sengestald m. fast gulv. 2% hældning. Skrabning hver 2. time</t>
  </si>
  <si>
    <t>Dybstrøelse, kort ædeplads, fast gulv</t>
  </si>
  <si>
    <t>Dybstrøelse, spalter, bagskyl/ringkanalanlæg</t>
  </si>
  <si>
    <t>Dybstrøelse, spalter, skraberanlæg</t>
  </si>
  <si>
    <t>Dybstrøelse, fast gulv, skraberanlæg</t>
  </si>
  <si>
    <t>Malkekøer, jersey</t>
  </si>
  <si>
    <t>Bindestald med riste</t>
  </si>
  <si>
    <t>Dybstrøelse, spalter (1,2 m kanal, bagskyl)</t>
  </si>
  <si>
    <t>Dybstrøelse, spalter  (0,4 m kanal, linespil)</t>
  </si>
  <si>
    <t>Dybstrøelses, fast gulv</t>
  </si>
  <si>
    <t>Dybstrøelse</t>
  </si>
  <si>
    <t>Fuldspaltegulv</t>
  </si>
  <si>
    <t>Toklimastald m. delvis spaltegulv</t>
  </si>
  <si>
    <t>Fast gulv</t>
  </si>
  <si>
    <t>Toklimastald m. dybstrøelse</t>
  </si>
  <si>
    <t>Drænet gulv + spalter</t>
  </si>
  <si>
    <t>Opdelt lejeareal</t>
  </si>
  <si>
    <t>Drænet gulv</t>
  </si>
  <si>
    <t>Slagtekyllinger (1000 prod. stk.)</t>
  </si>
  <si>
    <t>Skrabekyllinger 56 dage</t>
  </si>
  <si>
    <t>Slagtekyllinger  40 +45 dage</t>
  </si>
  <si>
    <t>Gyllesystem</t>
  </si>
  <si>
    <t>Fast gødning og ajle</t>
  </si>
  <si>
    <t>Staldtype</t>
  </si>
  <si>
    <t>Fritgående høns</t>
  </si>
  <si>
    <t>Økologiske høns</t>
  </si>
  <si>
    <t>Skrabehøns</t>
  </si>
  <si>
    <t>Volierehøns</t>
  </si>
  <si>
    <t>Burhøns</t>
  </si>
  <si>
    <t>Rugeægshøns</t>
  </si>
  <si>
    <t>Slagtekyllinger 30 dage</t>
  </si>
  <si>
    <t>Slagtekyllinger 32 dage</t>
  </si>
  <si>
    <t>Slagtekyllinger 35 dage</t>
  </si>
  <si>
    <t>Økologiske slagtekyllinger, 81 dage</t>
  </si>
  <si>
    <t>Miljøteknologi</t>
  </si>
  <si>
    <t>Tabel 9</t>
  </si>
  <si>
    <t>Tabel 10</t>
  </si>
  <si>
    <t>Tabel 11</t>
  </si>
  <si>
    <t>N2O</t>
  </si>
  <si>
    <t>Mængde gylle afsat til biogas</t>
  </si>
  <si>
    <t>Tabel nr</t>
  </si>
  <si>
    <t>Tabel navn</t>
  </si>
  <si>
    <t>Beskrivelse</t>
  </si>
  <si>
    <t>Mængder af fast og flydende gødning opdelt på dyretyper</t>
  </si>
  <si>
    <t xml:space="preserve">Andel af antal dyr I stalde med miljøteknologi </t>
  </si>
  <si>
    <t>Reduktionsfaktorer for NH3, CH4 og N2O</t>
  </si>
  <si>
    <t>*Baseret på analyse af miljøgodkendelser 2007-2016 (DCE, 2018)</t>
  </si>
  <si>
    <t>Ordforklaring:</t>
  </si>
  <si>
    <t>CH4=metan</t>
  </si>
  <si>
    <t>NH3=ammoniak</t>
  </si>
  <si>
    <t>For yderligere detaljer henvises til DCE, Dansk Center for Miljø og Energi, https://dce.au.dk/</t>
  </si>
  <si>
    <t>Ym=metankonverteringsfaktor ift. metanudledning fra husdyrs fordøjelse set ift. energiindholdet i foderindtag</t>
  </si>
  <si>
    <t>Antal dyr</t>
  </si>
  <si>
    <t>Metanemission fra fordøjelse</t>
  </si>
  <si>
    <t>Total emission per dyregruppe, samt emission per dyr</t>
  </si>
  <si>
    <t>Metanemission fra gødning</t>
  </si>
  <si>
    <t>Lattergasemission fra gødning</t>
  </si>
  <si>
    <t>Miljøteknologi - Reduktionsfaktorer</t>
  </si>
  <si>
    <t>Mængde gylle afsat til biogas fordelt på kvæg og svingylle</t>
  </si>
  <si>
    <t>N-udskillelse</t>
  </si>
  <si>
    <t>N-udskillelse for malkekøer og svin, kg N per dyr</t>
  </si>
  <si>
    <t>Diverse baggrundstal for kvæg</t>
  </si>
  <si>
    <t>Mælkeydelse, Ym, foderoptag for malkekøer, græsningsdage for malkekøer, kvier og ammekvæg</t>
  </si>
  <si>
    <t>Tabel 12</t>
  </si>
  <si>
    <t>Handelsgødning</t>
  </si>
  <si>
    <t>Mængde N I handelsgødning</t>
  </si>
  <si>
    <t>Tabel 13</t>
  </si>
  <si>
    <t>Vægtet opholdstid</t>
  </si>
  <si>
    <t>Vægtet opholdstid for gylle i stalden for kvæg og svin</t>
  </si>
  <si>
    <t>Reference liste</t>
  </si>
  <si>
    <t>Malkekøer</t>
  </si>
  <si>
    <t>Øvrige fjerkræ</t>
  </si>
  <si>
    <t>Får</t>
  </si>
  <si>
    <t>Lam</t>
  </si>
  <si>
    <t>Geder</t>
  </si>
  <si>
    <t>Heste</t>
  </si>
  <si>
    <t>Hjorte</t>
  </si>
  <si>
    <t>Noter:</t>
  </si>
  <si>
    <t>Kilder:</t>
  </si>
  <si>
    <t>Historisk: Referenceliste (1)</t>
  </si>
  <si>
    <t>Fremskrivning: Referenceliste (2) og (5)</t>
  </si>
  <si>
    <t>Opholdstid, dage</t>
  </si>
  <si>
    <t>Tyrekalve, st. race</t>
  </si>
  <si>
    <t>Tyrekalve, jersey</t>
  </si>
  <si>
    <t>Tyre, st. race</t>
  </si>
  <si>
    <t>Sengestald m. spaltegulv (1,2 m kanal, bagskyl, ring)</t>
  </si>
  <si>
    <t>85 (bagskyld), 50 (ring)</t>
  </si>
  <si>
    <t>Tyre, jersey</t>
  </si>
  <si>
    <t>Kviekalve, st. race</t>
  </si>
  <si>
    <t>Kviekalve, jersey</t>
  </si>
  <si>
    <t>Kvier, st. race</t>
  </si>
  <si>
    <t>Kvier, jersey</t>
  </si>
  <si>
    <t>40 (bagskyld), 30 (ring)</t>
  </si>
  <si>
    <t>- opholdstid haves ikke eller ikke aktuel</t>
  </si>
  <si>
    <t>Gennemsnitlig opholdstid, se Tabel 13</t>
  </si>
  <si>
    <t>Kilde:</t>
  </si>
  <si>
    <t>Metan emission fra gødning</t>
  </si>
  <si>
    <t>Gødningstype</t>
  </si>
  <si>
    <t>Fast gødning /dybstrøelse</t>
  </si>
  <si>
    <t>Total</t>
  </si>
  <si>
    <t>Metan emission fra fordøjelse</t>
  </si>
  <si>
    <t>Lattergas emission fra gødning</t>
  </si>
  <si>
    <t>Gødningsmængder</t>
  </si>
  <si>
    <t>Flydende gødning (gylle og ajle)</t>
  </si>
  <si>
    <t>Fast gødning og dybstrøelse</t>
  </si>
  <si>
    <t>Miljøteknologi - reduktionspotentaler</t>
  </si>
  <si>
    <t>Tabel 10 N-udskillelse for malkekøer og svin, kg N per dyr</t>
  </si>
  <si>
    <t>Tabel 11 Mælkeydelse, Ym, foderoptag og bruttoenergi for malkekøer, samt græsningsdage for malkekøer, kvier og ammekvæg</t>
  </si>
  <si>
    <t>Ym (metandannelsesfaktor), %</t>
  </si>
  <si>
    <t>Tørstofoptag, kg pr ko</t>
  </si>
  <si>
    <t>Bruttoenergi, MJ pr. Ko</t>
  </si>
  <si>
    <t xml:space="preserve">Fremskrivning: </t>
  </si>
  <si>
    <t>Tabel 13 Vægtet opholdstid for gylle i stalden for kvæg og svin, dage</t>
  </si>
  <si>
    <t>Nr.</t>
  </si>
  <si>
    <t>Høns (100 dyr)</t>
  </si>
  <si>
    <t>Hønniker (100 dyr)</t>
  </si>
  <si>
    <t>Slagtekyllinger (1000 dyr)</t>
  </si>
  <si>
    <t xml:space="preserve">Øvrig fjerkræ: kalkuner (100 dyr), ænder (100 dyr), gæs (100 dyr), fasaner (høns 100 dyr, kyllinger 1000 dyr) og strudse. </t>
  </si>
  <si>
    <t>Delvist spaltegulv, 50-75%</t>
  </si>
  <si>
    <t>Delvist spaltegulv, 25-49%</t>
  </si>
  <si>
    <t>Tyre: Antal producerede dyr</t>
  </si>
  <si>
    <t>Smågrise og slagtesvin: Antal producerede dyr</t>
  </si>
  <si>
    <t>Fjerkræ (pr. 100/1000 dyr)</t>
  </si>
  <si>
    <t>Tabel 3b - Beregnet som emission/antal dyr</t>
  </si>
  <si>
    <t>Ingen metan emission fra fordøjelse fra mink</t>
  </si>
  <si>
    <t>Tabel 4b - Beregnet som emission/antal dyr</t>
  </si>
  <si>
    <t>Kvier: 1990-2002 antal producerede, 2003-2040 årsopdræt (følger normtalssystemet)</t>
  </si>
  <si>
    <t>Tabel 5b - Beregnet som emission/antal dyr</t>
  </si>
  <si>
    <t>Tabel 5b - Øvrig kvæg spring far 2002 til 2003 skyldes overgang for kvier fra antal producerede til årsopdræt (følger normtalssystemet)</t>
  </si>
  <si>
    <t>Tabel 4b - Øvrig kvæg spring far 2002 til 2003 skyldes overgang for kvier fra antal producerede til årsopdræt (følger normtalssystemet)</t>
  </si>
  <si>
    <t>Mælkeydelse opdelt på hhv. stor race og jersey haves først fra 2003</t>
  </si>
  <si>
    <t>N2O fra indirekte emission er ikke inkluderet i tabel 5</t>
  </si>
  <si>
    <t>N=Nitrogen</t>
  </si>
  <si>
    <t>N2O=lattergas</t>
  </si>
  <si>
    <t>**Reduktion fra luftrensning er ikke inkluderet i den historiske opgørelse.</t>
  </si>
  <si>
    <t>Forsuring ved udbringning***</t>
  </si>
  <si>
    <t>***Forsuring i tank og under udbringning</t>
  </si>
  <si>
    <t>For svin er der inkluderet hyppig udslusning fra 2023</t>
  </si>
  <si>
    <t>Opholdstid med hyppig udslusning, dage</t>
  </si>
  <si>
    <t>Opholdstid: Referenceliste (11)</t>
  </si>
  <si>
    <t>Hyppig udslusning: Referenceliste (12)</t>
  </si>
  <si>
    <t>Fremskrivning for gyllekøling, forsuring i stald og ved udbringning, samt luftrensning: Referenceliste (13)</t>
  </si>
  <si>
    <t>Historiske: Referenceliste (7)</t>
  </si>
  <si>
    <t>Fremskrivning: Referenceliste Kvæg (8), svin (9)</t>
  </si>
  <si>
    <t>Historiske: Referenceliste (1)</t>
  </si>
  <si>
    <t>Mælkeydelse: Referenceliste (8)</t>
  </si>
  <si>
    <t>Ym: Referenceliste (10)</t>
  </si>
  <si>
    <t>Tørstofoptag: Referenceliste (8)</t>
  </si>
  <si>
    <t>Bruttoenergi: Referenceliste (8)</t>
  </si>
  <si>
    <t>AGMEMOD=Modelværktøj der estimerer bl.a. det forventede antal af husdyr i Danmark, jf. rapporten her: https://static-curis.ku.dk/portal/files/299208491/IFRO_Udredning_2022_04.pdf</t>
  </si>
  <si>
    <t>Revision af dokument</t>
  </si>
  <si>
    <t>Dato</t>
  </si>
  <si>
    <t>Note</t>
  </si>
  <si>
    <t>#'Tabel 1 Antal dyr'!A1</t>
  </si>
  <si>
    <t>#'Tabel 2 Staldtypefordeling'!A1</t>
  </si>
  <si>
    <t>#'Tabel 3 CH4 fra fordøjelse'!A1</t>
  </si>
  <si>
    <t>#'Tabel 4 CH4 fra gødning'!A1</t>
  </si>
  <si>
    <t>#'Tabel 5 N2O fra gødning'!A1</t>
  </si>
  <si>
    <t>#'Tabel 6 Gødningsmængder'!A1</t>
  </si>
  <si>
    <t>#'Tabel 7 Miljøteknologi'!A1</t>
  </si>
  <si>
    <t>#'Tabel 8 Reduktionsfaktorer'!A1</t>
  </si>
  <si>
    <t>#'Tabel 9 Gylle afsat til biogas'!A1</t>
  </si>
  <si>
    <t>#'Tabel 10 N-udskillelse'!A1</t>
  </si>
  <si>
    <t>#'Tabel 11 Baggrundstal kvæg'!A1</t>
  </si>
  <si>
    <t>#'Tabel 12 Handelsgødning'!A1</t>
  </si>
  <si>
    <t>#'Tabel 13 Vægtet opholdstid'!A1</t>
  </si>
  <si>
    <t>#'Reference liste'!A1</t>
  </si>
  <si>
    <t>Tabel 7 Andel af dyr i dyregruppen med den givne teknologi, andel</t>
  </si>
  <si>
    <t>Tabel 6 Mængder af flydende og fast gødning (inkl. Dybstrøelse) per dyregruppe, ton</t>
  </si>
  <si>
    <t>Høns</t>
  </si>
  <si>
    <t>Gruppe</t>
  </si>
  <si>
    <t>Tabel 1 Antal dyr, antal</t>
  </si>
  <si>
    <t>Tabel 2 Staldtypefordeling, andel dyr</t>
  </si>
  <si>
    <t>Tabel 3a Total emission af metan fra fordøjelse per dyregruppe, kt CH4</t>
  </si>
  <si>
    <t>Tabel 3b Metan emission fra fordøjelse per dyr, kg CH4 per dyr</t>
  </si>
  <si>
    <t>Tabel 4a Total emission af metan fra gødning per dyregruppe/gødningstype, kt CH4</t>
  </si>
  <si>
    <t>Tabel 4b Metan emission fra gødning per dyr, kg CH4 per dyr</t>
  </si>
  <si>
    <t>Tabel 5a Total emission af lattergas fra gødning per dyregruppe, kt N2O</t>
  </si>
  <si>
    <t>Tabel 8 Reduktionspotentialer for miljøteknologier, % reduktion per stof</t>
  </si>
  <si>
    <t>Tabel 9 Mængde gylle afsat til biogas fordelt på kvæg og svingylle, kt</t>
  </si>
  <si>
    <t>Øko - Delvis spaltegulv inde. Løbegård (50/50) ude</t>
  </si>
  <si>
    <t>Øko - Dybstrøelse inde. Løbegård (50/50) ude</t>
  </si>
  <si>
    <t>Øko - Ude</t>
  </si>
  <si>
    <t>Farestald - Kassestier, delvis spaltegulv</t>
  </si>
  <si>
    <t>Farestald - Kassestier, fuldspaltegulv</t>
  </si>
  <si>
    <t>Farestald - Løsdrift, fast gulv</t>
  </si>
  <si>
    <t>Farestald - Løsdrift, delvis spaltegulv</t>
  </si>
  <si>
    <t>Farestald - Øko - Faremark</t>
  </si>
  <si>
    <t>Løbe og drægtighedsstald - Løsgående, dybstrøelse + fast gulv</t>
  </si>
  <si>
    <t>Løbe og drægtighedsstald - Løsgående, dybstrøelse + spaltegulv</t>
  </si>
  <si>
    <t>Løbe og drægtighedsstald - Løsgående, dybstrøelse</t>
  </si>
  <si>
    <t>Løbe og drægtighedsstald - Individuel opstaldning, delvis spaltegulv</t>
  </si>
  <si>
    <t>Løbe og drægtighedsstald - Individuel opstaldning, fuldspaltegulv</t>
  </si>
  <si>
    <t>Løbe og drægtighedsstald - Individuel opstaldning, fast gulv</t>
  </si>
  <si>
    <t>Løbe og drægtighedsstald - Løsgående, delvis spaltegulv</t>
  </si>
  <si>
    <t>Løbe og drægtighedsstald - Øko - Delvis spaltegulv inde. Løbegård (50/50) ude</t>
  </si>
  <si>
    <t>Løbe og drægtighedsstald - Øko - Dybstrøelse inde. Løbegård (50/50) ude</t>
  </si>
  <si>
    <t>Løbe og drægtighedsstald - Øko - Ude</t>
  </si>
  <si>
    <t>Hønniker</t>
  </si>
  <si>
    <t>Boks</t>
  </si>
  <si>
    <t>Får inkl. lam</t>
  </si>
  <si>
    <t>Baggrundstal</t>
  </si>
  <si>
    <t>Malkeøer, st. race</t>
  </si>
  <si>
    <t>Malkeøer, jersey</t>
  </si>
  <si>
    <t>Ammekøer, 400-600 kg</t>
  </si>
  <si>
    <t>Ammekøer, &lt;400 kg</t>
  </si>
  <si>
    <t>Ammekøer, &gt;600 kg</t>
  </si>
  <si>
    <t>Forsuring i stald*</t>
  </si>
  <si>
    <t>"Opholdstid" henviser til gylles opholdstid i stalden.</t>
  </si>
  <si>
    <t>N i kunstgødning</t>
  </si>
  <si>
    <t>N i husdyrgødning</t>
  </si>
  <si>
    <t>N i slam</t>
  </si>
  <si>
    <t>N i anden organisk gødning*</t>
  </si>
  <si>
    <t>Gødskning</t>
  </si>
  <si>
    <t>N indhold</t>
  </si>
  <si>
    <t>Biogasbehandling**</t>
  </si>
  <si>
    <t>**Fælles- eller gårdanlæg</t>
  </si>
  <si>
    <t>Græsningsdage, dage</t>
  </si>
  <si>
    <t>Malkeøer, st. race, øko</t>
  </si>
  <si>
    <t>Malkeøer, jersey, øko</t>
  </si>
  <si>
    <t>Malkekøer, st. race, øko</t>
  </si>
  <si>
    <t>Malkekøer, jersey, øko</t>
  </si>
  <si>
    <t>Mink er inklusiv ræve fra 1990-2011. Nul i 2021-2022 og 10 % af 2020 I 2023-2040 pga. COVID-19</t>
  </si>
  <si>
    <t>Hansen, M.N., Kai, P. &amp; Birkmose, T.S., 2015. Vidensyntese om drivhusgasser og emissionsbaseret regulering i husdyrproduktionen. AgroTech.</t>
  </si>
  <si>
    <t>Jørgensen, Sisse Liv: Fremskrivning af minkbestanden, mail modtaget 25.11.2021. Ministeriet for Fødevarer, Landbrug og Fiskeri</t>
  </si>
  <si>
    <t>DCA nomtal: https://anis.au.dk/forskning/sektioner/husdyrernaering-og-fysiologi/normtal/</t>
  </si>
  <si>
    <t xml:space="preserve">Kai, P., Birkmose, T. &amp; Petersen, S., 2015: Slurry in Danish livestock Buildings. Report by AgroTech to the Danish Energy Agency, pp 32. </t>
  </si>
  <si>
    <t>Ude</t>
  </si>
  <si>
    <t>Konsum</t>
  </si>
  <si>
    <t>Rugeæg</t>
  </si>
  <si>
    <t>Øvrig fjerkræ*</t>
  </si>
  <si>
    <t>Får inkl lam*</t>
  </si>
  <si>
    <t>Geder*</t>
  </si>
  <si>
    <t>Summen kan afvige pga. afrunding</t>
  </si>
  <si>
    <t>*Der er kun én staldtype for disse dyretyper (ikke nærmere defineret)</t>
  </si>
  <si>
    <t>Forudsætninger anvendt ved beregning af forventet effekt af hyppig udslusning i svinestalde. Modtaget via Energistyrelsen 07.12.2022</t>
  </si>
  <si>
    <t>Staldtypefordeling: Referenceliste (13)</t>
  </si>
  <si>
    <t>Malkekøer, Øko</t>
  </si>
  <si>
    <t>Tabel 3b - Øvrig kvæg spring fra 2002 til 2003 skyldes overgang for kvier fra antal producerede til årsopdræt (følger normtalssystemet)</t>
  </si>
  <si>
    <t>Mink er 0 fra 2021-2022 og 10 % af 2020 I 2023-2040 pga. COVID-19</t>
  </si>
  <si>
    <t>Kvier, stor race</t>
  </si>
  <si>
    <t>Malkekøer, stor race</t>
  </si>
  <si>
    <t>Søer****</t>
  </si>
  <si>
    <t>Tyre, stor race</t>
  </si>
  <si>
    <t>(3)</t>
  </si>
  <si>
    <t>(4)</t>
  </si>
  <si>
    <t>(3) ***</t>
  </si>
  <si>
    <t>(1)</t>
  </si>
  <si>
    <t>(6)</t>
  </si>
  <si>
    <t>Lund, P. 2023. Prædiktion af udskillelse af kvælstof hos konventionelle og økologiske malkekøer i 2025, 2030, 2035 og 2040 på baggrund af data fra AGMEMOD-modellen for 2021, data fra ydelseskontrollen 2021 og NORMTAL-modellen for 2022/2023. 22 sider. Rådgivningsnotat fra DCA – Nationalt Center for Fødevarer og Jordbrug, Aarhus Universitet, leveret: 15. januar 2023</t>
  </si>
  <si>
    <t>Nørgaard, J.V., Hellwing, A.L.F. 2023. Fremskrivning af grises N_x0002_udskillelse fra dyr, stald og lager i år 2025, 2030, 2035 og 2040 - Landbrugsfremskrivningen 2022. 9 sider. Rådgivningsnotat fra DCA – Nationalt Center for Fødevarer og Jordbrug, Aarhus Universitet, leveret: 15. januar 2023</t>
  </si>
  <si>
    <t>Lund, P., Hellwing, A.L.F., Weisbjerg, M.R. 2023. Fremskrivning af me_x0002_tanomdannelsesfaktoren (Ym) for malkekøer frem mod 2040. 20 sider. Rådgivningsnotat fra DCA – Nationalt Center for Fødevarer og Jord_x0002_brug, Aarhus Universitet, leveret: 15. januar 2023</t>
  </si>
  <si>
    <t>Ym er fra 2025 for konventionelle køer inklusiv øget fedtindhold i foderet</t>
  </si>
  <si>
    <t>Græsdage: (13)</t>
  </si>
  <si>
    <t>Tabel 12 Mængde N i gødning udbragt på mark, kt N</t>
  </si>
  <si>
    <t>*Anden organisk gødning er industrislam og bioforgasset biomasse, der ikke er husdyrgødning</t>
  </si>
  <si>
    <t>Søer, øko</t>
  </si>
  <si>
    <t>Smågrise, øko</t>
  </si>
  <si>
    <t>Slagtesvin, øko</t>
  </si>
  <si>
    <t>Tabel 5b Metan emission fra gødning per dyr, kg N2O per dyr</t>
  </si>
  <si>
    <t>Historisk 1990-2022 og fremskrevet 2023-2040</t>
  </si>
  <si>
    <t>Fordeling for kvæg, svin, mink og fjerkræ, Historisk 1990-2022 og fremskrevet 2023-2040</t>
  </si>
  <si>
    <t>Historiske opgørelser 1990-2022 og fremskrevet 2023-2040</t>
  </si>
  <si>
    <r>
      <t>Fra 2023 inkluderer dette reduktion I emission af CH4 for stalde med forsuri</t>
    </r>
    <r>
      <rPr>
        <sz val="11"/>
        <rFont val="Calibri"/>
        <family val="2"/>
        <scheme val="minor"/>
      </rPr>
      <t>ng og gyllekøling</t>
    </r>
  </si>
  <si>
    <t>Smågrise****</t>
  </si>
  <si>
    <t>****SEGES har for 2040 fremkrevet gyllekøling for søer til 70 % og for smågrise til 55 %, men disse er i KF24 sat ned, da miljøteknologier ikke kan kombineres i den model, der bruges for nuværende</t>
  </si>
  <si>
    <t xml:space="preserve">*Procentdelene for 2007-2022 er baseret på information fra Miljøgodkendelser for husdyrbrug og leverandør for forsuringsanlæg og den reducerende emission af NH3 er inkluderet i den historiske opgørelse. </t>
  </si>
  <si>
    <t>38-59%</t>
  </si>
  <si>
    <t>Teknologilisten (MST, 2023)</t>
  </si>
  <si>
    <t>*** Er i teknologilisten ændret til 28 %, men da dette først bliver indført i de historiske opgørelser fra Sub2025, er det ikke ændret i KF24</t>
  </si>
  <si>
    <t>47-58%</t>
  </si>
  <si>
    <t>Græsningsdage er middel for konventionel og økologisk produktion i de historiske år (1990-2022)</t>
  </si>
  <si>
    <t>Kvier, Gødningsgræsdage</t>
  </si>
  <si>
    <t>Kvier, Aktuelle græsdage</t>
  </si>
  <si>
    <t>Ammekøer,  Gødningsgræsdage</t>
  </si>
  <si>
    <t>Ammekøer, Aktuelle græsdage</t>
  </si>
  <si>
    <t>Nielsen, O.-K., Plejdrup, M.S., Winther, M., Nielsen, M., Gyldenkærne, S., Mikkelsen, M.H., Albrektsen, R., Thomsen, M., Hjelgaard, K., Fauser, P., Bruun, H.G., Johannsen, V.K., Nord-Larsen, T., Vesterdal, L., Stupak, I., Scott-Bentsen, N., Rasmussen, E., Petersen, S.B., Baunbæk, L., &amp; Hansen, M.G. 2024. Denmark's National Inventory Report 2024. Emission Inventories 1990-2022 - Submitted under the United Nations Framework Convention on Climate Change and the Kyoto Protocol. Aarhus University, DCE – Danish Centre for Environment and Energy - under udarbejdelse</t>
  </si>
  <si>
    <t>Fremskrivning af dansk landbrug frem mod 2040 – efteråret 2023: 7. december 2023. Af Jørgen Dejgård Jensen</t>
  </si>
  <si>
    <t>Høns og slagtekyllinger: Er I de underliggende beregninger opdelt I konventionel og økologisk produktion</t>
  </si>
  <si>
    <t>SEGES input til klimastatus og -fremskrivning 2024 – forudsætninger for fremskrivning af emissioner fra landbruget. Modtaget via Klima-, Energi- og Forsyningsministeriet 24.10.2023</t>
  </si>
  <si>
    <t>IPCC guidelines 2019 Refinements</t>
  </si>
  <si>
    <t xml:space="preserve">ConTerra, 2022: Dokumentation af udbredelse- og aktivitetsdata af gyllekøling i Danmark. September 2022. Udarbejdet af Holger Nehmdahl </t>
  </si>
  <si>
    <t>(14)</t>
  </si>
  <si>
    <t>Vera Verifikationserklæring, 2012</t>
  </si>
  <si>
    <t>(15, 16)</t>
  </si>
  <si>
    <t>Tidligere udgave af Teknologilisten (2021)</t>
  </si>
  <si>
    <t>Tabellerne i fanerne i denne excel-mappe giver en oversigt over de væsentligste beregningsforudsætninger DCE anvender til at beregne drivhusgasudledninger fra landbruget til Klimafremskrivning 2024</t>
  </si>
  <si>
    <t>svin% i alt</t>
  </si>
  <si>
    <t>kvæg % af alt gylle</t>
  </si>
  <si>
    <t>model_gruppe</t>
  </si>
  <si>
    <t>ab_dyr</t>
  </si>
  <si>
    <t>ab_stald</t>
  </si>
  <si>
    <t>ab_lager</t>
  </si>
  <si>
    <t>toklimastald_smågrise</t>
  </si>
  <si>
    <t>spalter_smågrise</t>
  </si>
  <si>
    <t>spalter_33_67_slagtesvin</t>
  </si>
  <si>
    <t>spalter_50_75_slagtesvin</t>
  </si>
  <si>
    <t>spalter_25_50_slagtesvin</t>
  </si>
  <si>
    <t>løs_individuel_søer</t>
  </si>
  <si>
    <t>farestald_delvis_spalte</t>
  </si>
  <si>
    <t>farestald_fuldspalte</t>
  </si>
  <si>
    <t>kvæg_ringkanal</t>
  </si>
  <si>
    <t>kvæg_fast_skrab</t>
  </si>
  <si>
    <t>kvæg_spalter_skrab</t>
  </si>
  <si>
    <t>kvæg_hæld_fast_skrab</t>
  </si>
  <si>
    <t>kvæg_andre_hyppig</t>
  </si>
  <si>
    <t>ab lager</t>
  </si>
  <si>
    <t>ab stald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</si>
</sst>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Blue]#,##0"/>
    <numFmt numFmtId="165" formatCode="0.0"/>
    <numFmt numFmtId="166" formatCode="0.000"/>
    <numFmt numFmtId="167" formatCode="0.0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4"/>
      <color theme="1"/>
      <name val="Book Antiqua"/>
      <family val="1"/>
    </font>
    <font>
      <sz val="11"/>
      <color theme="1"/>
      <name val="Book Antiqua"/>
      <family val="1"/>
    </font>
    <font>
      <u/>
      <sz val="11"/>
      <name val="Calibri"/>
      <family val="2"/>
      <scheme val="minor"/>
    </font>
    <font>
      <u/>
      <sz val="10"/>
      <name val="Arial"/>
      <family val="2"/>
    </font>
    <font>
      <sz val="11"/>
      <color rgb="FF00B0F0"/>
      <name val="Calibri"/>
      <family val="2"/>
      <scheme val="minor"/>
    </font>
    <font>
      <sz val="11"/>
      <color indexed="8"/>
      <name val="Segoe U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Book Antiqua"/>
      <family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2" fillId="0" borderId="0"/>
    <xf numFmtId="0" fontId="16" fillId="0" borderId="0"/>
    <xf numFmtId="0" fontId="19" fillId="0" borderId="0" applyNumberFormat="0" applyFill="0" applyBorder="0" applyAlignment="0" applyProtection="0"/>
    <xf numFmtId="0" fontId="2" fillId="0" borderId="0"/>
    <xf numFmtId="9" fontId="22" fillId="0" borderId="0" applyFont="0" applyFill="0" applyBorder="0" applyAlignment="0" applyProtection="0"/>
  </cellStyleXfs>
  <cellXfs count="121">
    <xf numFmtId="0" fontId="0" fillId="0" borderId="0" xfId="0"/>
    <xf numFmtId="1" fontId="0" fillId="0" borderId="0" xfId="0" applyNumberFormat="1"/>
    <xf numFmtId="0" fontId="1" fillId="0" borderId="1" xfId="0" applyFont="1" applyBorder="1"/>
    <xf numFmtId="0" fontId="1" fillId="0" borderId="0" xfId="0" applyFont="1"/>
    <xf numFmtId="0" fontId="0" fillId="0" borderId="1" xfId="0" applyBorder="1"/>
    <xf numFmtId="0" fontId="3" fillId="0" borderId="0" xfId="0" applyFont="1"/>
    <xf numFmtId="3" fontId="0" fillId="0" borderId="0" xfId="0" applyNumberForma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" fillId="2" borderId="1" xfId="0" applyFont="1" applyFill="1" applyBorder="1"/>
    <xf numFmtId="0" fontId="3" fillId="0" borderId="1" xfId="0" applyFont="1" applyBorder="1"/>
    <xf numFmtId="0" fontId="12" fillId="0" borderId="0" xfId="0" applyFont="1"/>
    <xf numFmtId="0" fontId="5" fillId="0" borderId="0" xfId="0" applyFont="1"/>
    <xf numFmtId="0" fontId="13" fillId="0" borderId="0" xfId="0" applyFont="1"/>
    <xf numFmtId="0" fontId="6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quotePrefix="1" applyFont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quotePrefix="1" applyFont="1" applyBorder="1" applyAlignment="1">
      <alignment horizontal="center"/>
    </xf>
    <xf numFmtId="0" fontId="14" fillId="0" borderId="0" xfId="0" applyFont="1"/>
    <xf numFmtId="0" fontId="3" fillId="0" borderId="1" xfId="1" applyFont="1" applyBorder="1" applyAlignment="1">
      <alignment horizontal="center"/>
    </xf>
    <xf numFmtId="0" fontId="3" fillId="0" borderId="1" xfId="1" quotePrefix="1" applyFont="1" applyBorder="1" applyAlignment="1">
      <alignment horizontal="center"/>
    </xf>
    <xf numFmtId="164" fontId="3" fillId="0" borderId="0" xfId="0" applyNumberFormat="1" applyFont="1"/>
    <xf numFmtId="164" fontId="3" fillId="0" borderId="0" xfId="0" quotePrefix="1" applyNumberFormat="1" applyFont="1" applyAlignment="1">
      <alignment horizontal="center"/>
    </xf>
    <xf numFmtId="164" fontId="3" fillId="0" borderId="1" xfId="0" quotePrefix="1" applyNumberFormat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3" fillId="0" borderId="0" xfId="0" applyFont="1" applyAlignment="1">
      <alignment vertical="top"/>
    </xf>
    <xf numFmtId="0" fontId="3" fillId="0" borderId="4" xfId="0" applyFont="1" applyBorder="1" applyAlignment="1">
      <alignment vertical="top"/>
    </xf>
    <xf numFmtId="0" fontId="9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0" fillId="3" borderId="0" xfId="0" quotePrefix="1" applyFill="1"/>
    <xf numFmtId="3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0" fontId="0" fillId="2" borderId="1" xfId="0" applyFill="1" applyBorder="1"/>
    <xf numFmtId="0" fontId="0" fillId="0" borderId="0" xfId="0" quotePrefix="1"/>
    <xf numFmtId="3" fontId="0" fillId="2" borderId="1" xfId="0" applyNumberFormat="1" applyFill="1" applyBorder="1"/>
    <xf numFmtId="3" fontId="0" fillId="0" borderId="1" xfId="0" applyNumberFormat="1" applyBorder="1"/>
    <xf numFmtId="2" fontId="0" fillId="2" borderId="2" xfId="0" applyNumberFormat="1" applyFill="1" applyBorder="1"/>
    <xf numFmtId="2" fontId="0" fillId="2" borderId="1" xfId="0" applyNumberFormat="1" applyFill="1" applyBorder="1"/>
    <xf numFmtId="166" fontId="0" fillId="2" borderId="0" xfId="0" applyNumberFormat="1" applyFill="1"/>
    <xf numFmtId="2" fontId="0" fillId="2" borderId="0" xfId="0" applyNumberFormat="1" applyFill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2" fontId="0" fillId="2" borderId="4" xfId="0" applyNumberFormat="1" applyFill="1" applyBorder="1"/>
    <xf numFmtId="2" fontId="0" fillId="0" borderId="4" xfId="0" applyNumberFormat="1" applyBorder="1"/>
    <xf numFmtId="165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165" fontId="0" fillId="2" borderId="1" xfId="0" applyNumberFormat="1" applyFill="1" applyBorder="1"/>
    <xf numFmtId="165" fontId="0" fillId="0" borderId="1" xfId="0" applyNumberFormat="1" applyBorder="1"/>
    <xf numFmtId="0" fontId="15" fillId="0" borderId="3" xfId="2" applyFont="1" applyBorder="1" applyAlignment="1">
      <alignment horizontal="right"/>
    </xf>
    <xf numFmtId="0" fontId="3" fillId="0" borderId="0" xfId="1" applyFont="1"/>
    <xf numFmtId="0" fontId="3" fillId="0" borderId="0" xfId="1" applyFont="1" applyAlignment="1">
      <alignment horizontal="center"/>
    </xf>
    <xf numFmtId="0" fontId="17" fillId="2" borderId="3" xfId="3" applyFont="1" applyFill="1" applyBorder="1" applyAlignment="1">
      <alignment horizontal="right" wrapText="1"/>
    </xf>
    <xf numFmtId="0" fontId="6" fillId="0" borderId="1" xfId="0" applyFont="1" applyBorder="1" applyAlignment="1">
      <alignment horizontal="left" wrapText="1"/>
    </xf>
    <xf numFmtId="1" fontId="0" fillId="2" borderId="1" xfId="0" applyNumberFormat="1" applyFill="1" applyBorder="1"/>
    <xf numFmtId="1" fontId="0" fillId="0" borderId="1" xfId="0" applyNumberFormat="1" applyBorder="1"/>
    <xf numFmtId="0" fontId="18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15" fontId="3" fillId="0" borderId="0" xfId="0" applyNumberFormat="1" applyFont="1" applyAlignment="1">
      <alignment vertical="top"/>
    </xf>
    <xf numFmtId="0" fontId="15" fillId="0" borderId="5" xfId="2" applyFont="1" applyBorder="1" applyAlignment="1">
      <alignment horizontal="right"/>
    </xf>
    <xf numFmtId="0" fontId="15" fillId="0" borderId="0" xfId="2" applyFont="1" applyAlignment="1">
      <alignment horizontal="right"/>
    </xf>
    <xf numFmtId="0" fontId="19" fillId="0" borderId="0" xfId="4" applyAlignment="1">
      <alignment horizontal="center"/>
    </xf>
    <xf numFmtId="165" fontId="3" fillId="0" borderId="1" xfId="0" applyNumberFormat="1" applyFont="1" applyBorder="1" applyAlignment="1">
      <alignment horizontal="right"/>
    </xf>
    <xf numFmtId="165" fontId="3" fillId="0" borderId="1" xfId="0" applyNumberFormat="1" applyFont="1" applyBorder="1"/>
    <xf numFmtId="0" fontId="3" fillId="0" borderId="0" xfId="1" quotePrefix="1" applyFont="1" applyAlignment="1">
      <alignment horizontal="center"/>
    </xf>
    <xf numFmtId="3" fontId="0" fillId="2" borderId="2" xfId="0" applyNumberFormat="1" applyFill="1" applyBorder="1"/>
    <xf numFmtId="3" fontId="0" fillId="0" borderId="2" xfId="0" applyNumberFormat="1" applyBorder="1"/>
    <xf numFmtId="0" fontId="0" fillId="0" borderId="0" xfId="0" quotePrefix="1" applyAlignment="1">
      <alignment horizontal="center"/>
    </xf>
    <xf numFmtId="0" fontId="3" fillId="0" borderId="2" xfId="0" applyFont="1" applyBorder="1"/>
    <xf numFmtId="0" fontId="3" fillId="0" borderId="4" xfId="0" quotePrefix="1" applyFont="1" applyBorder="1" applyAlignment="1">
      <alignment horizontal="center"/>
    </xf>
    <xf numFmtId="1" fontId="0" fillId="2" borderId="2" xfId="0" applyNumberFormat="1" applyFill="1" applyBorder="1"/>
    <xf numFmtId="1" fontId="0" fillId="0" borderId="2" xfId="0" applyNumberFormat="1" applyBorder="1"/>
    <xf numFmtId="0" fontId="20" fillId="0" borderId="0" xfId="0" applyFont="1" applyAlignment="1">
      <alignment vertical="center"/>
    </xf>
    <xf numFmtId="0" fontId="6" fillId="0" borderId="1" xfId="0" applyFont="1" applyBorder="1"/>
    <xf numFmtId="0" fontId="0" fillId="0" borderId="2" xfId="0" applyBorder="1"/>
    <xf numFmtId="0" fontId="3" fillId="0" borderId="1" xfId="1" applyFont="1" applyBorder="1"/>
    <xf numFmtId="0" fontId="3" fillId="0" borderId="0" xfId="0" applyFont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4" xfId="0" applyFont="1" applyBorder="1"/>
    <xf numFmtId="0" fontId="0" fillId="0" borderId="4" xfId="0" applyBorder="1"/>
    <xf numFmtId="0" fontId="4" fillId="0" borderId="0" xfId="0" quotePrefix="1" applyFont="1"/>
    <xf numFmtId="2" fontId="0" fillId="2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165" fontId="3" fillId="0" borderId="2" xfId="0" applyNumberFormat="1" applyFont="1" applyBorder="1"/>
    <xf numFmtId="165" fontId="3" fillId="0" borderId="0" xfId="0" applyNumberFormat="1" applyFont="1"/>
    <xf numFmtId="165" fontId="0" fillId="0" borderId="2" xfId="0" applyNumberFormat="1" applyBorder="1"/>
    <xf numFmtId="0" fontId="21" fillId="0" borderId="0" xfId="0" applyFont="1" applyAlignment="1">
      <alignment vertical="center"/>
    </xf>
    <xf numFmtId="165" fontId="0" fillId="2" borderId="2" xfId="0" applyNumberFormat="1" applyFill="1" applyBorder="1"/>
    <xf numFmtId="0" fontId="15" fillId="0" borderId="3" xfId="5" applyFont="1" applyBorder="1" applyAlignment="1">
      <alignment horizontal="right" wrapText="1"/>
    </xf>
    <xf numFmtId="2" fontId="0" fillId="2" borderId="0" xfId="0" applyNumberFormat="1" applyFill="1" applyAlignment="1">
      <alignment horizontal="right"/>
    </xf>
    <xf numFmtId="166" fontId="0" fillId="2" borderId="0" xfId="0" applyNumberFormat="1" applyFill="1" applyAlignment="1">
      <alignment horizontal="left"/>
    </xf>
    <xf numFmtId="2" fontId="0" fillId="0" borderId="0" xfId="0" applyNumberFormat="1" applyAlignment="1">
      <alignment horizontal="right"/>
    </xf>
    <xf numFmtId="167" fontId="0" fillId="2" borderId="0" xfId="0" applyNumberFormat="1" applyFill="1"/>
    <xf numFmtId="167" fontId="0" fillId="0" borderId="0" xfId="0" applyNumberFormat="1"/>
    <xf numFmtId="165" fontId="3" fillId="2" borderId="1" xfId="0" applyNumberFormat="1" applyFont="1" applyFill="1" applyBorder="1"/>
    <xf numFmtId="9" fontId="0" fillId="0" borderId="0" xfId="0" applyNumberFormat="1"/>
    <xf numFmtId="9" fontId="0" fillId="0" borderId="1" xfId="0" applyNumberFormat="1" applyBorder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9" fontId="0" fillId="0" borderId="1" xfId="0" applyNumberFormat="1" applyBorder="1" applyAlignment="1">
      <alignment horizontal="right"/>
    </xf>
    <xf numFmtId="0" fontId="17" fillId="2" borderId="0" xfId="3" applyFont="1" applyFill="1" applyAlignment="1">
      <alignment horizontal="left" wrapText="1"/>
    </xf>
    <xf numFmtId="0" fontId="17" fillId="2" borderId="6" xfId="3" applyFont="1" applyFill="1" applyBorder="1" applyAlignment="1">
      <alignment horizontal="right" wrapText="1"/>
    </xf>
    <xf numFmtId="0" fontId="17" fillId="0" borderId="3" xfId="3" applyFont="1" applyBorder="1" applyAlignment="1">
      <alignment horizontal="right" wrapText="1"/>
    </xf>
    <xf numFmtId="0" fontId="17" fillId="0" borderId="6" xfId="3" applyFont="1" applyBorder="1" applyAlignment="1">
      <alignment horizontal="right" wrapText="1"/>
    </xf>
    <xf numFmtId="0" fontId="0" fillId="0" borderId="1" xfId="0" quotePrefix="1" applyBorder="1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quotePrefix="1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9" fontId="0" fillId="0" borderId="0" xfId="6" applyFont="1"/>
  </cellXfs>
  <cellStyles count="7">
    <cellStyle name="Hyperlink" xfId="4" builtinId="8"/>
    <cellStyle name="Normal" xfId="0" builtinId="0"/>
    <cellStyle name="Normal 2" xfId="1" xr:uid="{00000000-0005-0000-0000-000002000000}"/>
    <cellStyle name="Normal_MJ pr ko" xfId="2" xr:uid="{00000000-0005-0000-0000-000003000000}"/>
    <cellStyle name="Normal_N udskillelse" xfId="3" xr:uid="{00000000-0005-0000-0000-000004000000}"/>
    <cellStyle name="Normal_TblDyr (malkekøer)" xfId="5" xr:uid="{00000000-0005-0000-0000-000005000000}"/>
    <cellStyle name="Percent" xfId="6" builtinId="5"/>
  </cellStyles>
  <dxfs count="4">
    <dxf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arhusuniversitet-my.sharepoint.com/personal/au277187_uni_au_dk/Documents/Documents/GitHub/AU-BCE-EE/Dalby-2025-KVIK/data/original/kf23_dataark_-_landbrug.xlsx" TargetMode="External"/><Relationship Id="rId1" Type="http://schemas.openxmlformats.org/officeDocument/2006/relationships/externalLinkPath" Target="kf23_dataark_-_landbr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lkommen"/>
      <sheetName val="Liste over tabeller"/>
      <sheetName val="Tabel 1 Antal dyr"/>
      <sheetName val="Tabel 2 Staldtypefordeling"/>
      <sheetName val="Tabel 3 CH4 fra fordøjelse"/>
      <sheetName val="Tabel 4 CH4 fra gødning"/>
      <sheetName val="Tabel 5 N2O fra gødning"/>
      <sheetName val="Tabel 6 Gødningsmængder"/>
      <sheetName val="Tabel 7 Miljøteknologi"/>
      <sheetName val="Tabel 8 Reduktionsfaktorer"/>
      <sheetName val="Tabel 9 Gylle afsat til biogas"/>
      <sheetName val="Tabel 10 N-udskillelse"/>
      <sheetName val="Tabel 11 Baggrundstal kvæg"/>
      <sheetName val="Tabel 12 Gødskning"/>
      <sheetName val="Tabel 13 Vægtet opholdstid"/>
      <sheetName val="Reference liste"/>
    </sheetNames>
    <sheetDataSet>
      <sheetData sheetId="0"/>
      <sheetData sheetId="1"/>
      <sheetData sheetId="2">
        <row r="7">
          <cell r="AI7">
            <v>406635.59751976153</v>
          </cell>
        </row>
        <row r="8">
          <cell r="AI8">
            <v>68174.402480238481</v>
          </cell>
        </row>
      </sheetData>
      <sheetData sheetId="3"/>
      <sheetData sheetId="4"/>
      <sheetData sheetId="5"/>
      <sheetData sheetId="6"/>
      <sheetData sheetId="7">
        <row r="7">
          <cell r="AI7">
            <v>16311896.087479122</v>
          </cell>
        </row>
        <row r="8">
          <cell r="AI8">
            <v>2184274.9227583287</v>
          </cell>
        </row>
        <row r="9">
          <cell r="AH9">
            <v>6119516.2642199993</v>
          </cell>
        </row>
        <row r="10">
          <cell r="AH10">
            <v>3876248.6047300003</v>
          </cell>
        </row>
        <row r="11">
          <cell r="AH11">
            <v>11052477.611959999</v>
          </cell>
        </row>
      </sheetData>
      <sheetData sheetId="8">
        <row r="18">
          <cell r="AH18">
            <v>1.4446799354234903</v>
          </cell>
        </row>
        <row r="19">
          <cell r="AH19">
            <v>2.51916435648796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7:B8" totalsRowShown="0" headerRowDxfId="3" dataDxfId="2">
  <autoFilter ref="A7:B8" xr:uid="{00000000-0009-0000-0100-000001000000}"/>
  <tableColumns count="2">
    <tableColumn id="1" xr3:uid="{00000000-0010-0000-0000-000001000000}" name="Dato" dataDxfId="1"/>
    <tableColumn id="2" xr3:uid="{00000000-0010-0000-0000-000002000000}" name="No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showGridLines="0" workbookViewId="0">
      <selection activeCell="B13" sqref="B13"/>
    </sheetView>
  </sheetViews>
  <sheetFormatPr defaultRowHeight="15" x14ac:dyDescent="0.25"/>
  <cols>
    <col min="1" max="1" width="11.85546875" customWidth="1"/>
    <col min="2" max="2" width="118.140625" bestFit="1" customWidth="1"/>
  </cols>
  <sheetData>
    <row r="1" spans="1:2" x14ac:dyDescent="0.25">
      <c r="A1" t="s">
        <v>337</v>
      </c>
    </row>
    <row r="3" spans="1:2" x14ac:dyDescent="0.25">
      <c r="A3" t="s">
        <v>101</v>
      </c>
    </row>
    <row r="6" spans="1:2" x14ac:dyDescent="0.25">
      <c r="A6" s="3" t="s">
        <v>201</v>
      </c>
    </row>
    <row r="7" spans="1:2" x14ac:dyDescent="0.25">
      <c r="A7" s="66" t="s">
        <v>202</v>
      </c>
      <c r="B7" s="66" t="s">
        <v>203</v>
      </c>
    </row>
    <row r="8" spans="1:2" x14ac:dyDescent="0.25">
      <c r="A8" s="68"/>
      <c r="B8" s="6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9"/>
  <sheetViews>
    <sheetView workbookViewId="0">
      <selection activeCell="A2" sqref="A2"/>
    </sheetView>
  </sheetViews>
  <sheetFormatPr defaultRowHeight="15" x14ac:dyDescent="0.25"/>
  <cols>
    <col min="1" max="1" width="28.5703125" customWidth="1"/>
    <col min="2" max="2" width="22.42578125" bestFit="1" customWidth="1"/>
    <col min="3" max="3" width="14.42578125" bestFit="1" customWidth="1"/>
    <col min="5" max="5" width="10.140625" bestFit="1" customWidth="1"/>
    <col min="6" max="6" width="19" bestFit="1" customWidth="1"/>
  </cols>
  <sheetData>
    <row r="1" spans="1:6" ht="18.75" x14ac:dyDescent="0.3">
      <c r="A1" s="11" t="s">
        <v>156</v>
      </c>
    </row>
    <row r="2" spans="1:6" ht="18.75" x14ac:dyDescent="0.3">
      <c r="A2" s="11"/>
    </row>
    <row r="3" spans="1:6" ht="18.75" x14ac:dyDescent="0.3">
      <c r="A3" s="11"/>
    </row>
    <row r="4" spans="1:6" ht="16.5" x14ac:dyDescent="0.3">
      <c r="A4" s="12" t="s">
        <v>229</v>
      </c>
    </row>
    <row r="6" spans="1:6" x14ac:dyDescent="0.25">
      <c r="A6" s="2" t="s">
        <v>85</v>
      </c>
      <c r="B6" s="2" t="s">
        <v>11</v>
      </c>
      <c r="C6" s="2" t="s">
        <v>12</v>
      </c>
      <c r="D6" s="2" t="s">
        <v>13</v>
      </c>
      <c r="E6" s="2" t="s">
        <v>14</v>
      </c>
      <c r="F6" s="2" t="s">
        <v>15</v>
      </c>
    </row>
    <row r="7" spans="1:6" x14ac:dyDescent="0.25">
      <c r="A7" t="s">
        <v>5</v>
      </c>
      <c r="B7" t="s">
        <v>16</v>
      </c>
      <c r="C7" t="s">
        <v>1</v>
      </c>
      <c r="D7" t="s">
        <v>18</v>
      </c>
      <c r="E7" s="105">
        <v>0.2</v>
      </c>
      <c r="F7" s="42" t="s">
        <v>333</v>
      </c>
    </row>
    <row r="8" spans="1:6" x14ac:dyDescent="0.25">
      <c r="A8" s="4"/>
      <c r="B8" s="4" t="s">
        <v>17</v>
      </c>
      <c r="C8" s="4" t="s">
        <v>1</v>
      </c>
      <c r="D8" s="4" t="s">
        <v>19</v>
      </c>
      <c r="E8" s="106">
        <v>0.2</v>
      </c>
      <c r="F8" s="114" t="s">
        <v>296</v>
      </c>
    </row>
    <row r="9" spans="1:6" x14ac:dyDescent="0.25">
      <c r="A9" t="s">
        <v>20</v>
      </c>
      <c r="B9" t="s">
        <v>16</v>
      </c>
      <c r="C9" t="s">
        <v>21</v>
      </c>
      <c r="D9" t="s">
        <v>18</v>
      </c>
      <c r="E9" s="105">
        <v>0.33</v>
      </c>
      <c r="F9" s="42" t="s">
        <v>295</v>
      </c>
    </row>
    <row r="10" spans="1:6" x14ac:dyDescent="0.25">
      <c r="B10" t="s">
        <v>16</v>
      </c>
      <c r="C10" t="s">
        <v>1</v>
      </c>
      <c r="D10" t="s">
        <v>18</v>
      </c>
      <c r="E10" s="105">
        <v>0.64</v>
      </c>
      <c r="F10" s="42" t="s">
        <v>295</v>
      </c>
    </row>
    <row r="11" spans="1:6" x14ac:dyDescent="0.25">
      <c r="B11" t="s">
        <v>22</v>
      </c>
      <c r="C11" t="s">
        <v>21</v>
      </c>
      <c r="D11" t="s">
        <v>18</v>
      </c>
      <c r="E11" s="105">
        <v>0.49</v>
      </c>
      <c r="F11" s="42" t="s">
        <v>335</v>
      </c>
    </row>
    <row r="12" spans="1:6" x14ac:dyDescent="0.25">
      <c r="B12" t="s">
        <v>22</v>
      </c>
      <c r="C12" t="s">
        <v>1</v>
      </c>
      <c r="D12" t="s">
        <v>18</v>
      </c>
      <c r="E12" s="105">
        <v>0.4</v>
      </c>
      <c r="F12" s="42" t="s">
        <v>335</v>
      </c>
    </row>
    <row r="13" spans="1:6" x14ac:dyDescent="0.25">
      <c r="B13" t="s">
        <v>17</v>
      </c>
      <c r="C13" t="s">
        <v>21</v>
      </c>
      <c r="D13" t="s">
        <v>19</v>
      </c>
      <c r="E13" s="105">
        <v>0.6</v>
      </c>
      <c r="F13" s="42" t="s">
        <v>296</v>
      </c>
    </row>
    <row r="14" spans="1:6" x14ac:dyDescent="0.25">
      <c r="B14" t="s">
        <v>17</v>
      </c>
      <c r="C14" t="s">
        <v>1</v>
      </c>
      <c r="D14" t="s">
        <v>19</v>
      </c>
      <c r="E14" s="105">
        <v>0.6</v>
      </c>
      <c r="F14" s="42" t="s">
        <v>296</v>
      </c>
    </row>
    <row r="15" spans="1:6" x14ac:dyDescent="0.25">
      <c r="B15" t="s">
        <v>23</v>
      </c>
      <c r="C15" t="s">
        <v>21</v>
      </c>
      <c r="D15" t="s">
        <v>18</v>
      </c>
      <c r="E15" s="105">
        <v>0.49</v>
      </c>
      <c r="F15" s="42" t="s">
        <v>335</v>
      </c>
    </row>
    <row r="16" spans="1:6" x14ac:dyDescent="0.25">
      <c r="A16" s="4"/>
      <c r="B16" s="4" t="s">
        <v>23</v>
      </c>
      <c r="C16" s="4" t="s">
        <v>1</v>
      </c>
      <c r="D16" s="4" t="s">
        <v>18</v>
      </c>
      <c r="E16" s="106">
        <v>0.4</v>
      </c>
      <c r="F16" s="114" t="s">
        <v>335</v>
      </c>
    </row>
    <row r="17" spans="1:6" x14ac:dyDescent="0.25">
      <c r="A17" t="s">
        <v>6</v>
      </c>
      <c r="B17" t="s">
        <v>16</v>
      </c>
      <c r="C17" t="s">
        <v>2</v>
      </c>
      <c r="D17" t="s">
        <v>18</v>
      </c>
      <c r="E17" s="105">
        <v>0.61</v>
      </c>
      <c r="F17" t="s">
        <v>24</v>
      </c>
    </row>
    <row r="18" spans="1:6" x14ac:dyDescent="0.25">
      <c r="B18" t="s">
        <v>16</v>
      </c>
      <c r="C18" t="s">
        <v>3</v>
      </c>
      <c r="D18" t="s">
        <v>18</v>
      </c>
      <c r="E18" s="105">
        <v>0.54</v>
      </c>
      <c r="F18" t="s">
        <v>24</v>
      </c>
    </row>
    <row r="19" spans="1:6" x14ac:dyDescent="0.25">
      <c r="A19" s="4"/>
      <c r="B19" s="4" t="s">
        <v>16</v>
      </c>
      <c r="C19" s="4" t="s">
        <v>4</v>
      </c>
      <c r="D19" s="4" t="s">
        <v>18</v>
      </c>
      <c r="E19" s="106">
        <v>0.56000000000000005</v>
      </c>
      <c r="F19" s="4" t="s">
        <v>24</v>
      </c>
    </row>
    <row r="20" spans="1:6" x14ac:dyDescent="0.25">
      <c r="A20" t="s">
        <v>266</v>
      </c>
      <c r="B20" t="s">
        <v>22</v>
      </c>
      <c r="C20" t="s">
        <v>21</v>
      </c>
      <c r="D20" t="s">
        <v>19</v>
      </c>
      <c r="E20" s="107" t="s">
        <v>321</v>
      </c>
      <c r="F20" s="42" t="s">
        <v>298</v>
      </c>
    </row>
    <row r="21" spans="1:6" x14ac:dyDescent="0.25">
      <c r="B21" t="s">
        <v>22</v>
      </c>
      <c r="C21" t="s">
        <v>1</v>
      </c>
      <c r="D21" t="s">
        <v>19</v>
      </c>
      <c r="E21" s="108" t="s">
        <v>318</v>
      </c>
      <c r="F21" s="42" t="s">
        <v>298</v>
      </c>
    </row>
    <row r="22" spans="1:6" x14ac:dyDescent="0.25">
      <c r="B22" t="s">
        <v>22</v>
      </c>
      <c r="C22" t="s">
        <v>21</v>
      </c>
      <c r="D22" t="s">
        <v>89</v>
      </c>
      <c r="E22" s="107">
        <v>0.88</v>
      </c>
      <c r="F22" s="42" t="s">
        <v>299</v>
      </c>
    </row>
    <row r="23" spans="1:6" x14ac:dyDescent="0.25">
      <c r="A23" s="4"/>
      <c r="B23" s="4" t="s">
        <v>22</v>
      </c>
      <c r="C23" s="4" t="s">
        <v>1</v>
      </c>
      <c r="D23" s="4" t="s">
        <v>89</v>
      </c>
      <c r="E23" s="109">
        <v>0.87</v>
      </c>
      <c r="F23" s="114" t="s">
        <v>299</v>
      </c>
    </row>
    <row r="24" spans="1:6" x14ac:dyDescent="0.25">
      <c r="A24" t="s">
        <v>7</v>
      </c>
      <c r="B24" t="s">
        <v>16</v>
      </c>
      <c r="C24" t="s">
        <v>8</v>
      </c>
      <c r="D24" t="s">
        <v>18</v>
      </c>
      <c r="E24" s="105">
        <v>0.3</v>
      </c>
      <c r="F24" s="42" t="s">
        <v>297</v>
      </c>
    </row>
    <row r="25" spans="1:6" x14ac:dyDescent="0.25">
      <c r="A25" s="4" t="s">
        <v>9</v>
      </c>
      <c r="B25" s="4" t="s">
        <v>16</v>
      </c>
      <c r="C25" s="4" t="s">
        <v>10</v>
      </c>
      <c r="D25" s="4" t="s">
        <v>18</v>
      </c>
      <c r="E25" s="106">
        <v>0.27</v>
      </c>
      <c r="F25" s="114" t="s">
        <v>295</v>
      </c>
    </row>
    <row r="27" spans="1:6" x14ac:dyDescent="0.25">
      <c r="A27" t="s">
        <v>128</v>
      </c>
      <c r="B27" t="s">
        <v>97</v>
      </c>
    </row>
    <row r="28" spans="1:6" x14ac:dyDescent="0.25">
      <c r="A28" s="9"/>
      <c r="B28" t="s">
        <v>267</v>
      </c>
    </row>
    <row r="29" spans="1:6" x14ac:dyDescent="0.25">
      <c r="A29" s="9"/>
      <c r="B29" t="s">
        <v>320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37"/>
  <sheetViews>
    <sheetView tabSelected="1" topLeftCell="A5" workbookViewId="0">
      <selection activeCell="AH25" sqref="AH25"/>
    </sheetView>
  </sheetViews>
  <sheetFormatPr defaultRowHeight="15" x14ac:dyDescent="0.25"/>
  <cols>
    <col min="1" max="1" width="13.85546875" customWidth="1"/>
    <col min="2" max="2" width="10.140625" customWidth="1"/>
    <col min="3" max="3" width="10.140625" hidden="1" customWidth="1"/>
    <col min="4" max="4" width="9.5703125" hidden="1" customWidth="1"/>
    <col min="5" max="5" width="9" hidden="1" customWidth="1"/>
    <col min="6" max="6" width="9.85546875" hidden="1" customWidth="1"/>
    <col min="7" max="7" width="10.140625" customWidth="1"/>
    <col min="8" max="8" width="8.42578125" hidden="1" customWidth="1"/>
    <col min="9" max="9" width="8.85546875" hidden="1" customWidth="1"/>
    <col min="10" max="10" width="8.42578125" hidden="1" customWidth="1"/>
    <col min="11" max="11" width="9.42578125" hidden="1" customWidth="1"/>
    <col min="12" max="12" width="10.140625" customWidth="1"/>
    <col min="13" max="13" width="9.5703125" hidden="1" customWidth="1"/>
    <col min="14" max="14" width="9.42578125" hidden="1" customWidth="1"/>
    <col min="15" max="15" width="9.5703125" hidden="1" customWidth="1"/>
    <col min="16" max="16" width="9.85546875" hidden="1" customWidth="1"/>
    <col min="17" max="17" width="30" bestFit="1" customWidth="1"/>
    <col min="18" max="18" width="9.42578125" hidden="1" customWidth="1"/>
    <col min="19" max="19" width="9.85546875" hidden="1" customWidth="1"/>
    <col min="20" max="20" width="10" hidden="1" customWidth="1"/>
    <col min="21" max="21" width="9" hidden="1" customWidth="1"/>
    <col min="22" max="22" width="12" bestFit="1" customWidth="1"/>
    <col min="23" max="23" width="10.140625" hidden="1" customWidth="1"/>
    <col min="24" max="24" width="9.85546875" hidden="1" customWidth="1"/>
    <col min="25" max="25" width="9.42578125" hidden="1" customWidth="1"/>
    <col min="26" max="26" width="12" bestFit="1" customWidth="1"/>
    <col min="27" max="27" width="9.42578125" bestFit="1" customWidth="1"/>
    <col min="28" max="31" width="9.42578125" hidden="1" customWidth="1"/>
    <col min="32" max="33" width="9.42578125" bestFit="1" customWidth="1"/>
    <col min="34" max="44" width="10.140625" bestFit="1" customWidth="1"/>
    <col min="45" max="47" width="9.42578125" bestFit="1" customWidth="1"/>
  </cols>
  <sheetData>
    <row r="1" spans="1:52" ht="18.75" x14ac:dyDescent="0.3">
      <c r="A1" s="11" t="s">
        <v>90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52" ht="16.5" x14ac:dyDescent="0.3">
      <c r="A2" s="12" t="s">
        <v>313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52" ht="16.5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52" ht="16.5" x14ac:dyDescent="0.3">
      <c r="A4" s="12" t="s">
        <v>230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6" spans="1:52" s="3" customFormat="1" x14ac:dyDescent="0.25">
      <c r="A6" s="2" t="s">
        <v>12</v>
      </c>
      <c r="B6" s="13">
        <v>1990</v>
      </c>
      <c r="C6" s="13">
        <v>1991</v>
      </c>
      <c r="D6" s="13">
        <v>1992</v>
      </c>
      <c r="E6" s="13">
        <v>1993</v>
      </c>
      <c r="F6" s="13">
        <v>1994</v>
      </c>
      <c r="G6" s="13">
        <v>1995</v>
      </c>
      <c r="H6" s="13">
        <v>1996</v>
      </c>
      <c r="I6" s="13">
        <v>1997</v>
      </c>
      <c r="J6" s="13">
        <v>1998</v>
      </c>
      <c r="K6" s="13">
        <v>1999</v>
      </c>
      <c r="L6" s="13">
        <v>2000</v>
      </c>
      <c r="M6" s="13">
        <v>2001</v>
      </c>
      <c r="N6" s="13">
        <v>2002</v>
      </c>
      <c r="O6" s="13">
        <v>2003</v>
      </c>
      <c r="P6" s="13">
        <v>2004</v>
      </c>
      <c r="Q6" s="13">
        <v>2005</v>
      </c>
      <c r="R6" s="13">
        <v>2006</v>
      </c>
      <c r="S6" s="13">
        <v>2007</v>
      </c>
      <c r="T6" s="13">
        <v>2008</v>
      </c>
      <c r="U6" s="13">
        <v>2009</v>
      </c>
      <c r="V6" s="13">
        <v>2010</v>
      </c>
      <c r="W6" s="13">
        <v>2011</v>
      </c>
      <c r="X6" s="13">
        <v>2012</v>
      </c>
      <c r="Y6" s="13">
        <v>2013</v>
      </c>
      <c r="Z6" s="13">
        <v>2014</v>
      </c>
      <c r="AA6" s="13">
        <v>2015</v>
      </c>
      <c r="AB6" s="13">
        <v>2016</v>
      </c>
      <c r="AC6" s="13">
        <v>2017</v>
      </c>
      <c r="AD6" s="13">
        <v>2018</v>
      </c>
      <c r="AE6" s="13">
        <v>2019</v>
      </c>
      <c r="AF6" s="13">
        <v>2020</v>
      </c>
      <c r="AG6" s="13">
        <v>2021</v>
      </c>
      <c r="AH6" s="13">
        <v>2022</v>
      </c>
      <c r="AI6" s="2">
        <v>2023</v>
      </c>
      <c r="AJ6" s="2">
        <v>2024</v>
      </c>
      <c r="AK6" s="2">
        <v>2025</v>
      </c>
      <c r="AL6" s="2">
        <v>2026</v>
      </c>
      <c r="AM6" s="2">
        <v>2027</v>
      </c>
      <c r="AN6" s="2">
        <v>2028</v>
      </c>
      <c r="AO6" s="2">
        <v>2029</v>
      </c>
      <c r="AP6" s="2">
        <v>2030</v>
      </c>
      <c r="AQ6" s="2">
        <v>2031</v>
      </c>
      <c r="AR6" s="2">
        <v>2032</v>
      </c>
      <c r="AS6" s="2">
        <v>2033</v>
      </c>
      <c r="AT6" s="2">
        <v>2034</v>
      </c>
      <c r="AU6" s="2">
        <v>2035</v>
      </c>
      <c r="AV6" s="2">
        <v>2036</v>
      </c>
      <c r="AW6" s="2">
        <v>2037</v>
      </c>
      <c r="AX6" s="2">
        <v>2038</v>
      </c>
      <c r="AY6" s="2">
        <v>2039</v>
      </c>
      <c r="AZ6" s="2">
        <v>2040</v>
      </c>
    </row>
    <row r="7" spans="1:52" x14ac:dyDescent="0.25">
      <c r="A7" t="s">
        <v>21</v>
      </c>
      <c r="B7" s="75">
        <v>129.16181</v>
      </c>
      <c r="C7" s="75">
        <v>190.55256</v>
      </c>
      <c r="D7" s="75">
        <v>185.7039</v>
      </c>
      <c r="E7" s="75">
        <v>278.31340999999998</v>
      </c>
      <c r="F7" s="75">
        <v>263.90924000000001</v>
      </c>
      <c r="G7" s="75">
        <v>361.63229000000001</v>
      </c>
      <c r="H7" s="75">
        <v>458.14033000000001</v>
      </c>
      <c r="I7" s="75">
        <v>510.71206000000001</v>
      </c>
      <c r="J7" s="75">
        <v>598.92777000000001</v>
      </c>
      <c r="K7" s="75">
        <v>604.01396</v>
      </c>
      <c r="L7" s="75">
        <v>699.02508</v>
      </c>
      <c r="M7" s="75">
        <v>791.76232000000005</v>
      </c>
      <c r="N7" s="75">
        <v>902.66900999999996</v>
      </c>
      <c r="O7" s="75">
        <v>1087.6367700000001</v>
      </c>
      <c r="P7" s="75">
        <v>1070.8060599999999</v>
      </c>
      <c r="Q7" s="75">
        <v>1078.0209299999999</v>
      </c>
      <c r="R7" s="75">
        <v>1206.04564</v>
      </c>
      <c r="S7" s="75">
        <v>1176.5420799999999</v>
      </c>
      <c r="T7" s="75">
        <v>1168.81333</v>
      </c>
      <c r="U7" s="75">
        <v>1238.4073000000001</v>
      </c>
      <c r="V7" s="75">
        <v>1240.4962499999999</v>
      </c>
      <c r="W7" s="75">
        <v>1157.49801</v>
      </c>
      <c r="X7" s="75">
        <v>1191.36194</v>
      </c>
      <c r="Y7" s="75">
        <v>1205.4293399999999</v>
      </c>
      <c r="Z7" s="75">
        <v>1474.03883</v>
      </c>
      <c r="AA7" s="75">
        <v>1691.1970699999999</v>
      </c>
      <c r="AB7" s="75">
        <v>2429.2826599999999</v>
      </c>
      <c r="AC7" s="75">
        <v>3205.8455899999999</v>
      </c>
      <c r="AD7" s="75">
        <v>3521.3482399999998</v>
      </c>
      <c r="AE7" s="75">
        <v>4410.6443900000004</v>
      </c>
      <c r="AF7" s="75">
        <v>5166.1582099999996</v>
      </c>
      <c r="AG7" s="75">
        <v>5926.7540799999997</v>
      </c>
      <c r="AH7" s="75">
        <v>6217.0932199999997</v>
      </c>
      <c r="AI7" s="76">
        <v>6905.3281699999998</v>
      </c>
      <c r="AJ7" s="76">
        <v>7274.8923699999996</v>
      </c>
      <c r="AK7" s="76">
        <v>7793.0835200000001</v>
      </c>
      <c r="AL7" s="76">
        <v>8440.9133099999999</v>
      </c>
      <c r="AM7" s="76">
        <v>9322.5440400000007</v>
      </c>
      <c r="AN7" s="76">
        <v>9680.7696899999992</v>
      </c>
      <c r="AO7" s="76">
        <v>10105.98979</v>
      </c>
      <c r="AP7" s="76">
        <v>10660.8837</v>
      </c>
      <c r="AQ7" s="76">
        <v>10900.345670000001</v>
      </c>
      <c r="AR7" s="76">
        <v>10900.23972</v>
      </c>
      <c r="AS7" s="76">
        <v>11151.35131</v>
      </c>
      <c r="AT7" s="76">
        <v>11151.35131</v>
      </c>
      <c r="AU7" s="76">
        <v>11146.42483</v>
      </c>
      <c r="AV7" s="76">
        <v>11117.514010000001</v>
      </c>
      <c r="AW7" s="76">
        <v>11101.38989</v>
      </c>
      <c r="AX7" s="76">
        <v>11074.823490000001</v>
      </c>
      <c r="AY7" s="76">
        <v>11059.44706</v>
      </c>
      <c r="AZ7" s="76">
        <v>11011.80615</v>
      </c>
    </row>
    <row r="8" spans="1:52" x14ac:dyDescent="0.25">
      <c r="A8" s="4" t="s">
        <v>1</v>
      </c>
      <c r="B8" s="43">
        <v>91.078829999999996</v>
      </c>
      <c r="C8" s="43">
        <v>134.36869999999999</v>
      </c>
      <c r="D8" s="43">
        <v>130.94963999999999</v>
      </c>
      <c r="E8" s="43">
        <v>196.25351000000001</v>
      </c>
      <c r="F8" s="43">
        <v>186.09637000000001</v>
      </c>
      <c r="G8" s="43">
        <v>255.00605999999999</v>
      </c>
      <c r="H8" s="43">
        <v>323.05898999999999</v>
      </c>
      <c r="I8" s="43">
        <v>360.13010000000003</v>
      </c>
      <c r="J8" s="43">
        <v>422.33566000000002</v>
      </c>
      <c r="K8" s="43">
        <v>425.92219999999998</v>
      </c>
      <c r="L8" s="43">
        <v>492.91957000000002</v>
      </c>
      <c r="M8" s="43">
        <v>558.31349999999998</v>
      </c>
      <c r="N8" s="43">
        <v>636.51967999999999</v>
      </c>
      <c r="O8" s="43">
        <v>766.95023000000003</v>
      </c>
      <c r="P8" s="43">
        <v>755.08200999999997</v>
      </c>
      <c r="Q8" s="43">
        <v>760.16959999999995</v>
      </c>
      <c r="R8" s="43">
        <v>850.44659000000001</v>
      </c>
      <c r="S8" s="43">
        <v>829.64206999999999</v>
      </c>
      <c r="T8" s="43">
        <v>824.19212000000005</v>
      </c>
      <c r="U8" s="43">
        <v>873.26651000000004</v>
      </c>
      <c r="V8" s="43">
        <v>874.73954000000003</v>
      </c>
      <c r="W8" s="43">
        <v>816.21308999999997</v>
      </c>
      <c r="X8" s="43">
        <v>840.09234000000004</v>
      </c>
      <c r="Y8" s="43">
        <v>850.01201000000003</v>
      </c>
      <c r="Z8" s="43">
        <v>1039.4227699999999</v>
      </c>
      <c r="AA8" s="43">
        <v>1192.5525299999999</v>
      </c>
      <c r="AB8" s="43">
        <v>1713.0157400000001</v>
      </c>
      <c r="AC8" s="43">
        <v>2017.83457</v>
      </c>
      <c r="AD8" s="43">
        <v>2184.4095200000002</v>
      </c>
      <c r="AE8" s="43">
        <v>2639.3083900000001</v>
      </c>
      <c r="AF8" s="43">
        <v>3136.5135500000001</v>
      </c>
      <c r="AG8" s="43">
        <v>3648.3467099999998</v>
      </c>
      <c r="AH8" s="43">
        <v>3764.2654600000001</v>
      </c>
      <c r="AI8" s="44">
        <v>4180.9713000000002</v>
      </c>
      <c r="AJ8" s="44">
        <v>4404.7314500000002</v>
      </c>
      <c r="AK8" s="44">
        <v>4718.4808199999998</v>
      </c>
      <c r="AL8" s="44">
        <v>5110.72253</v>
      </c>
      <c r="AM8" s="44">
        <v>5644.5237699999998</v>
      </c>
      <c r="AN8" s="44">
        <v>5861.4187700000002</v>
      </c>
      <c r="AO8" s="44">
        <v>6118.8769300000004</v>
      </c>
      <c r="AP8" s="44">
        <v>6454.8487299999997</v>
      </c>
      <c r="AQ8" s="44">
        <v>6599.8358399999997</v>
      </c>
      <c r="AR8" s="44">
        <v>6599.7716899999996</v>
      </c>
      <c r="AS8" s="44">
        <v>6751.8123100000003</v>
      </c>
      <c r="AT8" s="44">
        <v>6751.8123100000003</v>
      </c>
      <c r="AU8" s="44">
        <v>6748.8294699999997</v>
      </c>
      <c r="AV8" s="44">
        <v>6731.3248199999998</v>
      </c>
      <c r="AW8" s="44">
        <v>6721.5621499999997</v>
      </c>
      <c r="AX8" s="44">
        <v>6705.4769800000004</v>
      </c>
      <c r="AY8" s="44">
        <v>6696.1670100000001</v>
      </c>
      <c r="AZ8" s="44">
        <v>6667.32186</v>
      </c>
    </row>
    <row r="9" spans="1:52" x14ac:dyDescent="0.25">
      <c r="A9" s="10"/>
    </row>
    <row r="10" spans="1:52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</row>
    <row r="11" spans="1:52" x14ac:dyDescent="0.2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</row>
    <row r="14" spans="1:52" x14ac:dyDescent="0.25">
      <c r="Z14" t="s">
        <v>357</v>
      </c>
      <c r="AA14" t="s">
        <v>358</v>
      </c>
      <c r="AI14" t="s">
        <v>340</v>
      </c>
      <c r="AJ14" t="s">
        <v>341</v>
      </c>
      <c r="AK14" t="s">
        <v>342</v>
      </c>
      <c r="AL14" t="s">
        <v>343</v>
      </c>
    </row>
    <row r="15" spans="1:52" x14ac:dyDescent="0.25">
      <c r="Q15" t="s">
        <v>148</v>
      </c>
      <c r="R15" t="s">
        <v>12</v>
      </c>
      <c r="S15">
        <v>1990</v>
      </c>
      <c r="T15">
        <v>1991</v>
      </c>
      <c r="U15">
        <v>1992</v>
      </c>
      <c r="V15" s="2" t="s">
        <v>12</v>
      </c>
      <c r="Z15">
        <v>2022</v>
      </c>
      <c r="AA15" s="2"/>
      <c r="AI15" t="s">
        <v>344</v>
      </c>
      <c r="AJ15">
        <v>0.09</v>
      </c>
      <c r="AK15">
        <v>0.12</v>
      </c>
      <c r="AL15">
        <v>0.13</v>
      </c>
    </row>
    <row r="16" spans="1:52" x14ac:dyDescent="0.25">
      <c r="Q16" t="s">
        <v>154</v>
      </c>
      <c r="R16" t="s">
        <v>121</v>
      </c>
      <c r="S16">
        <v>11249190.959799999</v>
      </c>
      <c r="T16">
        <v>11136653.9528</v>
      </c>
      <c r="U16">
        <v>10740624.4124</v>
      </c>
      <c r="V16" t="s">
        <v>121</v>
      </c>
      <c r="Z16">
        <v>16050345.937799999</v>
      </c>
      <c r="AA16">
        <f>Z16*AK23/AL23</f>
        <v>17427891.494262736</v>
      </c>
      <c r="AI16" t="s">
        <v>345</v>
      </c>
      <c r="AJ16">
        <v>0.09</v>
      </c>
      <c r="AK16">
        <v>0.12</v>
      </c>
      <c r="AL16">
        <v>0.13</v>
      </c>
    </row>
    <row r="17" spans="17:38" x14ac:dyDescent="0.25">
      <c r="R17" t="s">
        <v>36</v>
      </c>
      <c r="S17">
        <v>3924412.0399000002</v>
      </c>
      <c r="T17">
        <v>3804702.6540000001</v>
      </c>
      <c r="U17">
        <v>3733576.4013</v>
      </c>
      <c r="V17" t="s">
        <v>36</v>
      </c>
      <c r="Z17">
        <v>2286949.6971999998</v>
      </c>
      <c r="AA17">
        <f>Z17*AK24/AL24</f>
        <v>2483230.6624477478</v>
      </c>
      <c r="AI17" t="s">
        <v>346</v>
      </c>
      <c r="AJ17">
        <v>0.49</v>
      </c>
      <c r="AK17">
        <v>0.57999999999999996</v>
      </c>
      <c r="AL17">
        <v>0.54</v>
      </c>
    </row>
    <row r="18" spans="17:38" x14ac:dyDescent="0.25">
      <c r="R18" t="s">
        <v>2</v>
      </c>
      <c r="S18">
        <v>3497931.9408</v>
      </c>
      <c r="T18">
        <v>3640816.1080999998</v>
      </c>
      <c r="U18">
        <v>3944008.3327000001</v>
      </c>
      <c r="V18" t="s">
        <v>2</v>
      </c>
      <c r="Z18">
        <v>5745349.1716999998</v>
      </c>
      <c r="AA18">
        <f>Z18*AK20/AL20</f>
        <v>3914106.4916690988</v>
      </c>
      <c r="AI18" t="s">
        <v>347</v>
      </c>
      <c r="AJ18">
        <v>0.49</v>
      </c>
      <c r="AK18">
        <v>0.59</v>
      </c>
      <c r="AL18">
        <v>0.53</v>
      </c>
    </row>
    <row r="19" spans="17:38" x14ac:dyDescent="0.25">
      <c r="R19" t="s">
        <v>3</v>
      </c>
      <c r="S19">
        <v>1740316.7830000001</v>
      </c>
      <c r="T19">
        <v>1870891.2520000001</v>
      </c>
      <c r="U19">
        <v>2055804.8632</v>
      </c>
      <c r="V19" t="s">
        <v>3</v>
      </c>
      <c r="Z19">
        <v>4178217.9986999999</v>
      </c>
      <c r="AA19">
        <f>Z19*AK16/AL16</f>
        <v>3856816.6141846147</v>
      </c>
      <c r="AI19" t="s">
        <v>348</v>
      </c>
      <c r="AJ19">
        <v>0.49</v>
      </c>
      <c r="AK19">
        <v>0.59</v>
      </c>
      <c r="AL19">
        <v>0.53</v>
      </c>
    </row>
    <row r="20" spans="17:38" x14ac:dyDescent="0.25">
      <c r="R20" t="s">
        <v>4</v>
      </c>
      <c r="S20">
        <v>7014983.8158</v>
      </c>
      <c r="T20">
        <v>7489935.9221000001</v>
      </c>
      <c r="U20">
        <v>8159846.9271999998</v>
      </c>
      <c r="V20" t="s">
        <v>4</v>
      </c>
      <c r="Z20">
        <v>9907827.5441999994</v>
      </c>
      <c r="AA20">
        <f>Z20*AK17/AL17</f>
        <v>10641740.695622219</v>
      </c>
      <c r="AI20" t="s">
        <v>349</v>
      </c>
      <c r="AJ20">
        <v>2.83</v>
      </c>
      <c r="AK20">
        <v>2.8</v>
      </c>
      <c r="AL20">
        <v>4.1100000000000003</v>
      </c>
    </row>
    <row r="21" spans="17:38" x14ac:dyDescent="0.25">
      <c r="R21" t="s">
        <v>10</v>
      </c>
      <c r="S21">
        <v>216611.64660000001</v>
      </c>
      <c r="T21">
        <v>221969.61799999999</v>
      </c>
      <c r="U21">
        <v>239663.35</v>
      </c>
      <c r="V21" t="s">
        <v>10</v>
      </c>
      <c r="Z21">
        <v>0</v>
      </c>
      <c r="AI21" t="s">
        <v>350</v>
      </c>
      <c r="AJ21">
        <v>1.21</v>
      </c>
      <c r="AK21">
        <v>1.27</v>
      </c>
      <c r="AL21">
        <v>1.76</v>
      </c>
    </row>
    <row r="22" spans="17:38" x14ac:dyDescent="0.25">
      <c r="R22" t="s">
        <v>220</v>
      </c>
      <c r="S22">
        <v>43278.307000000001</v>
      </c>
      <c r="T22">
        <v>35055.585599999999</v>
      </c>
      <c r="U22">
        <v>31857.170099999999</v>
      </c>
      <c r="V22" t="s">
        <v>220</v>
      </c>
      <c r="Z22">
        <v>9620.5085999999992</v>
      </c>
      <c r="AI22" t="s">
        <v>351</v>
      </c>
      <c r="AJ22">
        <v>1.21</v>
      </c>
      <c r="AK22">
        <v>1.27</v>
      </c>
      <c r="AL22">
        <v>1.76</v>
      </c>
    </row>
    <row r="23" spans="17:38" x14ac:dyDescent="0.25">
      <c r="R23" t="s">
        <v>249</v>
      </c>
      <c r="S23">
        <v>0</v>
      </c>
      <c r="T23">
        <v>0</v>
      </c>
      <c r="U23">
        <v>0</v>
      </c>
      <c r="V23" t="s">
        <v>249</v>
      </c>
      <c r="Z23">
        <v>0</v>
      </c>
      <c r="AI23" t="s">
        <v>352</v>
      </c>
      <c r="AJ23">
        <v>27.98</v>
      </c>
      <c r="AK23">
        <v>35.93</v>
      </c>
      <c r="AL23">
        <v>33.090000000000003</v>
      </c>
    </row>
    <row r="24" spans="17:38" x14ac:dyDescent="0.25">
      <c r="R24" t="s">
        <v>8</v>
      </c>
      <c r="S24">
        <v>0</v>
      </c>
      <c r="T24">
        <v>0</v>
      </c>
      <c r="U24">
        <v>0</v>
      </c>
      <c r="V24" t="s">
        <v>8</v>
      </c>
      <c r="Z24">
        <v>0</v>
      </c>
      <c r="AI24" t="s">
        <v>353</v>
      </c>
      <c r="AJ24">
        <v>27.98</v>
      </c>
      <c r="AK24">
        <v>35.93</v>
      </c>
      <c r="AL24">
        <v>33.090000000000003</v>
      </c>
    </row>
    <row r="25" spans="17:38" x14ac:dyDescent="0.25">
      <c r="R25" t="s">
        <v>122</v>
      </c>
      <c r="S25">
        <v>0</v>
      </c>
      <c r="T25">
        <v>0</v>
      </c>
      <c r="U25">
        <v>0</v>
      </c>
      <c r="V25" t="s">
        <v>122</v>
      </c>
      <c r="Z25">
        <v>0</v>
      </c>
      <c r="AH25" s="120">
        <f>AH8/(SUM(AA18:AA20)/1000)</f>
        <v>0.20443893944874297</v>
      </c>
      <c r="AI25" t="s">
        <v>354</v>
      </c>
      <c r="AJ25">
        <v>27.98</v>
      </c>
      <c r="AK25">
        <v>35.93</v>
      </c>
      <c r="AL25">
        <v>33.090000000000003</v>
      </c>
    </row>
    <row r="26" spans="17:38" x14ac:dyDescent="0.25">
      <c r="R26" t="s">
        <v>40</v>
      </c>
      <c r="S26">
        <v>0</v>
      </c>
      <c r="T26">
        <v>0</v>
      </c>
      <c r="U26">
        <v>0</v>
      </c>
      <c r="V26" s="4" t="s">
        <v>40</v>
      </c>
      <c r="Z26">
        <v>0</v>
      </c>
      <c r="AA26" s="4"/>
      <c r="AH26" s="120">
        <f>AH7/(SUM(AA16:AA17)/1000)</f>
        <v>0.31224223180734711</v>
      </c>
      <c r="AI26" t="s">
        <v>355</v>
      </c>
      <c r="AJ26">
        <v>27.98</v>
      </c>
      <c r="AK26">
        <v>35.93</v>
      </c>
      <c r="AL26">
        <v>33.090000000000003</v>
      </c>
    </row>
    <row r="27" spans="17:38" x14ac:dyDescent="0.25">
      <c r="Q27" t="s">
        <v>155</v>
      </c>
      <c r="R27" t="s">
        <v>121</v>
      </c>
      <c r="S27">
        <v>2964746.0638000001</v>
      </c>
      <c r="T27">
        <v>2889300.0586999999</v>
      </c>
      <c r="U27">
        <v>2751567.6329000001</v>
      </c>
      <c r="Z27">
        <v>965878.33239999996</v>
      </c>
      <c r="AI27" t="s">
        <v>356</v>
      </c>
      <c r="AJ27">
        <v>27.98</v>
      </c>
      <c r="AK27">
        <v>28.22</v>
      </c>
      <c r="AL27">
        <v>32.99</v>
      </c>
    </row>
    <row r="28" spans="17:38" x14ac:dyDescent="0.25">
      <c r="R28" t="s">
        <v>36</v>
      </c>
      <c r="S28">
        <v>3334382.7366999998</v>
      </c>
      <c r="T28">
        <v>3553086.9174000002</v>
      </c>
      <c r="U28">
        <v>3761503.0038999999</v>
      </c>
      <c r="Z28">
        <v>2072693.9728000001</v>
      </c>
    </row>
    <row r="29" spans="17:38" x14ac:dyDescent="0.25">
      <c r="R29" t="s">
        <v>2</v>
      </c>
      <c r="S29">
        <v>323748.69130000001</v>
      </c>
      <c r="T29">
        <v>325552.42950000003</v>
      </c>
      <c r="U29">
        <v>359055.25319999998</v>
      </c>
      <c r="Z29">
        <v>89353.211500000005</v>
      </c>
    </row>
    <row r="30" spans="17:38" x14ac:dyDescent="0.25">
      <c r="R30" t="s">
        <v>3</v>
      </c>
      <c r="S30">
        <v>92904.748300000007</v>
      </c>
      <c r="T30">
        <v>88782.1351</v>
      </c>
      <c r="U30">
        <v>85263.796199999997</v>
      </c>
      <c r="Z30">
        <v>12117.653700000001</v>
      </c>
    </row>
    <row r="31" spans="17:38" x14ac:dyDescent="0.25">
      <c r="R31" t="s">
        <v>4</v>
      </c>
      <c r="S31">
        <v>436789.4694</v>
      </c>
      <c r="T31">
        <v>422740.13799999998</v>
      </c>
      <c r="U31">
        <v>415547.76020000002</v>
      </c>
      <c r="Z31">
        <v>45804.6414</v>
      </c>
    </row>
    <row r="32" spans="17:38" x14ac:dyDescent="0.25">
      <c r="R32" t="s">
        <v>10</v>
      </c>
      <c r="S32">
        <v>169468.79019999999</v>
      </c>
      <c r="T32">
        <v>153749.196</v>
      </c>
      <c r="U32">
        <v>166601.60000000001</v>
      </c>
      <c r="Z32">
        <v>0</v>
      </c>
    </row>
    <row r="33" spans="18:26" x14ac:dyDescent="0.25">
      <c r="R33" t="s">
        <v>220</v>
      </c>
      <c r="S33">
        <v>78502.373999999996</v>
      </c>
      <c r="T33">
        <v>70247.3</v>
      </c>
      <c r="U33">
        <v>71084.796100000007</v>
      </c>
      <c r="Z33">
        <v>118511.12609999999</v>
      </c>
    </row>
    <row r="34" spans="18:26" x14ac:dyDescent="0.25">
      <c r="R34" t="s">
        <v>249</v>
      </c>
      <c r="S34">
        <v>5107.2421999999997</v>
      </c>
      <c r="T34">
        <v>4482.2435999999998</v>
      </c>
      <c r="U34">
        <v>6554.6179000000002</v>
      </c>
      <c r="Z34">
        <v>6250.2592999999997</v>
      </c>
    </row>
    <row r="35" spans="18:26" x14ac:dyDescent="0.25">
      <c r="R35" t="s">
        <v>8</v>
      </c>
      <c r="S35">
        <v>76557.992899999997</v>
      </c>
      <c r="T35">
        <v>80946.476500000004</v>
      </c>
      <c r="U35">
        <v>87589.588300000003</v>
      </c>
      <c r="Z35">
        <v>152794.78959999999</v>
      </c>
    </row>
    <row r="36" spans="18:26" x14ac:dyDescent="0.25">
      <c r="R36" t="s">
        <v>122</v>
      </c>
      <c r="S36">
        <v>15174.95</v>
      </c>
      <c r="T36">
        <v>16992.150000000001</v>
      </c>
      <c r="U36">
        <v>16084.85</v>
      </c>
      <c r="Z36">
        <v>8579.3523999999998</v>
      </c>
    </row>
    <row r="37" spans="18:26" x14ac:dyDescent="0.25">
      <c r="R37" t="s">
        <v>40</v>
      </c>
      <c r="S37">
        <v>742110.44559999998</v>
      </c>
      <c r="T37">
        <v>776018.42960000003</v>
      </c>
      <c r="U37">
        <v>773795.73459999997</v>
      </c>
      <c r="Z37">
        <v>962796.06900000002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6"/>
  <sheetViews>
    <sheetView workbookViewId="0">
      <selection activeCell="A3" sqref="A3"/>
    </sheetView>
  </sheetViews>
  <sheetFormatPr defaultColWidth="9.140625" defaultRowHeight="15" x14ac:dyDescent="0.25"/>
  <cols>
    <col min="1" max="1" width="22" customWidth="1"/>
    <col min="2" max="2" width="8.85546875"/>
    <col min="3" max="3" width="9.5703125" hidden="1" customWidth="1"/>
    <col min="4" max="4" width="9.140625" hidden="1" customWidth="1"/>
    <col min="5" max="5" width="9.5703125" hidden="1" customWidth="1"/>
    <col min="6" max="6" width="9.42578125" hidden="1" customWidth="1"/>
    <col min="7" max="7" width="8.85546875"/>
    <col min="8" max="8" width="9.42578125" hidden="1" customWidth="1"/>
    <col min="9" max="9" width="10" hidden="1" customWidth="1"/>
    <col min="10" max="10" width="10.140625" hidden="1" customWidth="1"/>
    <col min="11" max="11" width="9.5703125" hidden="1" customWidth="1"/>
    <col min="12" max="12" width="8.85546875"/>
    <col min="13" max="16" width="9.5703125" hidden="1" customWidth="1"/>
    <col min="17" max="17" width="8.85546875"/>
    <col min="18" max="19" width="9" hidden="1" customWidth="1"/>
    <col min="20" max="20" width="9.42578125" hidden="1" customWidth="1"/>
    <col min="21" max="21" width="9" hidden="1" customWidth="1"/>
    <col min="22" max="22" width="8.85546875"/>
    <col min="23" max="23" width="9.5703125" hidden="1" customWidth="1"/>
    <col min="24" max="24" width="9.140625" hidden="1" customWidth="1"/>
    <col min="25" max="25" width="9.5703125" hidden="1" customWidth="1"/>
    <col min="26" max="26" width="10.42578125" hidden="1" customWidth="1"/>
    <col min="27" max="27" width="8.85546875"/>
    <col min="28" max="31" width="0" hidden="1" customWidth="1"/>
    <col min="32" max="47" width="8.85546875" customWidth="1"/>
  </cols>
  <sheetData>
    <row r="1" spans="1:52" ht="18.75" x14ac:dyDescent="0.3">
      <c r="A1" s="11" t="s">
        <v>110</v>
      </c>
    </row>
    <row r="2" spans="1:52" ht="16.5" x14ac:dyDescent="0.3">
      <c r="A2" s="12" t="s">
        <v>313</v>
      </c>
    </row>
    <row r="3" spans="1:52" ht="16.5" x14ac:dyDescent="0.3">
      <c r="A3" s="12"/>
    </row>
    <row r="4" spans="1:52" ht="16.5" x14ac:dyDescent="0.3">
      <c r="A4" s="12" t="s">
        <v>157</v>
      </c>
    </row>
    <row r="5" spans="1:52" ht="16.5" x14ac:dyDescent="0.3">
      <c r="A5" s="12"/>
    </row>
    <row r="6" spans="1:52" s="3" customFormat="1" x14ac:dyDescent="0.25">
      <c r="A6" s="2" t="s">
        <v>12</v>
      </c>
      <c r="B6" s="13">
        <v>1990</v>
      </c>
      <c r="C6" s="13">
        <v>1991</v>
      </c>
      <c r="D6" s="13">
        <v>1992</v>
      </c>
      <c r="E6" s="13">
        <v>1993</v>
      </c>
      <c r="F6" s="13">
        <v>1994</v>
      </c>
      <c r="G6" s="13">
        <v>1995</v>
      </c>
      <c r="H6" s="13">
        <v>1996</v>
      </c>
      <c r="I6" s="13">
        <v>1997</v>
      </c>
      <c r="J6" s="13">
        <v>1998</v>
      </c>
      <c r="K6" s="13">
        <v>1999</v>
      </c>
      <c r="L6" s="13">
        <v>2000</v>
      </c>
      <c r="M6" s="13">
        <v>2001</v>
      </c>
      <c r="N6" s="13">
        <v>2002</v>
      </c>
      <c r="O6" s="13">
        <v>2003</v>
      </c>
      <c r="P6" s="13">
        <v>2004</v>
      </c>
      <c r="Q6" s="13">
        <v>2005</v>
      </c>
      <c r="R6" s="13">
        <v>2006</v>
      </c>
      <c r="S6" s="13">
        <v>2007</v>
      </c>
      <c r="T6" s="13">
        <v>2008</v>
      </c>
      <c r="U6" s="13">
        <v>2009</v>
      </c>
      <c r="V6" s="13">
        <v>2010</v>
      </c>
      <c r="W6" s="13">
        <v>2011</v>
      </c>
      <c r="X6" s="13">
        <v>2012</v>
      </c>
      <c r="Y6" s="13">
        <v>2013</v>
      </c>
      <c r="Z6" s="13">
        <v>2014</v>
      </c>
      <c r="AA6" s="13">
        <v>2015</v>
      </c>
      <c r="AB6" s="13">
        <v>2016</v>
      </c>
      <c r="AC6" s="13">
        <v>2017</v>
      </c>
      <c r="AD6" s="13">
        <v>2018</v>
      </c>
      <c r="AE6" s="13">
        <v>2019</v>
      </c>
      <c r="AF6" s="13">
        <v>2020</v>
      </c>
      <c r="AG6" s="13">
        <v>2021</v>
      </c>
      <c r="AH6" s="13">
        <v>2022</v>
      </c>
      <c r="AI6" s="2">
        <v>2023</v>
      </c>
      <c r="AJ6" s="2">
        <v>2024</v>
      </c>
      <c r="AK6" s="2">
        <v>2025</v>
      </c>
      <c r="AL6" s="2">
        <v>2026</v>
      </c>
      <c r="AM6" s="2">
        <v>2027</v>
      </c>
      <c r="AN6" s="2">
        <v>2028</v>
      </c>
      <c r="AO6" s="2">
        <v>2029</v>
      </c>
      <c r="AP6" s="2">
        <v>2030</v>
      </c>
      <c r="AQ6" s="2">
        <v>2031</v>
      </c>
      <c r="AR6" s="2">
        <v>2032</v>
      </c>
      <c r="AS6" s="2">
        <v>2033</v>
      </c>
      <c r="AT6" s="2">
        <v>2034</v>
      </c>
      <c r="AU6" s="2">
        <v>2035</v>
      </c>
      <c r="AV6" s="2">
        <v>2036</v>
      </c>
      <c r="AW6" s="2">
        <v>2037</v>
      </c>
      <c r="AX6" s="2">
        <v>2038</v>
      </c>
      <c r="AY6" s="2">
        <v>2039</v>
      </c>
      <c r="AZ6" s="2">
        <v>2040</v>
      </c>
    </row>
    <row r="7" spans="1:52" x14ac:dyDescent="0.25">
      <c r="A7" t="s">
        <v>38</v>
      </c>
      <c r="B7" s="62">
        <v>133</v>
      </c>
      <c r="C7" s="62">
        <v>132</v>
      </c>
      <c r="D7" s="62">
        <v>131</v>
      </c>
      <c r="E7" s="62">
        <v>130</v>
      </c>
      <c r="F7" s="62">
        <v>129</v>
      </c>
      <c r="G7" s="62">
        <v>128</v>
      </c>
      <c r="H7" s="62">
        <v>127.83</v>
      </c>
      <c r="I7" s="62">
        <v>127.66</v>
      </c>
      <c r="J7" s="62">
        <v>127.49</v>
      </c>
      <c r="K7" s="62">
        <v>127.32</v>
      </c>
      <c r="L7" s="62">
        <v>128.02000000000001</v>
      </c>
      <c r="M7" s="62">
        <v>128.02000000000001</v>
      </c>
      <c r="N7" s="62">
        <v>129.94999999999999</v>
      </c>
      <c r="O7" s="62">
        <v>132.77000000000001</v>
      </c>
      <c r="P7" s="62">
        <v>134.51</v>
      </c>
      <c r="Q7" s="62">
        <v>136.26</v>
      </c>
      <c r="R7" s="62">
        <v>137.41</v>
      </c>
      <c r="S7" s="62">
        <v>140.19</v>
      </c>
      <c r="T7" s="62">
        <v>140.63999999999999</v>
      </c>
      <c r="U7" s="62">
        <v>140.88999999999999</v>
      </c>
      <c r="V7" s="62">
        <v>141.41</v>
      </c>
      <c r="W7" s="62">
        <v>141.38</v>
      </c>
      <c r="X7" s="62">
        <v>140.91</v>
      </c>
      <c r="Y7" s="62">
        <v>141.75</v>
      </c>
      <c r="Z7" s="62">
        <v>146.41</v>
      </c>
      <c r="AA7" s="62">
        <v>146.57</v>
      </c>
      <c r="AB7" s="62">
        <v>150.66</v>
      </c>
      <c r="AC7" s="62">
        <v>155.51</v>
      </c>
      <c r="AD7" s="62">
        <v>158.75</v>
      </c>
      <c r="AE7" s="62">
        <v>160.44999999999999</v>
      </c>
      <c r="AF7" s="62">
        <v>160.66</v>
      </c>
      <c r="AG7" s="62">
        <v>161.03</v>
      </c>
      <c r="AH7" s="62">
        <v>160.77000000000001</v>
      </c>
      <c r="AI7" s="112">
        <v>162.21</v>
      </c>
      <c r="AJ7" s="112">
        <v>163.66</v>
      </c>
      <c r="AK7" s="112">
        <v>165.1</v>
      </c>
      <c r="AL7" s="112">
        <v>166.28</v>
      </c>
      <c r="AM7" s="112">
        <v>167.46</v>
      </c>
      <c r="AN7" s="112">
        <v>168.64</v>
      </c>
      <c r="AO7" s="112">
        <v>169.82</v>
      </c>
      <c r="AP7" s="112">
        <v>171</v>
      </c>
      <c r="AQ7" s="112">
        <v>172.2</v>
      </c>
      <c r="AR7" s="112">
        <v>173.4</v>
      </c>
      <c r="AS7" s="112">
        <v>174.6</v>
      </c>
      <c r="AT7" s="112">
        <v>175.8</v>
      </c>
      <c r="AU7" s="112">
        <v>177</v>
      </c>
      <c r="AV7" s="112">
        <v>178.22</v>
      </c>
      <c r="AW7" s="112">
        <v>179.44</v>
      </c>
      <c r="AX7" s="112">
        <v>180.66</v>
      </c>
      <c r="AY7" s="112">
        <v>181.88</v>
      </c>
      <c r="AZ7" s="112">
        <v>183.1</v>
      </c>
    </row>
    <row r="8" spans="1:52" x14ac:dyDescent="0.25">
      <c r="A8" t="s">
        <v>56</v>
      </c>
      <c r="B8" s="62">
        <v>110.52</v>
      </c>
      <c r="C8" s="62">
        <v>109.81</v>
      </c>
      <c r="D8" s="62">
        <v>109.11</v>
      </c>
      <c r="E8" s="62">
        <v>108.41</v>
      </c>
      <c r="F8" s="62">
        <v>107.7</v>
      </c>
      <c r="G8" s="62">
        <v>107</v>
      </c>
      <c r="H8" s="62">
        <v>106.55</v>
      </c>
      <c r="I8" s="62">
        <v>106.09</v>
      </c>
      <c r="J8" s="62">
        <v>105.64</v>
      </c>
      <c r="K8" s="62">
        <v>105.18</v>
      </c>
      <c r="L8" s="62">
        <v>105.8</v>
      </c>
      <c r="M8" s="62">
        <v>105.8</v>
      </c>
      <c r="N8" s="62">
        <v>107.06</v>
      </c>
      <c r="O8" s="62">
        <v>109.34</v>
      </c>
      <c r="P8" s="62">
        <v>111.09</v>
      </c>
      <c r="Q8" s="62">
        <v>112.55</v>
      </c>
      <c r="R8" s="62">
        <v>115.41</v>
      </c>
      <c r="S8" s="62">
        <v>119.47</v>
      </c>
      <c r="T8" s="62">
        <v>119.73</v>
      </c>
      <c r="U8" s="62">
        <v>119.4</v>
      </c>
      <c r="V8" s="62">
        <v>120.18</v>
      </c>
      <c r="W8" s="62">
        <v>119.81</v>
      </c>
      <c r="X8" s="62">
        <v>119.89</v>
      </c>
      <c r="Y8" s="62">
        <v>120.95</v>
      </c>
      <c r="Z8" s="62">
        <v>123.38</v>
      </c>
      <c r="AA8" s="62">
        <v>124.78</v>
      </c>
      <c r="AB8" s="62">
        <v>125.12</v>
      </c>
      <c r="AC8" s="62">
        <v>126.83</v>
      </c>
      <c r="AD8" s="62">
        <v>129.59</v>
      </c>
      <c r="AE8" s="62">
        <v>130.52000000000001</v>
      </c>
      <c r="AF8" s="62">
        <v>131.01</v>
      </c>
      <c r="AG8" s="62">
        <v>133.34</v>
      </c>
      <c r="AH8" s="62">
        <v>131.46</v>
      </c>
      <c r="AI8" s="112">
        <v>133.21</v>
      </c>
      <c r="AJ8" s="112">
        <v>134.94999999999999</v>
      </c>
      <c r="AK8" s="112">
        <v>136.69999999999999</v>
      </c>
      <c r="AL8" s="112">
        <v>137.76</v>
      </c>
      <c r="AM8" s="112">
        <v>138.82</v>
      </c>
      <c r="AN8" s="112">
        <v>139.88</v>
      </c>
      <c r="AO8" s="112">
        <v>140.94</v>
      </c>
      <c r="AP8" s="112">
        <v>142</v>
      </c>
      <c r="AQ8" s="112">
        <v>143.06</v>
      </c>
      <c r="AR8" s="112">
        <v>144.12</v>
      </c>
      <c r="AS8" s="112">
        <v>145.18</v>
      </c>
      <c r="AT8" s="112">
        <v>146.24</v>
      </c>
      <c r="AU8" s="112">
        <v>147.30000000000001</v>
      </c>
      <c r="AV8" s="112">
        <v>148.36000000000001</v>
      </c>
      <c r="AW8" s="112">
        <v>149.41999999999999</v>
      </c>
      <c r="AX8" s="112">
        <v>150.47999999999999</v>
      </c>
      <c r="AY8" s="112">
        <v>151.54</v>
      </c>
      <c r="AZ8" s="112">
        <v>152.6</v>
      </c>
    </row>
    <row r="9" spans="1:52" x14ac:dyDescent="0.25">
      <c r="A9" t="s">
        <v>271</v>
      </c>
      <c r="B9" s="110" t="s">
        <v>27</v>
      </c>
      <c r="C9" s="110" t="s">
        <v>27</v>
      </c>
      <c r="D9" s="110" t="s">
        <v>27</v>
      </c>
      <c r="E9" s="110" t="s">
        <v>27</v>
      </c>
      <c r="F9" s="110" t="s">
        <v>27</v>
      </c>
      <c r="G9" s="110" t="s">
        <v>27</v>
      </c>
      <c r="H9" s="110" t="s">
        <v>27</v>
      </c>
      <c r="I9" s="110" t="s">
        <v>27</v>
      </c>
      <c r="J9" s="110" t="s">
        <v>27</v>
      </c>
      <c r="K9" s="110" t="s">
        <v>27</v>
      </c>
      <c r="L9" s="110" t="s">
        <v>27</v>
      </c>
      <c r="M9" s="110" t="s">
        <v>27</v>
      </c>
      <c r="N9" s="110" t="s">
        <v>27</v>
      </c>
      <c r="O9" s="110" t="s">
        <v>27</v>
      </c>
      <c r="P9" s="110" t="s">
        <v>27</v>
      </c>
      <c r="Q9" s="110" t="s">
        <v>27</v>
      </c>
      <c r="R9" s="110" t="s">
        <v>27</v>
      </c>
      <c r="S9" s="110" t="s">
        <v>27</v>
      </c>
      <c r="T9" s="110" t="s">
        <v>27</v>
      </c>
      <c r="U9" s="110" t="s">
        <v>27</v>
      </c>
      <c r="V9" s="110" t="s">
        <v>27</v>
      </c>
      <c r="W9" s="110" t="s">
        <v>27</v>
      </c>
      <c r="X9" s="110" t="s">
        <v>27</v>
      </c>
      <c r="Y9" s="110" t="s">
        <v>27</v>
      </c>
      <c r="Z9" s="110" t="s">
        <v>27</v>
      </c>
      <c r="AA9" s="110" t="s">
        <v>27</v>
      </c>
      <c r="AB9" s="110" t="s">
        <v>27</v>
      </c>
      <c r="AC9" s="110" t="s">
        <v>27</v>
      </c>
      <c r="AD9" s="110" t="s">
        <v>27</v>
      </c>
      <c r="AE9" s="110" t="s">
        <v>27</v>
      </c>
      <c r="AF9" s="110" t="s">
        <v>27</v>
      </c>
      <c r="AG9" s="110" t="s">
        <v>27</v>
      </c>
      <c r="AH9" s="110" t="s">
        <v>27</v>
      </c>
      <c r="AI9" s="112">
        <v>156.35</v>
      </c>
      <c r="AJ9" s="112">
        <v>157.53</v>
      </c>
      <c r="AK9" s="112">
        <v>158.69999999999999</v>
      </c>
      <c r="AL9" s="112">
        <v>159.47999999999999</v>
      </c>
      <c r="AM9" s="112">
        <v>160.26</v>
      </c>
      <c r="AN9" s="112">
        <v>161.04</v>
      </c>
      <c r="AO9" s="112">
        <v>161.82</v>
      </c>
      <c r="AP9" s="112">
        <v>162.6</v>
      </c>
      <c r="AQ9" s="112">
        <v>163.38</v>
      </c>
      <c r="AR9" s="112">
        <v>164.16</v>
      </c>
      <c r="AS9" s="112">
        <v>164.94</v>
      </c>
      <c r="AT9" s="112">
        <v>165.72</v>
      </c>
      <c r="AU9" s="112">
        <v>166.5</v>
      </c>
      <c r="AV9" s="112">
        <v>167.26</v>
      </c>
      <c r="AW9" s="112">
        <v>168.02</v>
      </c>
      <c r="AX9" s="112">
        <v>168.78</v>
      </c>
      <c r="AY9" s="112">
        <v>169.54</v>
      </c>
      <c r="AZ9" s="112">
        <v>170.3</v>
      </c>
    </row>
    <row r="10" spans="1:52" x14ac:dyDescent="0.25">
      <c r="A10" t="s">
        <v>272</v>
      </c>
      <c r="B10" s="110" t="s">
        <v>27</v>
      </c>
      <c r="C10" s="110" t="s">
        <v>27</v>
      </c>
      <c r="D10" s="110" t="s">
        <v>27</v>
      </c>
      <c r="E10" s="110" t="s">
        <v>27</v>
      </c>
      <c r="F10" s="110" t="s">
        <v>27</v>
      </c>
      <c r="G10" s="110" t="s">
        <v>27</v>
      </c>
      <c r="H10" s="110" t="s">
        <v>27</v>
      </c>
      <c r="I10" s="110" t="s">
        <v>27</v>
      </c>
      <c r="J10" s="110" t="s">
        <v>27</v>
      </c>
      <c r="K10" s="110" t="s">
        <v>27</v>
      </c>
      <c r="L10" s="110" t="s">
        <v>27</v>
      </c>
      <c r="M10" s="110" t="s">
        <v>27</v>
      </c>
      <c r="N10" s="110" t="s">
        <v>27</v>
      </c>
      <c r="O10" s="110" t="s">
        <v>27</v>
      </c>
      <c r="P10" s="110" t="s">
        <v>27</v>
      </c>
      <c r="Q10" s="110" t="s">
        <v>27</v>
      </c>
      <c r="R10" s="110" t="s">
        <v>27</v>
      </c>
      <c r="S10" s="110" t="s">
        <v>27</v>
      </c>
      <c r="T10" s="110" t="s">
        <v>27</v>
      </c>
      <c r="U10" s="110" t="s">
        <v>27</v>
      </c>
      <c r="V10" s="110" t="s">
        <v>27</v>
      </c>
      <c r="W10" s="110" t="s">
        <v>27</v>
      </c>
      <c r="X10" s="110" t="s">
        <v>27</v>
      </c>
      <c r="Y10" s="110" t="s">
        <v>27</v>
      </c>
      <c r="Z10" s="110" t="s">
        <v>27</v>
      </c>
      <c r="AA10" s="110" t="s">
        <v>27</v>
      </c>
      <c r="AB10" s="110" t="s">
        <v>27</v>
      </c>
      <c r="AC10" s="110" t="s">
        <v>27</v>
      </c>
      <c r="AD10" s="110" t="s">
        <v>27</v>
      </c>
      <c r="AE10" s="110" t="s">
        <v>27</v>
      </c>
      <c r="AF10" s="110" t="s">
        <v>27</v>
      </c>
      <c r="AG10" s="110" t="s">
        <v>27</v>
      </c>
      <c r="AH10" s="110" t="s">
        <v>27</v>
      </c>
      <c r="AI10" s="112">
        <v>127.2</v>
      </c>
      <c r="AJ10" s="112">
        <v>128.19999999999999</v>
      </c>
      <c r="AK10" s="112">
        <v>129.19999999999999</v>
      </c>
      <c r="AL10" s="112">
        <v>129.86000000000001</v>
      </c>
      <c r="AM10" s="112">
        <v>130.52000000000001</v>
      </c>
      <c r="AN10" s="112">
        <v>131.18</v>
      </c>
      <c r="AO10" s="112">
        <v>131.84</v>
      </c>
      <c r="AP10" s="112">
        <v>132.5</v>
      </c>
      <c r="AQ10" s="112">
        <v>133.18</v>
      </c>
      <c r="AR10" s="112">
        <v>133.86000000000001</v>
      </c>
      <c r="AS10" s="112">
        <v>134.54</v>
      </c>
      <c r="AT10" s="112">
        <v>135.22</v>
      </c>
      <c r="AU10" s="112">
        <v>135.9</v>
      </c>
      <c r="AV10" s="112">
        <v>136.56</v>
      </c>
      <c r="AW10" s="112">
        <v>137.22</v>
      </c>
      <c r="AX10" s="112">
        <v>137.88</v>
      </c>
      <c r="AY10" s="112">
        <v>138.54</v>
      </c>
      <c r="AZ10" s="112">
        <v>139.19999999999999</v>
      </c>
    </row>
    <row r="11" spans="1:52" x14ac:dyDescent="0.25">
      <c r="A11" t="s">
        <v>2</v>
      </c>
      <c r="B11" s="62">
        <v>28.689999999999998</v>
      </c>
      <c r="C11" s="62">
        <v>28.09</v>
      </c>
      <c r="D11" s="62">
        <v>27.5</v>
      </c>
      <c r="E11" s="62">
        <v>26.9</v>
      </c>
      <c r="F11" s="62">
        <v>26.3</v>
      </c>
      <c r="G11" s="62">
        <v>25.7</v>
      </c>
      <c r="H11" s="62">
        <v>25.97</v>
      </c>
      <c r="I11" s="62">
        <v>26.23</v>
      </c>
      <c r="J11" s="62">
        <v>26.5</v>
      </c>
      <c r="K11" s="62">
        <v>26.61</v>
      </c>
      <c r="L11" s="62">
        <v>26.61</v>
      </c>
      <c r="M11" s="62">
        <v>27.17</v>
      </c>
      <c r="N11" s="62">
        <v>27.17</v>
      </c>
      <c r="O11" s="62">
        <v>27.229999999999997</v>
      </c>
      <c r="P11" s="62">
        <v>27.2</v>
      </c>
      <c r="Q11" s="62">
        <v>26.49</v>
      </c>
      <c r="R11" s="62">
        <v>26.029999999999998</v>
      </c>
      <c r="S11" s="62">
        <v>26.43</v>
      </c>
      <c r="T11" s="62">
        <v>25.76</v>
      </c>
      <c r="U11" s="62">
        <v>25.97</v>
      </c>
      <c r="V11" s="62">
        <v>25.13</v>
      </c>
      <c r="W11" s="62">
        <v>25.14</v>
      </c>
      <c r="X11" s="62">
        <v>25.560000000000002</v>
      </c>
      <c r="Y11" s="62">
        <v>25.2</v>
      </c>
      <c r="Z11" s="62">
        <v>24.810000000000002</v>
      </c>
      <c r="AA11" s="62">
        <v>24.24</v>
      </c>
      <c r="AB11" s="62">
        <v>23.94</v>
      </c>
      <c r="AC11" s="62">
        <v>24.130000000000003</v>
      </c>
      <c r="AD11" s="62">
        <v>23.79</v>
      </c>
      <c r="AE11" s="62">
        <v>24.17</v>
      </c>
      <c r="AF11" s="62">
        <v>23.840000000000003</v>
      </c>
      <c r="AG11" s="62">
        <v>23.54</v>
      </c>
      <c r="AH11" s="62">
        <v>23.2</v>
      </c>
      <c r="AI11" s="112">
        <v>23.33</v>
      </c>
      <c r="AJ11" s="112">
        <v>23.44</v>
      </c>
      <c r="AK11" s="112">
        <v>23.57</v>
      </c>
      <c r="AL11" s="112">
        <v>23.51</v>
      </c>
      <c r="AM11" s="112">
        <v>23.44</v>
      </c>
      <c r="AN11" s="112">
        <v>23.39</v>
      </c>
      <c r="AO11" s="112">
        <v>23.32</v>
      </c>
      <c r="AP11" s="112">
        <v>23.26</v>
      </c>
      <c r="AQ11" s="112">
        <v>23.2</v>
      </c>
      <c r="AR11" s="112">
        <v>23.14</v>
      </c>
      <c r="AS11" s="112">
        <v>23.09</v>
      </c>
      <c r="AT11" s="112">
        <v>23.03</v>
      </c>
      <c r="AU11" s="112">
        <v>22.97</v>
      </c>
      <c r="AV11" s="112">
        <v>22.900000000000002</v>
      </c>
      <c r="AW11" s="112">
        <v>22.83</v>
      </c>
      <c r="AX11" s="112">
        <v>22.77</v>
      </c>
      <c r="AY11" s="112">
        <v>22.7</v>
      </c>
      <c r="AZ11" s="112">
        <v>22.63</v>
      </c>
    </row>
    <row r="12" spans="1:52" x14ac:dyDescent="0.25">
      <c r="A12" t="s">
        <v>3</v>
      </c>
      <c r="B12" s="62">
        <v>0.73</v>
      </c>
      <c r="C12" s="62">
        <v>0.72</v>
      </c>
      <c r="D12" s="62">
        <v>0.71</v>
      </c>
      <c r="E12" s="62">
        <v>0.7</v>
      </c>
      <c r="F12" s="62">
        <v>0.68</v>
      </c>
      <c r="G12" s="62">
        <v>0.67</v>
      </c>
      <c r="H12" s="62">
        <v>0.67</v>
      </c>
      <c r="I12" s="62">
        <v>0.66</v>
      </c>
      <c r="J12" s="62">
        <v>0.65</v>
      </c>
      <c r="K12" s="62">
        <v>0.64</v>
      </c>
      <c r="L12" s="62">
        <v>0.64</v>
      </c>
      <c r="M12" s="62">
        <v>0.64</v>
      </c>
      <c r="N12" s="62">
        <v>0.65</v>
      </c>
      <c r="O12" s="62">
        <v>0.57999999999999996</v>
      </c>
      <c r="P12" s="62">
        <v>0.63</v>
      </c>
      <c r="Q12" s="62">
        <v>0.67</v>
      </c>
      <c r="R12" s="62">
        <v>0.51</v>
      </c>
      <c r="S12" s="62">
        <v>0.53</v>
      </c>
      <c r="T12" s="62">
        <v>0.55000000000000004</v>
      </c>
      <c r="U12" s="62">
        <v>0.51</v>
      </c>
      <c r="V12" s="62">
        <v>0.49</v>
      </c>
      <c r="W12" s="62">
        <v>0.49</v>
      </c>
      <c r="X12" s="62">
        <v>0.51</v>
      </c>
      <c r="Y12" s="62">
        <v>0.49</v>
      </c>
      <c r="Z12" s="62">
        <v>0.47</v>
      </c>
      <c r="AA12" s="62">
        <v>0.48</v>
      </c>
      <c r="AB12" s="62">
        <v>0.48</v>
      </c>
      <c r="AC12" s="62">
        <v>0.48</v>
      </c>
      <c r="AD12" s="62">
        <v>0.48</v>
      </c>
      <c r="AE12" s="62">
        <v>0.47</v>
      </c>
      <c r="AF12" s="62">
        <v>0.45</v>
      </c>
      <c r="AG12" s="62">
        <v>0.4</v>
      </c>
      <c r="AH12" s="62">
        <v>0.39</v>
      </c>
      <c r="AI12" s="112">
        <v>0.4</v>
      </c>
      <c r="AJ12" s="112">
        <v>0.4</v>
      </c>
      <c r="AK12" s="112">
        <v>0.41</v>
      </c>
      <c r="AL12" s="112">
        <v>0.41</v>
      </c>
      <c r="AM12" s="112">
        <v>0.4</v>
      </c>
      <c r="AN12" s="112">
        <v>0.4</v>
      </c>
      <c r="AO12" s="112">
        <v>0.39</v>
      </c>
      <c r="AP12" s="112">
        <v>0.39</v>
      </c>
      <c r="AQ12" s="112">
        <v>0.38</v>
      </c>
      <c r="AR12" s="112">
        <v>0.37</v>
      </c>
      <c r="AS12" s="112">
        <v>0.36</v>
      </c>
      <c r="AT12" s="112">
        <v>0.35</v>
      </c>
      <c r="AU12" s="112">
        <v>0.34</v>
      </c>
      <c r="AV12" s="112">
        <v>0.34</v>
      </c>
      <c r="AW12" s="112">
        <v>0.33</v>
      </c>
      <c r="AX12" s="112">
        <v>0.33</v>
      </c>
      <c r="AY12" s="112">
        <v>0.32</v>
      </c>
      <c r="AZ12" s="112">
        <v>0.32</v>
      </c>
    </row>
    <row r="13" spans="1:52" x14ac:dyDescent="0.25">
      <c r="A13" s="4" t="s">
        <v>4</v>
      </c>
      <c r="B13" s="111">
        <v>4.53</v>
      </c>
      <c r="C13" s="111">
        <v>4.28</v>
      </c>
      <c r="D13" s="111">
        <v>4.03</v>
      </c>
      <c r="E13" s="111">
        <v>3.78</v>
      </c>
      <c r="F13" s="111">
        <v>3.53</v>
      </c>
      <c r="G13" s="111">
        <v>3.28</v>
      </c>
      <c r="H13" s="111">
        <v>3.25</v>
      </c>
      <c r="I13" s="111">
        <v>3.21</v>
      </c>
      <c r="J13" s="111">
        <v>3.18</v>
      </c>
      <c r="K13" s="111">
        <v>3.15</v>
      </c>
      <c r="L13" s="111">
        <v>3.12</v>
      </c>
      <c r="M13" s="111">
        <v>3.12</v>
      </c>
      <c r="N13" s="111">
        <v>3.25</v>
      </c>
      <c r="O13" s="111">
        <v>3.17</v>
      </c>
      <c r="P13" s="111">
        <v>3.19</v>
      </c>
      <c r="Q13" s="111">
        <v>3.18</v>
      </c>
      <c r="R13" s="111">
        <v>3.03</v>
      </c>
      <c r="S13" s="111">
        <v>3.1</v>
      </c>
      <c r="T13" s="111">
        <v>3.02</v>
      </c>
      <c r="U13" s="111">
        <v>2.94</v>
      </c>
      <c r="V13" s="111">
        <v>2.82</v>
      </c>
      <c r="W13" s="111">
        <v>2.82</v>
      </c>
      <c r="X13" s="111">
        <v>2.84</v>
      </c>
      <c r="Y13" s="111">
        <v>2.85</v>
      </c>
      <c r="Z13" s="111">
        <v>2.93</v>
      </c>
      <c r="AA13" s="111">
        <v>2.9</v>
      </c>
      <c r="AB13" s="111">
        <v>2.86</v>
      </c>
      <c r="AC13" s="111">
        <v>3.04</v>
      </c>
      <c r="AD13" s="111">
        <v>2.99</v>
      </c>
      <c r="AE13" s="111">
        <v>2.94</v>
      </c>
      <c r="AF13" s="111">
        <v>2.93</v>
      </c>
      <c r="AG13" s="111">
        <v>2.7</v>
      </c>
      <c r="AH13" s="111">
        <v>2.63</v>
      </c>
      <c r="AI13" s="113">
        <v>2.71</v>
      </c>
      <c r="AJ13" s="113">
        <v>2.79</v>
      </c>
      <c r="AK13" s="113">
        <v>2.87</v>
      </c>
      <c r="AL13" s="113">
        <v>2.84</v>
      </c>
      <c r="AM13" s="113">
        <v>2.81</v>
      </c>
      <c r="AN13" s="113">
        <v>2.79</v>
      </c>
      <c r="AO13" s="113">
        <v>2.76</v>
      </c>
      <c r="AP13" s="113">
        <v>2.73</v>
      </c>
      <c r="AQ13" s="113">
        <v>2.7</v>
      </c>
      <c r="AR13" s="113">
        <v>2.66</v>
      </c>
      <c r="AS13" s="113">
        <v>2.63</v>
      </c>
      <c r="AT13" s="113">
        <v>2.59</v>
      </c>
      <c r="AU13" s="113">
        <v>2.56</v>
      </c>
      <c r="AV13" s="113">
        <v>2.5299999999999998</v>
      </c>
      <c r="AW13" s="113">
        <v>2.5</v>
      </c>
      <c r="AX13" s="113">
        <v>2.46</v>
      </c>
      <c r="AY13" s="113">
        <v>2.4300000000000002</v>
      </c>
      <c r="AZ13" s="113">
        <v>2.4</v>
      </c>
    </row>
    <row r="15" spans="1:52" x14ac:dyDescent="0.25">
      <c r="A15" t="s">
        <v>129</v>
      </c>
      <c r="B15" t="s">
        <v>193</v>
      </c>
    </row>
    <row r="16" spans="1:52" x14ac:dyDescent="0.25">
      <c r="B16" t="s">
        <v>194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A45"/>
  <sheetViews>
    <sheetView workbookViewId="0">
      <selection activeCell="AJ11" sqref="AJ11:AK12"/>
    </sheetView>
  </sheetViews>
  <sheetFormatPr defaultColWidth="9.140625" defaultRowHeight="15" x14ac:dyDescent="0.25"/>
  <cols>
    <col min="1" max="1" width="35" bestFit="1" customWidth="1"/>
    <col min="2" max="2" width="30.140625" customWidth="1"/>
    <col min="3" max="3" width="9.140625" customWidth="1"/>
    <col min="4" max="7" width="9.140625" hidden="1" customWidth="1"/>
    <col min="8" max="8" width="9.140625" customWidth="1"/>
    <col min="9" max="12" width="9.140625" hidden="1" customWidth="1"/>
    <col min="13" max="13" width="9.140625" customWidth="1"/>
    <col min="14" max="17" width="9.140625" hidden="1" customWidth="1"/>
    <col min="18" max="18" width="9.140625" customWidth="1"/>
    <col min="19" max="22" width="9.140625" hidden="1" customWidth="1"/>
    <col min="23" max="23" width="9.140625" customWidth="1"/>
    <col min="24" max="27" width="9.140625" hidden="1" customWidth="1"/>
    <col min="28" max="28" width="8.85546875"/>
    <col min="29" max="32" width="9.140625" hidden="1" customWidth="1"/>
    <col min="33" max="47" width="8.85546875" customWidth="1"/>
  </cols>
  <sheetData>
    <row r="1" spans="1:53" ht="18.75" x14ac:dyDescent="0.3">
      <c r="A1" s="11" t="s">
        <v>112</v>
      </c>
    </row>
    <row r="2" spans="1:53" ht="16.5" x14ac:dyDescent="0.3">
      <c r="A2" s="12" t="s">
        <v>313</v>
      </c>
    </row>
    <row r="4" spans="1:53" ht="16.5" x14ac:dyDescent="0.3">
      <c r="A4" s="12" t="s">
        <v>158</v>
      </c>
    </row>
    <row r="5" spans="1:53" ht="16.5" x14ac:dyDescent="0.3">
      <c r="A5" s="12"/>
    </row>
    <row r="6" spans="1:53" s="3" customFormat="1" x14ac:dyDescent="0.25">
      <c r="A6" s="2" t="s">
        <v>252</v>
      </c>
      <c r="B6" s="2" t="s">
        <v>12</v>
      </c>
      <c r="C6" s="13">
        <v>1990</v>
      </c>
      <c r="D6" s="13">
        <v>1991</v>
      </c>
      <c r="E6" s="13">
        <v>1992</v>
      </c>
      <c r="F6" s="13">
        <v>1993</v>
      </c>
      <c r="G6" s="13">
        <v>1994</v>
      </c>
      <c r="H6" s="13">
        <v>1995</v>
      </c>
      <c r="I6" s="13">
        <v>1996</v>
      </c>
      <c r="J6" s="13">
        <v>1997</v>
      </c>
      <c r="K6" s="13">
        <v>1998</v>
      </c>
      <c r="L6" s="13">
        <v>1999</v>
      </c>
      <c r="M6" s="13">
        <v>2000</v>
      </c>
      <c r="N6" s="13">
        <v>2001</v>
      </c>
      <c r="O6" s="13">
        <v>2002</v>
      </c>
      <c r="P6" s="13">
        <v>2003</v>
      </c>
      <c r="Q6" s="13">
        <v>2004</v>
      </c>
      <c r="R6" s="13">
        <v>2005</v>
      </c>
      <c r="S6" s="13">
        <v>2006</v>
      </c>
      <c r="T6" s="13">
        <v>2007</v>
      </c>
      <c r="U6" s="13">
        <v>2008</v>
      </c>
      <c r="V6" s="13">
        <v>2009</v>
      </c>
      <c r="W6" s="13">
        <v>2010</v>
      </c>
      <c r="X6" s="13">
        <v>2011</v>
      </c>
      <c r="Y6" s="13">
        <v>2012</v>
      </c>
      <c r="Z6" s="13">
        <v>2013</v>
      </c>
      <c r="AA6" s="13">
        <v>2014</v>
      </c>
      <c r="AB6" s="13">
        <v>2015</v>
      </c>
      <c r="AC6" s="13">
        <v>2016</v>
      </c>
      <c r="AD6" s="13">
        <v>2017</v>
      </c>
      <c r="AE6" s="13">
        <v>2018</v>
      </c>
      <c r="AF6" s="13">
        <v>2019</v>
      </c>
      <c r="AG6" s="13">
        <v>2020</v>
      </c>
      <c r="AH6" s="13">
        <v>2021</v>
      </c>
      <c r="AI6" s="13">
        <v>2022</v>
      </c>
      <c r="AJ6" s="2">
        <v>2023</v>
      </c>
      <c r="AK6" s="2">
        <v>2024</v>
      </c>
      <c r="AL6" s="2">
        <v>2025</v>
      </c>
      <c r="AM6" s="2">
        <v>2026</v>
      </c>
      <c r="AN6" s="2">
        <v>2027</v>
      </c>
      <c r="AO6" s="2">
        <v>2028</v>
      </c>
      <c r="AP6" s="2">
        <v>2029</v>
      </c>
      <c r="AQ6" s="2">
        <v>2030</v>
      </c>
      <c r="AR6" s="2">
        <v>2031</v>
      </c>
      <c r="AS6" s="2">
        <v>2032</v>
      </c>
      <c r="AT6" s="2">
        <v>2033</v>
      </c>
      <c r="AU6" s="2">
        <v>2034</v>
      </c>
      <c r="AV6" s="2">
        <v>2035</v>
      </c>
      <c r="AW6" s="2">
        <v>2036</v>
      </c>
      <c r="AX6" s="2">
        <v>2037</v>
      </c>
      <c r="AY6" s="2">
        <v>2038</v>
      </c>
      <c r="AZ6" s="2">
        <v>2039</v>
      </c>
      <c r="BA6" s="2">
        <v>2040</v>
      </c>
    </row>
    <row r="7" spans="1:53" x14ac:dyDescent="0.25">
      <c r="A7" t="s">
        <v>0</v>
      </c>
      <c r="B7" t="s">
        <v>38</v>
      </c>
      <c r="C7" s="38" t="s">
        <v>27</v>
      </c>
      <c r="D7" s="38" t="s">
        <v>27</v>
      </c>
      <c r="E7" s="38" t="s">
        <v>27</v>
      </c>
      <c r="F7" s="38" t="s">
        <v>27</v>
      </c>
      <c r="G7" s="38" t="s">
        <v>27</v>
      </c>
      <c r="H7" s="38" t="s">
        <v>27</v>
      </c>
      <c r="I7" s="38" t="s">
        <v>27</v>
      </c>
      <c r="J7" s="38" t="s">
        <v>27</v>
      </c>
      <c r="K7" s="38" t="s">
        <v>27</v>
      </c>
      <c r="L7" s="38" t="s">
        <v>27</v>
      </c>
      <c r="M7" s="38" t="s">
        <v>27</v>
      </c>
      <c r="N7" s="38" t="s">
        <v>27</v>
      </c>
      <c r="O7" s="38" t="s">
        <v>27</v>
      </c>
      <c r="P7" s="38">
        <v>8528</v>
      </c>
      <c r="Q7" s="38">
        <v>8745</v>
      </c>
      <c r="R7" s="38">
        <v>8971</v>
      </c>
      <c r="S7" s="38">
        <v>9093</v>
      </c>
      <c r="T7" s="38">
        <v>9234</v>
      </c>
      <c r="U7" s="38">
        <v>9239</v>
      </c>
      <c r="V7" s="38">
        <v>9357</v>
      </c>
      <c r="W7" s="38">
        <v>9420</v>
      </c>
      <c r="X7" s="38">
        <v>9265</v>
      </c>
      <c r="Y7" s="38">
        <v>9374</v>
      </c>
      <c r="Z7" s="38">
        <v>9496</v>
      </c>
      <c r="AA7" s="38">
        <v>10044</v>
      </c>
      <c r="AB7" s="38">
        <v>10356</v>
      </c>
      <c r="AC7" s="38">
        <v>10410</v>
      </c>
      <c r="AD7" s="38">
        <v>10515</v>
      </c>
      <c r="AE7" s="38">
        <v>10674</v>
      </c>
      <c r="AF7" s="38">
        <v>10900</v>
      </c>
      <c r="AG7" s="38">
        <v>10948</v>
      </c>
      <c r="AH7" s="38">
        <v>11163</v>
      </c>
      <c r="AI7" s="38">
        <v>11127</v>
      </c>
      <c r="AJ7" s="6">
        <v>11301.666666666666</v>
      </c>
      <c r="AK7" s="6">
        <v>11476.333333333332</v>
      </c>
      <c r="AL7" s="6">
        <v>11651</v>
      </c>
      <c r="AM7" s="6">
        <v>11791.8</v>
      </c>
      <c r="AN7" s="6">
        <v>11932.599999999999</v>
      </c>
      <c r="AO7" s="6">
        <v>12073.399999999998</v>
      </c>
      <c r="AP7" s="6">
        <v>12214.199999999997</v>
      </c>
      <c r="AQ7" s="6">
        <v>12355</v>
      </c>
      <c r="AR7" s="6">
        <v>12496.6</v>
      </c>
      <c r="AS7" s="6">
        <v>12638.2</v>
      </c>
      <c r="AT7" s="6">
        <v>12779.800000000001</v>
      </c>
      <c r="AU7" s="6">
        <v>12921.400000000001</v>
      </c>
      <c r="AV7" s="6">
        <v>13063</v>
      </c>
      <c r="AW7" s="6">
        <v>13205.4</v>
      </c>
      <c r="AX7" s="6">
        <v>13347.8</v>
      </c>
      <c r="AY7" s="6">
        <v>13490.199999999999</v>
      </c>
      <c r="AZ7" s="6">
        <v>13632.599999999999</v>
      </c>
      <c r="BA7" s="6">
        <v>13775</v>
      </c>
    </row>
    <row r="8" spans="1:53" x14ac:dyDescent="0.25">
      <c r="B8" t="s">
        <v>56</v>
      </c>
      <c r="C8" s="38" t="s">
        <v>27</v>
      </c>
      <c r="D8" s="38" t="s">
        <v>27</v>
      </c>
      <c r="E8" s="38" t="s">
        <v>27</v>
      </c>
      <c r="F8" s="38" t="s">
        <v>27</v>
      </c>
      <c r="G8" s="38" t="s">
        <v>27</v>
      </c>
      <c r="H8" s="38" t="s">
        <v>27</v>
      </c>
      <c r="I8" s="38" t="s">
        <v>27</v>
      </c>
      <c r="J8" s="38" t="s">
        <v>27</v>
      </c>
      <c r="K8" s="38" t="s">
        <v>27</v>
      </c>
      <c r="L8" s="38" t="s">
        <v>27</v>
      </c>
      <c r="M8" s="38" t="s">
        <v>27</v>
      </c>
      <c r="N8" s="38" t="s">
        <v>27</v>
      </c>
      <c r="O8" s="38" t="s">
        <v>27</v>
      </c>
      <c r="P8" s="38">
        <v>6004</v>
      </c>
      <c r="Q8" s="38">
        <v>6185</v>
      </c>
      <c r="R8" s="38">
        <v>6346</v>
      </c>
      <c r="S8" s="38">
        <v>6436</v>
      </c>
      <c r="T8" s="38">
        <v>6555</v>
      </c>
      <c r="U8" s="38">
        <v>6603</v>
      </c>
      <c r="V8" s="38">
        <v>6623</v>
      </c>
      <c r="W8" s="38">
        <v>6680</v>
      </c>
      <c r="X8" s="38">
        <v>6584</v>
      </c>
      <c r="Y8" s="38">
        <v>6665</v>
      </c>
      <c r="Z8" s="38">
        <v>6787</v>
      </c>
      <c r="AA8" s="38">
        <v>7207</v>
      </c>
      <c r="AB8" s="38">
        <v>7376</v>
      </c>
      <c r="AC8" s="38">
        <v>7300</v>
      </c>
      <c r="AD8" s="38">
        <v>7339</v>
      </c>
      <c r="AE8" s="38">
        <v>7444</v>
      </c>
      <c r="AF8" s="38">
        <v>7545</v>
      </c>
      <c r="AG8" s="38">
        <v>7545</v>
      </c>
      <c r="AH8" s="38">
        <v>7652</v>
      </c>
      <c r="AI8" s="38">
        <v>7637</v>
      </c>
      <c r="AJ8" s="6">
        <v>7746.333333333333</v>
      </c>
      <c r="AK8" s="6">
        <v>7855.6666666666661</v>
      </c>
      <c r="AL8" s="6">
        <v>7965</v>
      </c>
      <c r="AM8" s="6">
        <v>8061.2</v>
      </c>
      <c r="AN8" s="6">
        <v>8157.4</v>
      </c>
      <c r="AO8" s="6">
        <v>8253.6</v>
      </c>
      <c r="AP8" s="6">
        <v>8349.8000000000011</v>
      </c>
      <c r="AQ8" s="6">
        <v>8446</v>
      </c>
      <c r="AR8" s="6">
        <v>8543</v>
      </c>
      <c r="AS8" s="6">
        <v>8640</v>
      </c>
      <c r="AT8" s="6">
        <v>8737</v>
      </c>
      <c r="AU8" s="6">
        <v>8834</v>
      </c>
      <c r="AV8" s="6">
        <v>8931</v>
      </c>
      <c r="AW8" s="6">
        <v>9028.2000000000007</v>
      </c>
      <c r="AX8" s="6">
        <v>9125.4000000000015</v>
      </c>
      <c r="AY8" s="6">
        <v>9222.6000000000022</v>
      </c>
      <c r="AZ8" s="6">
        <v>9319.8000000000029</v>
      </c>
      <c r="BA8" s="6">
        <v>9417</v>
      </c>
    </row>
    <row r="9" spans="1:53" x14ac:dyDescent="0.25">
      <c r="B9" t="s">
        <v>271</v>
      </c>
      <c r="C9" s="38" t="s">
        <v>27</v>
      </c>
      <c r="D9" s="38" t="s">
        <v>27</v>
      </c>
      <c r="E9" s="38" t="s">
        <v>27</v>
      </c>
      <c r="F9" s="38" t="s">
        <v>27</v>
      </c>
      <c r="G9" s="38" t="s">
        <v>27</v>
      </c>
      <c r="H9" s="38" t="s">
        <v>27</v>
      </c>
      <c r="I9" s="38" t="s">
        <v>27</v>
      </c>
      <c r="J9" s="38" t="s">
        <v>27</v>
      </c>
      <c r="K9" s="38" t="s">
        <v>27</v>
      </c>
      <c r="L9" s="38" t="s">
        <v>27</v>
      </c>
      <c r="M9" s="38" t="s">
        <v>27</v>
      </c>
      <c r="N9" s="38" t="s">
        <v>27</v>
      </c>
      <c r="O9" s="38" t="s">
        <v>27</v>
      </c>
      <c r="P9" s="38" t="s">
        <v>27</v>
      </c>
      <c r="Q9" s="38" t="s">
        <v>27</v>
      </c>
      <c r="R9" s="38" t="s">
        <v>27</v>
      </c>
      <c r="S9" s="38" t="s">
        <v>27</v>
      </c>
      <c r="T9" s="38" t="s">
        <v>27</v>
      </c>
      <c r="U9" s="38" t="s">
        <v>27</v>
      </c>
      <c r="V9" s="38" t="s">
        <v>27</v>
      </c>
      <c r="W9" s="38" t="s">
        <v>27</v>
      </c>
      <c r="X9" s="38" t="s">
        <v>27</v>
      </c>
      <c r="Y9" s="38" t="s">
        <v>27</v>
      </c>
      <c r="Z9" s="38" t="s">
        <v>27</v>
      </c>
      <c r="AA9" s="38" t="s">
        <v>27</v>
      </c>
      <c r="AB9" s="38" t="s">
        <v>27</v>
      </c>
      <c r="AC9" s="38" t="s">
        <v>27</v>
      </c>
      <c r="AD9" s="38" t="s">
        <v>27</v>
      </c>
      <c r="AE9" s="38" t="s">
        <v>27</v>
      </c>
      <c r="AF9" s="38" t="s">
        <v>27</v>
      </c>
      <c r="AG9" s="38" t="s">
        <v>27</v>
      </c>
      <c r="AH9" s="38" t="s">
        <v>27</v>
      </c>
      <c r="AI9" s="38" t="s">
        <v>27</v>
      </c>
      <c r="AJ9" s="6">
        <v>10549</v>
      </c>
      <c r="AK9" s="6">
        <v>10686.5</v>
      </c>
      <c r="AL9" s="6">
        <v>10824</v>
      </c>
      <c r="AM9" s="6">
        <v>10914.6</v>
      </c>
      <c r="AN9" s="6">
        <v>11005.2</v>
      </c>
      <c r="AO9" s="6">
        <v>11095.800000000001</v>
      </c>
      <c r="AP9" s="6">
        <v>11186.400000000001</v>
      </c>
      <c r="AQ9" s="6">
        <v>11277</v>
      </c>
      <c r="AR9" s="6">
        <v>11367.6</v>
      </c>
      <c r="AS9" s="6">
        <v>11458.2</v>
      </c>
      <c r="AT9" s="6">
        <v>11548.800000000001</v>
      </c>
      <c r="AU9" s="6">
        <v>11639.400000000001</v>
      </c>
      <c r="AV9" s="6">
        <v>11730</v>
      </c>
      <c r="AW9" s="6">
        <v>11820.6</v>
      </c>
      <c r="AX9" s="6">
        <v>11911.2</v>
      </c>
      <c r="AY9" s="6">
        <v>12001.800000000001</v>
      </c>
      <c r="AZ9" s="6">
        <v>12092.400000000001</v>
      </c>
      <c r="BA9" s="6">
        <v>12183</v>
      </c>
    </row>
    <row r="10" spans="1:53" x14ac:dyDescent="0.25">
      <c r="B10" t="s">
        <v>272</v>
      </c>
      <c r="C10" s="38" t="s">
        <v>27</v>
      </c>
      <c r="D10" s="38" t="s">
        <v>27</v>
      </c>
      <c r="E10" s="38" t="s">
        <v>27</v>
      </c>
      <c r="F10" s="38" t="s">
        <v>27</v>
      </c>
      <c r="G10" s="38" t="s">
        <v>27</v>
      </c>
      <c r="H10" s="38" t="s">
        <v>27</v>
      </c>
      <c r="I10" s="38" t="s">
        <v>27</v>
      </c>
      <c r="J10" s="38" t="s">
        <v>27</v>
      </c>
      <c r="K10" s="38" t="s">
        <v>27</v>
      </c>
      <c r="L10" s="38" t="s">
        <v>27</v>
      </c>
      <c r="M10" s="38" t="s">
        <v>27</v>
      </c>
      <c r="N10" s="38" t="s">
        <v>27</v>
      </c>
      <c r="O10" s="38" t="s">
        <v>27</v>
      </c>
      <c r="P10" s="38" t="s">
        <v>27</v>
      </c>
      <c r="Q10" s="38" t="s">
        <v>27</v>
      </c>
      <c r="R10" s="38" t="s">
        <v>27</v>
      </c>
      <c r="S10" s="38" t="s">
        <v>27</v>
      </c>
      <c r="T10" s="38" t="s">
        <v>27</v>
      </c>
      <c r="U10" s="38" t="s">
        <v>27</v>
      </c>
      <c r="V10" s="38" t="s">
        <v>27</v>
      </c>
      <c r="W10" s="38" t="s">
        <v>27</v>
      </c>
      <c r="X10" s="38" t="s">
        <v>27</v>
      </c>
      <c r="Y10" s="38" t="s">
        <v>27</v>
      </c>
      <c r="Z10" s="38" t="s">
        <v>27</v>
      </c>
      <c r="AA10" s="38" t="s">
        <v>27</v>
      </c>
      <c r="AB10" s="38" t="s">
        <v>27</v>
      </c>
      <c r="AC10" s="38" t="s">
        <v>27</v>
      </c>
      <c r="AD10" s="38" t="s">
        <v>27</v>
      </c>
      <c r="AE10" s="38" t="s">
        <v>27</v>
      </c>
      <c r="AF10" s="38" t="s">
        <v>27</v>
      </c>
      <c r="AG10" s="38" t="s">
        <v>27</v>
      </c>
      <c r="AH10" s="38" t="s">
        <v>27</v>
      </c>
      <c r="AI10" s="38" t="s">
        <v>27</v>
      </c>
      <c r="AJ10" s="6">
        <v>7269.5</v>
      </c>
      <c r="AK10" s="6">
        <v>7364.25</v>
      </c>
      <c r="AL10" s="6">
        <v>7459</v>
      </c>
      <c r="AM10" s="6">
        <v>7521.4</v>
      </c>
      <c r="AN10" s="6">
        <v>7583.7999999999993</v>
      </c>
      <c r="AO10" s="6">
        <v>7646.1999999999989</v>
      </c>
      <c r="AP10" s="6">
        <v>7708.5999999999985</v>
      </c>
      <c r="AQ10" s="6">
        <v>7771</v>
      </c>
      <c r="AR10" s="6">
        <v>7833.4</v>
      </c>
      <c r="AS10" s="6">
        <v>7895.7999999999993</v>
      </c>
      <c r="AT10" s="6">
        <v>7958.1999999999989</v>
      </c>
      <c r="AU10" s="6">
        <v>8020.5999999999985</v>
      </c>
      <c r="AV10" s="6">
        <v>8083</v>
      </c>
      <c r="AW10" s="6">
        <v>8145.6</v>
      </c>
      <c r="AX10" s="6">
        <v>8208.2000000000007</v>
      </c>
      <c r="AY10" s="6">
        <v>8270.8000000000011</v>
      </c>
      <c r="AZ10" s="6">
        <v>8333.4000000000015</v>
      </c>
      <c r="BA10" s="6">
        <v>8396</v>
      </c>
    </row>
    <row r="11" spans="1:53" x14ac:dyDescent="0.25">
      <c r="A11" t="s">
        <v>159</v>
      </c>
      <c r="B11" t="s">
        <v>38</v>
      </c>
      <c r="C11" s="48">
        <v>6.7</v>
      </c>
      <c r="D11" s="48">
        <v>6.7</v>
      </c>
      <c r="E11" s="48">
        <v>6.6000000000000005</v>
      </c>
      <c r="F11" s="48">
        <v>6.6000000000000005</v>
      </c>
      <c r="G11" s="48">
        <v>6.5</v>
      </c>
      <c r="H11" s="48">
        <v>6.4</v>
      </c>
      <c r="I11" s="48">
        <v>6.4</v>
      </c>
      <c r="J11" s="48">
        <v>6.3</v>
      </c>
      <c r="K11" s="48">
        <v>6.3</v>
      </c>
      <c r="L11" s="48">
        <v>6.2</v>
      </c>
      <c r="M11" s="48">
        <v>6.1</v>
      </c>
      <c r="N11" s="48">
        <v>6.1</v>
      </c>
      <c r="O11" s="48">
        <v>6</v>
      </c>
      <c r="P11" s="48">
        <v>6</v>
      </c>
      <c r="Q11" s="48">
        <v>6</v>
      </c>
      <c r="R11" s="48">
        <v>6</v>
      </c>
      <c r="S11" s="48">
        <v>6</v>
      </c>
      <c r="T11" s="48">
        <v>6</v>
      </c>
      <c r="U11" s="48">
        <v>6</v>
      </c>
      <c r="V11" s="48">
        <v>6</v>
      </c>
      <c r="W11" s="48">
        <v>6</v>
      </c>
      <c r="X11" s="48">
        <v>6</v>
      </c>
      <c r="Y11" s="48">
        <v>6</v>
      </c>
      <c r="Z11" s="48">
        <v>6</v>
      </c>
      <c r="AA11" s="48">
        <v>6</v>
      </c>
      <c r="AB11" s="48">
        <v>6</v>
      </c>
      <c r="AC11" s="48">
        <v>6</v>
      </c>
      <c r="AD11" s="48">
        <v>6</v>
      </c>
      <c r="AE11" s="48">
        <v>5.94</v>
      </c>
      <c r="AF11" s="48">
        <v>5.94</v>
      </c>
      <c r="AG11" s="48">
        <v>5.76</v>
      </c>
      <c r="AH11" s="48">
        <v>5.7700000000000005</v>
      </c>
      <c r="AI11" s="48">
        <v>5.76</v>
      </c>
      <c r="AJ11" s="49">
        <v>5.75</v>
      </c>
      <c r="AK11" s="49">
        <v>5.75</v>
      </c>
      <c r="AL11" s="49">
        <v>5.38</v>
      </c>
      <c r="AM11" s="49">
        <v>5.37</v>
      </c>
      <c r="AN11" s="49">
        <v>5.37</v>
      </c>
      <c r="AO11" s="49">
        <v>5.36</v>
      </c>
      <c r="AP11" s="49">
        <v>5.36</v>
      </c>
      <c r="AQ11" s="49">
        <v>5.35</v>
      </c>
      <c r="AR11" s="49">
        <v>5.34</v>
      </c>
      <c r="AS11" s="49">
        <v>5.33</v>
      </c>
      <c r="AT11" s="49">
        <v>5.33</v>
      </c>
      <c r="AU11" s="49">
        <v>5.3199999999999994</v>
      </c>
      <c r="AV11" s="49">
        <v>5.3100000000000005</v>
      </c>
      <c r="AW11" s="49">
        <v>5.3</v>
      </c>
      <c r="AX11" s="49">
        <v>5.3</v>
      </c>
      <c r="AY11" s="49">
        <v>5.29</v>
      </c>
      <c r="AZ11" s="49">
        <v>5.29</v>
      </c>
      <c r="BA11" s="49">
        <v>5.28</v>
      </c>
    </row>
    <row r="12" spans="1:53" x14ac:dyDescent="0.25">
      <c r="B12" t="s">
        <v>56</v>
      </c>
      <c r="C12" s="48">
        <v>6.7</v>
      </c>
      <c r="D12" s="48">
        <v>6.7</v>
      </c>
      <c r="E12" s="48">
        <v>6.6000000000000005</v>
      </c>
      <c r="F12" s="48">
        <v>6.6000000000000005</v>
      </c>
      <c r="G12" s="48">
        <v>6.5</v>
      </c>
      <c r="H12" s="48">
        <v>6.4</v>
      </c>
      <c r="I12" s="48">
        <v>6.4</v>
      </c>
      <c r="J12" s="48">
        <v>6.3</v>
      </c>
      <c r="K12" s="48">
        <v>6.3</v>
      </c>
      <c r="L12" s="48">
        <v>6.2</v>
      </c>
      <c r="M12" s="48">
        <v>6.1</v>
      </c>
      <c r="N12" s="48">
        <v>6.1</v>
      </c>
      <c r="O12" s="48">
        <v>6</v>
      </c>
      <c r="P12" s="48">
        <v>6</v>
      </c>
      <c r="Q12" s="48">
        <v>6</v>
      </c>
      <c r="R12" s="48">
        <v>6</v>
      </c>
      <c r="S12" s="48">
        <v>6</v>
      </c>
      <c r="T12" s="48">
        <v>6</v>
      </c>
      <c r="U12" s="48">
        <v>6</v>
      </c>
      <c r="V12" s="48">
        <v>6</v>
      </c>
      <c r="W12" s="48">
        <v>6</v>
      </c>
      <c r="X12" s="48">
        <v>6</v>
      </c>
      <c r="Y12" s="48">
        <v>6</v>
      </c>
      <c r="Z12" s="48">
        <v>6</v>
      </c>
      <c r="AA12" s="48">
        <v>6</v>
      </c>
      <c r="AB12" s="48">
        <v>6</v>
      </c>
      <c r="AC12" s="48">
        <v>6</v>
      </c>
      <c r="AD12" s="48">
        <v>6</v>
      </c>
      <c r="AE12" s="48">
        <v>5.92</v>
      </c>
      <c r="AF12" s="48">
        <v>5.92</v>
      </c>
      <c r="AG12" s="48">
        <v>5.8000000000000007</v>
      </c>
      <c r="AH12" s="48">
        <v>5.81</v>
      </c>
      <c r="AI12" s="48">
        <v>5.8000000000000007</v>
      </c>
      <c r="AJ12" s="49">
        <v>5.8000000000000007</v>
      </c>
      <c r="AK12" s="49">
        <v>5.79</v>
      </c>
      <c r="AL12" s="49">
        <v>5.42</v>
      </c>
      <c r="AM12" s="49">
        <v>5.41</v>
      </c>
      <c r="AN12" s="49">
        <v>5.41</v>
      </c>
      <c r="AO12" s="49">
        <v>5.4</v>
      </c>
      <c r="AP12" s="49">
        <v>5.4</v>
      </c>
      <c r="AQ12" s="49">
        <v>5.3900000000000006</v>
      </c>
      <c r="AR12" s="49">
        <v>5.38</v>
      </c>
      <c r="AS12" s="49">
        <v>5.38</v>
      </c>
      <c r="AT12" s="49">
        <v>5.37</v>
      </c>
      <c r="AU12" s="49">
        <v>5.37</v>
      </c>
      <c r="AV12" s="49">
        <v>5.36</v>
      </c>
      <c r="AW12" s="49">
        <v>5.35</v>
      </c>
      <c r="AX12" s="49">
        <v>5.35</v>
      </c>
      <c r="AY12" s="49">
        <v>5.34</v>
      </c>
      <c r="AZ12" s="49">
        <v>5.34</v>
      </c>
      <c r="BA12" s="49">
        <v>5.33</v>
      </c>
    </row>
    <row r="13" spans="1:53" x14ac:dyDescent="0.25">
      <c r="B13" t="s">
        <v>271</v>
      </c>
      <c r="C13" s="38" t="s">
        <v>27</v>
      </c>
      <c r="D13" s="38" t="s">
        <v>27</v>
      </c>
      <c r="E13" s="38" t="s">
        <v>27</v>
      </c>
      <c r="F13" s="38" t="s">
        <v>27</v>
      </c>
      <c r="G13" s="38" t="s">
        <v>27</v>
      </c>
      <c r="H13" s="38" t="s">
        <v>27</v>
      </c>
      <c r="I13" s="38" t="s">
        <v>27</v>
      </c>
      <c r="J13" s="38" t="s">
        <v>27</v>
      </c>
      <c r="K13" s="38" t="s">
        <v>27</v>
      </c>
      <c r="L13" s="38" t="s">
        <v>27</v>
      </c>
      <c r="M13" s="38" t="s">
        <v>27</v>
      </c>
      <c r="N13" s="38" t="s">
        <v>27</v>
      </c>
      <c r="O13" s="38" t="s">
        <v>27</v>
      </c>
      <c r="P13" s="38" t="s">
        <v>27</v>
      </c>
      <c r="Q13" s="38" t="s">
        <v>27</v>
      </c>
      <c r="R13" s="38" t="s">
        <v>27</v>
      </c>
      <c r="S13" s="38" t="s">
        <v>27</v>
      </c>
      <c r="T13" s="38" t="s">
        <v>27</v>
      </c>
      <c r="U13" s="38" t="s">
        <v>27</v>
      </c>
      <c r="V13" s="38" t="s">
        <v>27</v>
      </c>
      <c r="W13" s="38" t="s">
        <v>27</v>
      </c>
      <c r="X13" s="38" t="s">
        <v>27</v>
      </c>
      <c r="Y13" s="38" t="s">
        <v>27</v>
      </c>
      <c r="Z13" s="38" t="s">
        <v>27</v>
      </c>
      <c r="AA13" s="38" t="s">
        <v>27</v>
      </c>
      <c r="AB13" s="38" t="s">
        <v>27</v>
      </c>
      <c r="AC13" s="38" t="s">
        <v>27</v>
      </c>
      <c r="AD13" s="38" t="s">
        <v>27</v>
      </c>
      <c r="AE13" s="38" t="s">
        <v>27</v>
      </c>
      <c r="AF13" s="38" t="s">
        <v>27</v>
      </c>
      <c r="AG13" s="38" t="s">
        <v>27</v>
      </c>
      <c r="AH13" s="38" t="s">
        <v>27</v>
      </c>
      <c r="AI13" s="38" t="s">
        <v>27</v>
      </c>
      <c r="AJ13" s="49">
        <v>5.92</v>
      </c>
      <c r="AK13" s="49">
        <v>5.91</v>
      </c>
      <c r="AL13" s="49">
        <v>5.8999999999999995</v>
      </c>
      <c r="AM13" s="49">
        <v>5.8999999999999995</v>
      </c>
      <c r="AN13" s="49">
        <v>5.89</v>
      </c>
      <c r="AO13" s="49">
        <v>5.89</v>
      </c>
      <c r="AP13" s="49">
        <v>5.88</v>
      </c>
      <c r="AQ13" s="49">
        <v>5.88</v>
      </c>
      <c r="AR13" s="49">
        <v>5.87</v>
      </c>
      <c r="AS13" s="49">
        <v>5.87</v>
      </c>
      <c r="AT13" s="49">
        <v>5.86</v>
      </c>
      <c r="AU13" s="49">
        <v>5.86</v>
      </c>
      <c r="AV13" s="49">
        <v>5.8500000000000005</v>
      </c>
      <c r="AW13" s="49">
        <v>5.8500000000000005</v>
      </c>
      <c r="AX13" s="49">
        <v>5.84</v>
      </c>
      <c r="AY13" s="49">
        <v>5.84</v>
      </c>
      <c r="AZ13" s="49">
        <v>5.83</v>
      </c>
      <c r="BA13" s="49">
        <v>5.83</v>
      </c>
    </row>
    <row r="14" spans="1:53" x14ac:dyDescent="0.25">
      <c r="B14" t="s">
        <v>272</v>
      </c>
      <c r="C14" s="38" t="s">
        <v>27</v>
      </c>
      <c r="D14" s="38" t="s">
        <v>27</v>
      </c>
      <c r="E14" s="38" t="s">
        <v>27</v>
      </c>
      <c r="F14" s="38" t="s">
        <v>27</v>
      </c>
      <c r="G14" s="38" t="s">
        <v>27</v>
      </c>
      <c r="H14" s="38" t="s">
        <v>27</v>
      </c>
      <c r="I14" s="38" t="s">
        <v>27</v>
      </c>
      <c r="J14" s="38" t="s">
        <v>27</v>
      </c>
      <c r="K14" s="38" t="s">
        <v>27</v>
      </c>
      <c r="L14" s="38" t="s">
        <v>27</v>
      </c>
      <c r="M14" s="38" t="s">
        <v>27</v>
      </c>
      <c r="N14" s="38" t="s">
        <v>27</v>
      </c>
      <c r="O14" s="38" t="s">
        <v>27</v>
      </c>
      <c r="P14" s="38" t="s">
        <v>27</v>
      </c>
      <c r="Q14" s="38" t="s">
        <v>27</v>
      </c>
      <c r="R14" s="38" t="s">
        <v>27</v>
      </c>
      <c r="S14" s="38" t="s">
        <v>27</v>
      </c>
      <c r="T14" s="38" t="s">
        <v>27</v>
      </c>
      <c r="U14" s="38" t="s">
        <v>27</v>
      </c>
      <c r="V14" s="38" t="s">
        <v>27</v>
      </c>
      <c r="W14" s="38" t="s">
        <v>27</v>
      </c>
      <c r="X14" s="38" t="s">
        <v>27</v>
      </c>
      <c r="Y14" s="38" t="s">
        <v>27</v>
      </c>
      <c r="Z14" s="38" t="s">
        <v>27</v>
      </c>
      <c r="AA14" s="38" t="s">
        <v>27</v>
      </c>
      <c r="AB14" s="38" t="s">
        <v>27</v>
      </c>
      <c r="AC14" s="38" t="s">
        <v>27</v>
      </c>
      <c r="AD14" s="38" t="s">
        <v>27</v>
      </c>
      <c r="AE14" s="38" t="s">
        <v>27</v>
      </c>
      <c r="AF14" s="38" t="s">
        <v>27</v>
      </c>
      <c r="AG14" s="38" t="s">
        <v>27</v>
      </c>
      <c r="AH14" s="38" t="s">
        <v>27</v>
      </c>
      <c r="AI14" s="38" t="s">
        <v>27</v>
      </c>
      <c r="AJ14" s="49">
        <v>5.94</v>
      </c>
      <c r="AK14" s="49">
        <v>5.94</v>
      </c>
      <c r="AL14" s="49">
        <v>5.93</v>
      </c>
      <c r="AM14" s="49">
        <v>5.93</v>
      </c>
      <c r="AN14" s="49">
        <v>5.92</v>
      </c>
      <c r="AO14" s="49">
        <v>5.92</v>
      </c>
      <c r="AP14" s="49">
        <v>5.91</v>
      </c>
      <c r="AQ14" s="49">
        <v>5.91</v>
      </c>
      <c r="AR14" s="49">
        <v>5.91</v>
      </c>
      <c r="AS14" s="49">
        <v>5.8999999999999995</v>
      </c>
      <c r="AT14" s="49">
        <v>5.8999999999999995</v>
      </c>
      <c r="AU14" s="49">
        <v>5.89</v>
      </c>
      <c r="AV14" s="49">
        <v>5.89</v>
      </c>
      <c r="AW14" s="49">
        <v>5.89</v>
      </c>
      <c r="AX14" s="49">
        <v>5.88</v>
      </c>
      <c r="AY14" s="49">
        <v>5.88</v>
      </c>
      <c r="AZ14" s="49">
        <v>5.87</v>
      </c>
      <c r="BA14" s="49">
        <v>5.87</v>
      </c>
    </row>
    <row r="15" spans="1:53" x14ac:dyDescent="0.25">
      <c r="A15" t="s">
        <v>160</v>
      </c>
      <c r="B15" t="s">
        <v>38</v>
      </c>
      <c r="C15" s="39">
        <v>6158</v>
      </c>
      <c r="D15" s="39">
        <v>6248</v>
      </c>
      <c r="E15" s="39">
        <v>6338</v>
      </c>
      <c r="F15" s="39">
        <v>6427</v>
      </c>
      <c r="G15" s="39">
        <v>6517</v>
      </c>
      <c r="H15" s="39">
        <v>6517</v>
      </c>
      <c r="I15" s="39">
        <v>6517</v>
      </c>
      <c r="J15" s="39">
        <v>6517</v>
      </c>
      <c r="K15" s="39">
        <v>6553</v>
      </c>
      <c r="L15" s="39">
        <v>6553</v>
      </c>
      <c r="M15" s="39">
        <v>6522</v>
      </c>
      <c r="N15" s="39">
        <v>6656</v>
      </c>
      <c r="O15" s="39">
        <v>6787</v>
      </c>
      <c r="P15" s="39">
        <v>6946</v>
      </c>
      <c r="Q15" s="39">
        <v>7059</v>
      </c>
      <c r="R15" s="39">
        <v>7165</v>
      </c>
      <c r="S15" s="39">
        <v>7217</v>
      </c>
      <c r="T15" s="39">
        <v>7268</v>
      </c>
      <c r="U15" s="39">
        <v>7276</v>
      </c>
      <c r="V15" s="39">
        <v>7455</v>
      </c>
      <c r="W15" s="39">
        <v>7408</v>
      </c>
      <c r="X15" s="39">
        <v>7332</v>
      </c>
      <c r="Y15" s="39">
        <v>7366</v>
      </c>
      <c r="Z15" s="39">
        <v>7425</v>
      </c>
      <c r="AA15" s="39">
        <v>7739</v>
      </c>
      <c r="AB15" s="39">
        <v>7761</v>
      </c>
      <c r="AC15" s="39">
        <v>7851</v>
      </c>
      <c r="AD15" s="39">
        <v>8019</v>
      </c>
      <c r="AE15" s="39">
        <v>8082</v>
      </c>
      <c r="AF15" s="39">
        <v>8180</v>
      </c>
      <c r="AG15" s="39">
        <v>8246</v>
      </c>
      <c r="AH15" s="39">
        <v>8480</v>
      </c>
      <c r="AI15" s="39">
        <v>8456</v>
      </c>
      <c r="AJ15">
        <v>8544</v>
      </c>
      <c r="AK15">
        <v>8632</v>
      </c>
      <c r="AL15">
        <v>8720</v>
      </c>
      <c r="AM15">
        <v>8794</v>
      </c>
      <c r="AN15">
        <v>8868</v>
      </c>
      <c r="AO15">
        <v>8942</v>
      </c>
      <c r="AP15">
        <v>9016</v>
      </c>
      <c r="AQ15">
        <v>9092</v>
      </c>
      <c r="AR15">
        <v>9167</v>
      </c>
      <c r="AS15">
        <v>9242</v>
      </c>
      <c r="AT15">
        <v>9317</v>
      </c>
      <c r="AU15">
        <v>9392</v>
      </c>
      <c r="AV15">
        <v>9466</v>
      </c>
      <c r="AW15">
        <v>9541</v>
      </c>
      <c r="AX15">
        <v>9616</v>
      </c>
      <c r="AY15">
        <v>9691</v>
      </c>
      <c r="AZ15">
        <v>9766</v>
      </c>
      <c r="BA15">
        <v>9842</v>
      </c>
    </row>
    <row r="16" spans="1:53" x14ac:dyDescent="0.25">
      <c r="B16" t="s">
        <v>56</v>
      </c>
      <c r="C16" s="39">
        <v>5060</v>
      </c>
      <c r="D16" s="39">
        <v>5133</v>
      </c>
      <c r="E16" s="39">
        <v>5205</v>
      </c>
      <c r="F16" s="39">
        <v>5277</v>
      </c>
      <c r="G16" s="39">
        <v>5349</v>
      </c>
      <c r="H16" s="39">
        <v>5349</v>
      </c>
      <c r="I16" s="39">
        <v>5349</v>
      </c>
      <c r="J16" s="39">
        <v>5349</v>
      </c>
      <c r="K16" s="39">
        <v>5401</v>
      </c>
      <c r="L16" s="39">
        <v>5401</v>
      </c>
      <c r="M16" s="39">
        <v>5372</v>
      </c>
      <c r="N16" s="39">
        <v>5470</v>
      </c>
      <c r="O16" s="39">
        <v>5566</v>
      </c>
      <c r="P16" s="39">
        <v>5690</v>
      </c>
      <c r="Q16" s="39">
        <v>5803</v>
      </c>
      <c r="R16" s="39">
        <v>5883</v>
      </c>
      <c r="S16" s="39">
        <v>6000</v>
      </c>
      <c r="T16" s="39">
        <v>6108</v>
      </c>
      <c r="U16" s="39">
        <v>6049</v>
      </c>
      <c r="V16" s="39">
        <v>6166</v>
      </c>
      <c r="W16" s="39">
        <v>6160</v>
      </c>
      <c r="X16" s="39">
        <v>6098</v>
      </c>
      <c r="Y16" s="39">
        <v>6141</v>
      </c>
      <c r="Z16" s="39">
        <v>6209</v>
      </c>
      <c r="AA16" s="39">
        <v>6404</v>
      </c>
      <c r="AB16" s="39">
        <v>6467</v>
      </c>
      <c r="AC16" s="39">
        <v>6466</v>
      </c>
      <c r="AD16" s="39">
        <v>6556</v>
      </c>
      <c r="AE16" s="39">
        <v>6645</v>
      </c>
      <c r="AF16" s="39">
        <v>6695</v>
      </c>
      <c r="AG16" s="39">
        <v>6713</v>
      </c>
      <c r="AH16" s="39">
        <v>6847</v>
      </c>
      <c r="AI16" s="39">
        <v>6814</v>
      </c>
      <c r="AJ16">
        <v>6890</v>
      </c>
      <c r="AK16">
        <v>6966</v>
      </c>
      <c r="AL16">
        <v>7041</v>
      </c>
      <c r="AM16">
        <v>7103</v>
      </c>
      <c r="AN16">
        <v>7165</v>
      </c>
      <c r="AO16">
        <v>7227</v>
      </c>
      <c r="AP16">
        <v>7289</v>
      </c>
      <c r="AQ16">
        <v>7353</v>
      </c>
      <c r="AR16">
        <v>7416</v>
      </c>
      <c r="AS16">
        <v>7479</v>
      </c>
      <c r="AT16">
        <v>7542</v>
      </c>
      <c r="AU16">
        <v>7605</v>
      </c>
      <c r="AV16">
        <v>7668</v>
      </c>
      <c r="AW16">
        <v>7731</v>
      </c>
      <c r="AX16">
        <v>7794</v>
      </c>
      <c r="AY16">
        <v>7857</v>
      </c>
      <c r="AZ16">
        <v>7920</v>
      </c>
      <c r="BA16">
        <v>7984</v>
      </c>
    </row>
    <row r="17" spans="1:53" x14ac:dyDescent="0.25">
      <c r="B17" t="s">
        <v>271</v>
      </c>
      <c r="C17" s="38" t="s">
        <v>27</v>
      </c>
      <c r="D17" s="38" t="s">
        <v>27</v>
      </c>
      <c r="E17" s="38" t="s">
        <v>27</v>
      </c>
      <c r="F17" s="38" t="s">
        <v>27</v>
      </c>
      <c r="G17" s="38" t="s">
        <v>27</v>
      </c>
      <c r="H17" s="38" t="s">
        <v>27</v>
      </c>
      <c r="I17" s="38" t="s">
        <v>27</v>
      </c>
      <c r="J17" s="38" t="s">
        <v>27</v>
      </c>
      <c r="K17" s="38" t="s">
        <v>27</v>
      </c>
      <c r="L17" s="38" t="s">
        <v>27</v>
      </c>
      <c r="M17" s="38" t="s">
        <v>27</v>
      </c>
      <c r="N17" s="38" t="s">
        <v>27</v>
      </c>
      <c r="O17" s="38" t="s">
        <v>27</v>
      </c>
      <c r="P17" s="38" t="s">
        <v>27</v>
      </c>
      <c r="Q17" s="38" t="s">
        <v>27</v>
      </c>
      <c r="R17" s="38" t="s">
        <v>27</v>
      </c>
      <c r="S17" s="38" t="s">
        <v>27</v>
      </c>
      <c r="T17" s="38" t="s">
        <v>27</v>
      </c>
      <c r="U17" s="38" t="s">
        <v>27</v>
      </c>
      <c r="V17" s="38" t="s">
        <v>27</v>
      </c>
      <c r="W17" s="38" t="s">
        <v>27</v>
      </c>
      <c r="X17" s="38" t="s">
        <v>27</v>
      </c>
      <c r="Y17" s="38" t="s">
        <v>27</v>
      </c>
      <c r="Z17" s="38" t="s">
        <v>27</v>
      </c>
      <c r="AA17" s="38" t="s">
        <v>27</v>
      </c>
      <c r="AB17" s="38" t="s">
        <v>27</v>
      </c>
      <c r="AC17" s="38" t="s">
        <v>27</v>
      </c>
      <c r="AD17" s="38" t="s">
        <v>27</v>
      </c>
      <c r="AE17" s="38" t="s">
        <v>27</v>
      </c>
      <c r="AF17" s="38" t="s">
        <v>27</v>
      </c>
      <c r="AG17" s="38" t="s">
        <v>27</v>
      </c>
      <c r="AH17" s="38" t="s">
        <v>27</v>
      </c>
      <c r="AI17" s="38" t="s">
        <v>27</v>
      </c>
      <c r="AJ17">
        <v>8121</v>
      </c>
      <c r="AK17">
        <v>8194</v>
      </c>
      <c r="AL17">
        <v>8265</v>
      </c>
      <c r="AM17">
        <v>8313</v>
      </c>
      <c r="AN17">
        <v>8361</v>
      </c>
      <c r="AO17">
        <v>8409</v>
      </c>
      <c r="AP17">
        <v>8457</v>
      </c>
      <c r="AQ17">
        <v>8503</v>
      </c>
      <c r="AR17">
        <v>8551</v>
      </c>
      <c r="AS17">
        <v>8599</v>
      </c>
      <c r="AT17">
        <v>8647</v>
      </c>
      <c r="AU17">
        <v>8695</v>
      </c>
      <c r="AV17">
        <v>8742</v>
      </c>
      <c r="AW17">
        <v>8790</v>
      </c>
      <c r="AX17">
        <v>8838</v>
      </c>
      <c r="AY17">
        <v>8886</v>
      </c>
      <c r="AZ17">
        <v>8934</v>
      </c>
      <c r="BA17">
        <v>8981</v>
      </c>
    </row>
    <row r="18" spans="1:53" x14ac:dyDescent="0.25">
      <c r="B18" t="s">
        <v>272</v>
      </c>
      <c r="C18" s="38" t="s">
        <v>27</v>
      </c>
      <c r="D18" s="38" t="s">
        <v>27</v>
      </c>
      <c r="E18" s="38" t="s">
        <v>27</v>
      </c>
      <c r="F18" s="38" t="s">
        <v>27</v>
      </c>
      <c r="G18" s="38" t="s">
        <v>27</v>
      </c>
      <c r="H18" s="38" t="s">
        <v>27</v>
      </c>
      <c r="I18" s="38" t="s">
        <v>27</v>
      </c>
      <c r="J18" s="38" t="s">
        <v>27</v>
      </c>
      <c r="K18" s="38" t="s">
        <v>27</v>
      </c>
      <c r="L18" s="38" t="s">
        <v>27</v>
      </c>
      <c r="M18" s="38" t="s">
        <v>27</v>
      </c>
      <c r="N18" s="38" t="s">
        <v>27</v>
      </c>
      <c r="O18" s="38" t="s">
        <v>27</v>
      </c>
      <c r="P18" s="38" t="s">
        <v>27</v>
      </c>
      <c r="Q18" s="38" t="s">
        <v>27</v>
      </c>
      <c r="R18" s="38" t="s">
        <v>27</v>
      </c>
      <c r="S18" s="38" t="s">
        <v>27</v>
      </c>
      <c r="T18" s="38" t="s">
        <v>27</v>
      </c>
      <c r="U18" s="38" t="s">
        <v>27</v>
      </c>
      <c r="V18" s="38" t="s">
        <v>27</v>
      </c>
      <c r="W18" s="38" t="s">
        <v>27</v>
      </c>
      <c r="X18" s="38" t="s">
        <v>27</v>
      </c>
      <c r="Y18" s="38" t="s">
        <v>27</v>
      </c>
      <c r="Z18" s="38" t="s">
        <v>27</v>
      </c>
      <c r="AA18" s="38" t="s">
        <v>27</v>
      </c>
      <c r="AB18" s="38" t="s">
        <v>27</v>
      </c>
      <c r="AC18" s="38" t="s">
        <v>27</v>
      </c>
      <c r="AD18" s="38" t="s">
        <v>27</v>
      </c>
      <c r="AE18" s="38" t="s">
        <v>27</v>
      </c>
      <c r="AF18" s="38" t="s">
        <v>27</v>
      </c>
      <c r="AG18" s="38" t="s">
        <v>27</v>
      </c>
      <c r="AH18" s="38" t="s">
        <v>27</v>
      </c>
      <c r="AI18" s="38" t="s">
        <v>27</v>
      </c>
      <c r="AJ18">
        <v>6485</v>
      </c>
      <c r="AK18">
        <v>6545</v>
      </c>
      <c r="AL18">
        <v>6606</v>
      </c>
      <c r="AM18">
        <v>6646</v>
      </c>
      <c r="AN18">
        <v>6686</v>
      </c>
      <c r="AO18">
        <v>6726</v>
      </c>
      <c r="AP18">
        <v>6766</v>
      </c>
      <c r="AQ18">
        <v>6804</v>
      </c>
      <c r="AR18">
        <v>6844</v>
      </c>
      <c r="AS18">
        <v>6884</v>
      </c>
      <c r="AT18">
        <v>6924</v>
      </c>
      <c r="AU18">
        <v>6964</v>
      </c>
      <c r="AV18">
        <v>7003</v>
      </c>
      <c r="AW18">
        <v>7043</v>
      </c>
      <c r="AX18">
        <v>7083</v>
      </c>
      <c r="AY18">
        <v>7123</v>
      </c>
      <c r="AZ18">
        <v>7163</v>
      </c>
      <c r="BA18">
        <v>7201</v>
      </c>
    </row>
    <row r="19" spans="1:53" x14ac:dyDescent="0.25">
      <c r="A19" s="5" t="s">
        <v>161</v>
      </c>
      <c r="B19" t="s">
        <v>38</v>
      </c>
      <c r="C19" s="40">
        <v>313.8</v>
      </c>
      <c r="D19" s="40">
        <v>318.39</v>
      </c>
      <c r="E19" s="40">
        <v>322.98</v>
      </c>
      <c r="F19" s="40">
        <v>327.51</v>
      </c>
      <c r="G19" s="40">
        <v>333.88</v>
      </c>
      <c r="H19" s="40">
        <v>333.88</v>
      </c>
      <c r="I19" s="40">
        <v>333.88</v>
      </c>
      <c r="J19" s="40">
        <v>333.88</v>
      </c>
      <c r="K19" s="40">
        <v>335.73</v>
      </c>
      <c r="L19" s="40">
        <v>335.73</v>
      </c>
      <c r="M19" s="40">
        <v>334.14</v>
      </c>
      <c r="N19" s="40">
        <v>341.01</v>
      </c>
      <c r="O19" s="40">
        <v>349.58</v>
      </c>
      <c r="P19" s="40">
        <v>357.77</v>
      </c>
      <c r="Q19" s="40">
        <v>363.59</v>
      </c>
      <c r="R19" s="40">
        <v>369.05</v>
      </c>
      <c r="S19" s="40">
        <v>371.72</v>
      </c>
      <c r="T19" s="40">
        <v>374.35</v>
      </c>
      <c r="U19" s="40">
        <v>374.76</v>
      </c>
      <c r="V19" s="40">
        <v>383.98</v>
      </c>
      <c r="W19" s="40">
        <v>383.59</v>
      </c>
      <c r="X19" s="40">
        <v>379.66</v>
      </c>
      <c r="Y19" s="40">
        <v>381.42</v>
      </c>
      <c r="Z19" s="40">
        <v>384.47</v>
      </c>
      <c r="AA19" s="40">
        <v>400.73</v>
      </c>
      <c r="AB19" s="40">
        <v>401.87</v>
      </c>
      <c r="AC19" s="40">
        <v>406.53</v>
      </c>
      <c r="AD19" s="40">
        <v>415.23</v>
      </c>
      <c r="AE19" s="40">
        <v>418.49</v>
      </c>
      <c r="AF19" s="40">
        <v>423.57</v>
      </c>
      <c r="AG19" s="40">
        <v>426.98</v>
      </c>
      <c r="AH19" s="40">
        <v>439.1</v>
      </c>
      <c r="AI19" s="40">
        <v>437.86</v>
      </c>
      <c r="AJ19" s="1">
        <v>442.42</v>
      </c>
      <c r="AK19" s="1">
        <v>446.97</v>
      </c>
      <c r="AL19" s="1">
        <v>451.53</v>
      </c>
      <c r="AM19" s="1">
        <v>455.36</v>
      </c>
      <c r="AN19" s="1">
        <v>459.19</v>
      </c>
      <c r="AO19" s="1">
        <v>463.02</v>
      </c>
      <c r="AP19" s="1">
        <v>466.86</v>
      </c>
      <c r="AQ19" s="1">
        <v>470.79</v>
      </c>
      <c r="AR19" s="1">
        <v>474.67</v>
      </c>
      <c r="AS19" s="1">
        <v>478.56</v>
      </c>
      <c r="AT19" s="1">
        <v>482.44</v>
      </c>
      <c r="AU19" s="1">
        <v>486.33</v>
      </c>
      <c r="AV19" s="1">
        <v>490.16</v>
      </c>
      <c r="AW19" s="1">
        <v>494.04</v>
      </c>
      <c r="AX19" s="1">
        <v>497.92</v>
      </c>
      <c r="AY19" s="1">
        <v>501.81</v>
      </c>
      <c r="AZ19" s="1">
        <v>505.69</v>
      </c>
      <c r="BA19" s="1">
        <v>509.63</v>
      </c>
    </row>
    <row r="20" spans="1:53" x14ac:dyDescent="0.25">
      <c r="B20" t="s">
        <v>56</v>
      </c>
      <c r="C20" s="40">
        <v>257.85000000000002</v>
      </c>
      <c r="D20" s="40">
        <v>261.57</v>
      </c>
      <c r="E20" s="40">
        <v>265.24</v>
      </c>
      <c r="F20" s="40">
        <v>268.91000000000003</v>
      </c>
      <c r="G20" s="40">
        <v>274.04000000000002</v>
      </c>
      <c r="H20" s="40">
        <v>274.04000000000002</v>
      </c>
      <c r="I20" s="40">
        <v>274.04000000000002</v>
      </c>
      <c r="J20" s="40">
        <v>274.04000000000002</v>
      </c>
      <c r="K20" s="40">
        <v>276.70999999999998</v>
      </c>
      <c r="L20" s="40">
        <v>276.70999999999998</v>
      </c>
      <c r="M20" s="40">
        <v>275.22000000000003</v>
      </c>
      <c r="N20" s="40">
        <v>280.24</v>
      </c>
      <c r="O20" s="40">
        <v>286.69</v>
      </c>
      <c r="P20" s="40">
        <v>293.07</v>
      </c>
      <c r="Q20" s="40">
        <v>298.89</v>
      </c>
      <c r="R20" s="40">
        <v>303.01</v>
      </c>
      <c r="S20" s="40">
        <v>309.04000000000002</v>
      </c>
      <c r="T20" s="40">
        <v>314.60000000000002</v>
      </c>
      <c r="U20" s="40">
        <v>311.56</v>
      </c>
      <c r="V20" s="40">
        <v>317.58999999999997</v>
      </c>
      <c r="W20" s="40">
        <v>318.97000000000003</v>
      </c>
      <c r="X20" s="40">
        <v>315.76</v>
      </c>
      <c r="Y20" s="40">
        <v>317.99</v>
      </c>
      <c r="Z20" s="40">
        <v>321.51</v>
      </c>
      <c r="AA20" s="40">
        <v>331.6</v>
      </c>
      <c r="AB20" s="40">
        <v>334.87</v>
      </c>
      <c r="AC20" s="40">
        <v>334.81</v>
      </c>
      <c r="AD20" s="40">
        <v>339.48</v>
      </c>
      <c r="AE20" s="40">
        <v>344.08</v>
      </c>
      <c r="AF20" s="40">
        <v>346.67</v>
      </c>
      <c r="AG20" s="40">
        <v>347.6</v>
      </c>
      <c r="AH20" s="40">
        <v>354.54</v>
      </c>
      <c r="AI20" s="40">
        <v>352.83</v>
      </c>
      <c r="AJ20" s="1">
        <v>356.77</v>
      </c>
      <c r="AK20" s="1">
        <v>360.71</v>
      </c>
      <c r="AL20" s="1">
        <v>364.59</v>
      </c>
      <c r="AM20" s="1">
        <v>367.8</v>
      </c>
      <c r="AN20" s="1">
        <v>371.01</v>
      </c>
      <c r="AO20" s="1">
        <v>374.22</v>
      </c>
      <c r="AP20" s="1">
        <v>377.43</v>
      </c>
      <c r="AQ20" s="1">
        <v>380.74</v>
      </c>
      <c r="AR20" s="1">
        <v>384.01</v>
      </c>
      <c r="AS20" s="1">
        <v>387.27</v>
      </c>
      <c r="AT20" s="1">
        <v>390.53</v>
      </c>
      <c r="AU20" s="1">
        <v>393.79</v>
      </c>
      <c r="AV20" s="1">
        <v>397.06</v>
      </c>
      <c r="AW20" s="1">
        <v>400.32</v>
      </c>
      <c r="AX20" s="1">
        <v>403.58</v>
      </c>
      <c r="AY20" s="1">
        <v>406.84</v>
      </c>
      <c r="AZ20" s="1">
        <v>410.1</v>
      </c>
      <c r="BA20" s="1">
        <v>413.42</v>
      </c>
    </row>
    <row r="21" spans="1:53" x14ac:dyDescent="0.25">
      <c r="B21" t="s">
        <v>271</v>
      </c>
      <c r="C21" s="38" t="s">
        <v>27</v>
      </c>
      <c r="D21" s="38" t="s">
        <v>27</v>
      </c>
      <c r="E21" s="38" t="s">
        <v>27</v>
      </c>
      <c r="F21" s="38" t="s">
        <v>27</v>
      </c>
      <c r="G21" s="38" t="s">
        <v>27</v>
      </c>
      <c r="H21" s="38" t="s">
        <v>27</v>
      </c>
      <c r="I21" s="38" t="s">
        <v>27</v>
      </c>
      <c r="J21" s="38" t="s">
        <v>27</v>
      </c>
      <c r="K21" s="38" t="s">
        <v>27</v>
      </c>
      <c r="L21" s="38" t="s">
        <v>27</v>
      </c>
      <c r="M21" s="38" t="s">
        <v>27</v>
      </c>
      <c r="N21" s="38" t="s">
        <v>27</v>
      </c>
      <c r="O21" s="38" t="s">
        <v>27</v>
      </c>
      <c r="P21" s="38" t="s">
        <v>27</v>
      </c>
      <c r="Q21" s="38" t="s">
        <v>27</v>
      </c>
      <c r="R21" s="38" t="s">
        <v>27</v>
      </c>
      <c r="S21" s="38" t="s">
        <v>27</v>
      </c>
      <c r="T21" s="38" t="s">
        <v>27</v>
      </c>
      <c r="U21" s="38" t="s">
        <v>27</v>
      </c>
      <c r="V21" s="38" t="s">
        <v>27</v>
      </c>
      <c r="W21" s="38" t="s">
        <v>27</v>
      </c>
      <c r="X21" s="38" t="s">
        <v>27</v>
      </c>
      <c r="Y21" s="38" t="s">
        <v>27</v>
      </c>
      <c r="Z21" s="38" t="s">
        <v>27</v>
      </c>
      <c r="AA21" s="38" t="s">
        <v>27</v>
      </c>
      <c r="AB21" s="38" t="s">
        <v>27</v>
      </c>
      <c r="AC21" s="38" t="s">
        <v>27</v>
      </c>
      <c r="AD21" s="38" t="s">
        <v>27</v>
      </c>
      <c r="AE21" s="38" t="s">
        <v>27</v>
      </c>
      <c r="AF21" s="38" t="s">
        <v>27</v>
      </c>
      <c r="AG21" s="38" t="s">
        <v>27</v>
      </c>
      <c r="AH21" s="38" t="s">
        <v>27</v>
      </c>
      <c r="AI21" s="38" t="s">
        <v>27</v>
      </c>
      <c r="AJ21" s="1">
        <v>420.51</v>
      </c>
      <c r="AK21" s="1">
        <v>424.29</v>
      </c>
      <c r="AL21" s="1">
        <v>427.97</v>
      </c>
      <c r="AM21" s="1">
        <v>430.45</v>
      </c>
      <c r="AN21" s="1">
        <v>432.94</v>
      </c>
      <c r="AO21" s="1">
        <v>435.42</v>
      </c>
      <c r="AP21" s="1">
        <v>437.91</v>
      </c>
      <c r="AQ21" s="1">
        <v>440.29</v>
      </c>
      <c r="AR21" s="1">
        <v>442.78</v>
      </c>
      <c r="AS21" s="1">
        <v>445.26</v>
      </c>
      <c r="AT21" s="1">
        <v>447.75</v>
      </c>
      <c r="AU21" s="1">
        <v>450.23</v>
      </c>
      <c r="AV21" s="1">
        <v>452.67</v>
      </c>
      <c r="AW21" s="1">
        <v>455.15</v>
      </c>
      <c r="AX21" s="1">
        <v>457.64</v>
      </c>
      <c r="AY21" s="1">
        <v>460.12</v>
      </c>
      <c r="AZ21" s="1">
        <v>462.61</v>
      </c>
      <c r="BA21" s="1">
        <v>465.04</v>
      </c>
    </row>
    <row r="22" spans="1:53" x14ac:dyDescent="0.25">
      <c r="B22" t="s">
        <v>272</v>
      </c>
      <c r="C22" s="38" t="s">
        <v>27</v>
      </c>
      <c r="D22" s="38" t="s">
        <v>27</v>
      </c>
      <c r="E22" s="38" t="s">
        <v>27</v>
      </c>
      <c r="F22" s="38" t="s">
        <v>27</v>
      </c>
      <c r="G22" s="38" t="s">
        <v>27</v>
      </c>
      <c r="H22" s="38" t="s">
        <v>27</v>
      </c>
      <c r="I22" s="38" t="s">
        <v>27</v>
      </c>
      <c r="J22" s="38" t="s">
        <v>27</v>
      </c>
      <c r="K22" s="38" t="s">
        <v>27</v>
      </c>
      <c r="L22" s="38" t="s">
        <v>27</v>
      </c>
      <c r="M22" s="38" t="s">
        <v>27</v>
      </c>
      <c r="N22" s="38" t="s">
        <v>27</v>
      </c>
      <c r="O22" s="38" t="s">
        <v>27</v>
      </c>
      <c r="P22" s="38" t="s">
        <v>27</v>
      </c>
      <c r="Q22" s="38" t="s">
        <v>27</v>
      </c>
      <c r="R22" s="38" t="s">
        <v>27</v>
      </c>
      <c r="S22" s="38" t="s">
        <v>27</v>
      </c>
      <c r="T22" s="38" t="s">
        <v>27</v>
      </c>
      <c r="U22" s="38" t="s">
        <v>27</v>
      </c>
      <c r="V22" s="38" t="s">
        <v>27</v>
      </c>
      <c r="W22" s="38" t="s">
        <v>27</v>
      </c>
      <c r="X22" s="38" t="s">
        <v>27</v>
      </c>
      <c r="Y22" s="38" t="s">
        <v>27</v>
      </c>
      <c r="Z22" s="38" t="s">
        <v>27</v>
      </c>
      <c r="AA22" s="38" t="s">
        <v>27</v>
      </c>
      <c r="AB22" s="38" t="s">
        <v>27</v>
      </c>
      <c r="AC22" s="38" t="s">
        <v>27</v>
      </c>
      <c r="AD22" s="38" t="s">
        <v>27</v>
      </c>
      <c r="AE22" s="38" t="s">
        <v>27</v>
      </c>
      <c r="AF22" s="38" t="s">
        <v>27</v>
      </c>
      <c r="AG22" s="38" t="s">
        <v>27</v>
      </c>
      <c r="AH22" s="38" t="s">
        <v>27</v>
      </c>
      <c r="AI22" s="38" t="s">
        <v>27</v>
      </c>
      <c r="AJ22" s="1">
        <v>335.8</v>
      </c>
      <c r="AK22" s="1">
        <v>338.91</v>
      </c>
      <c r="AL22" s="1">
        <v>342.06</v>
      </c>
      <c r="AM22" s="1">
        <v>344.14</v>
      </c>
      <c r="AN22" s="1">
        <v>346.21</v>
      </c>
      <c r="AO22" s="1">
        <v>348.28</v>
      </c>
      <c r="AP22" s="1">
        <v>350.35</v>
      </c>
      <c r="AQ22" s="1">
        <v>352.32</v>
      </c>
      <c r="AR22" s="1">
        <v>354.39</v>
      </c>
      <c r="AS22" s="1">
        <v>356.46</v>
      </c>
      <c r="AT22" s="1">
        <v>358.53</v>
      </c>
      <c r="AU22" s="1">
        <v>360.6</v>
      </c>
      <c r="AV22" s="1">
        <v>362.62</v>
      </c>
      <c r="AW22" s="1">
        <v>364.69</v>
      </c>
      <c r="AX22" s="1">
        <v>366.76</v>
      </c>
      <c r="AY22" s="1">
        <v>368.83</v>
      </c>
      <c r="AZ22" s="1">
        <v>370.91</v>
      </c>
      <c r="BA22" s="1">
        <v>372.87</v>
      </c>
    </row>
    <row r="23" spans="1:53" x14ac:dyDescent="0.25">
      <c r="A23" t="s">
        <v>268</v>
      </c>
      <c r="B23" t="s">
        <v>38</v>
      </c>
      <c r="C23" s="40">
        <v>55</v>
      </c>
      <c r="D23" s="40">
        <v>55</v>
      </c>
      <c r="E23" s="40">
        <v>55</v>
      </c>
      <c r="F23" s="40">
        <v>55</v>
      </c>
      <c r="G23" s="40">
        <v>55</v>
      </c>
      <c r="H23" s="40">
        <v>55</v>
      </c>
      <c r="I23" s="40">
        <v>55</v>
      </c>
      <c r="J23" s="40">
        <v>55</v>
      </c>
      <c r="K23" s="40">
        <v>55</v>
      </c>
      <c r="L23" s="40">
        <v>55</v>
      </c>
      <c r="M23" s="40">
        <v>55</v>
      </c>
      <c r="N23" s="40">
        <v>55</v>
      </c>
      <c r="O23" s="40">
        <v>55</v>
      </c>
      <c r="P23" s="40">
        <v>48</v>
      </c>
      <c r="Q23" s="40">
        <v>40</v>
      </c>
      <c r="R23" s="40">
        <v>33</v>
      </c>
      <c r="S23" s="40">
        <v>25</v>
      </c>
      <c r="T23" s="40">
        <v>18</v>
      </c>
      <c r="U23" s="40">
        <v>18</v>
      </c>
      <c r="V23" s="40">
        <v>18</v>
      </c>
      <c r="W23" s="40">
        <v>18</v>
      </c>
      <c r="X23" s="40">
        <v>19</v>
      </c>
      <c r="Y23" s="40">
        <v>19</v>
      </c>
      <c r="Z23" s="40">
        <v>19</v>
      </c>
      <c r="AA23" s="40">
        <v>19</v>
      </c>
      <c r="AB23" s="40">
        <v>19</v>
      </c>
      <c r="AC23" s="40">
        <v>19</v>
      </c>
      <c r="AD23" s="40">
        <v>20</v>
      </c>
      <c r="AE23" s="40">
        <v>20</v>
      </c>
      <c r="AF23" s="40">
        <v>20</v>
      </c>
      <c r="AG23" s="40">
        <v>20</v>
      </c>
      <c r="AH23" s="40">
        <v>20</v>
      </c>
      <c r="AI23" s="40">
        <v>20</v>
      </c>
      <c r="AJ23" s="1">
        <v>11</v>
      </c>
      <c r="AK23" s="1">
        <v>11</v>
      </c>
      <c r="AL23" s="1">
        <v>11</v>
      </c>
      <c r="AM23" s="1">
        <v>11</v>
      </c>
      <c r="AN23" s="1">
        <v>11</v>
      </c>
      <c r="AO23" s="1">
        <v>11</v>
      </c>
      <c r="AP23" s="1">
        <v>11</v>
      </c>
      <c r="AQ23" s="1">
        <v>11</v>
      </c>
      <c r="AR23" s="1">
        <v>11</v>
      </c>
      <c r="AS23" s="1">
        <v>11</v>
      </c>
      <c r="AT23" s="1">
        <v>11</v>
      </c>
      <c r="AU23" s="1">
        <v>11</v>
      </c>
      <c r="AV23" s="1">
        <v>11</v>
      </c>
      <c r="AW23" s="1">
        <v>11</v>
      </c>
      <c r="AX23" s="1">
        <v>11</v>
      </c>
      <c r="AY23" s="1">
        <v>11</v>
      </c>
      <c r="AZ23" s="1">
        <v>11</v>
      </c>
      <c r="BA23" s="1">
        <v>11</v>
      </c>
    </row>
    <row r="24" spans="1:53" x14ac:dyDescent="0.25">
      <c r="B24" t="s">
        <v>56</v>
      </c>
      <c r="C24" s="40">
        <v>55</v>
      </c>
      <c r="D24" s="40">
        <v>55</v>
      </c>
      <c r="E24" s="40">
        <v>55</v>
      </c>
      <c r="F24" s="40">
        <v>55</v>
      </c>
      <c r="G24" s="40">
        <v>55</v>
      </c>
      <c r="H24" s="40">
        <v>55</v>
      </c>
      <c r="I24" s="40">
        <v>55</v>
      </c>
      <c r="J24" s="40">
        <v>55</v>
      </c>
      <c r="K24" s="40">
        <v>55</v>
      </c>
      <c r="L24" s="40">
        <v>55</v>
      </c>
      <c r="M24" s="40">
        <v>55</v>
      </c>
      <c r="N24" s="40">
        <v>55</v>
      </c>
      <c r="O24" s="40">
        <v>55</v>
      </c>
      <c r="P24" s="40">
        <v>48</v>
      </c>
      <c r="Q24" s="40">
        <v>40</v>
      </c>
      <c r="R24" s="40">
        <v>33</v>
      </c>
      <c r="S24" s="40">
        <v>25</v>
      </c>
      <c r="T24" s="40">
        <v>18</v>
      </c>
      <c r="U24" s="40">
        <v>18</v>
      </c>
      <c r="V24" s="40">
        <v>18</v>
      </c>
      <c r="W24" s="40">
        <v>18</v>
      </c>
      <c r="X24" s="40">
        <v>19</v>
      </c>
      <c r="Y24" s="40">
        <v>19</v>
      </c>
      <c r="Z24" s="40">
        <v>19</v>
      </c>
      <c r="AA24" s="40">
        <v>19</v>
      </c>
      <c r="AB24" s="40">
        <v>19</v>
      </c>
      <c r="AC24" s="40">
        <v>19</v>
      </c>
      <c r="AD24" s="40">
        <v>20</v>
      </c>
      <c r="AE24" s="40">
        <v>20</v>
      </c>
      <c r="AF24" s="40">
        <v>20</v>
      </c>
      <c r="AG24" s="40">
        <v>20</v>
      </c>
      <c r="AH24" s="40">
        <v>20</v>
      </c>
      <c r="AI24" s="40">
        <v>20</v>
      </c>
      <c r="AJ24" s="1">
        <v>11</v>
      </c>
      <c r="AK24" s="1">
        <v>11</v>
      </c>
      <c r="AL24" s="1">
        <v>11</v>
      </c>
      <c r="AM24" s="1">
        <v>11</v>
      </c>
      <c r="AN24" s="1">
        <v>11</v>
      </c>
      <c r="AO24" s="1">
        <v>11</v>
      </c>
      <c r="AP24" s="1">
        <v>11</v>
      </c>
      <c r="AQ24" s="1">
        <v>11</v>
      </c>
      <c r="AR24" s="1">
        <v>11</v>
      </c>
      <c r="AS24" s="1">
        <v>11</v>
      </c>
      <c r="AT24" s="1">
        <v>11</v>
      </c>
      <c r="AU24" s="1">
        <v>11</v>
      </c>
      <c r="AV24" s="1">
        <v>11</v>
      </c>
      <c r="AW24" s="1">
        <v>11</v>
      </c>
      <c r="AX24" s="1">
        <v>11</v>
      </c>
      <c r="AY24" s="1">
        <v>11</v>
      </c>
      <c r="AZ24" s="1">
        <v>11</v>
      </c>
      <c r="BA24" s="1">
        <v>11</v>
      </c>
    </row>
    <row r="25" spans="1:53" x14ac:dyDescent="0.25">
      <c r="B25" t="s">
        <v>271</v>
      </c>
      <c r="C25" s="38" t="s">
        <v>27</v>
      </c>
      <c r="D25" s="38" t="s">
        <v>27</v>
      </c>
      <c r="E25" s="38" t="s">
        <v>27</v>
      </c>
      <c r="F25" s="38" t="s">
        <v>27</v>
      </c>
      <c r="G25" s="38" t="s">
        <v>27</v>
      </c>
      <c r="H25" s="38" t="s">
        <v>27</v>
      </c>
      <c r="I25" s="38" t="s">
        <v>27</v>
      </c>
      <c r="J25" s="38" t="s">
        <v>27</v>
      </c>
      <c r="K25" s="38" t="s">
        <v>27</v>
      </c>
      <c r="L25" s="38" t="s">
        <v>27</v>
      </c>
      <c r="M25" s="38" t="s">
        <v>27</v>
      </c>
      <c r="N25" s="38" t="s">
        <v>27</v>
      </c>
      <c r="O25" s="38" t="s">
        <v>27</v>
      </c>
      <c r="P25" s="38" t="s">
        <v>27</v>
      </c>
      <c r="Q25" s="38" t="s">
        <v>27</v>
      </c>
      <c r="R25" s="38" t="s">
        <v>27</v>
      </c>
      <c r="S25" s="38" t="s">
        <v>27</v>
      </c>
      <c r="T25" s="38" t="s">
        <v>27</v>
      </c>
      <c r="U25" s="38" t="s">
        <v>27</v>
      </c>
      <c r="V25" s="38" t="s">
        <v>27</v>
      </c>
      <c r="W25" s="38" t="s">
        <v>27</v>
      </c>
      <c r="X25" s="38" t="s">
        <v>27</v>
      </c>
      <c r="Y25" s="38" t="s">
        <v>27</v>
      </c>
      <c r="Z25" s="38" t="s">
        <v>27</v>
      </c>
      <c r="AA25" s="38" t="s">
        <v>27</v>
      </c>
      <c r="AB25" s="38" t="s">
        <v>27</v>
      </c>
      <c r="AC25" s="38" t="s">
        <v>27</v>
      </c>
      <c r="AD25" s="38" t="s">
        <v>27</v>
      </c>
      <c r="AE25" s="38" t="s">
        <v>27</v>
      </c>
      <c r="AF25" s="38" t="s">
        <v>27</v>
      </c>
      <c r="AG25" s="38" t="s">
        <v>27</v>
      </c>
      <c r="AH25" s="38" t="s">
        <v>27</v>
      </c>
      <c r="AI25" s="38" t="s">
        <v>27</v>
      </c>
      <c r="AJ25" s="1">
        <v>78</v>
      </c>
      <c r="AK25" s="1">
        <v>78</v>
      </c>
      <c r="AL25" s="1">
        <v>78</v>
      </c>
      <c r="AM25" s="1">
        <v>78</v>
      </c>
      <c r="AN25" s="1">
        <v>78</v>
      </c>
      <c r="AO25" s="1">
        <v>78</v>
      </c>
      <c r="AP25" s="1">
        <v>78</v>
      </c>
      <c r="AQ25" s="1">
        <v>78</v>
      </c>
      <c r="AR25" s="1">
        <v>78</v>
      </c>
      <c r="AS25" s="1">
        <v>78</v>
      </c>
      <c r="AT25" s="1">
        <v>78</v>
      </c>
      <c r="AU25" s="1">
        <v>78</v>
      </c>
      <c r="AV25" s="1">
        <v>78</v>
      </c>
      <c r="AW25" s="1">
        <v>78</v>
      </c>
      <c r="AX25" s="1">
        <v>78</v>
      </c>
      <c r="AY25" s="1">
        <v>78</v>
      </c>
      <c r="AZ25" s="1">
        <v>78</v>
      </c>
      <c r="BA25" s="1">
        <v>78</v>
      </c>
    </row>
    <row r="26" spans="1:53" x14ac:dyDescent="0.25">
      <c r="B26" t="s">
        <v>272</v>
      </c>
      <c r="C26" s="38" t="s">
        <v>27</v>
      </c>
      <c r="D26" s="38" t="s">
        <v>27</v>
      </c>
      <c r="E26" s="38" t="s">
        <v>27</v>
      </c>
      <c r="F26" s="38" t="s">
        <v>27</v>
      </c>
      <c r="G26" s="38" t="s">
        <v>27</v>
      </c>
      <c r="H26" s="38" t="s">
        <v>27</v>
      </c>
      <c r="I26" s="38" t="s">
        <v>27</v>
      </c>
      <c r="J26" s="38" t="s">
        <v>27</v>
      </c>
      <c r="K26" s="38" t="s">
        <v>27</v>
      </c>
      <c r="L26" s="38" t="s">
        <v>27</v>
      </c>
      <c r="M26" s="38" t="s">
        <v>27</v>
      </c>
      <c r="N26" s="38" t="s">
        <v>27</v>
      </c>
      <c r="O26" s="38" t="s">
        <v>27</v>
      </c>
      <c r="P26" s="38" t="s">
        <v>27</v>
      </c>
      <c r="Q26" s="38" t="s">
        <v>27</v>
      </c>
      <c r="R26" s="38" t="s">
        <v>27</v>
      </c>
      <c r="S26" s="38" t="s">
        <v>27</v>
      </c>
      <c r="T26" s="38" t="s">
        <v>27</v>
      </c>
      <c r="U26" s="38" t="s">
        <v>27</v>
      </c>
      <c r="V26" s="38" t="s">
        <v>27</v>
      </c>
      <c r="W26" s="38" t="s">
        <v>27</v>
      </c>
      <c r="X26" s="38" t="s">
        <v>27</v>
      </c>
      <c r="Y26" s="38" t="s">
        <v>27</v>
      </c>
      <c r="Z26" s="38" t="s">
        <v>27</v>
      </c>
      <c r="AA26" s="38" t="s">
        <v>27</v>
      </c>
      <c r="AB26" s="38" t="s">
        <v>27</v>
      </c>
      <c r="AC26" s="38" t="s">
        <v>27</v>
      </c>
      <c r="AD26" s="38" t="s">
        <v>27</v>
      </c>
      <c r="AE26" s="38" t="s">
        <v>27</v>
      </c>
      <c r="AF26" s="38" t="s">
        <v>27</v>
      </c>
      <c r="AG26" s="38" t="s">
        <v>27</v>
      </c>
      <c r="AH26" s="38" t="s">
        <v>27</v>
      </c>
      <c r="AI26" s="38" t="s">
        <v>27</v>
      </c>
      <c r="AJ26" s="1">
        <v>78</v>
      </c>
      <c r="AK26" s="1">
        <v>78</v>
      </c>
      <c r="AL26" s="1">
        <v>78</v>
      </c>
      <c r="AM26" s="1">
        <v>78</v>
      </c>
      <c r="AN26" s="1">
        <v>78</v>
      </c>
      <c r="AO26" s="1">
        <v>78</v>
      </c>
      <c r="AP26" s="1">
        <v>78</v>
      </c>
      <c r="AQ26" s="1">
        <v>78</v>
      </c>
      <c r="AR26" s="1">
        <v>78</v>
      </c>
      <c r="AS26" s="1">
        <v>78</v>
      </c>
      <c r="AT26" s="1">
        <v>78</v>
      </c>
      <c r="AU26" s="1">
        <v>78</v>
      </c>
      <c r="AV26" s="1">
        <v>78</v>
      </c>
      <c r="AW26" s="1">
        <v>78</v>
      </c>
      <c r="AX26" s="1">
        <v>78</v>
      </c>
      <c r="AY26" s="1">
        <v>78</v>
      </c>
      <c r="AZ26" s="1">
        <v>78</v>
      </c>
      <c r="BA26" s="1">
        <v>78</v>
      </c>
    </row>
    <row r="27" spans="1:53" x14ac:dyDescent="0.25">
      <c r="B27" t="s">
        <v>323</v>
      </c>
      <c r="C27" s="40">
        <v>196</v>
      </c>
      <c r="D27" s="40">
        <v>196</v>
      </c>
      <c r="E27" s="40">
        <v>196</v>
      </c>
      <c r="F27" s="40">
        <v>196</v>
      </c>
      <c r="G27" s="40">
        <v>196</v>
      </c>
      <c r="H27" s="40">
        <v>196</v>
      </c>
      <c r="I27" s="40">
        <v>196</v>
      </c>
      <c r="J27" s="40">
        <v>196</v>
      </c>
      <c r="K27" s="40">
        <v>196</v>
      </c>
      <c r="L27" s="40">
        <v>196</v>
      </c>
      <c r="M27" s="40">
        <v>196</v>
      </c>
      <c r="N27" s="40">
        <v>196</v>
      </c>
      <c r="O27" s="40">
        <v>196</v>
      </c>
      <c r="P27" s="40">
        <v>183.2</v>
      </c>
      <c r="Q27" s="40">
        <v>170.39999999999998</v>
      </c>
      <c r="R27" s="40">
        <v>157.59999999999997</v>
      </c>
      <c r="S27" s="40">
        <v>144.79999999999995</v>
      </c>
      <c r="T27" s="40">
        <v>132</v>
      </c>
      <c r="U27" s="40">
        <v>126.15384615384616</v>
      </c>
      <c r="V27" s="40">
        <v>120.30769230769232</v>
      </c>
      <c r="W27" s="40">
        <v>114.46153846153848</v>
      </c>
      <c r="X27" s="40">
        <v>108.61538461538464</v>
      </c>
      <c r="Y27" s="40">
        <v>102.7692307692308</v>
      </c>
      <c r="Z27" s="40">
        <v>96.923076923076962</v>
      </c>
      <c r="AA27" s="40">
        <v>91.076923076923123</v>
      </c>
      <c r="AB27" s="40">
        <v>85.230769230769283</v>
      </c>
      <c r="AC27" s="40">
        <v>79.384615384615444</v>
      </c>
      <c r="AD27" s="40">
        <v>73.538461538461604</v>
      </c>
      <c r="AE27" s="40">
        <v>67.692307692307764</v>
      </c>
      <c r="AF27" s="40">
        <v>61.846153846153918</v>
      </c>
      <c r="AG27" s="40">
        <v>56</v>
      </c>
      <c r="AH27" s="40">
        <v>56</v>
      </c>
      <c r="AI27" s="40">
        <v>56</v>
      </c>
      <c r="AJ27" s="1">
        <f>AI27</f>
        <v>56</v>
      </c>
      <c r="AK27" s="1">
        <f t="shared" ref="AK27:BA30" si="0">AJ27</f>
        <v>56</v>
      </c>
      <c r="AL27" s="1">
        <f t="shared" si="0"/>
        <v>56</v>
      </c>
      <c r="AM27" s="1">
        <f t="shared" si="0"/>
        <v>56</v>
      </c>
      <c r="AN27" s="1">
        <f t="shared" si="0"/>
        <v>56</v>
      </c>
      <c r="AO27" s="1">
        <f t="shared" si="0"/>
        <v>56</v>
      </c>
      <c r="AP27" s="1">
        <f t="shared" si="0"/>
        <v>56</v>
      </c>
      <c r="AQ27" s="1">
        <f t="shared" si="0"/>
        <v>56</v>
      </c>
      <c r="AR27" s="1">
        <f t="shared" si="0"/>
        <v>56</v>
      </c>
      <c r="AS27" s="1">
        <f t="shared" si="0"/>
        <v>56</v>
      </c>
      <c r="AT27" s="1">
        <f t="shared" si="0"/>
        <v>56</v>
      </c>
      <c r="AU27" s="1">
        <f t="shared" si="0"/>
        <v>56</v>
      </c>
      <c r="AV27" s="1">
        <f t="shared" si="0"/>
        <v>56</v>
      </c>
      <c r="AW27" s="1">
        <f t="shared" si="0"/>
        <v>56</v>
      </c>
      <c r="AX27" s="1">
        <f t="shared" si="0"/>
        <v>56</v>
      </c>
      <c r="AY27" s="1">
        <f t="shared" si="0"/>
        <v>56</v>
      </c>
      <c r="AZ27" s="1">
        <f t="shared" si="0"/>
        <v>56</v>
      </c>
      <c r="BA27" s="1">
        <f t="shared" si="0"/>
        <v>56</v>
      </c>
    </row>
    <row r="28" spans="1:53" x14ac:dyDescent="0.25">
      <c r="B28" t="s">
        <v>324</v>
      </c>
      <c r="C28" s="40">
        <v>165</v>
      </c>
      <c r="D28" s="40">
        <v>165</v>
      </c>
      <c r="E28" s="40">
        <v>165</v>
      </c>
      <c r="F28" s="40">
        <v>165</v>
      </c>
      <c r="G28" s="40">
        <v>165</v>
      </c>
      <c r="H28" s="40">
        <v>165</v>
      </c>
      <c r="I28" s="40">
        <v>165</v>
      </c>
      <c r="J28" s="40">
        <v>165</v>
      </c>
      <c r="K28" s="40">
        <v>165</v>
      </c>
      <c r="L28" s="40">
        <v>165</v>
      </c>
      <c r="M28" s="40">
        <v>165</v>
      </c>
      <c r="N28" s="40">
        <v>165</v>
      </c>
      <c r="O28" s="40">
        <v>165</v>
      </c>
      <c r="P28" s="40">
        <v>154.19999999999999</v>
      </c>
      <c r="Q28" s="40">
        <v>143.39999999999998</v>
      </c>
      <c r="R28" s="40">
        <v>132.59999999999997</v>
      </c>
      <c r="S28" s="40">
        <v>121.79999999999997</v>
      </c>
      <c r="T28" s="40">
        <v>111</v>
      </c>
      <c r="U28" s="40">
        <v>106.07692307692308</v>
      </c>
      <c r="V28" s="40">
        <v>101.15384615384616</v>
      </c>
      <c r="W28" s="40">
        <v>96.230769230769241</v>
      </c>
      <c r="X28" s="40">
        <v>91.307692307692321</v>
      </c>
      <c r="Y28" s="40">
        <v>86.384615384615401</v>
      </c>
      <c r="Z28" s="40">
        <v>81.461538461538481</v>
      </c>
      <c r="AA28" s="40">
        <v>76.538461538461561</v>
      </c>
      <c r="AB28" s="40">
        <v>71.615384615384642</v>
      </c>
      <c r="AC28" s="40">
        <v>66.692307692307722</v>
      </c>
      <c r="AD28" s="40">
        <v>61.769230769230802</v>
      </c>
      <c r="AE28" s="40">
        <v>56.846153846153882</v>
      </c>
      <c r="AF28" s="40">
        <v>51.923076923076962</v>
      </c>
      <c r="AG28" s="40">
        <v>47</v>
      </c>
      <c r="AH28" s="40">
        <v>47</v>
      </c>
      <c r="AI28" s="40">
        <v>47</v>
      </c>
      <c r="AJ28" s="1">
        <f t="shared" ref="AJ28:AY30" si="1">AI28</f>
        <v>47</v>
      </c>
      <c r="AK28" s="1">
        <f t="shared" si="1"/>
        <v>47</v>
      </c>
      <c r="AL28" s="1">
        <f t="shared" si="1"/>
        <v>47</v>
      </c>
      <c r="AM28" s="1">
        <f t="shared" si="1"/>
        <v>47</v>
      </c>
      <c r="AN28" s="1">
        <f t="shared" si="1"/>
        <v>47</v>
      </c>
      <c r="AO28" s="1">
        <f t="shared" si="1"/>
        <v>47</v>
      </c>
      <c r="AP28" s="1">
        <f t="shared" si="1"/>
        <v>47</v>
      </c>
      <c r="AQ28" s="1">
        <f t="shared" si="1"/>
        <v>47</v>
      </c>
      <c r="AR28" s="1">
        <f t="shared" si="1"/>
        <v>47</v>
      </c>
      <c r="AS28" s="1">
        <f t="shared" si="1"/>
        <v>47</v>
      </c>
      <c r="AT28" s="1">
        <f t="shared" si="1"/>
        <v>47</v>
      </c>
      <c r="AU28" s="1">
        <f t="shared" si="1"/>
        <v>47</v>
      </c>
      <c r="AV28" s="1">
        <f t="shared" si="1"/>
        <v>47</v>
      </c>
      <c r="AW28" s="1">
        <f t="shared" si="1"/>
        <v>47</v>
      </c>
      <c r="AX28" s="1">
        <f t="shared" si="1"/>
        <v>47</v>
      </c>
      <c r="AY28" s="1">
        <f t="shared" si="1"/>
        <v>47</v>
      </c>
      <c r="AZ28" s="1">
        <f t="shared" si="0"/>
        <v>47</v>
      </c>
      <c r="BA28" s="1">
        <f t="shared" si="0"/>
        <v>47</v>
      </c>
    </row>
    <row r="29" spans="1:53" x14ac:dyDescent="0.25">
      <c r="B29" t="s">
        <v>325</v>
      </c>
      <c r="C29" s="40">
        <v>224</v>
      </c>
      <c r="D29" s="40">
        <v>224</v>
      </c>
      <c r="E29" s="40">
        <v>224</v>
      </c>
      <c r="F29" s="40">
        <v>224</v>
      </c>
      <c r="G29" s="40">
        <v>224</v>
      </c>
      <c r="H29" s="40">
        <v>224</v>
      </c>
      <c r="I29" s="40">
        <v>224</v>
      </c>
      <c r="J29" s="40">
        <v>224</v>
      </c>
      <c r="K29" s="40">
        <v>224</v>
      </c>
      <c r="L29" s="40">
        <v>224</v>
      </c>
      <c r="M29" s="40">
        <v>224</v>
      </c>
      <c r="N29" s="40">
        <v>224</v>
      </c>
      <c r="O29" s="40">
        <v>224</v>
      </c>
      <c r="P29" s="40">
        <v>224</v>
      </c>
      <c r="Q29" s="40">
        <v>224</v>
      </c>
      <c r="R29" s="40">
        <v>224</v>
      </c>
      <c r="S29" s="40">
        <v>224</v>
      </c>
      <c r="T29" s="40">
        <v>224</v>
      </c>
      <c r="U29" s="40">
        <v>224</v>
      </c>
      <c r="V29" s="40">
        <v>224</v>
      </c>
      <c r="W29" s="40">
        <v>224</v>
      </c>
      <c r="X29" s="40">
        <v>224</v>
      </c>
      <c r="Y29" s="40">
        <v>224</v>
      </c>
      <c r="Z29" s="40">
        <v>224</v>
      </c>
      <c r="AA29" s="40">
        <v>224</v>
      </c>
      <c r="AB29" s="40">
        <v>224</v>
      </c>
      <c r="AC29" s="40">
        <v>224</v>
      </c>
      <c r="AD29" s="40">
        <v>224</v>
      </c>
      <c r="AE29" s="40">
        <v>224</v>
      </c>
      <c r="AF29" s="40">
        <v>224</v>
      </c>
      <c r="AG29" s="40">
        <v>224</v>
      </c>
      <c r="AH29" s="40">
        <v>224</v>
      </c>
      <c r="AI29" s="40">
        <v>224</v>
      </c>
      <c r="AJ29" s="1">
        <f t="shared" si="1"/>
        <v>224</v>
      </c>
      <c r="AK29" s="1">
        <f t="shared" si="0"/>
        <v>224</v>
      </c>
      <c r="AL29" s="1">
        <f t="shared" si="0"/>
        <v>224</v>
      </c>
      <c r="AM29" s="1">
        <f t="shared" si="0"/>
        <v>224</v>
      </c>
      <c r="AN29" s="1">
        <f t="shared" si="0"/>
        <v>224</v>
      </c>
      <c r="AO29" s="1">
        <f t="shared" si="0"/>
        <v>224</v>
      </c>
      <c r="AP29" s="1">
        <f t="shared" si="0"/>
        <v>224</v>
      </c>
      <c r="AQ29" s="1">
        <f t="shared" si="0"/>
        <v>224</v>
      </c>
      <c r="AR29" s="1">
        <f t="shared" si="0"/>
        <v>224</v>
      </c>
      <c r="AS29" s="1">
        <f t="shared" si="0"/>
        <v>224</v>
      </c>
      <c r="AT29" s="1">
        <f t="shared" si="0"/>
        <v>224</v>
      </c>
      <c r="AU29" s="1">
        <f t="shared" si="0"/>
        <v>224</v>
      </c>
      <c r="AV29" s="1">
        <f t="shared" si="0"/>
        <v>224</v>
      </c>
      <c r="AW29" s="1">
        <f t="shared" si="0"/>
        <v>224</v>
      </c>
      <c r="AX29" s="1">
        <f t="shared" si="0"/>
        <v>224</v>
      </c>
      <c r="AY29" s="1">
        <f t="shared" si="0"/>
        <v>224</v>
      </c>
      <c r="AZ29" s="1">
        <f t="shared" si="0"/>
        <v>224</v>
      </c>
      <c r="BA29" s="1">
        <f t="shared" si="0"/>
        <v>224</v>
      </c>
    </row>
    <row r="30" spans="1:53" x14ac:dyDescent="0.25">
      <c r="A30" s="4"/>
      <c r="B30" s="4" t="s">
        <v>326</v>
      </c>
      <c r="C30" s="64">
        <v>184</v>
      </c>
      <c r="D30" s="64">
        <v>184</v>
      </c>
      <c r="E30" s="64">
        <v>184</v>
      </c>
      <c r="F30" s="64">
        <v>184</v>
      </c>
      <c r="G30" s="64">
        <v>184</v>
      </c>
      <c r="H30" s="64">
        <v>184</v>
      </c>
      <c r="I30" s="64">
        <v>184</v>
      </c>
      <c r="J30" s="64">
        <v>184</v>
      </c>
      <c r="K30" s="64">
        <v>184</v>
      </c>
      <c r="L30" s="64">
        <v>184</v>
      </c>
      <c r="M30" s="64">
        <v>184</v>
      </c>
      <c r="N30" s="64">
        <v>184</v>
      </c>
      <c r="O30" s="64">
        <v>184</v>
      </c>
      <c r="P30" s="64">
        <v>184</v>
      </c>
      <c r="Q30" s="64">
        <v>184</v>
      </c>
      <c r="R30" s="64">
        <v>184</v>
      </c>
      <c r="S30" s="64">
        <v>184</v>
      </c>
      <c r="T30" s="64">
        <v>184</v>
      </c>
      <c r="U30" s="64">
        <v>184</v>
      </c>
      <c r="V30" s="64">
        <v>184</v>
      </c>
      <c r="W30" s="64">
        <v>184</v>
      </c>
      <c r="X30" s="64">
        <v>184</v>
      </c>
      <c r="Y30" s="64">
        <v>184</v>
      </c>
      <c r="Z30" s="64">
        <v>184</v>
      </c>
      <c r="AA30" s="64">
        <v>184</v>
      </c>
      <c r="AB30" s="64">
        <v>184</v>
      </c>
      <c r="AC30" s="64">
        <v>184</v>
      </c>
      <c r="AD30" s="64">
        <v>184</v>
      </c>
      <c r="AE30" s="64">
        <v>184</v>
      </c>
      <c r="AF30" s="64">
        <v>184</v>
      </c>
      <c r="AG30" s="64">
        <v>184</v>
      </c>
      <c r="AH30" s="64">
        <v>184</v>
      </c>
      <c r="AI30" s="64">
        <v>184</v>
      </c>
      <c r="AJ30" s="65">
        <f t="shared" si="1"/>
        <v>184</v>
      </c>
      <c r="AK30" s="65">
        <f t="shared" si="0"/>
        <v>184</v>
      </c>
      <c r="AL30" s="65">
        <f t="shared" si="0"/>
        <v>184</v>
      </c>
      <c r="AM30" s="65">
        <f t="shared" si="0"/>
        <v>184</v>
      </c>
      <c r="AN30" s="65">
        <f t="shared" si="0"/>
        <v>184</v>
      </c>
      <c r="AO30" s="65">
        <f t="shared" si="0"/>
        <v>184</v>
      </c>
      <c r="AP30" s="65">
        <f t="shared" si="0"/>
        <v>184</v>
      </c>
      <c r="AQ30" s="65">
        <f t="shared" si="0"/>
        <v>184</v>
      </c>
      <c r="AR30" s="65">
        <f t="shared" si="0"/>
        <v>184</v>
      </c>
      <c r="AS30" s="65">
        <f t="shared" si="0"/>
        <v>184</v>
      </c>
      <c r="AT30" s="65">
        <f t="shared" si="0"/>
        <v>184</v>
      </c>
      <c r="AU30" s="65">
        <f t="shared" si="0"/>
        <v>184</v>
      </c>
      <c r="AV30" s="65">
        <f t="shared" si="0"/>
        <v>184</v>
      </c>
      <c r="AW30" s="65">
        <f t="shared" si="0"/>
        <v>184</v>
      </c>
      <c r="AX30" s="65">
        <f t="shared" si="0"/>
        <v>184</v>
      </c>
      <c r="AY30" s="65">
        <f t="shared" si="0"/>
        <v>184</v>
      </c>
      <c r="AZ30" s="65">
        <f t="shared" si="0"/>
        <v>184</v>
      </c>
      <c r="BA30" s="65">
        <f t="shared" si="0"/>
        <v>184</v>
      </c>
    </row>
    <row r="32" spans="1:53" x14ac:dyDescent="0.25">
      <c r="A32" t="s">
        <v>128</v>
      </c>
      <c r="B32" t="s">
        <v>181</v>
      </c>
    </row>
    <row r="33" spans="1:53" x14ac:dyDescent="0.25">
      <c r="B33" t="s">
        <v>322</v>
      </c>
    </row>
    <row r="34" spans="1:53" x14ac:dyDescent="0.25">
      <c r="B34" t="s">
        <v>303</v>
      </c>
    </row>
    <row r="36" spans="1:53" x14ac:dyDescent="0.25">
      <c r="A36" t="s">
        <v>129</v>
      </c>
      <c r="B36" t="s">
        <v>195</v>
      </c>
    </row>
    <row r="37" spans="1:53" x14ac:dyDescent="0.25">
      <c r="B37" t="s">
        <v>162</v>
      </c>
    </row>
    <row r="38" spans="1:53" x14ac:dyDescent="0.25">
      <c r="B38" t="s">
        <v>196</v>
      </c>
    </row>
    <row r="39" spans="1:53" x14ac:dyDescent="0.25">
      <c r="B39" t="s">
        <v>197</v>
      </c>
    </row>
    <row r="40" spans="1:53" x14ac:dyDescent="0.25">
      <c r="B40" t="s">
        <v>198</v>
      </c>
    </row>
    <row r="41" spans="1:53" x14ac:dyDescent="0.25">
      <c r="B41" t="s">
        <v>199</v>
      </c>
    </row>
    <row r="42" spans="1:53" x14ac:dyDescent="0.25">
      <c r="B42" t="s">
        <v>304</v>
      </c>
    </row>
    <row r="44" spans="1:53" ht="16.5" x14ac:dyDescent="0.3">
      <c r="B44" s="59"/>
      <c r="C44" s="59"/>
      <c r="D44" s="59"/>
      <c r="E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69"/>
      <c r="AV44" s="70"/>
      <c r="AW44" s="70"/>
      <c r="AX44" s="70"/>
      <c r="AY44" s="70"/>
      <c r="AZ44" s="70"/>
    </row>
    <row r="45" spans="1:53" ht="16.5" x14ac:dyDescent="0.3"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7"/>
  <sheetViews>
    <sheetView workbookViewId="0">
      <selection activeCell="A3" sqref="A3"/>
    </sheetView>
  </sheetViews>
  <sheetFormatPr defaultRowHeight="15" x14ac:dyDescent="0.25"/>
  <cols>
    <col min="1" max="1" width="29" customWidth="1"/>
    <col min="2" max="2" width="9.5703125" customWidth="1"/>
    <col min="3" max="3" width="8.5703125" hidden="1" customWidth="1"/>
    <col min="4" max="4" width="9.140625" hidden="1" customWidth="1"/>
    <col min="5" max="6" width="9.42578125" hidden="1" customWidth="1"/>
    <col min="7" max="7" width="9.42578125" customWidth="1"/>
    <col min="8" max="8" width="8.85546875" hidden="1" customWidth="1"/>
    <col min="9" max="9" width="9" hidden="1" customWidth="1"/>
    <col min="10" max="11" width="8.85546875" hidden="1" customWidth="1"/>
    <col min="12" max="12" width="9.42578125" customWidth="1"/>
    <col min="13" max="13" width="9.42578125" hidden="1" customWidth="1"/>
    <col min="14" max="14" width="9" hidden="1" customWidth="1"/>
    <col min="15" max="16" width="8.85546875" hidden="1" customWidth="1"/>
    <col min="17" max="17" width="9.140625" customWidth="1"/>
    <col min="18" max="19" width="9.42578125" hidden="1" customWidth="1"/>
    <col min="20" max="20" width="8.42578125" hidden="1" customWidth="1"/>
    <col min="21" max="21" width="8.85546875" hidden="1" customWidth="1"/>
    <col min="22" max="22" width="9.140625" customWidth="1"/>
    <col min="23" max="23" width="8.5703125" hidden="1" customWidth="1"/>
    <col min="24" max="24" width="9.42578125" hidden="1" customWidth="1"/>
    <col min="25" max="25" width="8.5703125" hidden="1" customWidth="1"/>
    <col min="26" max="26" width="8.42578125" hidden="1" customWidth="1"/>
    <col min="27" max="27" width="9.140625" customWidth="1"/>
    <col min="28" max="28" width="9.140625" hidden="1" customWidth="1"/>
    <col min="29" max="31" width="0" hidden="1" customWidth="1"/>
  </cols>
  <sheetData>
    <row r="1" spans="1:52" ht="18.75" x14ac:dyDescent="0.3">
      <c r="A1" s="11" t="s">
        <v>264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52" ht="16.5" x14ac:dyDescent="0.3">
      <c r="A2" s="12" t="s">
        <v>313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52" ht="16.5" x14ac:dyDescent="0.3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52" ht="16.5" x14ac:dyDescent="0.3">
      <c r="A4" s="12" t="s">
        <v>305</v>
      </c>
    </row>
    <row r="5" spans="1:52" ht="16.5" x14ac:dyDescent="0.3">
      <c r="A5" s="12"/>
    </row>
    <row r="6" spans="1:52" s="3" customFormat="1" x14ac:dyDescent="0.25">
      <c r="A6" s="2" t="s">
        <v>265</v>
      </c>
      <c r="B6" s="13">
        <v>1990</v>
      </c>
      <c r="C6" s="13">
        <v>1991</v>
      </c>
      <c r="D6" s="13">
        <v>1992</v>
      </c>
      <c r="E6" s="13">
        <v>1993</v>
      </c>
      <c r="F6" s="13">
        <v>1994</v>
      </c>
      <c r="G6" s="13">
        <v>1995</v>
      </c>
      <c r="H6" s="13">
        <v>1996</v>
      </c>
      <c r="I6" s="13">
        <v>1997</v>
      </c>
      <c r="J6" s="13">
        <v>1998</v>
      </c>
      <c r="K6" s="13">
        <v>1999</v>
      </c>
      <c r="L6" s="13">
        <v>2000</v>
      </c>
      <c r="M6" s="13">
        <v>2001</v>
      </c>
      <c r="N6" s="13">
        <v>2002</v>
      </c>
      <c r="O6" s="13">
        <v>2003</v>
      </c>
      <c r="P6" s="13">
        <v>2004</v>
      </c>
      <c r="Q6" s="13">
        <v>2005</v>
      </c>
      <c r="R6" s="13">
        <v>2006</v>
      </c>
      <c r="S6" s="13">
        <v>2007</v>
      </c>
      <c r="T6" s="13">
        <v>2008</v>
      </c>
      <c r="U6" s="13">
        <v>2009</v>
      </c>
      <c r="V6" s="13">
        <v>2010</v>
      </c>
      <c r="W6" s="13">
        <v>2011</v>
      </c>
      <c r="X6" s="13">
        <v>2012</v>
      </c>
      <c r="Y6" s="13">
        <v>2013</v>
      </c>
      <c r="Z6" s="13">
        <v>2014</v>
      </c>
      <c r="AA6" s="13">
        <v>2015</v>
      </c>
      <c r="AB6" s="13">
        <v>2016</v>
      </c>
      <c r="AC6" s="13">
        <v>2017</v>
      </c>
      <c r="AD6" s="13">
        <v>2018</v>
      </c>
      <c r="AE6" s="13">
        <v>2019</v>
      </c>
      <c r="AF6" s="13">
        <v>2020</v>
      </c>
      <c r="AG6" s="13">
        <v>2021</v>
      </c>
      <c r="AH6" s="13">
        <v>2022</v>
      </c>
      <c r="AI6" s="2">
        <v>2023</v>
      </c>
      <c r="AJ6" s="2">
        <v>2024</v>
      </c>
      <c r="AK6" s="2">
        <v>2025</v>
      </c>
      <c r="AL6" s="2">
        <v>2026</v>
      </c>
      <c r="AM6" s="2">
        <v>2027</v>
      </c>
      <c r="AN6" s="2">
        <v>2028</v>
      </c>
      <c r="AO6" s="2">
        <v>2029</v>
      </c>
      <c r="AP6" s="2">
        <v>2030</v>
      </c>
      <c r="AQ6" s="2">
        <v>2031</v>
      </c>
      <c r="AR6" s="2">
        <v>2032</v>
      </c>
      <c r="AS6" s="2">
        <v>2033</v>
      </c>
      <c r="AT6" s="2">
        <v>2034</v>
      </c>
      <c r="AU6" s="2">
        <v>2035</v>
      </c>
      <c r="AV6" s="2">
        <v>2036</v>
      </c>
      <c r="AW6" s="2">
        <v>2037</v>
      </c>
      <c r="AX6" s="2">
        <v>2038</v>
      </c>
      <c r="AY6" s="2">
        <v>2039</v>
      </c>
      <c r="AZ6" s="2">
        <v>2040</v>
      </c>
    </row>
    <row r="7" spans="1:52" x14ac:dyDescent="0.25">
      <c r="A7" s="84" t="s">
        <v>260</v>
      </c>
      <c r="B7" s="80">
        <v>400.4</v>
      </c>
      <c r="C7" s="80">
        <v>394.9</v>
      </c>
      <c r="D7" s="80">
        <v>369.5</v>
      </c>
      <c r="E7" s="80">
        <v>332.9</v>
      </c>
      <c r="F7" s="80">
        <v>326.2</v>
      </c>
      <c r="G7" s="80">
        <v>315.89999999999998</v>
      </c>
      <c r="H7" s="80">
        <v>290.84500000000003</v>
      </c>
      <c r="I7" s="80">
        <v>287.60000000000002</v>
      </c>
      <c r="J7" s="80">
        <v>283.2</v>
      </c>
      <c r="K7" s="80">
        <v>262.72399999999999</v>
      </c>
      <c r="L7" s="80">
        <v>251.464</v>
      </c>
      <c r="M7" s="80">
        <v>233.68299999999999</v>
      </c>
      <c r="N7" s="80">
        <v>210.803</v>
      </c>
      <c r="O7" s="80">
        <v>201.214</v>
      </c>
      <c r="P7" s="80">
        <v>206.73599999999999</v>
      </c>
      <c r="Q7" s="80">
        <v>206.25200000000001</v>
      </c>
      <c r="R7" s="80">
        <v>191.755</v>
      </c>
      <c r="S7" s="80">
        <v>194.59800000000001</v>
      </c>
      <c r="T7" s="80">
        <v>220.40100000000001</v>
      </c>
      <c r="U7" s="80">
        <v>210.2492</v>
      </c>
      <c r="V7" s="80">
        <v>198.89080000000001</v>
      </c>
      <c r="W7" s="80">
        <v>204.59899999999999</v>
      </c>
      <c r="X7" s="80">
        <v>198.23759999999999</v>
      </c>
      <c r="Y7" s="80">
        <v>199.80080000000001</v>
      </c>
      <c r="Z7" s="80">
        <v>203.9153</v>
      </c>
      <c r="AA7" s="80">
        <v>210.92080000000001</v>
      </c>
      <c r="AB7" s="80">
        <v>242.53110000000001</v>
      </c>
      <c r="AC7" s="80">
        <v>248.68799999999999</v>
      </c>
      <c r="AD7" s="80">
        <v>224.184</v>
      </c>
      <c r="AE7" s="80">
        <v>234.827</v>
      </c>
      <c r="AF7" s="80">
        <v>251.86680000000001</v>
      </c>
      <c r="AG7" s="80">
        <v>228.61099999999999</v>
      </c>
      <c r="AH7" s="80">
        <v>238.846</v>
      </c>
      <c r="AI7" s="81">
        <v>228.5907</v>
      </c>
      <c r="AJ7" s="81">
        <v>225.8552</v>
      </c>
      <c r="AK7" s="81">
        <v>223.76660000000001</v>
      </c>
      <c r="AL7" s="81">
        <v>222.4391</v>
      </c>
      <c r="AM7" s="81">
        <v>220.69229999999999</v>
      </c>
      <c r="AN7" s="81">
        <v>216.8904</v>
      </c>
      <c r="AO7" s="81">
        <v>216.1294</v>
      </c>
      <c r="AP7" s="81">
        <v>215.7002</v>
      </c>
      <c r="AQ7" s="81">
        <v>215.86150000000001</v>
      </c>
      <c r="AR7" s="81">
        <v>216.23390000000001</v>
      </c>
      <c r="AS7" s="81">
        <v>216.98429999999999</v>
      </c>
      <c r="AT7" s="81">
        <v>217.6985</v>
      </c>
      <c r="AU7" s="81">
        <v>218.43690000000001</v>
      </c>
      <c r="AV7" s="81">
        <v>219.04990000000001</v>
      </c>
      <c r="AW7" s="81">
        <v>219.6217</v>
      </c>
      <c r="AX7" s="81">
        <v>220.58199999999999</v>
      </c>
      <c r="AY7" s="81">
        <v>221.2415</v>
      </c>
      <c r="AZ7" s="81">
        <v>222.04230000000001</v>
      </c>
    </row>
    <row r="8" spans="1:52" x14ac:dyDescent="0.25">
      <c r="A8" t="s">
        <v>261</v>
      </c>
      <c r="B8" s="40">
        <v>208.61840000000001</v>
      </c>
      <c r="C8" s="40">
        <v>207.98240000000001</v>
      </c>
      <c r="D8" s="40">
        <v>208.8245</v>
      </c>
      <c r="E8" s="40">
        <v>210.55510000000001</v>
      </c>
      <c r="F8" s="40">
        <v>203.01599999999999</v>
      </c>
      <c r="G8" s="40">
        <v>197.45920000000001</v>
      </c>
      <c r="H8" s="40">
        <v>197.0771</v>
      </c>
      <c r="I8" s="40">
        <v>195.7064</v>
      </c>
      <c r="J8" s="40">
        <v>199.4581</v>
      </c>
      <c r="K8" s="40">
        <v>197.2133</v>
      </c>
      <c r="L8" s="40">
        <v>195.17359999999999</v>
      </c>
      <c r="M8" s="40">
        <v>200.39359999999999</v>
      </c>
      <c r="N8" s="40">
        <v>205.81649999999999</v>
      </c>
      <c r="O8" s="40">
        <v>205.45</v>
      </c>
      <c r="P8" s="40">
        <v>209.9872</v>
      </c>
      <c r="Q8" s="40">
        <v>212.14930000000001</v>
      </c>
      <c r="R8" s="40">
        <v>205.38990000000001</v>
      </c>
      <c r="S8" s="40">
        <v>217.2328</v>
      </c>
      <c r="T8" s="40">
        <v>212.90960000000001</v>
      </c>
      <c r="U8" s="40">
        <v>208.1224</v>
      </c>
      <c r="V8" s="40">
        <v>209.2997</v>
      </c>
      <c r="W8" s="40">
        <v>208.7123</v>
      </c>
      <c r="X8" s="40">
        <v>207.8509</v>
      </c>
      <c r="Y8" s="40">
        <v>209.5744</v>
      </c>
      <c r="Z8" s="40">
        <v>210.8296</v>
      </c>
      <c r="AA8" s="40">
        <v>211.5746</v>
      </c>
      <c r="AB8" s="40">
        <v>213.4776</v>
      </c>
      <c r="AC8" s="40">
        <v>217.4006</v>
      </c>
      <c r="AD8" s="40">
        <v>220.5985</v>
      </c>
      <c r="AE8" s="40">
        <v>212.36349999999999</v>
      </c>
      <c r="AF8" s="40">
        <v>214.54939999999999</v>
      </c>
      <c r="AG8" s="40">
        <v>202.21250000000001</v>
      </c>
      <c r="AH8" s="40">
        <v>192.6181</v>
      </c>
      <c r="AI8" s="1">
        <v>184.42850000000001</v>
      </c>
      <c r="AJ8" s="1">
        <v>186.96440000000001</v>
      </c>
      <c r="AK8" s="1">
        <v>188.45490000000001</v>
      </c>
      <c r="AL8" s="1">
        <v>187.88460000000001</v>
      </c>
      <c r="AM8" s="1">
        <v>186.6688</v>
      </c>
      <c r="AN8" s="1">
        <v>185.80549999999999</v>
      </c>
      <c r="AO8" s="1">
        <v>184.48500000000001</v>
      </c>
      <c r="AP8" s="1">
        <v>183.6088</v>
      </c>
      <c r="AQ8" s="1">
        <v>182.05860000000001</v>
      </c>
      <c r="AR8" s="1">
        <v>180.54900000000001</v>
      </c>
      <c r="AS8" s="1">
        <v>179.1283</v>
      </c>
      <c r="AT8" s="1">
        <v>177.55449999999999</v>
      </c>
      <c r="AU8" s="1">
        <v>175.91419999999999</v>
      </c>
      <c r="AV8" s="1">
        <v>174.43559999999999</v>
      </c>
      <c r="AW8" s="1">
        <v>173.0608</v>
      </c>
      <c r="AX8" s="1">
        <v>171.25399999999999</v>
      </c>
      <c r="AY8" s="1">
        <v>169.87350000000001</v>
      </c>
      <c r="AZ8" s="1">
        <v>168.32740000000001</v>
      </c>
    </row>
    <row r="9" spans="1:52" x14ac:dyDescent="0.25">
      <c r="A9" t="s">
        <v>262</v>
      </c>
      <c r="B9" s="40">
        <v>3.1150000000000002</v>
      </c>
      <c r="C9" s="40">
        <v>3.2069999999999999</v>
      </c>
      <c r="D9" s="40">
        <v>3.847</v>
      </c>
      <c r="E9" s="40">
        <v>4.9349999999999996</v>
      </c>
      <c r="F9" s="40">
        <v>4.4459999999999997</v>
      </c>
      <c r="G9" s="40">
        <v>4.6349999999999998</v>
      </c>
      <c r="H9" s="40">
        <v>4.5449999999999999</v>
      </c>
      <c r="I9" s="40">
        <v>3.9729999999999999</v>
      </c>
      <c r="J9" s="40">
        <v>3.8210000000000002</v>
      </c>
      <c r="K9" s="40">
        <v>3.669</v>
      </c>
      <c r="L9" s="40">
        <v>3.625</v>
      </c>
      <c r="M9" s="40">
        <v>3.5179999999999998</v>
      </c>
      <c r="N9" s="40">
        <v>3.6</v>
      </c>
      <c r="O9" s="40">
        <v>3.488</v>
      </c>
      <c r="P9" s="40">
        <v>3.0990000000000002</v>
      </c>
      <c r="Q9" s="40">
        <v>2.71</v>
      </c>
      <c r="R9" s="40">
        <v>3.073</v>
      </c>
      <c r="S9" s="40">
        <v>3.4369999999999998</v>
      </c>
      <c r="T9" s="40">
        <v>3.8</v>
      </c>
      <c r="U9" s="40">
        <v>3.5630000000000002</v>
      </c>
      <c r="V9" s="40">
        <v>3.6219999999999999</v>
      </c>
      <c r="W9" s="40">
        <v>3.681</v>
      </c>
      <c r="X9" s="40">
        <v>3.7410000000000001</v>
      </c>
      <c r="Y9" s="40">
        <v>3.8</v>
      </c>
      <c r="Z9" s="40">
        <v>4.133</v>
      </c>
      <c r="AA9" s="40">
        <v>4.0380000000000003</v>
      </c>
      <c r="AB9" s="40">
        <v>3.99</v>
      </c>
      <c r="AC9" s="40">
        <v>3.6579999999999999</v>
      </c>
      <c r="AD9" s="40">
        <v>3.3730000000000002</v>
      </c>
      <c r="AE9" s="40">
        <v>4.18</v>
      </c>
      <c r="AF9" s="40">
        <v>4.92</v>
      </c>
      <c r="AG9" s="40">
        <v>4.9800000000000004</v>
      </c>
      <c r="AH9" s="40">
        <v>5.0599999999999996</v>
      </c>
      <c r="AI9" s="1">
        <v>4.4950000000000001</v>
      </c>
      <c r="AJ9" s="1">
        <v>4.4829999999999997</v>
      </c>
      <c r="AK9" s="1">
        <v>4.47</v>
      </c>
      <c r="AL9" s="1">
        <v>4.4530000000000003</v>
      </c>
      <c r="AM9" s="1">
        <v>4.431</v>
      </c>
      <c r="AN9" s="1">
        <v>4.4029999999999996</v>
      </c>
      <c r="AO9" s="1">
        <v>4.3789999999999996</v>
      </c>
      <c r="AP9" s="1">
        <v>4.3630000000000004</v>
      </c>
      <c r="AQ9" s="1">
        <v>4.3479999999999999</v>
      </c>
      <c r="AR9" s="1">
        <v>4.3380000000000001</v>
      </c>
      <c r="AS9" s="1">
        <v>4.335</v>
      </c>
      <c r="AT9" s="1">
        <v>4.3310000000000004</v>
      </c>
      <c r="AU9" s="1">
        <v>4.327</v>
      </c>
      <c r="AV9" s="1">
        <v>4.3239999999999998</v>
      </c>
      <c r="AW9" s="1">
        <v>4.32</v>
      </c>
      <c r="AX9" s="1">
        <v>4.3159999999999998</v>
      </c>
      <c r="AY9" s="1">
        <v>4.3129999999999997</v>
      </c>
      <c r="AZ9" s="1">
        <v>4.3090000000000002</v>
      </c>
    </row>
    <row r="10" spans="1:52" x14ac:dyDescent="0.25">
      <c r="A10" s="4" t="s">
        <v>263</v>
      </c>
      <c r="B10" s="64">
        <v>1.534</v>
      </c>
      <c r="C10" s="64">
        <v>2.738</v>
      </c>
      <c r="D10" s="64">
        <v>3.0289999999999999</v>
      </c>
      <c r="E10" s="64">
        <v>4.5259999999999998</v>
      </c>
      <c r="F10" s="64">
        <v>4.49</v>
      </c>
      <c r="G10" s="64">
        <v>4.4550000000000001</v>
      </c>
      <c r="H10" s="64">
        <v>4.641</v>
      </c>
      <c r="I10" s="64">
        <v>4.5270000000000001</v>
      </c>
      <c r="J10" s="64">
        <v>5.1239999999999997</v>
      </c>
      <c r="K10" s="64">
        <v>4.3789999999999996</v>
      </c>
      <c r="L10" s="64">
        <v>5.1639999999999997</v>
      </c>
      <c r="M10" s="64">
        <v>7.2919999999999998</v>
      </c>
      <c r="N10" s="64">
        <v>6.0650000000000004</v>
      </c>
      <c r="O10" s="64">
        <v>4.8390000000000004</v>
      </c>
      <c r="P10" s="64">
        <v>3.61</v>
      </c>
      <c r="Q10" s="64">
        <v>2.383</v>
      </c>
      <c r="R10" s="64">
        <v>2.883</v>
      </c>
      <c r="S10" s="64">
        <v>2.8170000000000002</v>
      </c>
      <c r="T10" s="64">
        <v>3.4660000000000002</v>
      </c>
      <c r="U10" s="64">
        <v>3.9809999999999999</v>
      </c>
      <c r="V10" s="64">
        <v>3.431</v>
      </c>
      <c r="W10" s="64">
        <v>3.5019999999999998</v>
      </c>
      <c r="X10" s="64">
        <v>4.3869999999999996</v>
      </c>
      <c r="Y10" s="64">
        <v>4.6280000000000001</v>
      </c>
      <c r="Z10" s="64">
        <v>4.3819999999999997</v>
      </c>
      <c r="AA10" s="64">
        <v>4.5</v>
      </c>
      <c r="AB10" s="64">
        <v>4.9779999999999998</v>
      </c>
      <c r="AC10" s="64">
        <v>5.1779999999999999</v>
      </c>
      <c r="AD10" s="64">
        <v>4.8849999999999998</v>
      </c>
      <c r="AE10" s="64">
        <v>5.7889999999999997</v>
      </c>
      <c r="AF10" s="64">
        <v>5.4370000000000003</v>
      </c>
      <c r="AG10" s="64">
        <v>5.6150000000000002</v>
      </c>
      <c r="AH10" s="64">
        <v>6.01</v>
      </c>
      <c r="AI10" s="65">
        <v>5.6769999999999996</v>
      </c>
      <c r="AJ10" s="65">
        <v>5.6740000000000004</v>
      </c>
      <c r="AK10" s="65">
        <v>5.6779999999999999</v>
      </c>
      <c r="AL10" s="65">
        <v>5.6829999999999998</v>
      </c>
      <c r="AM10" s="65">
        <v>5.6909999999999998</v>
      </c>
      <c r="AN10" s="65">
        <v>5.6710000000000003</v>
      </c>
      <c r="AO10" s="65">
        <v>5.6589999999999998</v>
      </c>
      <c r="AP10" s="65">
        <v>5.6609999999999996</v>
      </c>
      <c r="AQ10" s="65">
        <v>5.6520000000000001</v>
      </c>
      <c r="AR10" s="65">
        <v>5.641</v>
      </c>
      <c r="AS10" s="65">
        <v>5.6459999999999999</v>
      </c>
      <c r="AT10" s="65">
        <v>5.641</v>
      </c>
      <c r="AU10" s="65">
        <v>5.6369999999999996</v>
      </c>
      <c r="AV10" s="65">
        <v>5.6310000000000002</v>
      </c>
      <c r="AW10" s="65">
        <v>5.6260000000000003</v>
      </c>
      <c r="AX10" s="65">
        <v>5.6210000000000004</v>
      </c>
      <c r="AY10" s="65">
        <v>5.6159999999999997</v>
      </c>
      <c r="AZ10" s="65">
        <v>5.61</v>
      </c>
    </row>
    <row r="12" spans="1:52" x14ac:dyDescent="0.25">
      <c r="A12" t="s">
        <v>128</v>
      </c>
      <c r="B12" t="s">
        <v>306</v>
      </c>
    </row>
    <row r="13" spans="1:52" ht="16.5" x14ac:dyDescent="0.25">
      <c r="A13" s="82"/>
      <c r="B13" s="82"/>
    </row>
    <row r="14" spans="1:52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2:52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Z15"/>
  <sheetViews>
    <sheetView workbookViewId="0">
      <selection activeCell="A3" sqref="A3"/>
    </sheetView>
  </sheetViews>
  <sheetFormatPr defaultRowHeight="15" x14ac:dyDescent="0.25"/>
  <cols>
    <col min="1" max="1" width="21.42578125" customWidth="1"/>
    <col min="3" max="3" width="8.5703125" hidden="1" customWidth="1"/>
    <col min="4" max="4" width="8.85546875" hidden="1" customWidth="1"/>
    <col min="5" max="5" width="10" hidden="1" customWidth="1"/>
    <col min="6" max="6" width="9.5703125" hidden="1" customWidth="1"/>
    <col min="8" max="8" width="10.140625" hidden="1" customWidth="1"/>
    <col min="9" max="9" width="9.42578125" hidden="1" customWidth="1"/>
    <col min="10" max="10" width="9" hidden="1" customWidth="1"/>
    <col min="11" max="11" width="9.42578125" hidden="1" customWidth="1"/>
    <col min="13" max="13" width="9.140625" hidden="1" customWidth="1"/>
    <col min="14" max="14" width="9.85546875" hidden="1" customWidth="1"/>
    <col min="15" max="15" width="9.5703125" hidden="1" customWidth="1"/>
    <col min="16" max="16" width="9.42578125" hidden="1" customWidth="1"/>
    <col min="18" max="19" width="9.5703125" hidden="1" customWidth="1"/>
    <col min="20" max="20" width="9.42578125" hidden="1" customWidth="1"/>
    <col min="21" max="21" width="9" hidden="1" customWidth="1"/>
    <col min="23" max="23" width="9.85546875" hidden="1" customWidth="1"/>
    <col min="24" max="25" width="9.140625" hidden="1" customWidth="1"/>
    <col min="26" max="26" width="8.42578125" hidden="1" customWidth="1"/>
    <col min="28" max="31" width="0" hidden="1" customWidth="1"/>
  </cols>
  <sheetData>
    <row r="1" spans="1:52" ht="18.75" x14ac:dyDescent="0.3">
      <c r="A1" s="11" t="s">
        <v>118</v>
      </c>
    </row>
    <row r="2" spans="1:52" ht="16.5" x14ac:dyDescent="0.3">
      <c r="A2" s="12" t="s">
        <v>313</v>
      </c>
    </row>
    <row r="4" spans="1:52" ht="16.5" x14ac:dyDescent="0.3">
      <c r="A4" s="12" t="s">
        <v>163</v>
      </c>
    </row>
    <row r="5" spans="1:52" ht="16.5" x14ac:dyDescent="0.3">
      <c r="A5" s="12"/>
    </row>
    <row r="6" spans="1:52" s="3" customFormat="1" x14ac:dyDescent="0.25">
      <c r="A6" s="2" t="s">
        <v>12</v>
      </c>
      <c r="B6" s="13">
        <v>1990</v>
      </c>
      <c r="C6" s="13">
        <v>1991</v>
      </c>
      <c r="D6" s="13">
        <v>1992</v>
      </c>
      <c r="E6" s="13">
        <v>1993</v>
      </c>
      <c r="F6" s="13">
        <v>1994</v>
      </c>
      <c r="G6" s="13">
        <v>1995</v>
      </c>
      <c r="H6" s="13">
        <v>1996</v>
      </c>
      <c r="I6" s="13">
        <v>1997</v>
      </c>
      <c r="J6" s="13">
        <v>1998</v>
      </c>
      <c r="K6" s="13">
        <v>1999</v>
      </c>
      <c r="L6" s="13">
        <v>2000</v>
      </c>
      <c r="M6" s="13">
        <v>2001</v>
      </c>
      <c r="N6" s="13">
        <v>2002</v>
      </c>
      <c r="O6" s="13">
        <v>2003</v>
      </c>
      <c r="P6" s="13">
        <v>2004</v>
      </c>
      <c r="Q6" s="13">
        <v>2005</v>
      </c>
      <c r="R6" s="13">
        <v>2006</v>
      </c>
      <c r="S6" s="13">
        <v>2007</v>
      </c>
      <c r="T6" s="13">
        <v>2008</v>
      </c>
      <c r="U6" s="13">
        <v>2009</v>
      </c>
      <c r="V6" s="13">
        <v>2010</v>
      </c>
      <c r="W6" s="13">
        <v>2011</v>
      </c>
      <c r="X6" s="13">
        <v>2012</v>
      </c>
      <c r="Y6" s="13">
        <v>2013</v>
      </c>
      <c r="Z6" s="13">
        <v>2014</v>
      </c>
      <c r="AA6" s="13">
        <v>2015</v>
      </c>
      <c r="AB6" s="13">
        <v>2016</v>
      </c>
      <c r="AC6" s="13">
        <v>2017</v>
      </c>
      <c r="AD6" s="13">
        <v>2018</v>
      </c>
      <c r="AE6" s="13">
        <v>2019</v>
      </c>
      <c r="AF6" s="13">
        <v>2020</v>
      </c>
      <c r="AG6" s="13">
        <v>2021</v>
      </c>
      <c r="AH6" s="13">
        <v>2022</v>
      </c>
      <c r="AI6" s="2">
        <v>2023</v>
      </c>
      <c r="AJ6" s="2">
        <v>2024</v>
      </c>
      <c r="AK6" s="2">
        <v>2025</v>
      </c>
      <c r="AL6" s="2">
        <v>2026</v>
      </c>
      <c r="AM6" s="2">
        <v>2027</v>
      </c>
      <c r="AN6" s="2">
        <v>2028</v>
      </c>
      <c r="AO6" s="2">
        <v>2029</v>
      </c>
      <c r="AP6" s="2">
        <v>2030</v>
      </c>
      <c r="AQ6" s="2">
        <v>2031</v>
      </c>
      <c r="AR6" s="2">
        <v>2032</v>
      </c>
      <c r="AS6" s="2">
        <v>2033</v>
      </c>
      <c r="AT6" s="2">
        <v>2034</v>
      </c>
      <c r="AU6" s="2">
        <v>2035</v>
      </c>
      <c r="AV6" s="2">
        <v>2036</v>
      </c>
      <c r="AW6" s="2">
        <v>2037</v>
      </c>
      <c r="AX6" s="2">
        <v>2038</v>
      </c>
      <c r="AY6" s="2">
        <v>2039</v>
      </c>
      <c r="AZ6" s="2">
        <v>2040</v>
      </c>
    </row>
    <row r="7" spans="1:52" x14ac:dyDescent="0.25">
      <c r="A7" t="s">
        <v>21</v>
      </c>
      <c r="B7" s="97">
        <v>17.923999999999999</v>
      </c>
      <c r="C7" s="97">
        <v>18.015999999999998</v>
      </c>
      <c r="D7" s="97">
        <v>18.382000000000001</v>
      </c>
      <c r="E7" s="97">
        <v>18.367999999999999</v>
      </c>
      <c r="F7" s="97">
        <v>18.387</v>
      </c>
      <c r="G7" s="97">
        <v>18.486000000000001</v>
      </c>
      <c r="H7" s="97">
        <v>18.388999999999999</v>
      </c>
      <c r="I7" s="97">
        <v>19.645</v>
      </c>
      <c r="J7" s="97">
        <v>20.826000000000001</v>
      </c>
      <c r="K7" s="97">
        <v>20.803999999999998</v>
      </c>
      <c r="L7" s="97">
        <v>21.475999999999999</v>
      </c>
      <c r="M7" s="97">
        <v>21.431000000000001</v>
      </c>
      <c r="N7" s="97">
        <v>21.664999999999999</v>
      </c>
      <c r="O7" s="97">
        <v>21.582000000000001</v>
      </c>
      <c r="P7" s="97">
        <v>21.684999999999999</v>
      </c>
      <c r="Q7" s="97">
        <v>21.24</v>
      </c>
      <c r="R7" s="97">
        <v>21.164999999999999</v>
      </c>
      <c r="S7" s="97">
        <v>21.401</v>
      </c>
      <c r="T7" s="97">
        <v>21.591000000000001</v>
      </c>
      <c r="U7" s="97">
        <v>21.376999999999999</v>
      </c>
      <c r="V7" s="97">
        <v>21.363</v>
      </c>
      <c r="W7" s="97">
        <v>21.474</v>
      </c>
      <c r="X7" s="97">
        <v>21.468</v>
      </c>
      <c r="Y7" s="97">
        <v>22.196000000000002</v>
      </c>
      <c r="Z7" s="97">
        <v>21.686</v>
      </c>
      <c r="AA7" s="97">
        <v>21.689</v>
      </c>
      <c r="AB7" s="97">
        <v>21.600999999999999</v>
      </c>
      <c r="AC7" s="97">
        <v>21.516999999999999</v>
      </c>
      <c r="AD7" s="97">
        <v>21.288</v>
      </c>
      <c r="AE7" s="97">
        <v>21.088999999999999</v>
      </c>
      <c r="AF7" s="97">
        <v>21.035</v>
      </c>
      <c r="AG7" s="97">
        <v>20.72</v>
      </c>
      <c r="AH7" s="97">
        <v>20.57</v>
      </c>
      <c r="AI7" s="95">
        <v>19.949000000000002</v>
      </c>
      <c r="AJ7" s="95">
        <v>18.898</v>
      </c>
      <c r="AK7" s="95">
        <v>17.907</v>
      </c>
      <c r="AL7" s="95">
        <v>17.306000000000001</v>
      </c>
      <c r="AM7" s="95">
        <v>16.725000000000001</v>
      </c>
      <c r="AN7" s="95">
        <v>16.149999999999999</v>
      </c>
      <c r="AO7" s="95">
        <v>15.579000000000001</v>
      </c>
      <c r="AP7" s="95">
        <v>15.007999999999999</v>
      </c>
      <c r="AQ7" s="95">
        <v>15.04</v>
      </c>
      <c r="AR7" s="95">
        <v>15.069000000000001</v>
      </c>
      <c r="AS7" s="95">
        <v>15.099</v>
      </c>
      <c r="AT7" s="95">
        <v>15.131</v>
      </c>
      <c r="AU7" s="95">
        <v>15.166</v>
      </c>
      <c r="AV7" s="95">
        <v>15.204000000000001</v>
      </c>
      <c r="AW7" s="95">
        <v>15.242000000000001</v>
      </c>
      <c r="AX7" s="95">
        <v>15.281000000000001</v>
      </c>
      <c r="AY7" s="95">
        <v>15.318</v>
      </c>
      <c r="AZ7" s="95">
        <v>15.355</v>
      </c>
    </row>
    <row r="8" spans="1:52" x14ac:dyDescent="0.25">
      <c r="A8" s="4" t="s">
        <v>1</v>
      </c>
      <c r="B8" s="57">
        <v>22.077999999999999</v>
      </c>
      <c r="C8" s="57">
        <v>22.152000000000001</v>
      </c>
      <c r="D8" s="57">
        <v>22.187999999999999</v>
      </c>
      <c r="E8" s="57">
        <v>22.021999999999998</v>
      </c>
      <c r="F8" s="57">
        <v>21.85</v>
      </c>
      <c r="G8" s="57">
        <v>21.774999999999999</v>
      </c>
      <c r="H8" s="57">
        <v>21.649000000000001</v>
      </c>
      <c r="I8" s="57">
        <v>21.559000000000001</v>
      </c>
      <c r="J8" s="57">
        <v>21.369</v>
      </c>
      <c r="K8" s="57">
        <v>21.204000000000001</v>
      </c>
      <c r="L8" s="57">
        <v>21.202000000000002</v>
      </c>
      <c r="M8" s="57">
        <v>21.045999999999999</v>
      </c>
      <c r="N8" s="57">
        <v>21.068999999999999</v>
      </c>
      <c r="O8" s="57">
        <v>21.062000000000001</v>
      </c>
      <c r="P8" s="57">
        <v>20.945</v>
      </c>
      <c r="Q8" s="57">
        <v>19.382999999999999</v>
      </c>
      <c r="R8" s="57">
        <v>19.367000000000001</v>
      </c>
      <c r="S8" s="57">
        <v>19.277999999999999</v>
      </c>
      <c r="T8" s="57">
        <v>19.047999999999998</v>
      </c>
      <c r="U8" s="57">
        <v>19.135999999999999</v>
      </c>
      <c r="V8" s="57">
        <v>19.146999999999998</v>
      </c>
      <c r="W8" s="57">
        <v>18.997</v>
      </c>
      <c r="X8" s="57">
        <v>18.838000000000001</v>
      </c>
      <c r="Y8" s="57">
        <v>18.699000000000002</v>
      </c>
      <c r="Z8" s="57">
        <v>18.603999999999999</v>
      </c>
      <c r="AA8" s="57">
        <v>18.541</v>
      </c>
      <c r="AB8" s="57">
        <v>18.327000000000002</v>
      </c>
      <c r="AC8" s="57">
        <v>17.988</v>
      </c>
      <c r="AD8" s="57">
        <v>17.876999999999999</v>
      </c>
      <c r="AE8" s="57">
        <v>17.802</v>
      </c>
      <c r="AF8" s="57">
        <v>17.754999999999999</v>
      </c>
      <c r="AG8" s="57">
        <v>17.715</v>
      </c>
      <c r="AH8" s="57">
        <v>17.707000000000001</v>
      </c>
      <c r="AI8" s="58">
        <v>12.597</v>
      </c>
      <c r="AJ8" s="58">
        <v>12.375</v>
      </c>
      <c r="AK8" s="58">
        <v>12.148999999999999</v>
      </c>
      <c r="AL8" s="58">
        <v>11.955</v>
      </c>
      <c r="AM8" s="58">
        <v>11.808999999999999</v>
      </c>
      <c r="AN8" s="58">
        <v>11.635999999999999</v>
      </c>
      <c r="AO8" s="58">
        <v>11.487</v>
      </c>
      <c r="AP8" s="58">
        <v>11.316000000000001</v>
      </c>
      <c r="AQ8" s="58">
        <v>11.186</v>
      </c>
      <c r="AR8" s="58">
        <v>11.028</v>
      </c>
      <c r="AS8" s="58">
        <v>10.901</v>
      </c>
      <c r="AT8" s="58">
        <v>10.737</v>
      </c>
      <c r="AU8" s="58">
        <v>10.605</v>
      </c>
      <c r="AV8" s="58">
        <v>10.471</v>
      </c>
      <c r="AW8" s="58">
        <v>10.316000000000001</v>
      </c>
      <c r="AX8" s="58">
        <v>10.189</v>
      </c>
      <c r="AY8" s="58">
        <v>10.053000000000001</v>
      </c>
      <c r="AZ8" s="58">
        <v>9.9570000000000007</v>
      </c>
    </row>
    <row r="10" spans="1:52" x14ac:dyDescent="0.25">
      <c r="A10" t="s">
        <v>128</v>
      </c>
      <c r="B10" t="s">
        <v>188</v>
      </c>
    </row>
    <row r="12" spans="1:52" x14ac:dyDescent="0.25">
      <c r="A12" t="s">
        <v>129</v>
      </c>
      <c r="B12" t="s">
        <v>191</v>
      </c>
    </row>
    <row r="14" spans="1:52" x14ac:dyDescent="0.25"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 x14ac:dyDescent="0.25"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7"/>
  <sheetViews>
    <sheetView workbookViewId="0">
      <selection activeCell="B16" sqref="B16"/>
    </sheetView>
  </sheetViews>
  <sheetFormatPr defaultColWidth="9.140625" defaultRowHeight="15" x14ac:dyDescent="0.25"/>
  <cols>
    <col min="2" max="2" width="121.42578125" customWidth="1"/>
  </cols>
  <sheetData>
    <row r="1" spans="1:4" x14ac:dyDescent="0.25">
      <c r="A1" t="s">
        <v>164</v>
      </c>
      <c r="B1" t="s">
        <v>15</v>
      </c>
    </row>
    <row r="2" spans="1:4" s="10" customFormat="1" ht="75" x14ac:dyDescent="0.25">
      <c r="A2" s="5">
        <v>1</v>
      </c>
      <c r="B2" s="115" t="s">
        <v>327</v>
      </c>
    </row>
    <row r="3" spans="1:4" s="5" customFormat="1" x14ac:dyDescent="0.25">
      <c r="A3" s="5">
        <v>2</v>
      </c>
      <c r="B3" s="116" t="s">
        <v>328</v>
      </c>
    </row>
    <row r="4" spans="1:4" s="5" customFormat="1" x14ac:dyDescent="0.25">
      <c r="A4" s="5">
        <v>3</v>
      </c>
      <c r="B4" s="5" t="s">
        <v>319</v>
      </c>
    </row>
    <row r="5" spans="1:4" s="5" customFormat="1" ht="30" x14ac:dyDescent="0.25">
      <c r="A5" s="5">
        <v>4</v>
      </c>
      <c r="B5" s="117" t="s">
        <v>274</v>
      </c>
    </row>
    <row r="6" spans="1:4" s="5" customFormat="1" x14ac:dyDescent="0.25">
      <c r="A6" s="5">
        <v>5</v>
      </c>
      <c r="B6" s="118" t="s">
        <v>275</v>
      </c>
    </row>
    <row r="7" spans="1:4" s="5" customFormat="1" x14ac:dyDescent="0.25">
      <c r="A7" s="5">
        <v>6</v>
      </c>
      <c r="B7" s="5" t="s">
        <v>331</v>
      </c>
    </row>
    <row r="8" spans="1:4" s="5" customFormat="1" x14ac:dyDescent="0.25">
      <c r="A8" s="5">
        <v>7</v>
      </c>
      <c r="B8" s="5" t="s">
        <v>276</v>
      </c>
    </row>
    <row r="9" spans="1:4" s="5" customFormat="1" ht="45" x14ac:dyDescent="0.25">
      <c r="A9" s="5">
        <v>8</v>
      </c>
      <c r="B9" s="119" t="s">
        <v>300</v>
      </c>
    </row>
    <row r="10" spans="1:4" s="5" customFormat="1" ht="45" x14ac:dyDescent="0.25">
      <c r="A10" s="5">
        <v>9</v>
      </c>
      <c r="B10" s="119" t="s">
        <v>301</v>
      </c>
    </row>
    <row r="11" spans="1:4" s="5" customFormat="1" ht="30" x14ac:dyDescent="0.25">
      <c r="A11" s="5">
        <v>10</v>
      </c>
      <c r="B11" s="119" t="s">
        <v>302</v>
      </c>
    </row>
    <row r="12" spans="1:4" s="5" customFormat="1" x14ac:dyDescent="0.25">
      <c r="A12" s="5">
        <v>11</v>
      </c>
      <c r="B12" s="5" t="s">
        <v>277</v>
      </c>
    </row>
    <row r="13" spans="1:4" s="5" customFormat="1" ht="30" x14ac:dyDescent="0.25">
      <c r="A13" s="5">
        <v>12</v>
      </c>
      <c r="B13" s="118" t="s">
        <v>286</v>
      </c>
    </row>
    <row r="14" spans="1:4" s="5" customFormat="1" ht="30" x14ac:dyDescent="0.25">
      <c r="A14" s="5">
        <v>13</v>
      </c>
      <c r="B14" s="118" t="s">
        <v>330</v>
      </c>
      <c r="D14" s="96"/>
    </row>
    <row r="15" spans="1:4" x14ac:dyDescent="0.25">
      <c r="A15">
        <v>14</v>
      </c>
      <c r="B15" t="s">
        <v>332</v>
      </c>
    </row>
    <row r="16" spans="1:4" x14ac:dyDescent="0.25">
      <c r="A16">
        <v>15</v>
      </c>
      <c r="B16" t="s">
        <v>336</v>
      </c>
    </row>
    <row r="17" spans="1:2" x14ac:dyDescent="0.25">
      <c r="A17" s="5">
        <v>16</v>
      </c>
      <c r="B17" t="s">
        <v>334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zoomScale="95" workbookViewId="0">
      <selection activeCell="AC1" activeCellId="5" sqref="D1:G1048576 I1:L1048576 N1:Q1048576 S1:V1048576 X1:AA1048576 AC1:AF1048576"/>
    </sheetView>
  </sheetViews>
  <sheetFormatPr defaultRowHeight="15" x14ac:dyDescent="0.25"/>
  <cols>
    <col min="1" max="1" width="14.140625" customWidth="1"/>
    <col min="2" max="2" width="35.42578125" bestFit="1" customWidth="1"/>
    <col min="3" max="3" width="81.85546875" bestFit="1" customWidth="1"/>
    <col min="4" max="5" width="0" hidden="1" customWidth="1"/>
  </cols>
  <sheetData>
    <row r="1" spans="1:5" x14ac:dyDescent="0.25">
      <c r="A1" s="2" t="s">
        <v>91</v>
      </c>
      <c r="B1" s="2" t="s">
        <v>92</v>
      </c>
      <c r="C1" s="2" t="s">
        <v>93</v>
      </c>
    </row>
    <row r="2" spans="1:5" x14ac:dyDescent="0.25">
      <c r="A2" s="71" t="str">
        <f>HYPERLINK(E2,D2)</f>
        <v>Tabel 1</v>
      </c>
      <c r="B2" t="s">
        <v>103</v>
      </c>
      <c r="C2" t="s">
        <v>311</v>
      </c>
      <c r="D2" t="s">
        <v>28</v>
      </c>
      <c r="E2" t="s">
        <v>204</v>
      </c>
    </row>
    <row r="3" spans="1:5" x14ac:dyDescent="0.25">
      <c r="A3" s="71" t="str">
        <f t="shared" ref="A3:A15" si="0">HYPERLINK(E3,D3)</f>
        <v>Tabel 2</v>
      </c>
      <c r="B3" t="s">
        <v>43</v>
      </c>
      <c r="C3" t="s">
        <v>312</v>
      </c>
      <c r="D3" t="s">
        <v>29</v>
      </c>
      <c r="E3" t="s">
        <v>205</v>
      </c>
    </row>
    <row r="4" spans="1:5" x14ac:dyDescent="0.25">
      <c r="A4" s="71" t="str">
        <f t="shared" si="0"/>
        <v>Tabel 3</v>
      </c>
      <c r="B4" t="s">
        <v>104</v>
      </c>
      <c r="C4" t="s">
        <v>105</v>
      </c>
      <c r="D4" t="s">
        <v>30</v>
      </c>
      <c r="E4" t="s">
        <v>206</v>
      </c>
    </row>
    <row r="5" spans="1:5" x14ac:dyDescent="0.25">
      <c r="A5" s="71" t="str">
        <f t="shared" si="0"/>
        <v>Tabel 4</v>
      </c>
      <c r="B5" t="s">
        <v>106</v>
      </c>
      <c r="C5" t="s">
        <v>105</v>
      </c>
      <c r="D5" t="s">
        <v>31</v>
      </c>
      <c r="E5" t="s">
        <v>207</v>
      </c>
    </row>
    <row r="6" spans="1:5" x14ac:dyDescent="0.25">
      <c r="A6" s="71" t="str">
        <f t="shared" si="0"/>
        <v>Tabel 5</v>
      </c>
      <c r="B6" t="s">
        <v>107</v>
      </c>
      <c r="C6" t="s">
        <v>105</v>
      </c>
      <c r="D6" t="s">
        <v>32</v>
      </c>
      <c r="E6" t="s">
        <v>208</v>
      </c>
    </row>
    <row r="7" spans="1:5" x14ac:dyDescent="0.25">
      <c r="A7" s="71" t="str">
        <f t="shared" si="0"/>
        <v>Tabel 6</v>
      </c>
      <c r="B7" t="s">
        <v>41</v>
      </c>
      <c r="C7" t="s">
        <v>94</v>
      </c>
      <c r="D7" t="s">
        <v>33</v>
      </c>
      <c r="E7" t="s">
        <v>209</v>
      </c>
    </row>
    <row r="8" spans="1:5" x14ac:dyDescent="0.25">
      <c r="A8" s="71" t="str">
        <f t="shared" si="0"/>
        <v>Tabel 7</v>
      </c>
      <c r="B8" t="s">
        <v>85</v>
      </c>
      <c r="C8" t="s">
        <v>95</v>
      </c>
      <c r="D8" t="s">
        <v>34</v>
      </c>
      <c r="E8" t="s">
        <v>210</v>
      </c>
    </row>
    <row r="9" spans="1:5" x14ac:dyDescent="0.25">
      <c r="A9" s="71" t="str">
        <f t="shared" si="0"/>
        <v>Tabel 8</v>
      </c>
      <c r="B9" t="s">
        <v>108</v>
      </c>
      <c r="C9" t="s">
        <v>96</v>
      </c>
      <c r="D9" t="s">
        <v>35</v>
      </c>
      <c r="E9" t="s">
        <v>211</v>
      </c>
    </row>
    <row r="10" spans="1:5" x14ac:dyDescent="0.25">
      <c r="A10" s="71" t="str">
        <f t="shared" si="0"/>
        <v>Tabel 9</v>
      </c>
      <c r="B10" t="s">
        <v>90</v>
      </c>
      <c r="C10" t="s">
        <v>109</v>
      </c>
      <c r="D10" t="s">
        <v>86</v>
      </c>
      <c r="E10" t="s">
        <v>212</v>
      </c>
    </row>
    <row r="11" spans="1:5" x14ac:dyDescent="0.25">
      <c r="A11" s="71" t="str">
        <f t="shared" si="0"/>
        <v>Tabel 10</v>
      </c>
      <c r="B11" t="s">
        <v>110</v>
      </c>
      <c r="C11" t="s">
        <v>111</v>
      </c>
      <c r="D11" t="s">
        <v>87</v>
      </c>
      <c r="E11" t="s">
        <v>213</v>
      </c>
    </row>
    <row r="12" spans="1:5" x14ac:dyDescent="0.25">
      <c r="A12" s="71" t="str">
        <f t="shared" si="0"/>
        <v>Tabel 11</v>
      </c>
      <c r="B12" t="s">
        <v>112</v>
      </c>
      <c r="C12" t="s">
        <v>113</v>
      </c>
      <c r="D12" t="s">
        <v>88</v>
      </c>
      <c r="E12" t="s">
        <v>214</v>
      </c>
    </row>
    <row r="13" spans="1:5" x14ac:dyDescent="0.25">
      <c r="A13" s="71" t="str">
        <f t="shared" si="0"/>
        <v>Tabel 12</v>
      </c>
      <c r="B13" s="5" t="s">
        <v>115</v>
      </c>
      <c r="C13" s="5" t="s">
        <v>116</v>
      </c>
      <c r="D13" t="s">
        <v>114</v>
      </c>
      <c r="E13" t="s">
        <v>215</v>
      </c>
    </row>
    <row r="14" spans="1:5" x14ac:dyDescent="0.25">
      <c r="A14" s="71" t="str">
        <f t="shared" si="0"/>
        <v>Tabel 13</v>
      </c>
      <c r="B14" t="s">
        <v>118</v>
      </c>
      <c r="C14" t="s">
        <v>119</v>
      </c>
      <c r="D14" t="s">
        <v>117</v>
      </c>
      <c r="E14" t="s">
        <v>216</v>
      </c>
    </row>
    <row r="15" spans="1:5" x14ac:dyDescent="0.25">
      <c r="A15" s="71" t="str">
        <f t="shared" si="0"/>
        <v>Reference liste</v>
      </c>
      <c r="D15" t="s">
        <v>120</v>
      </c>
      <c r="E15" t="s">
        <v>217</v>
      </c>
    </row>
    <row r="18" spans="1:1" x14ac:dyDescent="0.25">
      <c r="A18" s="3" t="s">
        <v>98</v>
      </c>
    </row>
    <row r="19" spans="1:1" x14ac:dyDescent="0.25">
      <c r="A19" t="s">
        <v>183</v>
      </c>
    </row>
    <row r="20" spans="1:1" x14ac:dyDescent="0.25">
      <c r="A20" t="s">
        <v>102</v>
      </c>
    </row>
    <row r="21" spans="1:1" x14ac:dyDescent="0.25">
      <c r="A21" t="s">
        <v>200</v>
      </c>
    </row>
    <row r="22" spans="1:1" x14ac:dyDescent="0.25">
      <c r="A22" t="s">
        <v>100</v>
      </c>
    </row>
    <row r="23" spans="1:1" x14ac:dyDescent="0.25">
      <c r="A23" t="s">
        <v>99</v>
      </c>
    </row>
    <row r="24" spans="1:1" x14ac:dyDescent="0.25">
      <c r="A24" t="s">
        <v>184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78"/>
  <sheetViews>
    <sheetView workbookViewId="0">
      <pane xSplit="2" ySplit="6" topLeftCell="C24" activePane="bottomRight" state="frozen"/>
      <selection activeCell="AC1" activeCellId="5" sqref="D1:G1048576 I1:L1048576 N1:Q1048576 S1:V1048576 X1:AA1048576 AC1:AF1048576"/>
      <selection pane="topRight" activeCell="AC1" activeCellId="5" sqref="D1:G1048576 I1:L1048576 N1:Q1048576 S1:V1048576 X1:AA1048576 AC1:AF1048576"/>
      <selection pane="bottomLeft" activeCell="AC1" activeCellId="5" sqref="D1:G1048576 I1:L1048576 N1:Q1048576 S1:V1048576 X1:AA1048576 AC1:AF1048576"/>
      <selection pane="bottomRight" activeCell="AI39" sqref="AI39"/>
    </sheetView>
  </sheetViews>
  <sheetFormatPr defaultColWidth="9.140625" defaultRowHeight="15" x14ac:dyDescent="0.25"/>
  <cols>
    <col min="1" max="2" width="26.85546875" customWidth="1"/>
    <col min="3" max="3" width="9.85546875" customWidth="1"/>
    <col min="4" max="7" width="10.140625" hidden="1" customWidth="1"/>
    <col min="8" max="8" width="10.140625" bestFit="1" customWidth="1"/>
    <col min="9" max="12" width="10.140625" hidden="1" customWidth="1"/>
    <col min="13" max="13" width="10.140625" bestFit="1" customWidth="1"/>
    <col min="14" max="17" width="10.140625" hidden="1" customWidth="1"/>
    <col min="18" max="18" width="10.140625" bestFit="1" customWidth="1"/>
    <col min="19" max="22" width="10.140625" hidden="1" customWidth="1"/>
    <col min="23" max="23" width="11.42578125" customWidth="1"/>
    <col min="24" max="27" width="9.140625" hidden="1" customWidth="1"/>
    <col min="28" max="28" width="10.85546875" customWidth="1"/>
    <col min="29" max="29" width="10.5703125" hidden="1" customWidth="1"/>
    <col min="30" max="30" width="10.42578125" hidden="1" customWidth="1"/>
    <col min="31" max="32" width="10.140625" hidden="1" customWidth="1"/>
    <col min="33" max="53" width="10.140625" bestFit="1" customWidth="1"/>
  </cols>
  <sheetData>
    <row r="1" spans="1:53" ht="18.75" x14ac:dyDescent="0.3">
      <c r="A1" s="11" t="s">
        <v>103</v>
      </c>
      <c r="B1" s="11"/>
    </row>
    <row r="2" spans="1:53" ht="18.75" x14ac:dyDescent="0.3">
      <c r="A2" s="12" t="s">
        <v>313</v>
      </c>
      <c r="B2" s="11"/>
    </row>
    <row r="3" spans="1:53" ht="18.75" x14ac:dyDescent="0.3">
      <c r="A3" s="11"/>
      <c r="B3" s="11"/>
    </row>
    <row r="4" spans="1:53" ht="16.5" x14ac:dyDescent="0.3">
      <c r="A4" s="12" t="s">
        <v>222</v>
      </c>
      <c r="B4" s="12"/>
    </row>
    <row r="6" spans="1:53" s="3" customFormat="1" x14ac:dyDescent="0.25">
      <c r="A6" s="83" t="s">
        <v>221</v>
      </c>
      <c r="B6" s="83" t="s">
        <v>12</v>
      </c>
      <c r="C6" s="13">
        <v>1990</v>
      </c>
      <c r="D6" s="13">
        <v>1991</v>
      </c>
      <c r="E6" s="13">
        <v>1992</v>
      </c>
      <c r="F6" s="13">
        <v>1993</v>
      </c>
      <c r="G6" s="13">
        <v>1994</v>
      </c>
      <c r="H6" s="13">
        <v>1995</v>
      </c>
      <c r="I6" s="13">
        <v>1996</v>
      </c>
      <c r="J6" s="13">
        <v>1997</v>
      </c>
      <c r="K6" s="13">
        <v>1998</v>
      </c>
      <c r="L6" s="13">
        <v>1999</v>
      </c>
      <c r="M6" s="13">
        <v>2000</v>
      </c>
      <c r="N6" s="13">
        <v>2001</v>
      </c>
      <c r="O6" s="13">
        <v>2002</v>
      </c>
      <c r="P6" s="13">
        <v>2003</v>
      </c>
      <c r="Q6" s="13">
        <v>2004</v>
      </c>
      <c r="R6" s="13">
        <v>2005</v>
      </c>
      <c r="S6" s="13">
        <v>2006</v>
      </c>
      <c r="T6" s="13">
        <v>2007</v>
      </c>
      <c r="U6" s="13">
        <v>2008</v>
      </c>
      <c r="V6" s="13">
        <v>2009</v>
      </c>
      <c r="W6" s="13">
        <v>2010</v>
      </c>
      <c r="X6" s="13">
        <v>2011</v>
      </c>
      <c r="Y6" s="13">
        <v>2012</v>
      </c>
      <c r="Z6" s="13">
        <v>2013</v>
      </c>
      <c r="AA6" s="13">
        <v>2014</v>
      </c>
      <c r="AB6" s="13">
        <v>2015</v>
      </c>
      <c r="AC6" s="13">
        <v>2016</v>
      </c>
      <c r="AD6" s="13">
        <v>2017</v>
      </c>
      <c r="AE6" s="13">
        <v>2018</v>
      </c>
      <c r="AF6" s="13">
        <v>2019</v>
      </c>
      <c r="AG6" s="13">
        <v>2020</v>
      </c>
      <c r="AH6" s="13">
        <v>2021</v>
      </c>
      <c r="AI6" s="13">
        <v>2022</v>
      </c>
      <c r="AJ6" s="2">
        <v>2023</v>
      </c>
      <c r="AK6" s="2">
        <v>2024</v>
      </c>
      <c r="AL6" s="2">
        <v>2025</v>
      </c>
      <c r="AM6" s="2">
        <v>2026</v>
      </c>
      <c r="AN6" s="2">
        <v>2027</v>
      </c>
      <c r="AO6" s="2">
        <v>2028</v>
      </c>
      <c r="AP6" s="2">
        <v>2029</v>
      </c>
      <c r="AQ6" s="2">
        <v>2030</v>
      </c>
      <c r="AR6" s="2">
        <v>2031</v>
      </c>
      <c r="AS6" s="2">
        <v>2032</v>
      </c>
      <c r="AT6" s="2">
        <v>2033</v>
      </c>
      <c r="AU6" s="2">
        <v>2034</v>
      </c>
      <c r="AV6" s="2">
        <v>2035</v>
      </c>
      <c r="AW6" s="2">
        <v>2036</v>
      </c>
      <c r="AX6" s="2">
        <v>2037</v>
      </c>
      <c r="AY6" s="2">
        <v>2038</v>
      </c>
      <c r="AZ6" s="2">
        <v>2039</v>
      </c>
      <c r="BA6" s="2">
        <v>2040</v>
      </c>
    </row>
    <row r="7" spans="1:53" x14ac:dyDescent="0.25">
      <c r="A7" s="5" t="s">
        <v>121</v>
      </c>
      <c r="B7" s="5" t="s">
        <v>253</v>
      </c>
      <c r="C7" s="38">
        <v>635629.05999999994</v>
      </c>
      <c r="D7" s="38">
        <v>628916.65599999996</v>
      </c>
      <c r="E7" s="38">
        <v>606562.65599999996</v>
      </c>
      <c r="F7" s="38">
        <v>611277.304</v>
      </c>
      <c r="G7" s="38">
        <v>603017.272</v>
      </c>
      <c r="H7" s="38">
        <v>609746.56400000001</v>
      </c>
      <c r="I7" s="38">
        <v>610261.79500000004</v>
      </c>
      <c r="J7" s="38">
        <v>585889.39599999995</v>
      </c>
      <c r="K7" s="38">
        <v>587433.80200000003</v>
      </c>
      <c r="L7" s="38">
        <v>561459</v>
      </c>
      <c r="M7" s="38">
        <v>558093</v>
      </c>
      <c r="N7" s="38">
        <v>547308.32400000002</v>
      </c>
      <c r="O7" s="38">
        <v>535230.55599999998</v>
      </c>
      <c r="P7" s="38">
        <v>520337.68199999997</v>
      </c>
      <c r="Q7" s="38">
        <v>492458.79599999997</v>
      </c>
      <c r="R7" s="38">
        <v>493731.875</v>
      </c>
      <c r="S7" s="38">
        <v>481494.125</v>
      </c>
      <c r="T7" s="38">
        <v>476700.576</v>
      </c>
      <c r="U7" s="38">
        <v>487114.79399999999</v>
      </c>
      <c r="V7" s="38">
        <v>490484.48800000001</v>
      </c>
      <c r="W7" s="38">
        <v>493767.538</v>
      </c>
      <c r="X7" s="38">
        <v>488818.42</v>
      </c>
      <c r="Y7" s="38">
        <v>506744.10700000002</v>
      </c>
      <c r="Z7" s="38">
        <v>500230.06</v>
      </c>
      <c r="AA7" s="38">
        <v>481049.505</v>
      </c>
      <c r="AB7" s="38">
        <v>480219.424</v>
      </c>
      <c r="AC7" s="38">
        <v>490468.83600000001</v>
      </c>
      <c r="AD7" s="38">
        <v>489092.60399999999</v>
      </c>
      <c r="AE7" s="38">
        <v>494863.77999999997</v>
      </c>
      <c r="AF7" s="38">
        <v>486176.26199999999</v>
      </c>
      <c r="AG7" s="38">
        <v>484773.02999999997</v>
      </c>
      <c r="AH7" s="38">
        <v>480128.24300000002</v>
      </c>
      <c r="AI7" s="38">
        <v>471874.71100000001</v>
      </c>
      <c r="AJ7" s="76">
        <v>404544.85</v>
      </c>
      <c r="AK7" s="76">
        <v>404177.52500000002</v>
      </c>
      <c r="AL7" s="76">
        <v>394293.90899999999</v>
      </c>
      <c r="AM7" s="76">
        <v>386622.788</v>
      </c>
      <c r="AN7" s="76">
        <v>378336.61099999998</v>
      </c>
      <c r="AO7" s="76">
        <v>371178.03700000001</v>
      </c>
      <c r="AP7" s="76">
        <v>365403.34</v>
      </c>
      <c r="AQ7" s="76">
        <v>361140.65700000001</v>
      </c>
      <c r="AR7" s="76">
        <v>357885.98300000001</v>
      </c>
      <c r="AS7" s="76">
        <v>355049.88900000002</v>
      </c>
      <c r="AT7" s="76">
        <v>352153.99900000001</v>
      </c>
      <c r="AU7" s="76">
        <v>348924.95199999999</v>
      </c>
      <c r="AV7" s="76">
        <v>345362.75</v>
      </c>
      <c r="AW7" s="76">
        <v>341484.47700000001</v>
      </c>
      <c r="AX7" s="76">
        <v>337512.23800000001</v>
      </c>
      <c r="AY7" s="76">
        <v>333497.28600000002</v>
      </c>
      <c r="AZ7" s="76">
        <v>329755.69199999998</v>
      </c>
      <c r="BA7" s="76">
        <v>326090.98100000003</v>
      </c>
    </row>
    <row r="8" spans="1:53" x14ac:dyDescent="0.25">
      <c r="B8" s="5" t="s">
        <v>254</v>
      </c>
      <c r="C8" s="38">
        <v>117485.94</v>
      </c>
      <c r="D8" s="38">
        <v>112730.344</v>
      </c>
      <c r="E8" s="38">
        <v>105365.344</v>
      </c>
      <c r="F8" s="38">
        <v>102831.696</v>
      </c>
      <c r="G8" s="38">
        <v>96538.728000000003</v>
      </c>
      <c r="H8" s="38">
        <v>92726.436000000002</v>
      </c>
      <c r="I8" s="38">
        <v>90383.205000000002</v>
      </c>
      <c r="J8" s="38">
        <v>84464.604000000007</v>
      </c>
      <c r="K8" s="38">
        <v>81625.198000000004</v>
      </c>
      <c r="L8" s="38">
        <v>78738</v>
      </c>
      <c r="M8" s="38">
        <v>77425</v>
      </c>
      <c r="N8" s="38">
        <v>76049.675999999992</v>
      </c>
      <c r="O8" s="38">
        <v>74371.444000000003</v>
      </c>
      <c r="P8" s="38">
        <v>75696.317999999999</v>
      </c>
      <c r="Q8" s="38">
        <v>70995.203999999998</v>
      </c>
      <c r="R8" s="38">
        <v>70533.125</v>
      </c>
      <c r="S8" s="38">
        <v>68784.875</v>
      </c>
      <c r="T8" s="38">
        <v>68723.423999999999</v>
      </c>
      <c r="U8" s="38">
        <v>70863.206000000006</v>
      </c>
      <c r="V8" s="38">
        <v>72643.512000000002</v>
      </c>
      <c r="W8" s="38">
        <v>74434.462</v>
      </c>
      <c r="X8" s="38">
        <v>76289.58</v>
      </c>
      <c r="Y8" s="38">
        <v>80444.893000000011</v>
      </c>
      <c r="Z8" s="38">
        <v>82109.939999999988</v>
      </c>
      <c r="AA8" s="38">
        <v>81581.494999999995</v>
      </c>
      <c r="AB8" s="38">
        <v>80784.576000000015</v>
      </c>
      <c r="AC8" s="38">
        <v>81173.16399999999</v>
      </c>
      <c r="AD8" s="38">
        <v>80945.395999999993</v>
      </c>
      <c r="AE8" s="38">
        <v>80559.22</v>
      </c>
      <c r="AF8" s="38">
        <v>80462.737999999998</v>
      </c>
      <c r="AG8" s="38">
        <v>82212.97</v>
      </c>
      <c r="AH8" s="38">
        <v>84064.756999999998</v>
      </c>
      <c r="AI8" s="38">
        <v>85238.289000000004</v>
      </c>
      <c r="AJ8" s="6">
        <v>69025.149999999994</v>
      </c>
      <c r="AK8" s="6">
        <v>68962.475000000006</v>
      </c>
      <c r="AL8" s="6">
        <v>67276.091</v>
      </c>
      <c r="AM8" s="6">
        <v>65967.212</v>
      </c>
      <c r="AN8" s="6">
        <v>64553.389000000003</v>
      </c>
      <c r="AO8" s="6">
        <v>63331.963000000003</v>
      </c>
      <c r="AP8" s="6">
        <v>62346.66</v>
      </c>
      <c r="AQ8" s="6">
        <v>61619.343000000001</v>
      </c>
      <c r="AR8" s="6">
        <v>61064.017</v>
      </c>
      <c r="AS8" s="6">
        <v>60580.110999999997</v>
      </c>
      <c r="AT8" s="6">
        <v>60086.000999999997</v>
      </c>
      <c r="AU8" s="6">
        <v>59535.048000000003</v>
      </c>
      <c r="AV8" s="6">
        <v>58927.25</v>
      </c>
      <c r="AW8" s="6">
        <v>58265.523000000001</v>
      </c>
      <c r="AX8" s="6">
        <v>57587.762000000002</v>
      </c>
      <c r="AY8" s="6">
        <v>56902.714</v>
      </c>
      <c r="AZ8" s="6">
        <v>56264.307999999997</v>
      </c>
      <c r="BA8" s="6">
        <v>55639.019</v>
      </c>
    </row>
    <row r="9" spans="1:53" x14ac:dyDescent="0.25">
      <c r="B9" s="5" t="s">
        <v>269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6">
        <v>67784.347999999998</v>
      </c>
      <c r="AK9" s="6">
        <v>68194.385999999999</v>
      </c>
      <c r="AL9" s="6">
        <v>69885.790999999997</v>
      </c>
      <c r="AM9" s="6">
        <v>73097.752999999997</v>
      </c>
      <c r="AN9" s="6">
        <v>76677.039999999994</v>
      </c>
      <c r="AO9" s="6">
        <v>79359.369000000006</v>
      </c>
      <c r="AP9" s="6">
        <v>80683.448999999993</v>
      </c>
      <c r="AQ9" s="6">
        <v>80717.619000000006</v>
      </c>
      <c r="AR9" s="6">
        <v>79786.491999999998</v>
      </c>
      <c r="AS9" s="6">
        <v>78428.241999999998</v>
      </c>
      <c r="AT9" s="6">
        <v>77163.960000000006</v>
      </c>
      <c r="AU9" s="6">
        <v>76318.256999999998</v>
      </c>
      <c r="AV9" s="6">
        <v>75985.100999999995</v>
      </c>
      <c r="AW9" s="6">
        <v>76104.695999999996</v>
      </c>
      <c r="AX9" s="6">
        <v>76497.648000000001</v>
      </c>
      <c r="AY9" s="6">
        <v>76993.111000000004</v>
      </c>
      <c r="AZ9" s="6">
        <v>77454.403000000006</v>
      </c>
      <c r="BA9" s="6">
        <v>77804.642999999996</v>
      </c>
    </row>
    <row r="10" spans="1:53" s="4" customFormat="1" x14ac:dyDescent="0.25">
      <c r="B10" s="14" t="s">
        <v>270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4">
        <v>11565.652</v>
      </c>
      <c r="AK10" s="44">
        <v>11635.614</v>
      </c>
      <c r="AL10" s="44">
        <v>11924.209000000001</v>
      </c>
      <c r="AM10" s="44">
        <v>12472.246999999999</v>
      </c>
      <c r="AN10" s="44">
        <v>13082.96</v>
      </c>
      <c r="AO10" s="44">
        <v>13540.630999999999</v>
      </c>
      <c r="AP10" s="44">
        <v>13766.550999999999</v>
      </c>
      <c r="AQ10" s="44">
        <v>13772.380999999999</v>
      </c>
      <c r="AR10" s="44">
        <v>13613.508</v>
      </c>
      <c r="AS10" s="44">
        <v>13381.758</v>
      </c>
      <c r="AT10" s="44">
        <v>13166.04</v>
      </c>
      <c r="AU10" s="44">
        <v>13021.743</v>
      </c>
      <c r="AV10" s="44">
        <v>12964.898999999999</v>
      </c>
      <c r="AW10" s="44">
        <v>12985.304</v>
      </c>
      <c r="AX10" s="44">
        <v>13052.352000000001</v>
      </c>
      <c r="AY10" s="44">
        <v>13136.888999999999</v>
      </c>
      <c r="AZ10" s="44">
        <v>13215.597</v>
      </c>
      <c r="BA10" s="44">
        <v>13275.357</v>
      </c>
    </row>
    <row r="11" spans="1:53" x14ac:dyDescent="0.25">
      <c r="A11" s="5" t="s">
        <v>36</v>
      </c>
      <c r="B11" s="5" t="s">
        <v>133</v>
      </c>
      <c r="C11" s="38">
        <v>363909.3284750157</v>
      </c>
      <c r="D11" s="38">
        <v>365466.10580310802</v>
      </c>
      <c r="E11" s="38">
        <v>383146.02706322877</v>
      </c>
      <c r="F11" s="38">
        <v>356478.51189032104</v>
      </c>
      <c r="G11" s="38">
        <v>342451.53358280729</v>
      </c>
      <c r="H11" s="38">
        <v>340314.15125945699</v>
      </c>
      <c r="I11" s="38">
        <v>327458.80450537003</v>
      </c>
      <c r="J11" s="38">
        <v>303211.60805844318</v>
      </c>
      <c r="K11" s="38">
        <v>273832.08597717772</v>
      </c>
      <c r="L11" s="38">
        <v>263340.26623274712</v>
      </c>
      <c r="M11" s="38">
        <v>250429.18700117362</v>
      </c>
      <c r="N11" s="38">
        <v>272200.5376167685</v>
      </c>
      <c r="O11" s="38">
        <v>281371.95900189877</v>
      </c>
      <c r="P11" s="38">
        <v>261415.16303956421</v>
      </c>
      <c r="Q11" s="38">
        <v>276253.75242650311</v>
      </c>
      <c r="R11" s="38">
        <v>250700.42021730507</v>
      </c>
      <c r="S11" s="38">
        <v>236278.78412672537</v>
      </c>
      <c r="T11" s="38">
        <v>257468.24500315482</v>
      </c>
      <c r="U11" s="38">
        <v>258606.97815015385</v>
      </c>
      <c r="V11" s="38">
        <v>244523.66414738656</v>
      </c>
      <c r="W11" s="38">
        <v>242901.5865128517</v>
      </c>
      <c r="X11" s="38">
        <v>258322.2846078751</v>
      </c>
      <c r="Y11" s="38">
        <v>230863.48614116973</v>
      </c>
      <c r="Z11" s="38">
        <v>230740.09904166069</v>
      </c>
      <c r="AA11" s="38">
        <v>221241.50052300486</v>
      </c>
      <c r="AB11" s="38">
        <v>226176.80378651913</v>
      </c>
      <c r="AC11" s="38">
        <v>226916.63503226591</v>
      </c>
      <c r="AD11" s="38">
        <v>229610.84374102161</v>
      </c>
      <c r="AE11" s="38">
        <v>231362.28950518221</v>
      </c>
      <c r="AF11" s="38">
        <v>219621.70119156517</v>
      </c>
      <c r="AG11" s="38">
        <v>210133.96490790031</v>
      </c>
      <c r="AH11" s="38">
        <v>204672.62816622393</v>
      </c>
      <c r="AI11" s="38">
        <v>192173.52862901334</v>
      </c>
      <c r="AJ11" s="6">
        <v>190679.739</v>
      </c>
      <c r="AK11" s="6">
        <v>189185.94899999999</v>
      </c>
      <c r="AL11" s="6">
        <v>187692.16</v>
      </c>
      <c r="AM11" s="6">
        <v>186198.37</v>
      </c>
      <c r="AN11" s="6">
        <v>184704.58</v>
      </c>
      <c r="AO11" s="6">
        <v>183210.79</v>
      </c>
      <c r="AP11" s="6">
        <v>181717.00099999999</v>
      </c>
      <c r="AQ11" s="6">
        <v>180223.21100000001</v>
      </c>
      <c r="AR11" s="6">
        <v>178881.758</v>
      </c>
      <c r="AS11" s="6">
        <v>177540.304</v>
      </c>
      <c r="AT11" s="6">
        <v>176198.851</v>
      </c>
      <c r="AU11" s="6">
        <v>174857.397</v>
      </c>
      <c r="AV11" s="6">
        <v>173515.94399999999</v>
      </c>
      <c r="AW11" s="6">
        <v>172174.49100000001</v>
      </c>
      <c r="AX11" s="6">
        <v>170833.03700000001</v>
      </c>
      <c r="AY11" s="6">
        <v>169491.584</v>
      </c>
      <c r="AZ11" s="6">
        <v>168150.13</v>
      </c>
      <c r="BA11" s="6">
        <v>166808.677</v>
      </c>
    </row>
    <row r="12" spans="1:53" x14ac:dyDescent="0.25">
      <c r="B12" s="5" t="s">
        <v>134</v>
      </c>
      <c r="C12" s="38">
        <v>59990.671524984253</v>
      </c>
      <c r="D12" s="38">
        <v>57133.894196892055</v>
      </c>
      <c r="E12" s="38">
        <v>56753.972936771184</v>
      </c>
      <c r="F12" s="38">
        <v>50121.48810967899</v>
      </c>
      <c r="G12" s="38">
        <v>45748.466417192656</v>
      </c>
      <c r="H12" s="38">
        <v>42585.848740543013</v>
      </c>
      <c r="I12" s="38">
        <v>39641.195494630003</v>
      </c>
      <c r="J12" s="38">
        <v>35188.391941556794</v>
      </c>
      <c r="K12" s="38">
        <v>30567.914022822264</v>
      </c>
      <c r="L12" s="38">
        <v>29459.733767252896</v>
      </c>
      <c r="M12" s="38">
        <v>27470.812998826364</v>
      </c>
      <c r="N12" s="38">
        <v>9799.4623832315319</v>
      </c>
      <c r="O12" s="38">
        <v>10228.040998101231</v>
      </c>
      <c r="P12" s="38">
        <v>11484.836960435849</v>
      </c>
      <c r="Q12" s="38">
        <v>10346.247573496872</v>
      </c>
      <c r="R12" s="38">
        <v>8799.5797826949201</v>
      </c>
      <c r="S12" s="38">
        <v>8921.2158732745847</v>
      </c>
      <c r="T12" s="38">
        <v>8231.754996845164</v>
      </c>
      <c r="U12" s="38">
        <v>5993.0218498462027</v>
      </c>
      <c r="V12" s="38">
        <v>5776.3358526134616</v>
      </c>
      <c r="W12" s="38">
        <v>5698.413487148302</v>
      </c>
      <c r="X12" s="38">
        <v>6077.7153921249601</v>
      </c>
      <c r="Y12" s="38">
        <v>5267.5138588303025</v>
      </c>
      <c r="Z12" s="38">
        <v>4846.9009583392826</v>
      </c>
      <c r="AA12" s="38">
        <v>3999.4994769951445</v>
      </c>
      <c r="AB12" s="38">
        <v>4363.1962134808718</v>
      </c>
      <c r="AC12" s="38">
        <v>4578.3649677340745</v>
      </c>
      <c r="AD12" s="38">
        <v>4272.1562589783816</v>
      </c>
      <c r="AE12" s="38">
        <v>3895.7104948177534</v>
      </c>
      <c r="AF12" s="38">
        <v>3524.2988084348626</v>
      </c>
      <c r="AG12" s="38">
        <v>3170.0350920996843</v>
      </c>
      <c r="AH12" s="38">
        <v>2914.3718337760583</v>
      </c>
      <c r="AI12" s="38">
        <v>3100.4713709866915</v>
      </c>
      <c r="AJ12" s="6">
        <v>3065.8789999999999</v>
      </c>
      <c r="AK12" s="6">
        <v>3031.2869999999998</v>
      </c>
      <c r="AL12" s="6">
        <v>2996.6950000000002</v>
      </c>
      <c r="AM12" s="6">
        <v>2962.1030000000001</v>
      </c>
      <c r="AN12" s="6">
        <v>2927.51</v>
      </c>
      <c r="AO12" s="6">
        <v>2892.9180000000001</v>
      </c>
      <c r="AP12" s="6">
        <v>2858.326</v>
      </c>
      <c r="AQ12" s="6">
        <v>2823.7339999999999</v>
      </c>
      <c r="AR12" s="6">
        <v>2802.7159999999999</v>
      </c>
      <c r="AS12" s="6">
        <v>2781.6979999999999</v>
      </c>
      <c r="AT12" s="6">
        <v>2760.68</v>
      </c>
      <c r="AU12" s="6">
        <v>2739.6619999999998</v>
      </c>
      <c r="AV12" s="6">
        <v>2718.6439999999998</v>
      </c>
      <c r="AW12" s="6">
        <v>2697.6260000000002</v>
      </c>
      <c r="AX12" s="6">
        <v>2676.6089999999999</v>
      </c>
      <c r="AY12" s="6">
        <v>2655.5909999999999</v>
      </c>
      <c r="AZ12" s="6">
        <v>2634.5729999999999</v>
      </c>
      <c r="BA12" s="6">
        <v>2613.5549999999998</v>
      </c>
    </row>
    <row r="13" spans="1:53" x14ac:dyDescent="0.25">
      <c r="B13" s="5" t="s">
        <v>135</v>
      </c>
      <c r="C13" s="38">
        <v>361848.97841995547</v>
      </c>
      <c r="D13" s="38">
        <v>363390.57656996208</v>
      </c>
      <c r="E13" s="38">
        <v>380707.27081004158</v>
      </c>
      <c r="F13" s="38">
        <v>354111.34026684868</v>
      </c>
      <c r="G13" s="38">
        <v>317663.05317663297</v>
      </c>
      <c r="H13" s="38">
        <v>311962.0451607976</v>
      </c>
      <c r="I13" s="38">
        <v>296416.67321474932</v>
      </c>
      <c r="J13" s="38">
        <v>276689.55250723183</v>
      </c>
      <c r="K13" s="38">
        <v>247834.23024544175</v>
      </c>
      <c r="L13" s="38">
        <v>237617.82219498561</v>
      </c>
      <c r="M13" s="38">
        <v>230513.80365203388</v>
      </c>
      <c r="N13" s="38">
        <v>254688.89218517306</v>
      </c>
      <c r="O13" s="38">
        <v>265322.6469552542</v>
      </c>
      <c r="P13" s="38">
        <v>251800.289973607</v>
      </c>
      <c r="Q13" s="38">
        <v>263780.26310472609</v>
      </c>
      <c r="R13" s="38">
        <v>240460.24396641867</v>
      </c>
      <c r="S13" s="38">
        <v>230056.9896932579</v>
      </c>
      <c r="T13" s="38">
        <v>248617.71471995654</v>
      </c>
      <c r="U13" s="38">
        <v>248631.54347267872</v>
      </c>
      <c r="V13" s="38">
        <v>237921.93618167716</v>
      </c>
      <c r="W13" s="38">
        <v>237580.01855999423</v>
      </c>
      <c r="X13" s="38">
        <v>251378.07798025821</v>
      </c>
      <c r="Y13" s="38">
        <v>221553.18864958605</v>
      </c>
      <c r="Z13" s="38">
        <v>220064.68397864923</v>
      </c>
      <c r="AA13" s="38">
        <v>212011.21663598</v>
      </c>
      <c r="AB13" s="38">
        <v>217682.94614496629</v>
      </c>
      <c r="AC13" s="38">
        <v>217836.2680703623</v>
      </c>
      <c r="AD13" s="38">
        <v>220658.40570741217</v>
      </c>
      <c r="AE13" s="38">
        <v>220902.55766927835</v>
      </c>
      <c r="AF13" s="38">
        <v>210667.98629598823</v>
      </c>
      <c r="AG13" s="38">
        <v>203327.83887863896</v>
      </c>
      <c r="AH13" s="38">
        <v>197919.20892156774</v>
      </c>
      <c r="AI13" s="38">
        <v>184473.33572676725</v>
      </c>
      <c r="AJ13" s="6">
        <v>182933.64</v>
      </c>
      <c r="AK13" s="6">
        <v>181393.94399999999</v>
      </c>
      <c r="AL13" s="6">
        <v>179854.24900000001</v>
      </c>
      <c r="AM13" s="6">
        <v>178314.55300000001</v>
      </c>
      <c r="AN13" s="6">
        <v>176774.85699999999</v>
      </c>
      <c r="AO13" s="6">
        <v>175235.16200000001</v>
      </c>
      <c r="AP13" s="6">
        <v>173695.46599999999</v>
      </c>
      <c r="AQ13" s="6">
        <v>172155.77</v>
      </c>
      <c r="AR13" s="6">
        <v>170874.36499999999</v>
      </c>
      <c r="AS13" s="6">
        <v>169592.95999999999</v>
      </c>
      <c r="AT13" s="6">
        <v>168311.55499999999</v>
      </c>
      <c r="AU13" s="6">
        <v>167030.15</v>
      </c>
      <c r="AV13" s="6">
        <v>165748.745</v>
      </c>
      <c r="AW13" s="6">
        <v>164467.34</v>
      </c>
      <c r="AX13" s="6">
        <v>163185.93400000001</v>
      </c>
      <c r="AY13" s="6">
        <v>161904.52900000001</v>
      </c>
      <c r="AZ13" s="6">
        <v>160623.12400000001</v>
      </c>
      <c r="BA13" s="6">
        <v>159341.71900000001</v>
      </c>
    </row>
    <row r="14" spans="1:53" x14ac:dyDescent="0.25">
      <c r="B14" s="5" t="s">
        <v>138</v>
      </c>
      <c r="C14" s="38">
        <v>59651.021580044493</v>
      </c>
      <c r="D14" s="38">
        <v>56809.423430037961</v>
      </c>
      <c r="E14" s="38">
        <v>56392.729189958358</v>
      </c>
      <c r="F14" s="38">
        <v>49788.659733151369</v>
      </c>
      <c r="G14" s="38">
        <v>42436.946823367012</v>
      </c>
      <c r="H14" s="38">
        <v>39037.954839202393</v>
      </c>
      <c r="I14" s="38">
        <v>35883.326785250749</v>
      </c>
      <c r="J14" s="38">
        <v>32110.447492768137</v>
      </c>
      <c r="K14" s="38">
        <v>27665.769754558256</v>
      </c>
      <c r="L14" s="38">
        <v>26582.177805014395</v>
      </c>
      <c r="M14" s="38">
        <v>25286.196347966117</v>
      </c>
      <c r="N14" s="38">
        <v>14711.107814826908</v>
      </c>
      <c r="O14" s="38">
        <v>15477.353044745776</v>
      </c>
      <c r="P14" s="38">
        <v>14099.710026393052</v>
      </c>
      <c r="Q14" s="38">
        <v>16719.736895273938</v>
      </c>
      <c r="R14" s="38">
        <v>13339.756033581327</v>
      </c>
      <c r="S14" s="38">
        <v>11443.01030674205</v>
      </c>
      <c r="T14" s="38">
        <v>13382.285280043476</v>
      </c>
      <c r="U14" s="38">
        <v>11568.45652732133</v>
      </c>
      <c r="V14" s="38">
        <v>9078.0638183228366</v>
      </c>
      <c r="W14" s="38">
        <v>7919.9814400057367</v>
      </c>
      <c r="X14" s="38">
        <v>9321.9220197418399</v>
      </c>
      <c r="Y14" s="38">
        <v>8077.8113504139501</v>
      </c>
      <c r="Z14" s="38">
        <v>8422.316021350729</v>
      </c>
      <c r="AA14" s="38">
        <v>7229.7833640200006</v>
      </c>
      <c r="AB14" s="38">
        <v>6957.053855033706</v>
      </c>
      <c r="AC14" s="38">
        <v>6958.7319296377209</v>
      </c>
      <c r="AD14" s="38">
        <v>6724.5942925877998</v>
      </c>
      <c r="AE14" s="38">
        <v>7155.4423307216375</v>
      </c>
      <c r="AF14" s="38">
        <v>6478.0137040117952</v>
      </c>
      <c r="AG14" s="38">
        <v>5476.1611213610267</v>
      </c>
      <c r="AH14" s="38">
        <v>5167.7910784322567</v>
      </c>
      <c r="AI14" s="38">
        <v>4500.6642732327837</v>
      </c>
      <c r="AJ14" s="6">
        <v>4542.9470000000001</v>
      </c>
      <c r="AK14" s="6">
        <v>4585.2290000000003</v>
      </c>
      <c r="AL14" s="6">
        <v>4627.5119999999997</v>
      </c>
      <c r="AM14" s="6">
        <v>4669.7950000000001</v>
      </c>
      <c r="AN14" s="6">
        <v>4712.0770000000002</v>
      </c>
      <c r="AO14" s="6">
        <v>4754.3599999999997</v>
      </c>
      <c r="AP14" s="6">
        <v>4796.6419999999998</v>
      </c>
      <c r="AQ14" s="6">
        <v>4838.9250000000002</v>
      </c>
      <c r="AR14" s="6">
        <v>4802.9080000000004</v>
      </c>
      <c r="AS14" s="6">
        <v>4766.8900000000003</v>
      </c>
      <c r="AT14" s="6">
        <v>4730.8720000000003</v>
      </c>
      <c r="AU14" s="6">
        <v>4694.8549999999996</v>
      </c>
      <c r="AV14" s="6">
        <v>4658.8370000000004</v>
      </c>
      <c r="AW14" s="6">
        <v>4622.82</v>
      </c>
      <c r="AX14" s="6">
        <v>4586.8019999999997</v>
      </c>
      <c r="AY14" s="6">
        <v>4550.7849999999999</v>
      </c>
      <c r="AZ14" s="6">
        <v>4514.7669999999998</v>
      </c>
      <c r="BA14" s="6">
        <v>4478.75</v>
      </c>
    </row>
    <row r="15" spans="1:53" x14ac:dyDescent="0.25">
      <c r="B15" s="5" t="s">
        <v>139</v>
      </c>
      <c r="C15" s="38">
        <v>912184.66054841341</v>
      </c>
      <c r="D15" s="38">
        <v>923017.63781961345</v>
      </c>
      <c r="E15" s="38">
        <v>920394.4094985734</v>
      </c>
      <c r="F15" s="38">
        <v>908439.58482577209</v>
      </c>
      <c r="G15" s="38">
        <v>898959.94441381143</v>
      </c>
      <c r="H15" s="38">
        <v>907371.2991202398</v>
      </c>
      <c r="I15" s="38">
        <v>908982.55616751558</v>
      </c>
      <c r="J15" s="38">
        <v>886397.02284779272</v>
      </c>
      <c r="K15" s="38">
        <v>884754.41568619094</v>
      </c>
      <c r="L15" s="38">
        <v>812415.22433349339</v>
      </c>
      <c r="M15" s="38">
        <v>783690.53232042969</v>
      </c>
      <c r="N15" s="38">
        <v>743645.47486033523</v>
      </c>
      <c r="O15" s="38">
        <v>712057.7932960894</v>
      </c>
      <c r="P15" s="38">
        <v>146346.64500000002</v>
      </c>
      <c r="Q15" s="38">
        <v>140798.09</v>
      </c>
      <c r="R15" s="38">
        <v>133963.878</v>
      </c>
      <c r="S15" s="38">
        <v>129481.065</v>
      </c>
      <c r="T15" s="38">
        <v>129763.80900000001</v>
      </c>
      <c r="U15" s="38">
        <v>135908.72400000002</v>
      </c>
      <c r="V15" s="38">
        <v>135251.454</v>
      </c>
      <c r="W15" s="38">
        <v>140151.40299999999</v>
      </c>
      <c r="X15" s="38">
        <v>141816.59700000001</v>
      </c>
      <c r="Y15" s="38">
        <v>145245.97</v>
      </c>
      <c r="Z15" s="38">
        <v>143597.14199999999</v>
      </c>
      <c r="AA15" s="38">
        <v>148402.37100000001</v>
      </c>
      <c r="AB15" s="38">
        <v>141943.95600000001</v>
      </c>
      <c r="AC15" s="38">
        <v>150580.864</v>
      </c>
      <c r="AD15" s="38">
        <v>142614.07399999999</v>
      </c>
      <c r="AE15" s="38">
        <v>146242.508</v>
      </c>
      <c r="AF15" s="38">
        <v>138479.12400000001</v>
      </c>
      <c r="AG15" s="38">
        <v>142926.875</v>
      </c>
      <c r="AH15" s="38">
        <v>146823.73199999999</v>
      </c>
      <c r="AI15" s="38">
        <v>146577.375</v>
      </c>
      <c r="AJ15" s="6">
        <v>145454.89000000001</v>
      </c>
      <c r="AK15" s="6">
        <v>144332.40400000001</v>
      </c>
      <c r="AL15" s="6">
        <v>143209.91899999999</v>
      </c>
      <c r="AM15" s="6">
        <v>142087.43400000001</v>
      </c>
      <c r="AN15" s="6">
        <v>140964.948</v>
      </c>
      <c r="AO15" s="6">
        <v>139842.46299999999</v>
      </c>
      <c r="AP15" s="6">
        <v>138719.978</v>
      </c>
      <c r="AQ15" s="6">
        <v>137597.492</v>
      </c>
      <c r="AR15" s="6">
        <v>136573.315</v>
      </c>
      <c r="AS15" s="6">
        <v>135549.13699999999</v>
      </c>
      <c r="AT15" s="6">
        <v>134524.959</v>
      </c>
      <c r="AU15" s="6">
        <v>133500.78099999999</v>
      </c>
      <c r="AV15" s="6">
        <v>132476.603</v>
      </c>
      <c r="AW15" s="6">
        <v>131452.42499999999</v>
      </c>
      <c r="AX15" s="6">
        <v>130428.247</v>
      </c>
      <c r="AY15" s="6">
        <v>129404.069</v>
      </c>
      <c r="AZ15" s="6">
        <v>128379.89200000001</v>
      </c>
      <c r="BA15" s="6">
        <v>127355.71400000001</v>
      </c>
    </row>
    <row r="16" spans="1:53" x14ac:dyDescent="0.25">
      <c r="B16" s="5" t="s">
        <v>140</v>
      </c>
      <c r="C16" s="38">
        <v>119953.15972640675</v>
      </c>
      <c r="D16" s="38">
        <v>115105.24489125583</v>
      </c>
      <c r="E16" s="38">
        <v>108753.76648526591</v>
      </c>
      <c r="F16" s="38">
        <v>101888.47060051617</v>
      </c>
      <c r="G16" s="38">
        <v>95797.937380096919</v>
      </c>
      <c r="H16" s="38">
        <v>85536.985234812877</v>
      </c>
      <c r="I16" s="38">
        <v>83287.097443732477</v>
      </c>
      <c r="J16" s="38">
        <v>82057.877306836293</v>
      </c>
      <c r="K16" s="38">
        <v>78784.829565930166</v>
      </c>
      <c r="L16" s="38">
        <v>71318.959722102387</v>
      </c>
      <c r="M16" s="38">
        <v>67743.341611524782</v>
      </c>
      <c r="N16" s="38">
        <v>68910.403326403335</v>
      </c>
      <c r="O16" s="38">
        <v>65983.309771309781</v>
      </c>
      <c r="P16" s="38">
        <v>15362.355</v>
      </c>
      <c r="Q16" s="38">
        <v>14779.91</v>
      </c>
      <c r="R16" s="38">
        <v>13899.121999999999</v>
      </c>
      <c r="S16" s="38">
        <v>13591.934999999999</v>
      </c>
      <c r="T16" s="38">
        <v>13939.191000000001</v>
      </c>
      <c r="U16" s="38">
        <v>14599.276</v>
      </c>
      <c r="V16" s="38">
        <v>15530.545999999998</v>
      </c>
      <c r="W16" s="38">
        <v>15745.597000000002</v>
      </c>
      <c r="X16" s="38">
        <v>16284.402999999998</v>
      </c>
      <c r="Y16" s="38">
        <v>17040.03</v>
      </c>
      <c r="Z16" s="38">
        <v>16488.858</v>
      </c>
      <c r="AA16" s="38">
        <v>17040.629000000001</v>
      </c>
      <c r="AB16" s="38">
        <v>16830.043999999998</v>
      </c>
      <c r="AC16" s="38">
        <v>17478.136000000002</v>
      </c>
      <c r="AD16" s="38">
        <v>16198.925999999999</v>
      </c>
      <c r="AE16" s="38">
        <v>17706.492000000002</v>
      </c>
      <c r="AF16" s="38">
        <v>18348.876</v>
      </c>
      <c r="AG16" s="38">
        <v>20418.125</v>
      </c>
      <c r="AH16" s="38">
        <v>20783.268</v>
      </c>
      <c r="AI16" s="38">
        <v>20939.625</v>
      </c>
      <c r="AJ16" s="6">
        <v>20663.143</v>
      </c>
      <c r="AK16" s="6">
        <v>20386.66</v>
      </c>
      <c r="AL16" s="6">
        <v>20110.178</v>
      </c>
      <c r="AM16" s="6">
        <v>19833.695</v>
      </c>
      <c r="AN16" s="6">
        <v>19557.213</v>
      </c>
      <c r="AO16" s="6">
        <v>19280.731</v>
      </c>
      <c r="AP16" s="6">
        <v>19004.248</v>
      </c>
      <c r="AQ16" s="6">
        <v>18727.766</v>
      </c>
      <c r="AR16" s="6">
        <v>18588.37</v>
      </c>
      <c r="AS16" s="6">
        <v>18448.973999999998</v>
      </c>
      <c r="AT16" s="6">
        <v>18309.577000000001</v>
      </c>
      <c r="AU16" s="6">
        <v>18170.181</v>
      </c>
      <c r="AV16" s="6">
        <v>18030.785</v>
      </c>
      <c r="AW16" s="6">
        <v>17891.388999999999</v>
      </c>
      <c r="AX16" s="6">
        <v>17751.992999999999</v>
      </c>
      <c r="AY16" s="6">
        <v>17612.597000000002</v>
      </c>
      <c r="AZ16" s="6">
        <v>17473.2</v>
      </c>
      <c r="BA16" s="6">
        <v>17333.804</v>
      </c>
    </row>
    <row r="17" spans="1:53" x14ac:dyDescent="0.25">
      <c r="B17" s="5" t="s">
        <v>141</v>
      </c>
      <c r="C17" s="38">
        <v>756146.17862357676</v>
      </c>
      <c r="D17" s="38">
        <v>753220.10728317488</v>
      </c>
      <c r="E17" s="38">
        <v>748548.47364589677</v>
      </c>
      <c r="F17" s="38">
        <v>748105.10351389216</v>
      </c>
      <c r="G17" s="38">
        <v>724506.79431395407</v>
      </c>
      <c r="H17" s="38">
        <v>726747.0621861422</v>
      </c>
      <c r="I17" s="38">
        <v>729101.0979900267</v>
      </c>
      <c r="J17" s="38">
        <v>715948.92795978126</v>
      </c>
      <c r="K17" s="38">
        <v>711392.12689735473</v>
      </c>
      <c r="L17" s="38">
        <v>689392.78774699511</v>
      </c>
      <c r="M17" s="38">
        <v>681047.29268904927</v>
      </c>
      <c r="N17" s="38">
        <v>722778.91619969439</v>
      </c>
      <c r="O17" s="38">
        <v>683836.64671421295</v>
      </c>
      <c r="P17" s="38">
        <v>513483.95200000005</v>
      </c>
      <c r="Q17" s="38">
        <v>483731.22000000003</v>
      </c>
      <c r="R17" s="38">
        <v>441509.52799999999</v>
      </c>
      <c r="S17" s="38">
        <v>439985.94400000002</v>
      </c>
      <c r="T17" s="38">
        <v>441620.83900000004</v>
      </c>
      <c r="U17" s="38">
        <v>442698.179</v>
      </c>
      <c r="V17" s="38">
        <v>425464.72200000001</v>
      </c>
      <c r="W17" s="38">
        <v>428864.06599999999</v>
      </c>
      <c r="X17" s="38">
        <v>430844.67600000004</v>
      </c>
      <c r="Y17" s="38">
        <v>447447.38500000001</v>
      </c>
      <c r="Z17" s="38">
        <v>467326.41600000003</v>
      </c>
      <c r="AA17" s="38">
        <v>451483.35600000003</v>
      </c>
      <c r="AB17" s="38">
        <v>445828.10399999999</v>
      </c>
      <c r="AC17" s="38">
        <v>432001.63800000004</v>
      </c>
      <c r="AD17" s="38">
        <v>426331.92499999999</v>
      </c>
      <c r="AE17" s="38">
        <v>414555.16000000003</v>
      </c>
      <c r="AF17" s="38">
        <v>407079.23100000003</v>
      </c>
      <c r="AG17" s="38">
        <v>403667.51</v>
      </c>
      <c r="AH17" s="38">
        <v>398352.65399999998</v>
      </c>
      <c r="AI17" s="38">
        <v>404833.11900000001</v>
      </c>
      <c r="AJ17" s="6">
        <v>402075.47399999999</v>
      </c>
      <c r="AK17" s="6">
        <v>399317.83</v>
      </c>
      <c r="AL17" s="6">
        <v>396560.185</v>
      </c>
      <c r="AM17" s="6">
        <v>393802.54100000003</v>
      </c>
      <c r="AN17" s="6">
        <v>391044.89600000001</v>
      </c>
      <c r="AO17" s="6">
        <v>388287.25099999999</v>
      </c>
      <c r="AP17" s="6">
        <v>385529.60700000002</v>
      </c>
      <c r="AQ17" s="6">
        <v>382771.962</v>
      </c>
      <c r="AR17" s="6">
        <v>379922.88</v>
      </c>
      <c r="AS17" s="6">
        <v>377073.79800000001</v>
      </c>
      <c r="AT17" s="6">
        <v>374224.71500000003</v>
      </c>
      <c r="AU17" s="6">
        <v>371375.63299999997</v>
      </c>
      <c r="AV17" s="6">
        <v>368526.55099999998</v>
      </c>
      <c r="AW17" s="6">
        <v>365677.46899999998</v>
      </c>
      <c r="AX17" s="6">
        <v>362828.386</v>
      </c>
      <c r="AY17" s="6">
        <v>359979.304</v>
      </c>
      <c r="AZ17" s="6">
        <v>357130.22200000001</v>
      </c>
      <c r="BA17" s="6">
        <v>354281.14</v>
      </c>
    </row>
    <row r="18" spans="1:53" x14ac:dyDescent="0.25">
      <c r="B18" s="5" t="s">
        <v>142</v>
      </c>
      <c r="C18" s="38">
        <v>133229.78346908162</v>
      </c>
      <c r="D18" s="38">
        <v>125855.92068630816</v>
      </c>
      <c r="E18" s="38">
        <v>118510.51809511764</v>
      </c>
      <c r="F18" s="38">
        <v>112423.79555087804</v>
      </c>
      <c r="G18" s="38">
        <v>103448.67031558031</v>
      </c>
      <c r="H18" s="38">
        <v>100222.78705917207</v>
      </c>
      <c r="I18" s="38">
        <v>98087.976113536555</v>
      </c>
      <c r="J18" s="38">
        <v>88805.663944673739</v>
      </c>
      <c r="K18" s="38">
        <v>84878.080263590527</v>
      </c>
      <c r="L18" s="38">
        <v>84784.441160051952</v>
      </c>
      <c r="M18" s="38">
        <v>82678.954286449589</v>
      </c>
      <c r="N18" s="38">
        <v>69415.398288347598</v>
      </c>
      <c r="O18" s="38">
        <v>65675.398288347598</v>
      </c>
      <c r="P18" s="38">
        <v>47088.048000000003</v>
      </c>
      <c r="Q18" s="38">
        <v>44936.780000000006</v>
      </c>
      <c r="R18" s="38">
        <v>41542.471999999994</v>
      </c>
      <c r="S18" s="38">
        <v>40348.056000000004</v>
      </c>
      <c r="T18" s="38">
        <v>42082.161</v>
      </c>
      <c r="U18" s="38">
        <v>42184.820999999996</v>
      </c>
      <c r="V18" s="38">
        <v>42593.277999999998</v>
      </c>
      <c r="W18" s="38">
        <v>43973.934000000001</v>
      </c>
      <c r="X18" s="38">
        <v>44701.324000000001</v>
      </c>
      <c r="Y18" s="38">
        <v>46969.614999999998</v>
      </c>
      <c r="Z18" s="38">
        <v>49627.584000000003</v>
      </c>
      <c r="AA18" s="38">
        <v>46842.644</v>
      </c>
      <c r="AB18" s="38">
        <v>46255.896000000001</v>
      </c>
      <c r="AC18" s="38">
        <v>44821.362000000001</v>
      </c>
      <c r="AD18" s="38">
        <v>44753.074999999997</v>
      </c>
      <c r="AE18" s="38">
        <v>43516.840000000004</v>
      </c>
      <c r="AF18" s="38">
        <v>46743.769</v>
      </c>
      <c r="AG18" s="38">
        <v>49891.49</v>
      </c>
      <c r="AH18" s="38">
        <v>53294.346000000005</v>
      </c>
      <c r="AI18" s="38">
        <v>55727.881000000001</v>
      </c>
      <c r="AJ18" s="6">
        <v>54639.288999999997</v>
      </c>
      <c r="AK18" s="6">
        <v>53550.697999999997</v>
      </c>
      <c r="AL18" s="6">
        <v>52462.106</v>
      </c>
      <c r="AM18" s="6">
        <v>51373.514000000003</v>
      </c>
      <c r="AN18" s="6">
        <v>50284.921999999999</v>
      </c>
      <c r="AO18" s="6">
        <v>49196.330999999998</v>
      </c>
      <c r="AP18" s="6">
        <v>48107.739000000001</v>
      </c>
      <c r="AQ18" s="6">
        <v>47019.146999999997</v>
      </c>
      <c r="AR18" s="6">
        <v>46669.17</v>
      </c>
      <c r="AS18" s="6">
        <v>46319.192999999999</v>
      </c>
      <c r="AT18" s="6">
        <v>45969.216</v>
      </c>
      <c r="AU18" s="6">
        <v>45619.239000000001</v>
      </c>
      <c r="AV18" s="6">
        <v>45269.262000000002</v>
      </c>
      <c r="AW18" s="6">
        <v>44919.285000000003</v>
      </c>
      <c r="AX18" s="6">
        <v>44569.307999999997</v>
      </c>
      <c r="AY18" s="6">
        <v>44219.330999999998</v>
      </c>
      <c r="AZ18" s="6">
        <v>43869.353999999999</v>
      </c>
      <c r="BA18" s="6">
        <v>43519.375999999997</v>
      </c>
    </row>
    <row r="19" spans="1:53" x14ac:dyDescent="0.25">
      <c r="B19" s="5" t="s">
        <v>257</v>
      </c>
      <c r="C19" s="38">
        <v>86874</v>
      </c>
      <c r="D19" s="38">
        <v>101160</v>
      </c>
      <c r="E19" s="38">
        <v>111684</v>
      </c>
      <c r="F19" s="38">
        <v>124119</v>
      </c>
      <c r="G19" s="38">
        <v>117630</v>
      </c>
      <c r="H19" s="38">
        <v>122446</v>
      </c>
      <c r="I19" s="38">
        <v>123749</v>
      </c>
      <c r="J19" s="38">
        <v>125085</v>
      </c>
      <c r="K19" s="38">
        <v>121923</v>
      </c>
      <c r="L19" s="38">
        <v>121852</v>
      </c>
      <c r="M19" s="38">
        <v>124790</v>
      </c>
      <c r="N19" s="38">
        <v>130056</v>
      </c>
      <c r="O19" s="38">
        <v>120344</v>
      </c>
      <c r="P19" s="38">
        <v>112107</v>
      </c>
      <c r="Q19" s="38">
        <v>107697</v>
      </c>
      <c r="R19" s="38">
        <v>101343</v>
      </c>
      <c r="S19" s="38">
        <v>100072</v>
      </c>
      <c r="T19" s="38">
        <v>80845.191000000006</v>
      </c>
      <c r="U19" s="38">
        <v>81778.34</v>
      </c>
      <c r="V19" s="38">
        <v>73027.493000000002</v>
      </c>
      <c r="W19" s="38">
        <v>77129.380999999994</v>
      </c>
      <c r="X19" s="38">
        <v>66107.089252119244</v>
      </c>
      <c r="Y19" s="38">
        <v>64201.879650630806</v>
      </c>
      <c r="Z19" s="38">
        <v>64373.807910328425</v>
      </c>
      <c r="AA19" s="38">
        <v>66497.53773289411</v>
      </c>
      <c r="AB19" s="38">
        <v>57719.796230289401</v>
      </c>
      <c r="AC19" s="38">
        <v>58576.844338281859</v>
      </c>
      <c r="AD19" s="38">
        <v>52883.89159898772</v>
      </c>
      <c r="AE19" s="38">
        <v>51902.623686031904</v>
      </c>
      <c r="AF19" s="38">
        <v>47597.877169225168</v>
      </c>
      <c r="AG19" s="38">
        <v>48503.750032027274</v>
      </c>
      <c r="AH19" s="38">
        <v>45852.336216395284</v>
      </c>
      <c r="AI19" s="38">
        <v>43483.818684628815</v>
      </c>
      <c r="AJ19" s="6">
        <v>41654.500999999997</v>
      </c>
      <c r="AK19" s="6">
        <v>41584.434000000001</v>
      </c>
      <c r="AL19" s="6">
        <v>41782.955999999998</v>
      </c>
      <c r="AM19" s="6">
        <v>41841.343999999997</v>
      </c>
      <c r="AN19" s="6">
        <v>41858.860999999997</v>
      </c>
      <c r="AO19" s="6">
        <v>41911.411</v>
      </c>
      <c r="AP19" s="6">
        <v>42010.671999999999</v>
      </c>
      <c r="AQ19" s="6">
        <v>42121.61</v>
      </c>
      <c r="AR19" s="6">
        <v>42244.226999999999</v>
      </c>
      <c r="AS19" s="6">
        <v>42343.487000000001</v>
      </c>
      <c r="AT19" s="6">
        <v>42355.165000000001</v>
      </c>
      <c r="AU19" s="6">
        <v>42355.165000000001</v>
      </c>
      <c r="AV19" s="6">
        <v>42361.004000000001</v>
      </c>
      <c r="AW19" s="6">
        <v>42372.682000000001</v>
      </c>
      <c r="AX19" s="6">
        <v>42396.036999999997</v>
      </c>
      <c r="AY19" s="6">
        <v>42413.553999999996</v>
      </c>
      <c r="AZ19" s="6">
        <v>42436.909</v>
      </c>
      <c r="BA19" s="6">
        <v>42454.425999999999</v>
      </c>
    </row>
    <row r="20" spans="1:53" x14ac:dyDescent="0.25">
      <c r="B20" s="5" t="s">
        <v>255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22780.755000000001</v>
      </c>
      <c r="U20" s="38">
        <v>23043.7</v>
      </c>
      <c r="V20" s="38">
        <v>20577.864999999998</v>
      </c>
      <c r="W20" s="38">
        <v>21733.704999999998</v>
      </c>
      <c r="X20" s="38">
        <v>29190.856639595579</v>
      </c>
      <c r="Y20" s="38">
        <v>29775.579795196772</v>
      </c>
      <c r="Z20" s="38">
        <v>28740.321579334195</v>
      </c>
      <c r="AA20" s="38">
        <v>32196.539310954409</v>
      </c>
      <c r="AB20" s="38">
        <v>29174.434992885817</v>
      </c>
      <c r="AC20" s="38">
        <v>30495.864527747217</v>
      </c>
      <c r="AD20" s="38">
        <v>28746.913057347945</v>
      </c>
      <c r="AE20" s="38">
        <v>29121.528263720327</v>
      </c>
      <c r="AF20" s="38">
        <v>28020.919775946251</v>
      </c>
      <c r="AG20" s="38">
        <v>29482.441923280399</v>
      </c>
      <c r="AH20" s="38">
        <v>29418.977017922738</v>
      </c>
      <c r="AI20" s="38">
        <v>27832.749477996116</v>
      </c>
      <c r="AJ20" s="6">
        <v>26661.855</v>
      </c>
      <c r="AK20" s="6">
        <v>26617.008000000002</v>
      </c>
      <c r="AL20" s="6">
        <v>26744.076000000001</v>
      </c>
      <c r="AM20" s="6">
        <v>26781.449000000001</v>
      </c>
      <c r="AN20" s="6">
        <v>26792.661</v>
      </c>
      <c r="AO20" s="6">
        <v>26826.295999999998</v>
      </c>
      <c r="AP20" s="6">
        <v>26889.83</v>
      </c>
      <c r="AQ20" s="6">
        <v>26960.839</v>
      </c>
      <c r="AR20" s="6">
        <v>27039.322</v>
      </c>
      <c r="AS20" s="6">
        <v>27102.856</v>
      </c>
      <c r="AT20" s="6">
        <v>27110.330999999998</v>
      </c>
      <c r="AU20" s="6">
        <v>27110.330999999998</v>
      </c>
      <c r="AV20" s="6">
        <v>27114.067999999999</v>
      </c>
      <c r="AW20" s="6">
        <v>27121.542000000001</v>
      </c>
      <c r="AX20" s="6">
        <v>27136.491999999998</v>
      </c>
      <c r="AY20" s="6">
        <v>27147.703000000001</v>
      </c>
      <c r="AZ20" s="6">
        <v>27162.652999999998</v>
      </c>
      <c r="BA20" s="6">
        <v>27173.865000000002</v>
      </c>
    </row>
    <row r="21" spans="1:53" x14ac:dyDescent="0.25">
      <c r="A21" s="4"/>
      <c r="B21" s="14" t="s">
        <v>256</v>
      </c>
      <c r="C21" s="43">
        <v>0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2331.0540000000001</v>
      </c>
      <c r="U21" s="43">
        <v>2357.96</v>
      </c>
      <c r="V21" s="43">
        <v>2105.6419999999998</v>
      </c>
      <c r="W21" s="43">
        <v>2223.9139999999998</v>
      </c>
      <c r="X21" s="43">
        <v>3362.0541082851746</v>
      </c>
      <c r="Y21" s="43">
        <v>3215.5405541724231</v>
      </c>
      <c r="Z21" s="43">
        <v>3866.8705103373836</v>
      </c>
      <c r="AA21" s="43">
        <v>4077.9229561514758</v>
      </c>
      <c r="AB21" s="43">
        <v>4225.7687768247897</v>
      </c>
      <c r="AC21" s="43">
        <v>4073.2911339709167</v>
      </c>
      <c r="AD21" s="43">
        <v>3683.1953436643371</v>
      </c>
      <c r="AE21" s="43">
        <v>3787.8480502477669</v>
      </c>
      <c r="AF21" s="43">
        <v>3538.203054828577</v>
      </c>
      <c r="AG21" s="43">
        <v>3596.8080446923691</v>
      </c>
      <c r="AH21" s="43">
        <v>3523.6867656820054</v>
      </c>
      <c r="AI21" s="43">
        <v>3156.4318373750534</v>
      </c>
      <c r="AJ21" s="44">
        <v>3023.6439999999998</v>
      </c>
      <c r="AK21" s="44">
        <v>3018.558</v>
      </c>
      <c r="AL21" s="44">
        <v>3032.9679999999998</v>
      </c>
      <c r="AM21" s="44">
        <v>3037.2069999999999</v>
      </c>
      <c r="AN21" s="44">
        <v>3038.4780000000001</v>
      </c>
      <c r="AO21" s="44">
        <v>3042.2930000000001</v>
      </c>
      <c r="AP21" s="44">
        <v>3049.498</v>
      </c>
      <c r="AQ21" s="44">
        <v>3057.5509999999999</v>
      </c>
      <c r="AR21" s="44">
        <v>3066.4520000000002</v>
      </c>
      <c r="AS21" s="44">
        <v>3073.6570000000002</v>
      </c>
      <c r="AT21" s="44">
        <v>3074.5039999999999</v>
      </c>
      <c r="AU21" s="44">
        <v>3074.5039999999999</v>
      </c>
      <c r="AV21" s="44">
        <v>3074.9279999999999</v>
      </c>
      <c r="AW21" s="44">
        <v>3075.7759999999998</v>
      </c>
      <c r="AX21" s="44">
        <v>3077.471</v>
      </c>
      <c r="AY21" s="44">
        <v>3078.7429999999999</v>
      </c>
      <c r="AZ21" s="44">
        <v>3080.4380000000001</v>
      </c>
      <c r="BA21" s="44">
        <v>3081.71</v>
      </c>
    </row>
    <row r="22" spans="1:53" x14ac:dyDescent="0.25">
      <c r="A22" s="5" t="s">
        <v>1</v>
      </c>
      <c r="B22" s="5" t="s">
        <v>2</v>
      </c>
      <c r="C22" s="75">
        <v>903821</v>
      </c>
      <c r="D22" s="75">
        <v>928002</v>
      </c>
      <c r="E22" s="75">
        <v>1001291</v>
      </c>
      <c r="F22" s="75">
        <v>1041004</v>
      </c>
      <c r="G22" s="75">
        <v>991562</v>
      </c>
      <c r="H22" s="75">
        <v>1015078</v>
      </c>
      <c r="I22" s="75">
        <v>1010236</v>
      </c>
      <c r="J22" s="75">
        <v>1068472</v>
      </c>
      <c r="K22" s="75">
        <v>1092038</v>
      </c>
      <c r="L22" s="75">
        <v>1060515</v>
      </c>
      <c r="M22" s="75">
        <v>1083192</v>
      </c>
      <c r="N22" s="75">
        <v>1120953</v>
      </c>
      <c r="O22" s="75">
        <v>1128055</v>
      </c>
      <c r="P22" s="75">
        <v>1148589</v>
      </c>
      <c r="Q22" s="75">
        <v>1155485</v>
      </c>
      <c r="R22" s="75">
        <v>1151481</v>
      </c>
      <c r="S22" s="75">
        <v>1127345</v>
      </c>
      <c r="T22" s="75">
        <v>1148380</v>
      </c>
      <c r="U22" s="75">
        <v>1059233</v>
      </c>
      <c r="V22" s="75">
        <v>1088140</v>
      </c>
      <c r="W22" s="75">
        <v>1116756</v>
      </c>
      <c r="X22" s="75">
        <v>1062534</v>
      </c>
      <c r="Y22" s="75">
        <v>1010516</v>
      </c>
      <c r="Z22" s="75">
        <v>976516</v>
      </c>
      <c r="AA22" s="75">
        <v>1031667</v>
      </c>
      <c r="AB22" s="75">
        <v>1033869</v>
      </c>
      <c r="AC22" s="75">
        <v>999332</v>
      </c>
      <c r="AD22" s="75">
        <v>1013668</v>
      </c>
      <c r="AE22" s="75">
        <v>1045165</v>
      </c>
      <c r="AF22" s="75">
        <v>1001010.987</v>
      </c>
      <c r="AG22" s="75">
        <v>1044347.04</v>
      </c>
      <c r="AH22" s="75">
        <v>1031390.91</v>
      </c>
      <c r="AI22" s="75">
        <v>964193.902</v>
      </c>
      <c r="AJ22" s="76">
        <v>897314.11300000001</v>
      </c>
      <c r="AK22" s="76">
        <v>910252.30299999996</v>
      </c>
      <c r="AL22" s="76">
        <v>907436.68799999997</v>
      </c>
      <c r="AM22" s="76">
        <v>902467.95600000001</v>
      </c>
      <c r="AN22" s="76">
        <v>898833.96100000001</v>
      </c>
      <c r="AO22" s="76">
        <v>893300.15700000001</v>
      </c>
      <c r="AP22" s="76">
        <v>887113.598</v>
      </c>
      <c r="AQ22" s="76">
        <v>881151.11899999995</v>
      </c>
      <c r="AR22" s="76">
        <v>875286.06599999999</v>
      </c>
      <c r="AS22" s="76">
        <v>869148.22</v>
      </c>
      <c r="AT22" s="76">
        <v>862610.92700000003</v>
      </c>
      <c r="AU22" s="76">
        <v>855664.44400000002</v>
      </c>
      <c r="AV22" s="76">
        <v>848493.88100000005</v>
      </c>
      <c r="AW22" s="76">
        <v>841284.348</v>
      </c>
      <c r="AX22" s="76">
        <v>833879.96200000006</v>
      </c>
      <c r="AY22" s="76">
        <v>826387.89300000004</v>
      </c>
      <c r="AZ22" s="76">
        <v>818642.51599999995</v>
      </c>
      <c r="BA22" s="76">
        <v>810819.19799999997</v>
      </c>
    </row>
    <row r="23" spans="1:53" x14ac:dyDescent="0.25">
      <c r="B23" s="5" t="s">
        <v>3</v>
      </c>
      <c r="C23" s="38">
        <v>16472473.099333333</v>
      </c>
      <c r="D23" s="38">
        <v>17476798.243333336</v>
      </c>
      <c r="E23" s="38">
        <v>18947510.259999998</v>
      </c>
      <c r="F23" s="38">
        <v>20842493.314666666</v>
      </c>
      <c r="G23" s="38">
        <v>21055426.577999998</v>
      </c>
      <c r="H23" s="38">
        <v>20885043.216000006</v>
      </c>
      <c r="I23" s="38">
        <v>21133113.752</v>
      </c>
      <c r="J23" s="38">
        <v>22012789.813333336</v>
      </c>
      <c r="K23" s="38">
        <v>24090654.847333334</v>
      </c>
      <c r="L23" s="38">
        <v>24089962.461666662</v>
      </c>
      <c r="M23" s="38">
        <v>23749016.288000003</v>
      </c>
      <c r="N23" s="38">
        <v>24830803.822333336</v>
      </c>
      <c r="O23" s="38">
        <v>25913493.188333333</v>
      </c>
      <c r="P23" s="38">
        <v>26037175.392000001</v>
      </c>
      <c r="Q23" s="38">
        <v>27058350.051666666</v>
      </c>
      <c r="R23" s="38">
        <v>26940354.618417725</v>
      </c>
      <c r="S23" s="38">
        <v>27058238.458860759</v>
      </c>
      <c r="T23" s="38">
        <v>27517655.379999999</v>
      </c>
      <c r="U23" s="38">
        <v>27690175.367219511</v>
      </c>
      <c r="V23" s="38">
        <v>28087918.989268292</v>
      </c>
      <c r="W23" s="38">
        <v>29201683.59570732</v>
      </c>
      <c r="X23" s="38">
        <v>29941087.889707319</v>
      </c>
      <c r="Y23" s="38">
        <v>29578292.389463414</v>
      </c>
      <c r="Z23" s="38">
        <v>29693810.214926831</v>
      </c>
      <c r="AA23" s="38">
        <v>30595561.230142854</v>
      </c>
      <c r="AB23" s="38">
        <v>31492751.542190477</v>
      </c>
      <c r="AC23" s="38">
        <v>32378039.992190477</v>
      </c>
      <c r="AD23" s="38">
        <v>32267443.59627907</v>
      </c>
      <c r="AE23" s="38">
        <v>33179875.55744186</v>
      </c>
      <c r="AF23" s="38">
        <v>32549902.448159773</v>
      </c>
      <c r="AG23" s="38">
        <v>33050745.827929094</v>
      </c>
      <c r="AH23" s="38">
        <v>33885250.087641358</v>
      </c>
      <c r="AI23" s="38">
        <v>32252310.198907271</v>
      </c>
      <c r="AJ23" s="6">
        <v>29640345.692000002</v>
      </c>
      <c r="AK23" s="6">
        <v>30150137.881999999</v>
      </c>
      <c r="AL23" s="6">
        <v>30599021.805</v>
      </c>
      <c r="AM23" s="6">
        <v>30682668.350000001</v>
      </c>
      <c r="AN23" s="6">
        <v>30745880.761999998</v>
      </c>
      <c r="AO23" s="6">
        <v>30815217.351</v>
      </c>
      <c r="AP23" s="6">
        <v>30832751.09</v>
      </c>
      <c r="AQ23" s="6">
        <v>30833882.951000001</v>
      </c>
      <c r="AR23" s="6">
        <v>30837106.732999999</v>
      </c>
      <c r="AS23" s="6">
        <v>30836348.791000001</v>
      </c>
      <c r="AT23" s="6">
        <v>30823019.107000001</v>
      </c>
      <c r="AU23" s="6">
        <v>30792994.473999999</v>
      </c>
      <c r="AV23" s="6">
        <v>30746901.458000001</v>
      </c>
      <c r="AW23" s="6">
        <v>30691490.802000001</v>
      </c>
      <c r="AX23" s="6">
        <v>30628349.129999999</v>
      </c>
      <c r="AY23" s="6">
        <v>30556263.737</v>
      </c>
      <c r="AZ23" s="6">
        <v>30474527.206999999</v>
      </c>
      <c r="BA23" s="6">
        <v>30382401.811000001</v>
      </c>
    </row>
    <row r="24" spans="1:53" x14ac:dyDescent="0.25">
      <c r="B24" s="5" t="s">
        <v>4</v>
      </c>
      <c r="C24" s="38">
        <v>16470191.153398704</v>
      </c>
      <c r="D24" s="38">
        <v>17454175.806437306</v>
      </c>
      <c r="E24" s="38">
        <v>18888534.552693814</v>
      </c>
      <c r="F24" s="38">
        <v>20792507.234392036</v>
      </c>
      <c r="G24" s="38">
        <v>20943529.252405461</v>
      </c>
      <c r="H24" s="38">
        <v>20642970.412513487</v>
      </c>
      <c r="I24" s="38">
        <v>20749714.709108621</v>
      </c>
      <c r="J24" s="38">
        <v>21315268.889974743</v>
      </c>
      <c r="K24" s="38">
        <v>22925522.382854681</v>
      </c>
      <c r="L24" s="38">
        <v>22900397.017650232</v>
      </c>
      <c r="M24" s="38">
        <v>22570516.288000003</v>
      </c>
      <c r="N24" s="38">
        <v>23718576.703393329</v>
      </c>
      <c r="O24" s="38">
        <v>24302091.573432706</v>
      </c>
      <c r="P24" s="38">
        <v>24341421.205931343</v>
      </c>
      <c r="Q24" s="38">
        <v>25149547.037022434</v>
      </c>
      <c r="R24" s="38">
        <v>23944054.618417725</v>
      </c>
      <c r="S24" s="38">
        <v>23340238.458860759</v>
      </c>
      <c r="T24" s="38">
        <v>23548155.379999999</v>
      </c>
      <c r="U24" s="38">
        <v>22302575.367219515</v>
      </c>
      <c r="V24" s="38">
        <v>21045618.989268292</v>
      </c>
      <c r="W24" s="38">
        <v>21618083.59570732</v>
      </c>
      <c r="X24" s="38">
        <v>21820587.889707319</v>
      </c>
      <c r="Y24" s="38">
        <v>20322592.389463414</v>
      </c>
      <c r="Z24" s="38">
        <v>20133710.214926828</v>
      </c>
      <c r="AA24" s="38">
        <v>19920561.230142854</v>
      </c>
      <c r="AB24" s="38">
        <v>19848751.542190477</v>
      </c>
      <c r="AC24" s="38">
        <v>19541039.992190477</v>
      </c>
      <c r="AD24" s="38">
        <v>18543443.59627907</v>
      </c>
      <c r="AE24" s="38">
        <v>19200875.557441857</v>
      </c>
      <c r="AF24" s="38">
        <v>18136312.074389309</v>
      </c>
      <c r="AG24" s="38">
        <v>18794151.921062183</v>
      </c>
      <c r="AH24" s="38">
        <v>19786603.28228372</v>
      </c>
      <c r="AI24" s="38">
        <v>18435304.569996361</v>
      </c>
      <c r="AJ24" s="6">
        <v>14962731.454</v>
      </c>
      <c r="AK24" s="6">
        <v>15031714.236</v>
      </c>
      <c r="AL24" s="6">
        <v>15282388.560000001</v>
      </c>
      <c r="AM24" s="6">
        <v>15438270.072000001</v>
      </c>
      <c r="AN24" s="6">
        <v>15524934.745999999</v>
      </c>
      <c r="AO24" s="6">
        <v>15583310.521</v>
      </c>
      <c r="AP24" s="6">
        <v>15617078.465</v>
      </c>
      <c r="AQ24" s="6">
        <v>15625078.936000001</v>
      </c>
      <c r="AR24" s="6">
        <v>15625930.050000001</v>
      </c>
      <c r="AS24" s="6">
        <v>15622376.649</v>
      </c>
      <c r="AT24" s="6">
        <v>15616812.492000001</v>
      </c>
      <c r="AU24" s="6">
        <v>15607854.517999999</v>
      </c>
      <c r="AV24" s="6">
        <v>15590864.157</v>
      </c>
      <c r="AW24" s="6">
        <v>15570384.228</v>
      </c>
      <c r="AX24" s="6">
        <v>15546946.679</v>
      </c>
      <c r="AY24" s="6">
        <v>15515700.16</v>
      </c>
      <c r="AZ24" s="6">
        <v>15480730.017000001</v>
      </c>
      <c r="BA24" s="6">
        <v>15440004.217</v>
      </c>
    </row>
    <row r="25" spans="1:53" x14ac:dyDescent="0.25">
      <c r="A25" s="5"/>
      <c r="B25" s="5" t="s">
        <v>307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  <c r="AF25" s="38">
        <v>1002.013</v>
      </c>
      <c r="AG25" s="38">
        <v>10548.960000000001</v>
      </c>
      <c r="AH25" s="38">
        <v>10418.09</v>
      </c>
      <c r="AI25" s="38">
        <v>10724.098</v>
      </c>
      <c r="AJ25" s="6">
        <v>9980.2379999999994</v>
      </c>
      <c r="AK25" s="6">
        <v>10124.141</v>
      </c>
      <c r="AL25" s="6">
        <v>10092.825000000001</v>
      </c>
      <c r="AM25" s="6">
        <v>10037.561</v>
      </c>
      <c r="AN25" s="6">
        <v>9997.1419999999998</v>
      </c>
      <c r="AO25" s="6">
        <v>9935.5930000000008</v>
      </c>
      <c r="AP25" s="6">
        <v>9866.7839999999997</v>
      </c>
      <c r="AQ25" s="6">
        <v>9800.4670000000006</v>
      </c>
      <c r="AR25" s="6">
        <v>9735.2340000000004</v>
      </c>
      <c r="AS25" s="6">
        <v>9666.9670000000006</v>
      </c>
      <c r="AT25" s="6">
        <v>9594.2569999999996</v>
      </c>
      <c r="AU25" s="6">
        <v>9516.9959999999992</v>
      </c>
      <c r="AV25" s="6">
        <v>9437.2420000000002</v>
      </c>
      <c r="AW25" s="6">
        <v>9357.0550000000003</v>
      </c>
      <c r="AX25" s="6">
        <v>9274.7009999999991</v>
      </c>
      <c r="AY25" s="6">
        <v>9191.3719999999994</v>
      </c>
      <c r="AZ25" s="6">
        <v>9105.2250000000004</v>
      </c>
      <c r="BA25" s="6">
        <v>9018.2119999999995</v>
      </c>
    </row>
    <row r="26" spans="1:53" x14ac:dyDescent="0.25">
      <c r="B26" s="5" t="s">
        <v>308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8">
        <v>0</v>
      </c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8">
        <v>0</v>
      </c>
      <c r="AB26" s="38">
        <v>0</v>
      </c>
      <c r="AC26" s="38">
        <v>0</v>
      </c>
      <c r="AD26" s="38">
        <v>0</v>
      </c>
      <c r="AE26" s="38">
        <v>0</v>
      </c>
      <c r="AF26" s="38">
        <v>16283.092770465119</v>
      </c>
      <c r="AG26" s="38">
        <v>166084.14988909091</v>
      </c>
      <c r="AH26" s="38">
        <v>170277.63863136363</v>
      </c>
      <c r="AI26" s="38">
        <v>194681.95291090908</v>
      </c>
      <c r="AJ26" s="6">
        <v>178915.568</v>
      </c>
      <c r="AK26" s="6">
        <v>181992.78400000001</v>
      </c>
      <c r="AL26" s="6">
        <v>184702.345</v>
      </c>
      <c r="AM26" s="6">
        <v>185207.25399999999</v>
      </c>
      <c r="AN26" s="6">
        <v>185588.81700000001</v>
      </c>
      <c r="AO26" s="6">
        <v>186007.348</v>
      </c>
      <c r="AP26" s="6">
        <v>186113.18599999999</v>
      </c>
      <c r="AQ26" s="6">
        <v>186120.01800000001</v>
      </c>
      <c r="AR26" s="6">
        <v>186139.47700000001</v>
      </c>
      <c r="AS26" s="6">
        <v>186134.902</v>
      </c>
      <c r="AT26" s="6">
        <v>186054.44099999999</v>
      </c>
      <c r="AU26" s="6">
        <v>185873.20600000001</v>
      </c>
      <c r="AV26" s="6">
        <v>185594.97899999999</v>
      </c>
      <c r="AW26" s="6">
        <v>185260.508</v>
      </c>
      <c r="AX26" s="6">
        <v>184879.37100000001</v>
      </c>
      <c r="AY26" s="6">
        <v>184444.24799999999</v>
      </c>
      <c r="AZ26" s="6">
        <v>183950.86799999999</v>
      </c>
      <c r="BA26" s="6">
        <v>183394.78</v>
      </c>
    </row>
    <row r="27" spans="1:53" x14ac:dyDescent="0.25">
      <c r="A27" s="4"/>
      <c r="B27" s="14" t="s">
        <v>309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  <c r="P27" s="43">
        <v>0</v>
      </c>
      <c r="Q27" s="43">
        <v>0</v>
      </c>
      <c r="R27" s="43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18154.46654093024</v>
      </c>
      <c r="AG27" s="43">
        <v>209035.05675600001</v>
      </c>
      <c r="AH27" s="43">
        <v>220073.4439889999</v>
      </c>
      <c r="AI27" s="43">
        <v>223910.58182181814</v>
      </c>
      <c r="AJ27" s="44">
        <v>181733.58</v>
      </c>
      <c r="AK27" s="44">
        <v>182571.42800000001</v>
      </c>
      <c r="AL27" s="44">
        <v>185616.05499999999</v>
      </c>
      <c r="AM27" s="44">
        <v>187509.353</v>
      </c>
      <c r="AN27" s="44">
        <v>188561.96</v>
      </c>
      <c r="AO27" s="44">
        <v>189270.978</v>
      </c>
      <c r="AP27" s="44">
        <v>189681.11499999999</v>
      </c>
      <c r="AQ27" s="44">
        <v>189778.28700000001</v>
      </c>
      <c r="AR27" s="44">
        <v>189788.62400000001</v>
      </c>
      <c r="AS27" s="44">
        <v>189745.465</v>
      </c>
      <c r="AT27" s="44">
        <v>189677.88500000001</v>
      </c>
      <c r="AU27" s="44">
        <v>189569.08300000001</v>
      </c>
      <c r="AV27" s="44">
        <v>189362.723</v>
      </c>
      <c r="AW27" s="44">
        <v>189113.978</v>
      </c>
      <c r="AX27" s="44">
        <v>188829.31200000001</v>
      </c>
      <c r="AY27" s="44">
        <v>188449.8</v>
      </c>
      <c r="AZ27" s="44">
        <v>188025.06099999999</v>
      </c>
      <c r="BA27" s="44">
        <v>187530.416</v>
      </c>
    </row>
    <row r="28" spans="1:53" x14ac:dyDescent="0.25">
      <c r="A28" s="5" t="s">
        <v>39</v>
      </c>
      <c r="B28" s="5" t="s">
        <v>165</v>
      </c>
      <c r="C28" s="38">
        <v>45033.182475765891</v>
      </c>
      <c r="D28" s="38">
        <v>40316.518169469979</v>
      </c>
      <c r="E28" s="38">
        <v>40732.512920883717</v>
      </c>
      <c r="F28" s="38">
        <v>44439.016527208994</v>
      </c>
      <c r="G28" s="38">
        <v>55864.369169766309</v>
      </c>
      <c r="H28" s="38">
        <v>46440.838518708952</v>
      </c>
      <c r="I28" s="38">
        <v>51147.28200010545</v>
      </c>
      <c r="J28" s="38">
        <v>43958.725003610831</v>
      </c>
      <c r="K28" s="38">
        <v>40205.943065365034</v>
      </c>
      <c r="L28" s="38">
        <v>41690.777692558033</v>
      </c>
      <c r="M28" s="38">
        <v>41852.593689757494</v>
      </c>
      <c r="N28" s="38">
        <v>42482.762370769917</v>
      </c>
      <c r="O28" s="38">
        <v>41825.808924789271</v>
      </c>
      <c r="P28" s="38">
        <v>47345.936919533335</v>
      </c>
      <c r="Q28" s="38">
        <v>47590.984958088804</v>
      </c>
      <c r="R28" s="38">
        <v>47255.769163759134</v>
      </c>
      <c r="S28" s="38">
        <v>45355.100364872385</v>
      </c>
      <c r="T28" s="38">
        <v>43652.32340210343</v>
      </c>
      <c r="U28" s="38">
        <v>45574.739896884377</v>
      </c>
      <c r="V28" s="38">
        <v>41918.211336428823</v>
      </c>
      <c r="W28" s="38">
        <v>43264.232915572051</v>
      </c>
      <c r="X28" s="38">
        <v>45190.140591008123</v>
      </c>
      <c r="Y28" s="38">
        <v>44481.637845544086</v>
      </c>
      <c r="Z28" s="38">
        <v>45050.579361789125</v>
      </c>
      <c r="AA28" s="38">
        <v>44941.327315217888</v>
      </c>
      <c r="AB28" s="38">
        <v>45947.357332595318</v>
      </c>
      <c r="AC28" s="38">
        <v>46856.904507582869</v>
      </c>
      <c r="AD28" s="38">
        <v>47323.940714899822</v>
      </c>
      <c r="AE28" s="38">
        <v>47972.302644615556</v>
      </c>
      <c r="AF28" s="38">
        <v>50557.161053652912</v>
      </c>
      <c r="AG28" s="38">
        <v>53498.064735414919</v>
      </c>
      <c r="AH28" s="38">
        <v>54831.912115038278</v>
      </c>
      <c r="AI28" s="38">
        <v>52679.467769407776</v>
      </c>
      <c r="AJ28" s="6">
        <v>50644.631999999998</v>
      </c>
      <c r="AK28" s="6">
        <v>50809.610999999997</v>
      </c>
      <c r="AL28" s="6">
        <v>50377.214999999997</v>
      </c>
      <c r="AM28" s="6">
        <v>49778.642</v>
      </c>
      <c r="AN28" s="6">
        <v>49216.169000000002</v>
      </c>
      <c r="AO28" s="6">
        <v>48677.14</v>
      </c>
      <c r="AP28" s="6">
        <v>48143.315999999999</v>
      </c>
      <c r="AQ28" s="6">
        <v>47632.324000000001</v>
      </c>
      <c r="AR28" s="6">
        <v>47120.341999999997</v>
      </c>
      <c r="AS28" s="6">
        <v>46607.453000000001</v>
      </c>
      <c r="AT28" s="6">
        <v>46105.267</v>
      </c>
      <c r="AU28" s="6">
        <v>45613.614999999998</v>
      </c>
      <c r="AV28" s="6">
        <v>45138.014000000003</v>
      </c>
      <c r="AW28" s="6">
        <v>44678.175000000003</v>
      </c>
      <c r="AX28" s="6">
        <v>44233.815999999999</v>
      </c>
      <c r="AY28" s="6">
        <v>43793.536999999997</v>
      </c>
      <c r="AZ28" s="6">
        <v>43373.862999999998</v>
      </c>
      <c r="BA28" s="6">
        <v>42952.478999999999</v>
      </c>
    </row>
    <row r="29" spans="1:53" x14ac:dyDescent="0.25">
      <c r="B29" s="5" t="s">
        <v>166</v>
      </c>
      <c r="C29" s="38">
        <v>34290.602857142854</v>
      </c>
      <c r="D29" s="38">
        <v>30340.781428571427</v>
      </c>
      <c r="E29" s="38">
        <v>44735.3125</v>
      </c>
      <c r="F29" s="38">
        <v>37210.95252100841</v>
      </c>
      <c r="G29" s="38">
        <v>47583.424369747896</v>
      </c>
      <c r="H29" s="38">
        <v>52835.436974789918</v>
      </c>
      <c r="I29" s="38">
        <v>46968.015966386563</v>
      </c>
      <c r="J29" s="38">
        <v>49020.726890756305</v>
      </c>
      <c r="K29" s="38">
        <v>38124.157983193283</v>
      </c>
      <c r="L29" s="38">
        <v>40666.674369747903</v>
      </c>
      <c r="M29" s="38">
        <v>37282.418907563027</v>
      </c>
      <c r="N29" s="38">
        <v>30083.729411764711</v>
      </c>
      <c r="O29" s="38">
        <v>28172.509663865552</v>
      </c>
      <c r="P29" s="38">
        <v>36749.426890756309</v>
      </c>
      <c r="Q29" s="38">
        <v>34308.343697478995</v>
      </c>
      <c r="R29" s="38">
        <v>61936.233180672265</v>
      </c>
      <c r="S29" s="38">
        <v>34863.36170254727</v>
      </c>
      <c r="T29" s="38">
        <v>31745.424201995804</v>
      </c>
      <c r="U29" s="38">
        <v>44846.192215336137</v>
      </c>
      <c r="V29" s="38">
        <v>35264.14337909664</v>
      </c>
      <c r="W29" s="38">
        <v>41285.739582352944</v>
      </c>
      <c r="X29" s="38">
        <v>58359.997832668072</v>
      </c>
      <c r="Y29" s="38">
        <v>47875.025630252101</v>
      </c>
      <c r="Z29" s="38">
        <v>31473.919327731091</v>
      </c>
      <c r="AA29" s="38">
        <v>23528.682962950435</v>
      </c>
      <c r="AB29" s="38">
        <v>31544.450832627117</v>
      </c>
      <c r="AC29" s="38">
        <v>43176.975289905284</v>
      </c>
      <c r="AD29" s="38">
        <v>36422.675210084039</v>
      </c>
      <c r="AE29" s="38">
        <v>44286.339495798326</v>
      </c>
      <c r="AF29" s="38">
        <v>50628.444537815121</v>
      </c>
      <c r="AG29" s="38">
        <v>48756.884033613445</v>
      </c>
      <c r="AH29" s="38">
        <v>45945.095798319337</v>
      </c>
      <c r="AI29" s="38">
        <v>42231.481512605053</v>
      </c>
      <c r="AJ29" s="6">
        <v>42231.482000000004</v>
      </c>
      <c r="AK29" s="6">
        <v>42231.482000000004</v>
      </c>
      <c r="AL29" s="6">
        <v>42231.482000000004</v>
      </c>
      <c r="AM29" s="6">
        <v>42231.482000000004</v>
      </c>
      <c r="AN29" s="6">
        <v>42231.482000000004</v>
      </c>
      <c r="AO29" s="6">
        <v>42231.482000000004</v>
      </c>
      <c r="AP29" s="6">
        <v>42231.482000000004</v>
      </c>
      <c r="AQ29" s="6">
        <v>42231.482000000004</v>
      </c>
      <c r="AR29" s="6">
        <v>42231.482000000004</v>
      </c>
      <c r="AS29" s="6">
        <v>42231.482000000004</v>
      </c>
      <c r="AT29" s="6">
        <v>42231.482000000004</v>
      </c>
      <c r="AU29" s="6">
        <v>42231.482000000004</v>
      </c>
      <c r="AV29" s="6">
        <v>42231.482000000004</v>
      </c>
      <c r="AW29" s="6">
        <v>42231.482000000004</v>
      </c>
      <c r="AX29" s="6">
        <v>42231.482000000004</v>
      </c>
      <c r="AY29" s="6">
        <v>42231.482000000004</v>
      </c>
      <c r="AZ29" s="6">
        <v>42231.482000000004</v>
      </c>
      <c r="BA29" s="6">
        <v>42231.482000000004</v>
      </c>
    </row>
    <row r="30" spans="1:53" x14ac:dyDescent="0.25">
      <c r="B30" s="5" t="s">
        <v>167</v>
      </c>
      <c r="C30" s="38">
        <v>98151.273192324981</v>
      </c>
      <c r="D30" s="38">
        <v>103777.53400552727</v>
      </c>
      <c r="E30" s="38">
        <v>112294.34382377745</v>
      </c>
      <c r="F30" s="38">
        <v>118216.69212500622</v>
      </c>
      <c r="G30" s="38">
        <v>126004.538</v>
      </c>
      <c r="H30" s="38">
        <v>122336.516</v>
      </c>
      <c r="I30" s="38">
        <v>116847.806</v>
      </c>
      <c r="J30" s="38">
        <v>120127.258</v>
      </c>
      <c r="K30" s="38">
        <v>128516.1</v>
      </c>
      <c r="L30" s="38">
        <v>139050.5</v>
      </c>
      <c r="M30" s="38">
        <v>136413.22</v>
      </c>
      <c r="N30" s="38">
        <v>139005</v>
      </c>
      <c r="O30" s="38">
        <v>138752</v>
      </c>
      <c r="P30" s="38">
        <v>132389.245</v>
      </c>
      <c r="Q30" s="38">
        <v>133092.13</v>
      </c>
      <c r="R30" s="38">
        <v>121554.285</v>
      </c>
      <c r="S30" s="38">
        <v>107421.724</v>
      </c>
      <c r="T30" s="38">
        <v>109217.389</v>
      </c>
      <c r="U30" s="38">
        <v>109758.231</v>
      </c>
      <c r="V30" s="38">
        <v>109682.54300000001</v>
      </c>
      <c r="W30" s="38">
        <v>118353.31600000001</v>
      </c>
      <c r="X30" s="38">
        <v>116096.87699999999</v>
      </c>
      <c r="Y30" s="38">
        <v>112458.859</v>
      </c>
      <c r="Z30" s="38">
        <v>117340.902</v>
      </c>
      <c r="AA30" s="38">
        <v>115996.929</v>
      </c>
      <c r="AB30" s="38">
        <v>114737.586</v>
      </c>
      <c r="AC30" s="38">
        <v>121184.914</v>
      </c>
      <c r="AD30" s="38">
        <v>118102.117</v>
      </c>
      <c r="AE30" s="38">
        <v>122767.927</v>
      </c>
      <c r="AF30" s="38">
        <v>124476.33500000001</v>
      </c>
      <c r="AG30" s="38">
        <v>121007.519</v>
      </c>
      <c r="AH30" s="38">
        <v>118930.60799999999</v>
      </c>
      <c r="AI30" s="38">
        <v>115197.713</v>
      </c>
      <c r="AJ30" s="6">
        <v>125224.53599999999</v>
      </c>
      <c r="AK30" s="6">
        <v>127257.01700000001</v>
      </c>
      <c r="AL30" s="6">
        <v>128830.605</v>
      </c>
      <c r="AM30" s="6">
        <v>129994.97199999999</v>
      </c>
      <c r="AN30" s="6">
        <v>130821.705</v>
      </c>
      <c r="AO30" s="6">
        <v>131372.55900000001</v>
      </c>
      <c r="AP30" s="6">
        <v>131699.79999999999</v>
      </c>
      <c r="AQ30" s="6">
        <v>131831.35800000001</v>
      </c>
      <c r="AR30" s="6">
        <v>131816.95699999999</v>
      </c>
      <c r="AS30" s="6">
        <v>131674.92600000001</v>
      </c>
      <c r="AT30" s="6">
        <v>131423.065</v>
      </c>
      <c r="AU30" s="6">
        <v>131078.66</v>
      </c>
      <c r="AV30" s="6">
        <v>130651.19100000001</v>
      </c>
      <c r="AW30" s="6">
        <v>130171.587</v>
      </c>
      <c r="AX30" s="6">
        <v>129633.923</v>
      </c>
      <c r="AY30" s="6">
        <v>129046.73</v>
      </c>
      <c r="AZ30" s="6">
        <v>128432.425</v>
      </c>
      <c r="BA30" s="6">
        <v>127777.679</v>
      </c>
    </row>
    <row r="31" spans="1:53" s="4" customFormat="1" x14ac:dyDescent="0.25">
      <c r="B31" s="14" t="s">
        <v>122</v>
      </c>
      <c r="C31" s="43">
        <v>27185</v>
      </c>
      <c r="D31" s="43">
        <v>30015</v>
      </c>
      <c r="E31" s="43">
        <v>28415</v>
      </c>
      <c r="F31" s="43">
        <v>33896.111111111109</v>
      </c>
      <c r="G31" s="43">
        <v>36795.052222222221</v>
      </c>
      <c r="H31" s="43">
        <v>41390.833333333336</v>
      </c>
      <c r="I31" s="43">
        <v>32539.444444444445</v>
      </c>
      <c r="J31" s="43">
        <v>37030.555555555555</v>
      </c>
      <c r="K31" s="43">
        <v>37097.486666666664</v>
      </c>
      <c r="L31" s="43">
        <v>39092.687777777777</v>
      </c>
      <c r="M31" s="43">
        <v>35785.988888888889</v>
      </c>
      <c r="N31" s="43">
        <v>40028.36</v>
      </c>
      <c r="O31" s="43">
        <v>38494.83</v>
      </c>
      <c r="P31" s="43">
        <v>30978.04</v>
      </c>
      <c r="Q31" s="43">
        <v>32971.820000000007</v>
      </c>
      <c r="R31" s="43">
        <v>32598.949999999997</v>
      </c>
      <c r="S31" s="43">
        <v>29603.09</v>
      </c>
      <c r="T31" s="43">
        <v>21434.249999999996</v>
      </c>
      <c r="U31" s="43">
        <v>22677.970000000005</v>
      </c>
      <c r="V31" s="43">
        <v>22119.85</v>
      </c>
      <c r="W31" s="43">
        <v>21728.34</v>
      </c>
      <c r="X31" s="43">
        <v>18744.3</v>
      </c>
      <c r="Y31" s="43">
        <v>20441.329999999998</v>
      </c>
      <c r="Z31" s="43">
        <v>13874.8</v>
      </c>
      <c r="AA31" s="43">
        <v>11980.25</v>
      </c>
      <c r="AB31" s="43">
        <v>12040.05</v>
      </c>
      <c r="AC31" s="43">
        <v>12296.519999999999</v>
      </c>
      <c r="AD31" s="43">
        <v>14182.57</v>
      </c>
      <c r="AE31" s="43">
        <v>13124.66</v>
      </c>
      <c r="AF31" s="43">
        <v>13292.609999999999</v>
      </c>
      <c r="AG31" s="43">
        <v>12642.900000000001</v>
      </c>
      <c r="AH31" s="43">
        <v>7966.2200000000012</v>
      </c>
      <c r="AI31" s="43">
        <v>7499.7300000000005</v>
      </c>
      <c r="AJ31" s="44">
        <v>7499.73</v>
      </c>
      <c r="AK31" s="44">
        <v>7499.73</v>
      </c>
      <c r="AL31" s="44">
        <v>7499.73</v>
      </c>
      <c r="AM31" s="44">
        <v>7499.73</v>
      </c>
      <c r="AN31" s="44">
        <v>7499.73</v>
      </c>
      <c r="AO31" s="44">
        <v>7499.73</v>
      </c>
      <c r="AP31" s="44">
        <v>7499.73</v>
      </c>
      <c r="AQ31" s="44">
        <v>7499.73</v>
      </c>
      <c r="AR31" s="44">
        <v>7499.73</v>
      </c>
      <c r="AS31" s="44">
        <v>7499.73</v>
      </c>
      <c r="AT31" s="44">
        <v>7499.73</v>
      </c>
      <c r="AU31" s="44">
        <v>7499.73</v>
      </c>
      <c r="AV31" s="44">
        <v>7499.73</v>
      </c>
      <c r="AW31" s="44">
        <v>7499.73</v>
      </c>
      <c r="AX31" s="44">
        <v>7499.73</v>
      </c>
      <c r="AY31" s="44">
        <v>7499.73</v>
      </c>
      <c r="AZ31" s="44">
        <v>7499.73</v>
      </c>
      <c r="BA31" s="44">
        <v>7499.73</v>
      </c>
    </row>
    <row r="32" spans="1:53" x14ac:dyDescent="0.25">
      <c r="A32" t="s">
        <v>10</v>
      </c>
      <c r="B32" s="5" t="s">
        <v>10</v>
      </c>
      <c r="C32" s="38">
        <v>2264230</v>
      </c>
      <c r="D32" s="38">
        <v>2111567</v>
      </c>
      <c r="E32" s="38">
        <v>2283395</v>
      </c>
      <c r="F32" s="38">
        <v>1537329</v>
      </c>
      <c r="G32" s="38">
        <v>1828336</v>
      </c>
      <c r="H32" s="38">
        <v>1849942</v>
      </c>
      <c r="I32" s="38">
        <v>1918458</v>
      </c>
      <c r="J32" s="38">
        <v>2212311</v>
      </c>
      <c r="K32" s="38">
        <v>2345050</v>
      </c>
      <c r="L32" s="38">
        <v>2088904</v>
      </c>
      <c r="M32" s="38">
        <v>2198898</v>
      </c>
      <c r="N32" s="38">
        <v>2304276</v>
      </c>
      <c r="O32" s="38">
        <v>2421528</v>
      </c>
      <c r="P32" s="38">
        <v>2360842</v>
      </c>
      <c r="Q32" s="38">
        <v>2470968</v>
      </c>
      <c r="R32" s="38">
        <v>2552143</v>
      </c>
      <c r="S32" s="38">
        <v>2707927</v>
      </c>
      <c r="T32" s="38">
        <v>2836611</v>
      </c>
      <c r="U32" s="38">
        <v>2809983</v>
      </c>
      <c r="V32" s="38">
        <v>2721020</v>
      </c>
      <c r="W32" s="38">
        <v>2699259</v>
      </c>
      <c r="X32" s="38">
        <v>2756677</v>
      </c>
      <c r="Y32" s="38">
        <v>2947943</v>
      </c>
      <c r="Z32" s="38">
        <v>3122945</v>
      </c>
      <c r="AA32" s="38">
        <v>3307713</v>
      </c>
      <c r="AB32" s="38">
        <v>3388367</v>
      </c>
      <c r="AC32" s="38">
        <v>3250653</v>
      </c>
      <c r="AD32" s="38">
        <v>3416251</v>
      </c>
      <c r="AE32" s="38">
        <v>3363103</v>
      </c>
      <c r="AF32" s="38">
        <v>2465612</v>
      </c>
      <c r="AG32" s="38">
        <v>2216486</v>
      </c>
      <c r="AH32" s="38">
        <v>0</v>
      </c>
      <c r="AI32" s="38">
        <v>0</v>
      </c>
      <c r="AJ32" s="6">
        <v>221648.6</v>
      </c>
      <c r="AK32" s="6">
        <v>221648.6</v>
      </c>
      <c r="AL32" s="6">
        <v>221648.6</v>
      </c>
      <c r="AM32" s="6">
        <v>221648.6</v>
      </c>
      <c r="AN32" s="6">
        <v>221648.6</v>
      </c>
      <c r="AO32" s="6">
        <v>221648.6</v>
      </c>
      <c r="AP32" s="6">
        <v>221648.6</v>
      </c>
      <c r="AQ32" s="6">
        <v>221648.6</v>
      </c>
      <c r="AR32" s="6">
        <v>221648.6</v>
      </c>
      <c r="AS32" s="6">
        <v>221648.6</v>
      </c>
      <c r="AT32" s="6">
        <v>221648.6</v>
      </c>
      <c r="AU32" s="6">
        <v>221648.6</v>
      </c>
      <c r="AV32" s="6">
        <v>221648.6</v>
      </c>
      <c r="AW32" s="6">
        <v>221648.6</v>
      </c>
      <c r="AX32" s="6">
        <v>221648.6</v>
      </c>
      <c r="AY32" s="6">
        <v>221648.6</v>
      </c>
      <c r="AZ32" s="6">
        <v>221648.6</v>
      </c>
      <c r="BA32" s="6">
        <v>221648.6</v>
      </c>
    </row>
    <row r="33" spans="1:53" x14ac:dyDescent="0.25">
      <c r="A33" s="84" t="s">
        <v>40</v>
      </c>
      <c r="B33" s="78" t="s">
        <v>123</v>
      </c>
      <c r="C33" s="75">
        <v>91921.2</v>
      </c>
      <c r="D33" s="75">
        <v>106500</v>
      </c>
      <c r="E33" s="75">
        <v>102428.4</v>
      </c>
      <c r="F33" s="75">
        <v>88268.4</v>
      </c>
      <c r="G33" s="75">
        <v>79976.399999999994</v>
      </c>
      <c r="H33" s="75">
        <v>80706</v>
      </c>
      <c r="I33" s="75">
        <v>94051.199999999997</v>
      </c>
      <c r="J33" s="75">
        <v>95934</v>
      </c>
      <c r="K33" s="75">
        <v>100922</v>
      </c>
      <c r="L33" s="75">
        <v>105710</v>
      </c>
      <c r="M33" s="75">
        <v>111647</v>
      </c>
      <c r="N33" s="75">
        <v>118606</v>
      </c>
      <c r="O33" s="75">
        <v>117451</v>
      </c>
      <c r="P33" s="75">
        <v>121011</v>
      </c>
      <c r="Q33" s="75">
        <v>124199</v>
      </c>
      <c r="R33" s="75">
        <v>126264</v>
      </c>
      <c r="S33" s="75">
        <v>127738</v>
      </c>
      <c r="T33" s="75">
        <v>123787</v>
      </c>
      <c r="U33" s="75">
        <v>117489</v>
      </c>
      <c r="V33" s="75">
        <v>115521</v>
      </c>
      <c r="W33" s="75">
        <v>111002</v>
      </c>
      <c r="X33" s="75">
        <v>93528</v>
      </c>
      <c r="Y33" s="75">
        <v>90334</v>
      </c>
      <c r="Z33" s="75">
        <v>88407</v>
      </c>
      <c r="AA33" s="75">
        <v>87953</v>
      </c>
      <c r="AB33" s="75">
        <v>84099</v>
      </c>
      <c r="AC33" s="75">
        <v>82928.5</v>
      </c>
      <c r="AD33" s="75">
        <v>81758</v>
      </c>
      <c r="AE33" s="75">
        <v>81972</v>
      </c>
      <c r="AF33" s="75">
        <v>87813</v>
      </c>
      <c r="AG33" s="75">
        <v>80040</v>
      </c>
      <c r="AH33" s="75">
        <v>78345</v>
      </c>
      <c r="AI33" s="75">
        <v>76047</v>
      </c>
      <c r="AJ33" s="76">
        <v>76047</v>
      </c>
      <c r="AK33" s="76">
        <v>76047</v>
      </c>
      <c r="AL33" s="76">
        <v>76047</v>
      </c>
      <c r="AM33" s="76">
        <v>76047</v>
      </c>
      <c r="AN33" s="76">
        <v>76047</v>
      </c>
      <c r="AO33" s="76">
        <v>76047</v>
      </c>
      <c r="AP33" s="76">
        <v>76047</v>
      </c>
      <c r="AQ33" s="76">
        <v>76047</v>
      </c>
      <c r="AR33" s="76">
        <v>76047</v>
      </c>
      <c r="AS33" s="76">
        <v>76047</v>
      </c>
      <c r="AT33" s="76">
        <v>76047</v>
      </c>
      <c r="AU33" s="76">
        <v>76047</v>
      </c>
      <c r="AV33" s="76">
        <v>76047</v>
      </c>
      <c r="AW33" s="76">
        <v>76047</v>
      </c>
      <c r="AX33" s="76">
        <v>76047</v>
      </c>
      <c r="AY33" s="76">
        <v>76047</v>
      </c>
      <c r="AZ33" s="76">
        <v>76047</v>
      </c>
      <c r="BA33" s="76">
        <v>76047</v>
      </c>
    </row>
    <row r="34" spans="1:53" x14ac:dyDescent="0.25">
      <c r="B34" s="5" t="s">
        <v>124</v>
      </c>
      <c r="C34" s="38">
        <v>137881.79999999999</v>
      </c>
      <c r="D34" s="38">
        <v>159750</v>
      </c>
      <c r="E34" s="38">
        <v>153642.59999999998</v>
      </c>
      <c r="F34" s="38">
        <v>132402.59999999998</v>
      </c>
      <c r="G34" s="38">
        <v>119964.59999999999</v>
      </c>
      <c r="H34" s="38">
        <v>121059</v>
      </c>
      <c r="I34" s="38">
        <v>141076.79999999999</v>
      </c>
      <c r="J34" s="38">
        <v>143901</v>
      </c>
      <c r="K34" s="38">
        <v>151383</v>
      </c>
      <c r="L34" s="38">
        <v>158565</v>
      </c>
      <c r="M34" s="38">
        <v>167470.5</v>
      </c>
      <c r="N34" s="38">
        <v>177909</v>
      </c>
      <c r="O34" s="38">
        <v>176176.5</v>
      </c>
      <c r="P34" s="38">
        <v>181516.5</v>
      </c>
      <c r="Q34" s="38">
        <v>186298.5</v>
      </c>
      <c r="R34" s="38">
        <v>189396</v>
      </c>
      <c r="S34" s="38">
        <v>191607</v>
      </c>
      <c r="T34" s="38">
        <v>185680.5</v>
      </c>
      <c r="U34" s="38">
        <v>176233.5</v>
      </c>
      <c r="V34" s="38">
        <v>173281.5</v>
      </c>
      <c r="W34" s="38">
        <v>166503</v>
      </c>
      <c r="X34" s="38">
        <v>140292</v>
      </c>
      <c r="Y34" s="38">
        <v>135501</v>
      </c>
      <c r="Z34" s="38">
        <v>132610.5</v>
      </c>
      <c r="AA34" s="38">
        <v>131929.5</v>
      </c>
      <c r="AB34" s="38">
        <v>126148.5</v>
      </c>
      <c r="AC34" s="38">
        <v>124392.75</v>
      </c>
      <c r="AD34" s="38">
        <v>122637</v>
      </c>
      <c r="AE34" s="38">
        <v>122958</v>
      </c>
      <c r="AF34" s="38">
        <v>131719.5</v>
      </c>
      <c r="AG34" s="38">
        <v>120060</v>
      </c>
      <c r="AH34" s="38">
        <v>117517.5</v>
      </c>
      <c r="AI34" s="38">
        <v>114070.5</v>
      </c>
      <c r="AJ34" s="6">
        <v>114070.5</v>
      </c>
      <c r="AK34" s="6">
        <v>114070.5</v>
      </c>
      <c r="AL34" s="6">
        <v>114070.5</v>
      </c>
      <c r="AM34" s="6">
        <v>114070.5</v>
      </c>
      <c r="AN34" s="6">
        <v>114070.5</v>
      </c>
      <c r="AO34" s="6">
        <v>114070.5</v>
      </c>
      <c r="AP34" s="6">
        <v>114070.5</v>
      </c>
      <c r="AQ34" s="6">
        <v>114070.5</v>
      </c>
      <c r="AR34" s="6">
        <v>114070.5</v>
      </c>
      <c r="AS34" s="6">
        <v>114070.5</v>
      </c>
      <c r="AT34" s="6">
        <v>114070.5</v>
      </c>
      <c r="AU34" s="6">
        <v>114070.5</v>
      </c>
      <c r="AV34" s="6">
        <v>114070.5</v>
      </c>
      <c r="AW34" s="6">
        <v>114070.5</v>
      </c>
      <c r="AX34" s="6">
        <v>114070.5</v>
      </c>
      <c r="AY34" s="6">
        <v>114070.5</v>
      </c>
      <c r="AZ34" s="6">
        <v>114070.5</v>
      </c>
      <c r="BA34" s="6">
        <v>114070.5</v>
      </c>
    </row>
    <row r="35" spans="1:53" x14ac:dyDescent="0.25">
      <c r="B35" s="5" t="s">
        <v>125</v>
      </c>
      <c r="C35" s="38">
        <v>7497.5</v>
      </c>
      <c r="D35" s="38">
        <v>7397</v>
      </c>
      <c r="E35" s="38">
        <v>7296.5</v>
      </c>
      <c r="F35" s="38">
        <v>7196</v>
      </c>
      <c r="G35" s="38">
        <v>7095.5</v>
      </c>
      <c r="H35" s="38">
        <v>6995</v>
      </c>
      <c r="I35" s="38">
        <v>6894.5</v>
      </c>
      <c r="J35" s="38">
        <v>6794</v>
      </c>
      <c r="K35" s="38">
        <v>7755</v>
      </c>
      <c r="L35" s="38">
        <v>8089</v>
      </c>
      <c r="M35" s="38">
        <v>8463</v>
      </c>
      <c r="N35" s="38">
        <v>9447</v>
      </c>
      <c r="O35" s="38">
        <v>9230</v>
      </c>
      <c r="P35" s="38">
        <v>10048</v>
      </c>
      <c r="Q35" s="38">
        <v>10774</v>
      </c>
      <c r="R35" s="38">
        <v>11438</v>
      </c>
      <c r="S35" s="38">
        <v>12151</v>
      </c>
      <c r="T35" s="38">
        <v>12681</v>
      </c>
      <c r="U35" s="38">
        <v>14146</v>
      </c>
      <c r="V35" s="38">
        <v>15678</v>
      </c>
      <c r="W35" s="38">
        <v>15989</v>
      </c>
      <c r="X35" s="38">
        <v>12557</v>
      </c>
      <c r="Y35" s="38">
        <v>12831</v>
      </c>
      <c r="Z35" s="38">
        <v>12964</v>
      </c>
      <c r="AA35" s="38">
        <v>11909</v>
      </c>
      <c r="AB35" s="38">
        <v>11242</v>
      </c>
      <c r="AC35" s="38">
        <v>11211.5</v>
      </c>
      <c r="AD35" s="38">
        <v>11181</v>
      </c>
      <c r="AE35" s="38">
        <v>10315</v>
      </c>
      <c r="AF35" s="38">
        <v>11679</v>
      </c>
      <c r="AG35" s="38">
        <v>10340</v>
      </c>
      <c r="AH35" s="38">
        <v>10237</v>
      </c>
      <c r="AI35" s="38">
        <v>10306</v>
      </c>
      <c r="AJ35" s="6">
        <v>10306</v>
      </c>
      <c r="AK35" s="6">
        <v>10306</v>
      </c>
      <c r="AL35" s="6">
        <v>10306</v>
      </c>
      <c r="AM35" s="6">
        <v>10306</v>
      </c>
      <c r="AN35" s="6">
        <v>10306</v>
      </c>
      <c r="AO35" s="6">
        <v>10306</v>
      </c>
      <c r="AP35" s="6">
        <v>10306</v>
      </c>
      <c r="AQ35" s="6">
        <v>10306</v>
      </c>
      <c r="AR35" s="6">
        <v>10306</v>
      </c>
      <c r="AS35" s="6">
        <v>10306</v>
      </c>
      <c r="AT35" s="6">
        <v>10306</v>
      </c>
      <c r="AU35" s="6">
        <v>10306</v>
      </c>
      <c r="AV35" s="6">
        <v>10306</v>
      </c>
      <c r="AW35" s="6">
        <v>10306</v>
      </c>
      <c r="AX35" s="6">
        <v>10306</v>
      </c>
      <c r="AY35" s="6">
        <v>10306</v>
      </c>
      <c r="AZ35" s="6">
        <v>10306</v>
      </c>
      <c r="BA35" s="6">
        <v>10306</v>
      </c>
    </row>
    <row r="36" spans="1:53" x14ac:dyDescent="0.25">
      <c r="B36" s="5" t="s">
        <v>126</v>
      </c>
      <c r="C36" s="38">
        <v>135000</v>
      </c>
      <c r="D36" s="38">
        <v>136500</v>
      </c>
      <c r="E36" s="38">
        <v>138000</v>
      </c>
      <c r="F36" s="38">
        <v>139500</v>
      </c>
      <c r="G36" s="38">
        <v>141000</v>
      </c>
      <c r="H36" s="38">
        <v>142500</v>
      </c>
      <c r="I36" s="38">
        <v>144000</v>
      </c>
      <c r="J36" s="38">
        <v>145500</v>
      </c>
      <c r="K36" s="38">
        <v>147000</v>
      </c>
      <c r="L36" s="38">
        <v>148500</v>
      </c>
      <c r="M36" s="38">
        <v>150000</v>
      </c>
      <c r="N36" s="38">
        <v>155000</v>
      </c>
      <c r="O36" s="38">
        <v>160000</v>
      </c>
      <c r="P36" s="38">
        <v>165000</v>
      </c>
      <c r="Q36" s="38">
        <v>170000</v>
      </c>
      <c r="R36" s="38">
        <v>175000</v>
      </c>
      <c r="S36" s="38">
        <v>180000</v>
      </c>
      <c r="T36" s="38">
        <v>185000</v>
      </c>
      <c r="U36" s="38">
        <v>190000</v>
      </c>
      <c r="V36" s="38">
        <v>177500</v>
      </c>
      <c r="W36" s="38">
        <v>165000</v>
      </c>
      <c r="X36" s="38">
        <v>155000</v>
      </c>
      <c r="Y36" s="38">
        <v>155000</v>
      </c>
      <c r="Z36" s="38">
        <v>150000</v>
      </c>
      <c r="AA36" s="38">
        <v>150000</v>
      </c>
      <c r="AB36" s="38">
        <v>155000</v>
      </c>
      <c r="AC36" s="38">
        <v>162500</v>
      </c>
      <c r="AD36" s="38">
        <v>170000</v>
      </c>
      <c r="AE36" s="38">
        <v>175000</v>
      </c>
      <c r="AF36" s="38">
        <v>175000</v>
      </c>
      <c r="AG36" s="38">
        <v>182502</v>
      </c>
      <c r="AH36" s="38">
        <v>182650</v>
      </c>
      <c r="AI36" s="38">
        <v>183000</v>
      </c>
      <c r="AJ36" s="6">
        <v>183000</v>
      </c>
      <c r="AK36" s="6">
        <v>183000</v>
      </c>
      <c r="AL36" s="6">
        <v>183000</v>
      </c>
      <c r="AM36" s="6">
        <v>183000</v>
      </c>
      <c r="AN36" s="6">
        <v>183000</v>
      </c>
      <c r="AO36" s="6">
        <v>183000</v>
      </c>
      <c r="AP36" s="6">
        <v>183000</v>
      </c>
      <c r="AQ36" s="6">
        <v>183000</v>
      </c>
      <c r="AR36" s="6">
        <v>183000</v>
      </c>
      <c r="AS36" s="6">
        <v>183000</v>
      </c>
      <c r="AT36" s="6">
        <v>183000</v>
      </c>
      <c r="AU36" s="6">
        <v>183000</v>
      </c>
      <c r="AV36" s="6">
        <v>183000</v>
      </c>
      <c r="AW36" s="6">
        <v>183000</v>
      </c>
      <c r="AX36" s="6">
        <v>183000</v>
      </c>
      <c r="AY36" s="6">
        <v>183000</v>
      </c>
      <c r="AZ36" s="6">
        <v>183000</v>
      </c>
      <c r="BA36" s="6">
        <v>183000</v>
      </c>
    </row>
    <row r="37" spans="1:53" x14ac:dyDescent="0.25">
      <c r="A37" s="4"/>
      <c r="B37" s="14" t="s">
        <v>127</v>
      </c>
      <c r="C37" s="43">
        <v>10000</v>
      </c>
      <c r="D37" s="43">
        <v>10000</v>
      </c>
      <c r="E37" s="43">
        <v>10000</v>
      </c>
      <c r="F37" s="43">
        <v>10000</v>
      </c>
      <c r="G37" s="43">
        <v>10000</v>
      </c>
      <c r="H37" s="43">
        <v>10000</v>
      </c>
      <c r="I37" s="43">
        <v>10000</v>
      </c>
      <c r="J37" s="43">
        <v>10000</v>
      </c>
      <c r="K37" s="43">
        <v>10000</v>
      </c>
      <c r="L37" s="43">
        <v>10000</v>
      </c>
      <c r="M37" s="43">
        <v>10000</v>
      </c>
      <c r="N37" s="43">
        <v>10646</v>
      </c>
      <c r="O37" s="43">
        <v>9895</v>
      </c>
      <c r="P37" s="43">
        <v>9681</v>
      </c>
      <c r="Q37" s="43">
        <v>9680</v>
      </c>
      <c r="R37" s="43">
        <v>9608</v>
      </c>
      <c r="S37" s="43">
        <v>9608</v>
      </c>
      <c r="T37" s="43">
        <v>9713</v>
      </c>
      <c r="U37" s="43">
        <v>9566</v>
      </c>
      <c r="V37" s="43">
        <v>9498</v>
      </c>
      <c r="W37" s="43">
        <v>9510</v>
      </c>
      <c r="X37" s="43">
        <v>8077</v>
      </c>
      <c r="Y37" s="43">
        <v>7180</v>
      </c>
      <c r="Z37" s="43">
        <v>7840</v>
      </c>
      <c r="AA37" s="43">
        <v>7362</v>
      </c>
      <c r="AB37" s="43">
        <v>7610</v>
      </c>
      <c r="AC37" s="43">
        <v>7329</v>
      </c>
      <c r="AD37" s="43">
        <v>7048</v>
      </c>
      <c r="AE37" s="43">
        <v>7662</v>
      </c>
      <c r="AF37" s="43">
        <v>7771</v>
      </c>
      <c r="AG37" s="43">
        <v>6719</v>
      </c>
      <c r="AH37" s="43">
        <v>6649</v>
      </c>
      <c r="AI37" s="43">
        <v>6343</v>
      </c>
      <c r="AJ37" s="44">
        <v>6343</v>
      </c>
      <c r="AK37" s="44">
        <v>6343</v>
      </c>
      <c r="AL37" s="44">
        <v>6343</v>
      </c>
      <c r="AM37" s="44">
        <v>6343</v>
      </c>
      <c r="AN37" s="44">
        <v>6343</v>
      </c>
      <c r="AO37" s="44">
        <v>6343</v>
      </c>
      <c r="AP37" s="44">
        <v>6343</v>
      </c>
      <c r="AQ37" s="44">
        <v>6343</v>
      </c>
      <c r="AR37" s="44">
        <v>6343</v>
      </c>
      <c r="AS37" s="44">
        <v>6343</v>
      </c>
      <c r="AT37" s="44">
        <v>6343</v>
      </c>
      <c r="AU37" s="44">
        <v>6343</v>
      </c>
      <c r="AV37" s="44">
        <v>6343</v>
      </c>
      <c r="AW37" s="44">
        <v>6343</v>
      </c>
      <c r="AX37" s="44">
        <v>6343</v>
      </c>
      <c r="AY37" s="44">
        <v>6343</v>
      </c>
      <c r="AZ37" s="44">
        <v>6343</v>
      </c>
      <c r="BA37" s="44">
        <v>6343</v>
      </c>
    </row>
    <row r="38" spans="1:53" x14ac:dyDescent="0.25">
      <c r="A38" s="15"/>
      <c r="B38" s="15"/>
    </row>
    <row r="39" spans="1:53" x14ac:dyDescent="0.25">
      <c r="A39" s="5" t="s">
        <v>128</v>
      </c>
      <c r="B39" t="s">
        <v>171</v>
      </c>
    </row>
    <row r="40" spans="1:53" x14ac:dyDescent="0.25">
      <c r="B40" t="s">
        <v>177</v>
      </c>
    </row>
    <row r="41" spans="1:53" x14ac:dyDescent="0.25">
      <c r="B41" t="s">
        <v>172</v>
      </c>
    </row>
    <row r="42" spans="1:53" x14ac:dyDescent="0.25">
      <c r="B42" t="s">
        <v>168</v>
      </c>
    </row>
    <row r="43" spans="1:53" x14ac:dyDescent="0.25">
      <c r="B43" t="s">
        <v>273</v>
      </c>
    </row>
    <row r="44" spans="1:53" x14ac:dyDescent="0.25">
      <c r="B44" t="s">
        <v>329</v>
      </c>
    </row>
    <row r="45" spans="1:53" x14ac:dyDescent="0.25">
      <c r="A45" s="5" t="s">
        <v>129</v>
      </c>
      <c r="B45" t="s">
        <v>130</v>
      </c>
    </row>
    <row r="46" spans="1:53" x14ac:dyDescent="0.25">
      <c r="A46" s="16"/>
      <c r="B46" t="s">
        <v>131</v>
      </c>
    </row>
    <row r="47" spans="1:53" x14ac:dyDescent="0.25">
      <c r="A47" s="16"/>
      <c r="B47" s="1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</row>
    <row r="48" spans="1:53" x14ac:dyDescent="0.25">
      <c r="A48" s="16"/>
      <c r="B48" s="1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</row>
    <row r="49" spans="1:53" x14ac:dyDescent="0.25">
      <c r="A49" s="17"/>
      <c r="B49" s="17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</row>
    <row r="50" spans="1:53" x14ac:dyDescent="0.25">
      <c r="A50" s="16"/>
      <c r="B50" s="1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</row>
    <row r="51" spans="1:53" x14ac:dyDescent="0.25">
      <c r="A51" s="16"/>
      <c r="B51" s="1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</row>
    <row r="52" spans="1:53" x14ac:dyDescent="0.25">
      <c r="A52" s="17"/>
      <c r="B52" s="17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</row>
    <row r="53" spans="1:53" x14ac:dyDescent="0.25">
      <c r="A53" s="16"/>
      <c r="B53" s="1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</row>
    <row r="54" spans="1:53" x14ac:dyDescent="0.25">
      <c r="A54" s="16"/>
      <c r="B54" s="1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</row>
    <row r="55" spans="1:53" x14ac:dyDescent="0.25">
      <c r="A55" s="17"/>
      <c r="B55" s="17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</row>
    <row r="56" spans="1:53" x14ac:dyDescent="0.25">
      <c r="A56" s="9"/>
      <c r="B56" s="9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</row>
    <row r="57" spans="1:53" x14ac:dyDescent="0.25">
      <c r="A57" s="9"/>
      <c r="B57" s="9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</row>
    <row r="58" spans="1:53" x14ac:dyDescent="0.25">
      <c r="A58" s="9"/>
      <c r="B58" s="9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</row>
    <row r="59" spans="1:53" x14ac:dyDescent="0.25"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</row>
    <row r="60" spans="1:53" x14ac:dyDescent="0.25"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</row>
    <row r="61" spans="1:53" x14ac:dyDescent="0.25"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</row>
    <row r="62" spans="1:53" x14ac:dyDescent="0.25"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</row>
    <row r="63" spans="1:53" x14ac:dyDescent="0.25"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</row>
    <row r="64" spans="1:53" x14ac:dyDescent="0.25"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</row>
    <row r="65" spans="36:53" x14ac:dyDescent="0.25"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</row>
    <row r="66" spans="36:53" x14ac:dyDescent="0.25"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</row>
    <row r="67" spans="36:53" x14ac:dyDescent="0.25"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</row>
    <row r="68" spans="36:53" x14ac:dyDescent="0.25"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</row>
    <row r="69" spans="36:53" x14ac:dyDescent="0.25"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</row>
    <row r="70" spans="36:53" x14ac:dyDescent="0.25"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</row>
    <row r="71" spans="36:53" x14ac:dyDescent="0.25"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</row>
    <row r="72" spans="36:53" x14ac:dyDescent="0.25"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</row>
    <row r="73" spans="36:53" x14ac:dyDescent="0.25"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</row>
    <row r="74" spans="36:53" x14ac:dyDescent="0.25"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</row>
    <row r="75" spans="36:53" x14ac:dyDescent="0.25"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</row>
    <row r="76" spans="36:53" x14ac:dyDescent="0.25"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</row>
    <row r="77" spans="36:53" x14ac:dyDescent="0.25"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</row>
    <row r="78" spans="36:53" x14ac:dyDescent="0.25">
      <c r="AJ78" s="6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C195"/>
  <sheetViews>
    <sheetView zoomScaleNormal="100" workbookViewId="0">
      <selection activeCell="A3" sqref="A3"/>
    </sheetView>
  </sheetViews>
  <sheetFormatPr defaultColWidth="9.140625" defaultRowHeight="12.75" x14ac:dyDescent="0.2"/>
  <cols>
    <col min="1" max="1" width="27.42578125" style="8" bestFit="1" customWidth="1"/>
    <col min="2" max="2" width="71.5703125" style="8" bestFit="1" customWidth="1"/>
    <col min="3" max="4" width="21.140625" style="8" customWidth="1"/>
    <col min="5" max="5" width="5.140625" style="8" customWidth="1"/>
    <col min="6" max="9" width="5.140625" style="8" hidden="1" customWidth="1"/>
    <col min="10" max="10" width="5.140625" style="8" customWidth="1"/>
    <col min="11" max="14" width="5.140625" style="8" hidden="1" customWidth="1"/>
    <col min="15" max="15" width="5.140625" style="8" customWidth="1"/>
    <col min="16" max="19" width="5.140625" style="8" hidden="1" customWidth="1"/>
    <col min="20" max="20" width="5.140625" style="8" customWidth="1"/>
    <col min="21" max="24" width="5.140625" style="8" hidden="1" customWidth="1"/>
    <col min="25" max="25" width="5.140625" style="8" customWidth="1"/>
    <col min="26" max="29" width="5.140625" style="8" hidden="1" customWidth="1"/>
    <col min="30" max="30" width="9.140625" style="8" customWidth="1"/>
    <col min="31" max="34" width="9.140625" style="8" hidden="1" customWidth="1"/>
    <col min="35" max="36" width="9.140625" style="8" customWidth="1"/>
    <col min="37" max="16384" width="9.140625" style="8"/>
  </cols>
  <sheetData>
    <row r="1" spans="1:263" ht="18.75" x14ac:dyDescent="0.3">
      <c r="A1" s="11" t="s">
        <v>43</v>
      </c>
    </row>
    <row r="2" spans="1:263" ht="16.5" x14ac:dyDescent="0.3">
      <c r="A2" s="12" t="s">
        <v>313</v>
      </c>
    </row>
    <row r="3" spans="1:263" customFormat="1" ht="15" x14ac:dyDescent="0.25"/>
    <row r="4" spans="1:263" customFormat="1" ht="16.5" x14ac:dyDescent="0.3">
      <c r="A4" s="12" t="s">
        <v>223</v>
      </c>
    </row>
    <row r="5" spans="1:263" customFormat="1" ht="16.5" x14ac:dyDescent="0.3">
      <c r="A5" s="12"/>
    </row>
    <row r="6" spans="1:263" s="5" customFormat="1" ht="45" x14ac:dyDescent="0.25">
      <c r="A6" s="18" t="s">
        <v>12</v>
      </c>
      <c r="B6" s="18" t="s">
        <v>74</v>
      </c>
      <c r="C6" s="18" t="s">
        <v>132</v>
      </c>
      <c r="D6" s="63" t="s">
        <v>189</v>
      </c>
      <c r="E6" s="19">
        <v>1990</v>
      </c>
      <c r="F6" s="19">
        <v>1991</v>
      </c>
      <c r="G6" s="19">
        <v>1992</v>
      </c>
      <c r="H6" s="19">
        <v>1993</v>
      </c>
      <c r="I6" s="19">
        <v>1994</v>
      </c>
      <c r="J6" s="19">
        <v>1995</v>
      </c>
      <c r="K6" s="19">
        <v>1996</v>
      </c>
      <c r="L6" s="19">
        <v>1997</v>
      </c>
      <c r="M6" s="19">
        <v>1998</v>
      </c>
      <c r="N6" s="19">
        <v>1999</v>
      </c>
      <c r="O6" s="19">
        <v>2000</v>
      </c>
      <c r="P6" s="19">
        <v>2001</v>
      </c>
      <c r="Q6" s="19">
        <v>2002</v>
      </c>
      <c r="R6" s="19">
        <v>2003</v>
      </c>
      <c r="S6" s="19">
        <v>2004</v>
      </c>
      <c r="T6" s="19">
        <v>2005</v>
      </c>
      <c r="U6" s="19">
        <v>2006</v>
      </c>
      <c r="V6" s="19">
        <v>2007</v>
      </c>
      <c r="W6" s="19">
        <v>2008</v>
      </c>
      <c r="X6" s="19">
        <v>2009</v>
      </c>
      <c r="Y6" s="19">
        <v>2010</v>
      </c>
      <c r="Z6" s="19">
        <v>2011</v>
      </c>
      <c r="AA6" s="19">
        <v>2012</v>
      </c>
      <c r="AB6" s="19">
        <v>2013</v>
      </c>
      <c r="AC6" s="19">
        <v>2014</v>
      </c>
      <c r="AD6" s="19">
        <v>2015</v>
      </c>
      <c r="AE6" s="19">
        <v>2016</v>
      </c>
      <c r="AF6" s="19">
        <v>2017</v>
      </c>
      <c r="AG6" s="19">
        <v>2018</v>
      </c>
      <c r="AH6" s="19">
        <v>2019</v>
      </c>
      <c r="AI6" s="19">
        <v>2020</v>
      </c>
      <c r="AJ6" s="19">
        <v>2021</v>
      </c>
      <c r="AK6" s="19">
        <v>2022</v>
      </c>
      <c r="AL6" s="18">
        <v>2023</v>
      </c>
      <c r="AM6" s="18">
        <v>2024</v>
      </c>
      <c r="AN6" s="18">
        <v>2025</v>
      </c>
      <c r="AO6" s="18">
        <v>2026</v>
      </c>
      <c r="AP6" s="18">
        <v>2027</v>
      </c>
      <c r="AQ6" s="18">
        <v>2028</v>
      </c>
      <c r="AR6" s="18">
        <v>2029</v>
      </c>
      <c r="AS6" s="18">
        <v>2030</v>
      </c>
      <c r="AT6" s="18">
        <v>2031</v>
      </c>
      <c r="AU6" s="18">
        <v>2032</v>
      </c>
      <c r="AV6" s="18">
        <v>2033</v>
      </c>
      <c r="AW6" s="18">
        <v>2034</v>
      </c>
      <c r="AX6" s="18">
        <v>2035</v>
      </c>
      <c r="AY6" s="18">
        <v>2036</v>
      </c>
      <c r="AZ6" s="18">
        <v>2037</v>
      </c>
      <c r="BA6" s="18">
        <v>2038</v>
      </c>
      <c r="BB6" s="18">
        <v>2039</v>
      </c>
      <c r="BC6" s="18">
        <v>2040</v>
      </c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</row>
    <row r="7" spans="1:263" customFormat="1" ht="15" x14ac:dyDescent="0.25">
      <c r="A7" s="5" t="s">
        <v>133</v>
      </c>
      <c r="B7" s="5" t="s">
        <v>44</v>
      </c>
      <c r="C7" s="21" t="s">
        <v>27</v>
      </c>
      <c r="D7" s="21"/>
      <c r="E7" s="45">
        <v>1</v>
      </c>
      <c r="F7" s="45">
        <v>1</v>
      </c>
      <c r="G7" s="45">
        <v>1</v>
      </c>
      <c r="H7" s="45">
        <v>1</v>
      </c>
      <c r="I7" s="45">
        <v>1</v>
      </c>
      <c r="J7" s="45">
        <v>1</v>
      </c>
      <c r="K7" s="45">
        <v>1</v>
      </c>
      <c r="L7" s="45">
        <v>1</v>
      </c>
      <c r="M7" s="45">
        <v>1</v>
      </c>
      <c r="N7" s="45">
        <v>1</v>
      </c>
      <c r="O7" s="45">
        <v>1</v>
      </c>
      <c r="P7" s="45">
        <v>0.90909090909090917</v>
      </c>
      <c r="Q7" s="45">
        <v>0.86</v>
      </c>
      <c r="R7" s="45">
        <v>0.82</v>
      </c>
      <c r="S7" s="45">
        <v>0.77</v>
      </c>
      <c r="T7" s="45">
        <v>0.83599999999999997</v>
      </c>
      <c r="U7" s="45">
        <v>0.90199999999999991</v>
      </c>
      <c r="V7" s="45">
        <v>0.96799999999999997</v>
      </c>
      <c r="W7" s="45">
        <v>0.97099999999999997</v>
      </c>
      <c r="X7" s="45">
        <v>0.97</v>
      </c>
      <c r="Y7" s="45">
        <v>0.97</v>
      </c>
      <c r="Z7" s="45">
        <v>0.96699999999999997</v>
      </c>
      <c r="AA7" s="45">
        <v>0.96899999999999997</v>
      </c>
      <c r="AB7" s="45">
        <v>0.97499999999999998</v>
      </c>
      <c r="AC7" s="45">
        <v>0.96899999999999997</v>
      </c>
      <c r="AD7" s="45">
        <v>0.96499999999999997</v>
      </c>
      <c r="AE7" s="45">
        <v>0.96499999999999997</v>
      </c>
      <c r="AF7" s="45">
        <v>0.96599999999999997</v>
      </c>
      <c r="AG7" s="45">
        <v>0.96199999999999997</v>
      </c>
      <c r="AH7" s="45">
        <v>0.95899999999999996</v>
      </c>
      <c r="AI7" s="45">
        <v>0.95899999999999996</v>
      </c>
      <c r="AJ7" s="45">
        <v>0.95499999999999996</v>
      </c>
      <c r="AK7" s="45">
        <v>0.95599999999999996</v>
      </c>
      <c r="AL7" s="49">
        <v>0.95599999999999996</v>
      </c>
      <c r="AM7" s="49">
        <v>0.95599999999999996</v>
      </c>
      <c r="AN7" s="49">
        <v>0.95599999999999996</v>
      </c>
      <c r="AO7" s="49">
        <v>0.95599999999999996</v>
      </c>
      <c r="AP7" s="49">
        <v>0.95599999999999996</v>
      </c>
      <c r="AQ7" s="49">
        <v>0.95599999999999996</v>
      </c>
      <c r="AR7" s="49">
        <v>0.95599999999999996</v>
      </c>
      <c r="AS7" s="49">
        <v>0.95599999999999996</v>
      </c>
      <c r="AT7" s="49">
        <v>0.95599999999999996</v>
      </c>
      <c r="AU7" s="49">
        <v>0.95599999999999996</v>
      </c>
      <c r="AV7" s="49">
        <v>0.95599999999999996</v>
      </c>
      <c r="AW7" s="49">
        <v>0.95599999999999996</v>
      </c>
      <c r="AX7" s="49">
        <v>0.95599999999999996</v>
      </c>
      <c r="AY7" s="49">
        <v>0.95599999999999996</v>
      </c>
      <c r="AZ7" s="49">
        <v>0.95599999999999996</v>
      </c>
      <c r="BA7" s="49">
        <v>0.95599999999999996</v>
      </c>
      <c r="BB7" s="49">
        <v>0.95599999999999996</v>
      </c>
      <c r="BC7" s="49">
        <v>0.95599999999999996</v>
      </c>
    </row>
    <row r="8" spans="1:263" customFormat="1" ht="15" x14ac:dyDescent="0.25">
      <c r="A8" s="14"/>
      <c r="B8" s="14" t="s">
        <v>45</v>
      </c>
      <c r="C8" s="22" t="s">
        <v>27</v>
      </c>
      <c r="D8" s="22"/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9.0909090909090912E-2</v>
      </c>
      <c r="Q8" s="46">
        <v>0.14000000000000001</v>
      </c>
      <c r="R8" s="46">
        <v>0.18</v>
      </c>
      <c r="S8" s="46">
        <v>0.23</v>
      </c>
      <c r="T8" s="46">
        <v>0.16400000000000001</v>
      </c>
      <c r="U8" s="46">
        <v>9.8000000000000004E-2</v>
      </c>
      <c r="V8" s="46">
        <v>3.2000000000000001E-2</v>
      </c>
      <c r="W8" s="46">
        <v>2.9000000000000001E-2</v>
      </c>
      <c r="X8" s="46">
        <v>0.03</v>
      </c>
      <c r="Y8" s="46">
        <v>0.03</v>
      </c>
      <c r="Z8" s="46">
        <v>3.3000000000000002E-2</v>
      </c>
      <c r="AA8" s="46">
        <v>3.1E-2</v>
      </c>
      <c r="AB8" s="46">
        <v>2.5000000000000001E-2</v>
      </c>
      <c r="AC8" s="46">
        <v>3.1E-2</v>
      </c>
      <c r="AD8" s="46">
        <v>3.5000000000000003E-2</v>
      </c>
      <c r="AE8" s="46">
        <v>3.5000000000000003E-2</v>
      </c>
      <c r="AF8" s="46">
        <v>3.4000000000000002E-2</v>
      </c>
      <c r="AG8" s="46">
        <v>3.7999999999999999E-2</v>
      </c>
      <c r="AH8" s="46">
        <v>4.1000000000000002E-2</v>
      </c>
      <c r="AI8" s="46">
        <v>4.1000000000000002E-2</v>
      </c>
      <c r="AJ8" s="46">
        <v>4.4999999999999998E-2</v>
      </c>
      <c r="AK8" s="46">
        <v>4.3999999999999997E-2</v>
      </c>
      <c r="AL8" s="50">
        <v>4.3999999999999997E-2</v>
      </c>
      <c r="AM8" s="50">
        <v>4.3999999999999997E-2</v>
      </c>
      <c r="AN8" s="50">
        <v>4.3999999999999997E-2</v>
      </c>
      <c r="AO8" s="50">
        <v>4.3999999999999997E-2</v>
      </c>
      <c r="AP8" s="50">
        <v>4.3999999999999997E-2</v>
      </c>
      <c r="AQ8" s="50">
        <v>4.3999999999999997E-2</v>
      </c>
      <c r="AR8" s="50">
        <v>4.3999999999999997E-2</v>
      </c>
      <c r="AS8" s="50">
        <v>4.3999999999999997E-2</v>
      </c>
      <c r="AT8" s="50">
        <v>4.3999999999999997E-2</v>
      </c>
      <c r="AU8" s="50">
        <v>4.3999999999999997E-2</v>
      </c>
      <c r="AV8" s="50">
        <v>4.3999999999999997E-2</v>
      </c>
      <c r="AW8" s="50">
        <v>4.3999999999999997E-2</v>
      </c>
      <c r="AX8" s="50">
        <v>4.3999999999999997E-2</v>
      </c>
      <c r="AY8" s="50">
        <v>4.3999999999999997E-2</v>
      </c>
      <c r="AZ8" s="50">
        <v>4.3999999999999997E-2</v>
      </c>
      <c r="BA8" s="50">
        <v>4.3999999999999997E-2</v>
      </c>
      <c r="BB8" s="50">
        <v>4.3999999999999997E-2</v>
      </c>
      <c r="BC8" s="50">
        <v>4.3999999999999997E-2</v>
      </c>
    </row>
    <row r="9" spans="1:263" customFormat="1" ht="15" x14ac:dyDescent="0.25">
      <c r="A9" s="5" t="s">
        <v>134</v>
      </c>
      <c r="B9" s="5" t="s">
        <v>44</v>
      </c>
      <c r="C9" s="21" t="s">
        <v>27</v>
      </c>
      <c r="D9" s="21"/>
      <c r="E9" s="48">
        <v>1</v>
      </c>
      <c r="F9" s="48">
        <v>1</v>
      </c>
      <c r="G9" s="48">
        <v>1</v>
      </c>
      <c r="H9" s="48">
        <v>1</v>
      </c>
      <c r="I9" s="48">
        <v>1</v>
      </c>
      <c r="J9" s="48">
        <v>1</v>
      </c>
      <c r="K9" s="48">
        <v>1</v>
      </c>
      <c r="L9" s="48">
        <v>1</v>
      </c>
      <c r="M9" s="48">
        <v>1</v>
      </c>
      <c r="N9" s="48">
        <v>1</v>
      </c>
      <c r="O9" s="48">
        <v>1</v>
      </c>
      <c r="P9" s="48">
        <v>0.90909090909090917</v>
      </c>
      <c r="Q9" s="48">
        <v>0.86</v>
      </c>
      <c r="R9" s="48">
        <v>0.82</v>
      </c>
      <c r="S9" s="48">
        <v>0.77</v>
      </c>
      <c r="T9" s="48">
        <v>0.83</v>
      </c>
      <c r="U9" s="48">
        <v>0.88900000000000001</v>
      </c>
      <c r="V9" s="48">
        <v>0.94899999999999995</v>
      </c>
      <c r="W9" s="48">
        <v>0.95599999999999996</v>
      </c>
      <c r="X9" s="48">
        <v>0.95599999999999996</v>
      </c>
      <c r="Y9" s="48">
        <v>0.95599999999999996</v>
      </c>
      <c r="Z9" s="48">
        <v>0.95899999999999996</v>
      </c>
      <c r="AA9" s="48">
        <v>0.95499999999999996</v>
      </c>
      <c r="AB9" s="48">
        <v>0.94199999999999995</v>
      </c>
      <c r="AC9" s="48">
        <v>0.96499999999999997</v>
      </c>
      <c r="AD9" s="48">
        <v>0.96699999999999997</v>
      </c>
      <c r="AE9" s="48">
        <v>0.97199999999999998</v>
      </c>
      <c r="AF9" s="48">
        <v>0.96599999999999997</v>
      </c>
      <c r="AG9" s="48">
        <v>0.97399999999999998</v>
      </c>
      <c r="AH9" s="48">
        <v>0.96899999999999997</v>
      </c>
      <c r="AI9" s="48">
        <v>0.98799999999999999</v>
      </c>
      <c r="AJ9" s="48">
        <v>0.98</v>
      </c>
      <c r="AK9" s="48">
        <v>0.93600000000000005</v>
      </c>
      <c r="AL9" s="49">
        <v>0.93600000000000005</v>
      </c>
      <c r="AM9" s="49">
        <v>0.93600000000000005</v>
      </c>
      <c r="AN9" s="49">
        <v>0.93600000000000005</v>
      </c>
      <c r="AO9" s="49">
        <v>0.93600000000000005</v>
      </c>
      <c r="AP9" s="49">
        <v>0.93600000000000005</v>
      </c>
      <c r="AQ9" s="49">
        <v>0.93600000000000005</v>
      </c>
      <c r="AR9" s="49">
        <v>0.93600000000000005</v>
      </c>
      <c r="AS9" s="49">
        <v>0.93600000000000005</v>
      </c>
      <c r="AT9" s="49">
        <v>0.93600000000000005</v>
      </c>
      <c r="AU9" s="49">
        <v>0.93600000000000005</v>
      </c>
      <c r="AV9" s="49">
        <v>0.93600000000000005</v>
      </c>
      <c r="AW9" s="49">
        <v>0.93600000000000005</v>
      </c>
      <c r="AX9" s="49">
        <v>0.93600000000000005</v>
      </c>
      <c r="AY9" s="49">
        <v>0.93600000000000005</v>
      </c>
      <c r="AZ9" s="49">
        <v>0.93600000000000005</v>
      </c>
      <c r="BA9" s="49">
        <v>0.93600000000000005</v>
      </c>
      <c r="BB9" s="49">
        <v>0.93600000000000005</v>
      </c>
      <c r="BC9" s="49">
        <v>0.93600000000000005</v>
      </c>
    </row>
    <row r="10" spans="1:263" customFormat="1" ht="15" x14ac:dyDescent="0.25">
      <c r="A10" s="14"/>
      <c r="B10" s="14" t="s">
        <v>45</v>
      </c>
      <c r="C10" s="22" t="s">
        <v>27</v>
      </c>
      <c r="D10" s="22"/>
      <c r="E10" s="46">
        <v>0</v>
      </c>
      <c r="F10" s="46">
        <v>0</v>
      </c>
      <c r="G10" s="46">
        <v>0</v>
      </c>
      <c r="H10" s="46">
        <v>0</v>
      </c>
      <c r="I10" s="46">
        <v>0</v>
      </c>
      <c r="J10" s="46">
        <v>0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9.0909090909090912E-2</v>
      </c>
      <c r="Q10" s="46">
        <v>0.14000000000000001</v>
      </c>
      <c r="R10" s="46">
        <v>0.18</v>
      </c>
      <c r="S10" s="46">
        <v>0.23</v>
      </c>
      <c r="T10" s="46">
        <v>0.17</v>
      </c>
      <c r="U10" s="46">
        <v>0.111</v>
      </c>
      <c r="V10" s="46">
        <v>5.0999999999999997E-2</v>
      </c>
      <c r="W10" s="46">
        <v>4.3999999999999997E-2</v>
      </c>
      <c r="X10" s="46">
        <v>4.3999999999999997E-2</v>
      </c>
      <c r="Y10" s="46">
        <v>4.3999999999999997E-2</v>
      </c>
      <c r="Z10" s="46">
        <v>4.1000000000000002E-2</v>
      </c>
      <c r="AA10" s="46">
        <v>4.4999999999999998E-2</v>
      </c>
      <c r="AB10" s="46">
        <v>5.8000000000000003E-2</v>
      </c>
      <c r="AC10" s="46">
        <v>3.5000000000000003E-2</v>
      </c>
      <c r="AD10" s="46">
        <v>3.3000000000000002E-2</v>
      </c>
      <c r="AE10" s="46">
        <v>2.8000000000000001E-2</v>
      </c>
      <c r="AF10" s="46">
        <v>3.4000000000000002E-2</v>
      </c>
      <c r="AG10" s="46">
        <v>2.5999999999999999E-2</v>
      </c>
      <c r="AH10" s="46">
        <v>3.1E-2</v>
      </c>
      <c r="AI10" s="46">
        <v>1.2E-2</v>
      </c>
      <c r="AJ10" s="46">
        <v>0.02</v>
      </c>
      <c r="AK10" s="46">
        <v>6.4000000000000001E-2</v>
      </c>
      <c r="AL10" s="50">
        <v>6.4000000000000001E-2</v>
      </c>
      <c r="AM10" s="50">
        <v>6.4000000000000001E-2</v>
      </c>
      <c r="AN10" s="50">
        <v>6.4000000000000001E-2</v>
      </c>
      <c r="AO10" s="50">
        <v>6.4000000000000001E-2</v>
      </c>
      <c r="AP10" s="50">
        <v>6.4000000000000001E-2</v>
      </c>
      <c r="AQ10" s="50">
        <v>6.4000000000000001E-2</v>
      </c>
      <c r="AR10" s="50">
        <v>6.4000000000000001E-2</v>
      </c>
      <c r="AS10" s="50">
        <v>6.4000000000000001E-2</v>
      </c>
      <c r="AT10" s="50">
        <v>6.4000000000000001E-2</v>
      </c>
      <c r="AU10" s="50">
        <v>6.4000000000000001E-2</v>
      </c>
      <c r="AV10" s="50">
        <v>6.4000000000000001E-2</v>
      </c>
      <c r="AW10" s="50">
        <v>6.4000000000000001E-2</v>
      </c>
      <c r="AX10" s="50">
        <v>6.4000000000000001E-2</v>
      </c>
      <c r="AY10" s="50">
        <v>6.4000000000000001E-2</v>
      </c>
      <c r="AZ10" s="50">
        <v>6.4000000000000001E-2</v>
      </c>
      <c r="BA10" s="50">
        <v>6.4000000000000001E-2</v>
      </c>
      <c r="BB10" s="50">
        <v>6.4000000000000001E-2</v>
      </c>
      <c r="BC10" s="50">
        <v>6.4000000000000001E-2</v>
      </c>
    </row>
    <row r="11" spans="1:263" customFormat="1" ht="15" x14ac:dyDescent="0.25">
      <c r="A11" s="5" t="s">
        <v>135</v>
      </c>
      <c r="B11" s="5" t="s">
        <v>46</v>
      </c>
      <c r="C11" s="21" t="s">
        <v>27</v>
      </c>
      <c r="D11" s="21"/>
      <c r="E11" s="48">
        <v>0.19600000000000001</v>
      </c>
      <c r="F11" s="48">
        <v>0.185</v>
      </c>
      <c r="G11" s="48">
        <v>0.17499999999999999</v>
      </c>
      <c r="H11" s="48">
        <v>0.16400000000000001</v>
      </c>
      <c r="I11" s="48">
        <v>0.153</v>
      </c>
      <c r="J11" s="48">
        <v>0.14199999999999999</v>
      </c>
      <c r="K11" s="48">
        <v>0.13200000000000001</v>
      </c>
      <c r="L11" s="48">
        <v>0.121</v>
      </c>
      <c r="M11" s="48">
        <v>0.11</v>
      </c>
      <c r="N11" s="48">
        <v>0.11</v>
      </c>
      <c r="O11" s="48">
        <v>0.1</v>
      </c>
      <c r="P11" s="48">
        <v>0.09</v>
      </c>
      <c r="Q11" s="48">
        <v>0.08</v>
      </c>
      <c r="R11" s="48">
        <v>0.08</v>
      </c>
      <c r="S11" s="48">
        <v>7.0000000000000007E-2</v>
      </c>
      <c r="T11" s="48">
        <v>0.06</v>
      </c>
      <c r="U11" s="48">
        <v>0.05</v>
      </c>
      <c r="V11" s="48">
        <v>0.04</v>
      </c>
      <c r="W11" s="48">
        <v>3.6999999999999998E-2</v>
      </c>
      <c r="X11" s="48">
        <v>3.1E-2</v>
      </c>
      <c r="Y11" s="48">
        <v>3.1E-2</v>
      </c>
      <c r="Z11" s="48">
        <v>2.5000000000000001E-2</v>
      </c>
      <c r="AA11" s="48">
        <v>2.3E-2</v>
      </c>
      <c r="AB11" s="48">
        <v>2.1000000000000001E-2</v>
      </c>
      <c r="AC11" s="48">
        <v>1.7999999999999999E-2</v>
      </c>
      <c r="AD11" s="48">
        <v>1.7000000000000001E-2</v>
      </c>
      <c r="AE11" s="48">
        <v>1.4E-2</v>
      </c>
      <c r="AF11" s="48">
        <v>1.2999999999999999E-2</v>
      </c>
      <c r="AG11" s="48">
        <v>1.0999999999999999E-2</v>
      </c>
      <c r="AH11" s="48">
        <v>8.9999999999999993E-3</v>
      </c>
      <c r="AI11" s="48">
        <v>8.9999999999999993E-3</v>
      </c>
      <c r="AJ11" s="48">
        <v>8.0000000000000002E-3</v>
      </c>
      <c r="AK11" s="48">
        <v>7.0000000000000001E-3</v>
      </c>
      <c r="AL11" s="51">
        <v>7.0000000000000001E-3</v>
      </c>
      <c r="AM11" s="51">
        <v>7.0000000000000001E-3</v>
      </c>
      <c r="AN11" s="51">
        <v>7.0000000000000001E-3</v>
      </c>
      <c r="AO11" s="51">
        <v>7.0000000000000001E-3</v>
      </c>
      <c r="AP11" s="51">
        <v>7.0000000000000001E-3</v>
      </c>
      <c r="AQ11" s="51">
        <v>7.0000000000000001E-3</v>
      </c>
      <c r="AR11" s="51">
        <v>7.0000000000000001E-3</v>
      </c>
      <c r="AS11" s="51">
        <v>7.0000000000000001E-3</v>
      </c>
      <c r="AT11" s="51">
        <v>7.0000000000000001E-3</v>
      </c>
      <c r="AU11" s="51">
        <v>7.0000000000000001E-3</v>
      </c>
      <c r="AV11" s="51">
        <v>7.0000000000000001E-3</v>
      </c>
      <c r="AW11" s="51">
        <v>7.0000000000000001E-3</v>
      </c>
      <c r="AX11" s="51">
        <v>7.0000000000000001E-3</v>
      </c>
      <c r="AY11" s="51">
        <v>7.0000000000000001E-3</v>
      </c>
      <c r="AZ11" s="51">
        <v>7.0000000000000001E-3</v>
      </c>
      <c r="BA11" s="51">
        <v>7.0000000000000001E-3</v>
      </c>
      <c r="BB11" s="51">
        <v>7.0000000000000001E-3</v>
      </c>
      <c r="BC11" s="51">
        <v>7.0000000000000001E-3</v>
      </c>
    </row>
    <row r="12" spans="1:263" customFormat="1" ht="15" x14ac:dyDescent="0.25">
      <c r="A12" s="5"/>
      <c r="B12" s="5" t="s">
        <v>47</v>
      </c>
      <c r="C12" s="23">
        <v>20</v>
      </c>
      <c r="D12" s="23"/>
      <c r="E12" s="48">
        <v>0.19600000000000001</v>
      </c>
      <c r="F12" s="48">
        <v>0.185</v>
      </c>
      <c r="G12" s="48">
        <v>0.17499999999999999</v>
      </c>
      <c r="H12" s="48">
        <v>0.16400000000000001</v>
      </c>
      <c r="I12" s="48">
        <v>0.153</v>
      </c>
      <c r="J12" s="48">
        <v>0.14199999999999999</v>
      </c>
      <c r="K12" s="48">
        <v>0.13200000000000001</v>
      </c>
      <c r="L12" s="48">
        <v>0.121</v>
      </c>
      <c r="M12" s="48">
        <v>0.11</v>
      </c>
      <c r="N12" s="48">
        <v>0.11</v>
      </c>
      <c r="O12" s="48">
        <v>0.1</v>
      </c>
      <c r="P12" s="48">
        <v>0.09</v>
      </c>
      <c r="Q12" s="48">
        <v>0.08</v>
      </c>
      <c r="R12" s="48">
        <v>0.08</v>
      </c>
      <c r="S12" s="48">
        <v>7.0000000000000007E-2</v>
      </c>
      <c r="T12" s="48">
        <v>0.05</v>
      </c>
      <c r="U12" s="48">
        <v>0.03</v>
      </c>
      <c r="V12" s="48">
        <v>0.01</v>
      </c>
      <c r="W12" s="48">
        <v>8.0000000000000002E-3</v>
      </c>
      <c r="X12" s="48">
        <v>8.0000000000000002E-3</v>
      </c>
      <c r="Y12" s="48">
        <v>8.0000000000000002E-3</v>
      </c>
      <c r="Z12" s="48">
        <v>8.0000000000000002E-3</v>
      </c>
      <c r="AA12" s="48">
        <v>6.0000000000000001E-3</v>
      </c>
      <c r="AB12" s="48">
        <v>6.0000000000000001E-3</v>
      </c>
      <c r="AC12" s="48">
        <v>5.0000000000000001E-3</v>
      </c>
      <c r="AD12" s="48">
        <v>5.0000000000000001E-3</v>
      </c>
      <c r="AE12" s="48">
        <v>4.0000000000000001E-3</v>
      </c>
      <c r="AF12" s="48">
        <v>3.0000000000000001E-3</v>
      </c>
      <c r="AG12" s="48">
        <v>3.0000000000000001E-3</v>
      </c>
      <c r="AH12" s="48">
        <v>3.0000000000000001E-3</v>
      </c>
      <c r="AI12" s="48">
        <v>2E-3</v>
      </c>
      <c r="AJ12" s="48">
        <v>2E-3</v>
      </c>
      <c r="AK12" s="48">
        <v>2E-3</v>
      </c>
      <c r="AL12" s="49">
        <v>2E-3</v>
      </c>
      <c r="AM12" s="49">
        <v>2E-3</v>
      </c>
      <c r="AN12" s="49">
        <v>2E-3</v>
      </c>
      <c r="AO12" s="49">
        <v>2E-3</v>
      </c>
      <c r="AP12" s="49">
        <v>2E-3</v>
      </c>
      <c r="AQ12" s="49">
        <v>2E-3</v>
      </c>
      <c r="AR12" s="49">
        <v>2E-3</v>
      </c>
      <c r="AS12" s="49">
        <v>2E-3</v>
      </c>
      <c r="AT12" s="49">
        <v>2E-3</v>
      </c>
      <c r="AU12" s="49">
        <v>2E-3</v>
      </c>
      <c r="AV12" s="49">
        <v>2E-3</v>
      </c>
      <c r="AW12" s="49">
        <v>2E-3</v>
      </c>
      <c r="AX12" s="49">
        <v>2E-3</v>
      </c>
      <c r="AY12" s="49">
        <v>2E-3</v>
      </c>
      <c r="AZ12" s="49">
        <v>2E-3</v>
      </c>
      <c r="BA12" s="49">
        <v>2E-3</v>
      </c>
      <c r="BB12" s="49">
        <v>2E-3</v>
      </c>
      <c r="BC12" s="49">
        <v>2E-3</v>
      </c>
    </row>
    <row r="13" spans="1:263" customFormat="1" ht="15" x14ac:dyDescent="0.25">
      <c r="A13" s="5"/>
      <c r="B13" s="5" t="s">
        <v>48</v>
      </c>
      <c r="C13" s="23">
        <v>50</v>
      </c>
      <c r="D13" s="23"/>
      <c r="E13" s="48">
        <v>0.41199999999999998</v>
      </c>
      <c r="F13" s="48">
        <v>0.40400000000000003</v>
      </c>
      <c r="G13" s="48">
        <v>0.39600000000000002</v>
      </c>
      <c r="H13" s="48">
        <v>0.38900000000000001</v>
      </c>
      <c r="I13" s="48">
        <v>0.38100000000000001</v>
      </c>
      <c r="J13" s="48">
        <v>0.373</v>
      </c>
      <c r="K13" s="48">
        <v>0.36499999999999999</v>
      </c>
      <c r="L13" s="48">
        <v>0.35799999999999998</v>
      </c>
      <c r="M13" s="48">
        <v>0.35</v>
      </c>
      <c r="N13" s="48">
        <v>0.34</v>
      </c>
      <c r="O13" s="48">
        <v>0.33</v>
      </c>
      <c r="P13" s="48">
        <v>0.32</v>
      </c>
      <c r="Q13" s="48">
        <v>0.31</v>
      </c>
      <c r="R13" s="48">
        <v>0.3</v>
      </c>
      <c r="S13" s="48">
        <v>0.28000000000000003</v>
      </c>
      <c r="T13" s="48">
        <v>0.28800000000000003</v>
      </c>
      <c r="U13" s="48">
        <v>0.29600000000000004</v>
      </c>
      <c r="V13" s="48">
        <v>0.30399999999999999</v>
      </c>
      <c r="W13" s="48">
        <v>0.29699999999999999</v>
      </c>
      <c r="X13" s="48">
        <v>0.27300000000000002</v>
      </c>
      <c r="Y13" s="48">
        <v>0.27300000000000002</v>
      </c>
      <c r="Z13" s="48">
        <v>0.249</v>
      </c>
      <c r="AA13" s="48">
        <v>0.23300000000000001</v>
      </c>
      <c r="AB13" s="48">
        <v>0.216</v>
      </c>
      <c r="AC13" s="48">
        <v>0.20699999999999999</v>
      </c>
      <c r="AD13" s="48">
        <v>0.21199999999999999</v>
      </c>
      <c r="AE13" s="48">
        <v>0.19800000000000001</v>
      </c>
      <c r="AF13" s="48">
        <v>0.189</v>
      </c>
      <c r="AG13" s="48">
        <v>0.184</v>
      </c>
      <c r="AH13" s="48">
        <v>0.17199999999999999</v>
      </c>
      <c r="AI13" s="48">
        <v>0.154</v>
      </c>
      <c r="AJ13" s="48">
        <v>0.16300000000000001</v>
      </c>
      <c r="AK13" s="48">
        <v>0.153</v>
      </c>
      <c r="AL13" s="49">
        <v>0.10200000000000001</v>
      </c>
      <c r="AM13" s="49">
        <v>5.1000000000000011E-2</v>
      </c>
      <c r="AN13" s="49">
        <v>0</v>
      </c>
      <c r="AO13" s="49">
        <v>0</v>
      </c>
      <c r="AP13" s="49">
        <v>0</v>
      </c>
      <c r="AQ13" s="49">
        <v>0</v>
      </c>
      <c r="AR13" s="49">
        <v>0</v>
      </c>
      <c r="AS13" s="49">
        <v>0</v>
      </c>
      <c r="AT13" s="49">
        <v>0</v>
      </c>
      <c r="AU13" s="49">
        <v>0</v>
      </c>
      <c r="AV13" s="49">
        <v>0</v>
      </c>
      <c r="AW13" s="49">
        <v>0</v>
      </c>
      <c r="AX13" s="49">
        <v>0</v>
      </c>
      <c r="AY13" s="49">
        <v>0</v>
      </c>
      <c r="AZ13" s="49">
        <v>0</v>
      </c>
      <c r="BA13" s="49">
        <v>0</v>
      </c>
      <c r="BB13" s="49">
        <v>0</v>
      </c>
      <c r="BC13" s="49">
        <v>0</v>
      </c>
    </row>
    <row r="14" spans="1:263" customFormat="1" ht="15" x14ac:dyDescent="0.25">
      <c r="A14" s="5"/>
      <c r="B14" s="5" t="s">
        <v>49</v>
      </c>
      <c r="C14" s="23">
        <v>0</v>
      </c>
      <c r="D14" s="23"/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0</v>
      </c>
      <c r="O14" s="48">
        <v>0</v>
      </c>
      <c r="P14" s="48">
        <v>0</v>
      </c>
      <c r="Q14" s="48">
        <v>0</v>
      </c>
      <c r="R14" s="48">
        <v>0</v>
      </c>
      <c r="S14" s="48">
        <v>0</v>
      </c>
      <c r="T14" s="48">
        <v>0</v>
      </c>
      <c r="U14" s="48">
        <v>0</v>
      </c>
      <c r="V14" s="48">
        <v>0</v>
      </c>
      <c r="W14" s="48">
        <v>0</v>
      </c>
      <c r="X14" s="48">
        <v>0</v>
      </c>
      <c r="Y14" s="48">
        <v>0</v>
      </c>
      <c r="Z14" s="48">
        <v>1E-3</v>
      </c>
      <c r="AA14" s="48">
        <v>1E-3</v>
      </c>
      <c r="AB14" s="48">
        <v>2E-3</v>
      </c>
      <c r="AC14" s="48">
        <v>3.0000000000000001E-3</v>
      </c>
      <c r="AD14" s="48">
        <v>8.9999999999999993E-3</v>
      </c>
      <c r="AE14" s="48">
        <v>1.4E-2</v>
      </c>
      <c r="AF14" s="48">
        <v>3.1E-2</v>
      </c>
      <c r="AG14" s="48">
        <v>4.2000000000000003E-2</v>
      </c>
      <c r="AH14" s="48">
        <v>3.9E-2</v>
      </c>
      <c r="AI14" s="48">
        <v>3.5999999999999997E-2</v>
      </c>
      <c r="AJ14" s="48">
        <v>4.8000000000000001E-2</v>
      </c>
      <c r="AK14" s="48">
        <v>4.2000000000000003E-2</v>
      </c>
      <c r="AL14" s="49">
        <v>4.2000000000000003E-2</v>
      </c>
      <c r="AM14" s="49">
        <v>4.2000000000000003E-2</v>
      </c>
      <c r="AN14" s="49">
        <v>4.2000000000000003E-2</v>
      </c>
      <c r="AO14" s="49">
        <v>4.2000000000000003E-2</v>
      </c>
      <c r="AP14" s="49">
        <v>4.2000000000000003E-2</v>
      </c>
      <c r="AQ14" s="49">
        <v>4.2000000000000003E-2</v>
      </c>
      <c r="AR14" s="49">
        <v>4.2000000000000003E-2</v>
      </c>
      <c r="AS14" s="49">
        <v>4.2000000000000003E-2</v>
      </c>
      <c r="AT14" s="49">
        <v>4.2000000000000003E-2</v>
      </c>
      <c r="AU14" s="49">
        <v>4.2000000000000003E-2</v>
      </c>
      <c r="AV14" s="49">
        <v>4.2000000000000003E-2</v>
      </c>
      <c r="AW14" s="49">
        <v>4.2000000000000003E-2</v>
      </c>
      <c r="AX14" s="49">
        <v>4.2000000000000003E-2</v>
      </c>
      <c r="AY14" s="49">
        <v>4.2000000000000003E-2</v>
      </c>
      <c r="AZ14" s="49">
        <v>4.2000000000000003E-2</v>
      </c>
      <c r="BA14" s="49">
        <v>4.2000000000000003E-2</v>
      </c>
      <c r="BB14" s="49">
        <v>4.2000000000000003E-2</v>
      </c>
      <c r="BC14" s="49">
        <v>4.2000000000000003E-2</v>
      </c>
    </row>
    <row r="15" spans="1:263" customFormat="1" ht="15" x14ac:dyDescent="0.25">
      <c r="A15" s="5"/>
      <c r="B15" s="5" t="s">
        <v>136</v>
      </c>
      <c r="C15" s="23" t="s">
        <v>137</v>
      </c>
      <c r="D15" s="23"/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</v>
      </c>
      <c r="L15" s="48">
        <v>0</v>
      </c>
      <c r="M15" s="48">
        <v>0</v>
      </c>
      <c r="N15" s="48">
        <v>0</v>
      </c>
      <c r="O15" s="48">
        <v>0</v>
      </c>
      <c r="P15" s="48">
        <v>0</v>
      </c>
      <c r="Q15" s="48">
        <v>0</v>
      </c>
      <c r="R15" s="48">
        <v>0</v>
      </c>
      <c r="S15" s="48">
        <v>0</v>
      </c>
      <c r="T15" s="48">
        <v>0</v>
      </c>
      <c r="U15" s="48">
        <v>0</v>
      </c>
      <c r="V15" s="48">
        <v>0</v>
      </c>
      <c r="W15" s="48">
        <v>0</v>
      </c>
      <c r="X15" s="48">
        <v>2E-3</v>
      </c>
      <c r="Y15" s="48">
        <v>2E-3</v>
      </c>
      <c r="Z15" s="48">
        <v>2.5999999999999999E-2</v>
      </c>
      <c r="AA15" s="48">
        <v>4.8000000000000001E-2</v>
      </c>
      <c r="AB15" s="48">
        <v>8.2000000000000003E-2</v>
      </c>
      <c r="AC15" s="48">
        <v>6.0999999999999999E-2</v>
      </c>
      <c r="AD15" s="48">
        <v>6.2E-2</v>
      </c>
      <c r="AE15" s="48">
        <v>7.4999999999999997E-2</v>
      </c>
      <c r="AF15" s="48">
        <v>8.7999999999999995E-2</v>
      </c>
      <c r="AG15" s="48">
        <v>0.105</v>
      </c>
      <c r="AH15" s="48">
        <v>0.1</v>
      </c>
      <c r="AI15" s="48">
        <v>0.10299999999999999</v>
      </c>
      <c r="AJ15" s="48">
        <v>8.1000000000000003E-2</v>
      </c>
      <c r="AK15" s="48">
        <v>9.1999999999999998E-2</v>
      </c>
      <c r="AL15" s="49">
        <v>9.1999999999999998E-2</v>
      </c>
      <c r="AM15" s="49">
        <v>9.1999999999999998E-2</v>
      </c>
      <c r="AN15" s="49">
        <v>9.1999999999999998E-2</v>
      </c>
      <c r="AO15" s="49">
        <v>9.1999999999999998E-2</v>
      </c>
      <c r="AP15" s="49">
        <v>9.1999999999999998E-2</v>
      </c>
      <c r="AQ15" s="49">
        <v>9.1999999999999998E-2</v>
      </c>
      <c r="AR15" s="49">
        <v>9.1999999999999998E-2</v>
      </c>
      <c r="AS15" s="49">
        <v>9.1999999999999998E-2</v>
      </c>
      <c r="AT15" s="49">
        <v>9.1999999999999998E-2</v>
      </c>
      <c r="AU15" s="49">
        <v>9.1999999999999998E-2</v>
      </c>
      <c r="AV15" s="49">
        <v>9.1999999999999998E-2</v>
      </c>
      <c r="AW15" s="49">
        <v>9.1999999999999998E-2</v>
      </c>
      <c r="AX15" s="49">
        <v>9.1999999999999998E-2</v>
      </c>
      <c r="AY15" s="49">
        <v>9.1999999999999998E-2</v>
      </c>
      <c r="AZ15" s="49">
        <v>9.1999999999999998E-2</v>
      </c>
      <c r="BA15" s="49">
        <v>9.1999999999999998E-2</v>
      </c>
      <c r="BB15" s="49">
        <v>9.1999999999999998E-2</v>
      </c>
      <c r="BC15" s="49">
        <v>9.1999999999999998E-2</v>
      </c>
    </row>
    <row r="16" spans="1:263" customFormat="1" ht="15" x14ac:dyDescent="0.25">
      <c r="A16" s="5"/>
      <c r="B16" s="5" t="s">
        <v>50</v>
      </c>
      <c r="C16" s="23">
        <v>0</v>
      </c>
      <c r="D16" s="23"/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2.8000000000000001E-2</v>
      </c>
      <c r="AA16" s="48">
        <v>3.3000000000000002E-2</v>
      </c>
      <c r="AB16" s="48">
        <v>0.04</v>
      </c>
      <c r="AC16" s="48">
        <v>4.1000000000000002E-2</v>
      </c>
      <c r="AD16" s="48">
        <v>2.8000000000000001E-2</v>
      </c>
      <c r="AE16" s="48">
        <v>2.7E-2</v>
      </c>
      <c r="AF16" s="48">
        <v>2.7E-2</v>
      </c>
      <c r="AG16" s="48">
        <v>3.2000000000000001E-2</v>
      </c>
      <c r="AH16" s="48">
        <v>3.3000000000000002E-2</v>
      </c>
      <c r="AI16" s="48">
        <v>3.6999999999999998E-2</v>
      </c>
      <c r="AJ16" s="48">
        <v>5.0999999999999997E-2</v>
      </c>
      <c r="AK16" s="48">
        <v>0.05</v>
      </c>
      <c r="AL16" s="49">
        <v>0.05</v>
      </c>
      <c r="AM16" s="49">
        <v>0.05</v>
      </c>
      <c r="AN16" s="49">
        <v>0.05</v>
      </c>
      <c r="AO16" s="49">
        <v>0.05</v>
      </c>
      <c r="AP16" s="49">
        <v>0.05</v>
      </c>
      <c r="AQ16" s="49">
        <v>0.05</v>
      </c>
      <c r="AR16" s="49">
        <v>0.05</v>
      </c>
      <c r="AS16" s="49">
        <v>0.05</v>
      </c>
      <c r="AT16" s="49">
        <v>0.05</v>
      </c>
      <c r="AU16" s="49">
        <v>0.05</v>
      </c>
      <c r="AV16" s="49">
        <v>0.05</v>
      </c>
      <c r="AW16" s="49">
        <v>0.05</v>
      </c>
      <c r="AX16" s="49">
        <v>0.05</v>
      </c>
      <c r="AY16" s="49">
        <v>0.05</v>
      </c>
      <c r="AZ16" s="49">
        <v>0.05</v>
      </c>
      <c r="BA16" s="49">
        <v>0.05</v>
      </c>
      <c r="BB16" s="49">
        <v>0.05</v>
      </c>
      <c r="BC16" s="49">
        <v>0.05</v>
      </c>
    </row>
    <row r="17" spans="1:55" customFormat="1" ht="15" x14ac:dyDescent="0.25">
      <c r="A17" s="5"/>
      <c r="B17" s="5" t="s">
        <v>51</v>
      </c>
      <c r="C17" s="23">
        <v>10</v>
      </c>
      <c r="D17" s="23"/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1E-3</v>
      </c>
      <c r="V17" s="48">
        <v>1E-3</v>
      </c>
      <c r="W17" s="48">
        <v>3.0000000000000001E-3</v>
      </c>
      <c r="X17" s="48">
        <v>1E-3</v>
      </c>
      <c r="Y17" s="48">
        <v>0</v>
      </c>
      <c r="Z17" s="48">
        <v>5.0000000000000001E-3</v>
      </c>
      <c r="AA17" s="48">
        <v>6.0000000000000001E-3</v>
      </c>
      <c r="AB17" s="48">
        <v>2E-3</v>
      </c>
      <c r="AC17" s="48">
        <v>1.0999999999999999E-2</v>
      </c>
      <c r="AD17" s="48">
        <v>0.01</v>
      </c>
      <c r="AE17" s="48">
        <v>1.0999999999999999E-2</v>
      </c>
      <c r="AF17" s="48">
        <v>0.01</v>
      </c>
      <c r="AG17" s="48">
        <v>1.2E-2</v>
      </c>
      <c r="AH17" s="48">
        <v>1.4E-2</v>
      </c>
      <c r="AI17" s="48">
        <v>1.6E-2</v>
      </c>
      <c r="AJ17" s="48">
        <v>1.7999999999999999E-2</v>
      </c>
      <c r="AK17" s="48">
        <v>1.9E-2</v>
      </c>
      <c r="AL17" s="49">
        <v>1.9E-2</v>
      </c>
      <c r="AM17" s="49">
        <v>1.9E-2</v>
      </c>
      <c r="AN17" s="49">
        <v>1.9E-2</v>
      </c>
      <c r="AO17" s="49">
        <v>1.9E-2</v>
      </c>
      <c r="AP17" s="49">
        <v>1.9E-2</v>
      </c>
      <c r="AQ17" s="49">
        <v>1.9E-2</v>
      </c>
      <c r="AR17" s="49">
        <v>1.9E-2</v>
      </c>
      <c r="AS17" s="49">
        <v>1.9E-2</v>
      </c>
      <c r="AT17" s="49">
        <v>1.9E-2</v>
      </c>
      <c r="AU17" s="49">
        <v>1.9E-2</v>
      </c>
      <c r="AV17" s="49">
        <v>1.9E-2</v>
      </c>
      <c r="AW17" s="49">
        <v>1.9E-2</v>
      </c>
      <c r="AX17" s="49">
        <v>1.9E-2</v>
      </c>
      <c r="AY17" s="49">
        <v>1.9E-2</v>
      </c>
      <c r="AZ17" s="49">
        <v>1.9E-2</v>
      </c>
      <c r="BA17" s="49">
        <v>1.9E-2</v>
      </c>
      <c r="BB17" s="49">
        <v>1.9E-2</v>
      </c>
      <c r="BC17" s="49">
        <v>1.9E-2</v>
      </c>
    </row>
    <row r="18" spans="1:55" customFormat="1" ht="15" x14ac:dyDescent="0.25">
      <c r="A18" s="5"/>
      <c r="B18" s="5" t="s">
        <v>44</v>
      </c>
      <c r="C18" s="21" t="s">
        <v>27</v>
      </c>
      <c r="D18" s="21"/>
      <c r="E18" s="48">
        <v>3.1E-2</v>
      </c>
      <c r="F18" s="48">
        <v>2.7E-2</v>
      </c>
      <c r="G18" s="48">
        <v>2.3E-2</v>
      </c>
      <c r="H18" s="48">
        <v>1.9E-2</v>
      </c>
      <c r="I18" s="48">
        <v>1.4999999999999999E-2</v>
      </c>
      <c r="J18" s="48">
        <v>1.2E-2</v>
      </c>
      <c r="K18" s="48">
        <v>8.0000000000000002E-3</v>
      </c>
      <c r="L18" s="48">
        <v>4.0000000000000001E-3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0</v>
      </c>
      <c r="S18" s="48">
        <v>0</v>
      </c>
      <c r="T18" s="48">
        <v>0.189</v>
      </c>
      <c r="U18" s="48">
        <v>0.378</v>
      </c>
      <c r="V18" s="48">
        <v>0.56599999999999995</v>
      </c>
      <c r="W18" s="48">
        <v>0.57499999999999996</v>
      </c>
      <c r="X18" s="48">
        <v>0.60299999999999998</v>
      </c>
      <c r="Y18" s="48">
        <v>0.60399999999999998</v>
      </c>
      <c r="Z18" s="48">
        <v>0.57999999999999996</v>
      </c>
      <c r="AA18" s="48">
        <v>0.57299999999999995</v>
      </c>
      <c r="AB18" s="48">
        <v>0.56799999999999995</v>
      </c>
      <c r="AC18" s="48">
        <v>0.58399999999999996</v>
      </c>
      <c r="AD18" s="48">
        <v>0.57899999999999996</v>
      </c>
      <c r="AE18" s="48">
        <v>0.58399999999999996</v>
      </c>
      <c r="AF18" s="48">
        <v>0.56599999999999995</v>
      </c>
      <c r="AG18" s="48">
        <v>0.54600000000000004</v>
      </c>
      <c r="AH18" s="48">
        <v>0.56399999999999995</v>
      </c>
      <c r="AI18" s="48">
        <v>0.57999999999999996</v>
      </c>
      <c r="AJ18" s="48">
        <v>0.56799999999999995</v>
      </c>
      <c r="AK18" s="48">
        <v>0.57499999999999996</v>
      </c>
      <c r="AL18" s="49">
        <v>0.626</v>
      </c>
      <c r="AM18" s="49">
        <v>0.67700000000000005</v>
      </c>
      <c r="AN18" s="49">
        <v>0.72799999999999998</v>
      </c>
      <c r="AO18" s="49">
        <v>0.72799999999999998</v>
      </c>
      <c r="AP18" s="49">
        <v>0.72799999999999998</v>
      </c>
      <c r="AQ18" s="49">
        <v>0.72799999999999998</v>
      </c>
      <c r="AR18" s="49">
        <v>0.72799999999999998</v>
      </c>
      <c r="AS18" s="49">
        <v>0.72799999999999998</v>
      </c>
      <c r="AT18" s="49">
        <v>0.72799999999999998</v>
      </c>
      <c r="AU18" s="49">
        <v>0.72799999999999998</v>
      </c>
      <c r="AV18" s="49">
        <v>0.72799999999999998</v>
      </c>
      <c r="AW18" s="49">
        <v>0.72799999999999998</v>
      </c>
      <c r="AX18" s="49">
        <v>0.72799999999999998</v>
      </c>
      <c r="AY18" s="49">
        <v>0.72799999999999998</v>
      </c>
      <c r="AZ18" s="49">
        <v>0.72799999999999998</v>
      </c>
      <c r="BA18" s="49">
        <v>0.72799999999999998</v>
      </c>
      <c r="BB18" s="49">
        <v>0.72799999999999998</v>
      </c>
      <c r="BC18" s="49">
        <v>0.72799999999999998</v>
      </c>
    </row>
    <row r="19" spans="1:55" customFormat="1" ht="15" x14ac:dyDescent="0.25">
      <c r="A19" s="5"/>
      <c r="B19" s="5" t="s">
        <v>52</v>
      </c>
      <c r="C19" s="23">
        <v>0</v>
      </c>
      <c r="D19" s="23"/>
      <c r="E19" s="48">
        <v>0.10199999999999999</v>
      </c>
      <c r="F19" s="48">
        <v>0.123</v>
      </c>
      <c r="G19" s="48">
        <v>0.14199999999999999</v>
      </c>
      <c r="H19" s="48">
        <v>0.16300000000000001</v>
      </c>
      <c r="I19" s="48">
        <v>0.184</v>
      </c>
      <c r="J19" s="48">
        <v>0.20399999999999999</v>
      </c>
      <c r="K19" s="48">
        <v>0.224</v>
      </c>
      <c r="L19" s="48">
        <v>0.245</v>
      </c>
      <c r="M19" s="48">
        <v>0.27</v>
      </c>
      <c r="N19" s="48">
        <v>0.28999999999999998</v>
      </c>
      <c r="O19" s="48">
        <v>0.33</v>
      </c>
      <c r="P19" s="48">
        <v>0.37</v>
      </c>
      <c r="Q19" s="48">
        <v>0.41</v>
      </c>
      <c r="R19" s="48">
        <v>0.45</v>
      </c>
      <c r="S19" s="48">
        <v>0.48</v>
      </c>
      <c r="T19" s="48">
        <v>0.33600000000000002</v>
      </c>
      <c r="U19" s="48">
        <v>0.191</v>
      </c>
      <c r="V19" s="48">
        <v>4.7E-2</v>
      </c>
      <c r="W19" s="48">
        <v>4.3999999999999997E-2</v>
      </c>
      <c r="X19" s="48">
        <v>4.2000000000000003E-2</v>
      </c>
      <c r="Y19" s="48">
        <v>4.2000000000000003E-2</v>
      </c>
      <c r="Z19" s="48">
        <v>3.7999999999999999E-2</v>
      </c>
      <c r="AA19" s="48">
        <v>3.4000000000000002E-2</v>
      </c>
      <c r="AB19" s="48">
        <v>3.4000000000000002E-2</v>
      </c>
      <c r="AC19" s="48">
        <v>0.03</v>
      </c>
      <c r="AD19" s="48">
        <v>3.3000000000000002E-2</v>
      </c>
      <c r="AE19" s="48">
        <v>2.1999999999999999E-2</v>
      </c>
      <c r="AF19" s="48">
        <v>2.3E-2</v>
      </c>
      <c r="AG19" s="48">
        <v>2.4E-2</v>
      </c>
      <c r="AH19" s="48">
        <v>2.5999999999999999E-2</v>
      </c>
      <c r="AI19" s="48">
        <v>2.5000000000000001E-2</v>
      </c>
      <c r="AJ19" s="48">
        <v>2.5999999999999999E-2</v>
      </c>
      <c r="AK19" s="48">
        <v>2.5999999999999999E-2</v>
      </c>
      <c r="AL19" s="49">
        <v>2.5999999999999999E-2</v>
      </c>
      <c r="AM19" s="49">
        <v>2.5999999999999999E-2</v>
      </c>
      <c r="AN19" s="49">
        <v>2.5999999999999999E-2</v>
      </c>
      <c r="AO19" s="49">
        <v>2.5999999999999999E-2</v>
      </c>
      <c r="AP19" s="49">
        <v>2.5999999999999999E-2</v>
      </c>
      <c r="AQ19" s="49">
        <v>2.5999999999999999E-2</v>
      </c>
      <c r="AR19" s="49">
        <v>2.5999999999999999E-2</v>
      </c>
      <c r="AS19" s="49">
        <v>2.5999999999999999E-2</v>
      </c>
      <c r="AT19" s="49">
        <v>2.5999999999999999E-2</v>
      </c>
      <c r="AU19" s="49">
        <v>2.5999999999999999E-2</v>
      </c>
      <c r="AV19" s="49">
        <v>2.5999999999999999E-2</v>
      </c>
      <c r="AW19" s="49">
        <v>2.5999999999999999E-2</v>
      </c>
      <c r="AX19" s="49">
        <v>2.5999999999999999E-2</v>
      </c>
      <c r="AY19" s="49">
        <v>2.5999999999999999E-2</v>
      </c>
      <c r="AZ19" s="49">
        <v>2.5999999999999999E-2</v>
      </c>
      <c r="BA19" s="49">
        <v>2.5999999999999999E-2</v>
      </c>
      <c r="BB19" s="49">
        <v>2.5999999999999999E-2</v>
      </c>
      <c r="BC19" s="49">
        <v>2.5999999999999999E-2</v>
      </c>
    </row>
    <row r="20" spans="1:55" customFormat="1" ht="15" x14ac:dyDescent="0.25">
      <c r="A20" s="5"/>
      <c r="B20" s="5" t="s">
        <v>53</v>
      </c>
      <c r="C20" s="23">
        <v>85</v>
      </c>
      <c r="D20" s="23"/>
      <c r="E20" s="48">
        <v>4.2000000000000003E-2</v>
      </c>
      <c r="F20" s="48">
        <v>5.0999999999999997E-2</v>
      </c>
      <c r="G20" s="48">
        <v>5.8999999999999997E-2</v>
      </c>
      <c r="H20" s="48">
        <v>6.8000000000000005E-2</v>
      </c>
      <c r="I20" s="48">
        <v>7.5999999999999998E-2</v>
      </c>
      <c r="J20" s="48">
        <v>8.5000000000000006E-2</v>
      </c>
      <c r="K20" s="48">
        <v>9.2999999999999999E-2</v>
      </c>
      <c r="L20" s="48">
        <v>0.10100000000000001</v>
      </c>
      <c r="M20" s="48">
        <v>0.11</v>
      </c>
      <c r="N20" s="48">
        <v>0.1</v>
      </c>
      <c r="O20" s="48">
        <v>0.09</v>
      </c>
      <c r="P20" s="48">
        <v>0.08</v>
      </c>
      <c r="Q20" s="48">
        <v>7.0000000000000007E-2</v>
      </c>
      <c r="R20" s="48">
        <v>0.05</v>
      </c>
      <c r="S20" s="48">
        <v>0.06</v>
      </c>
      <c r="T20" s="48">
        <v>4.3999999999999997E-2</v>
      </c>
      <c r="U20" s="48">
        <v>2.7E-2</v>
      </c>
      <c r="V20" s="48">
        <v>1.0999999999999999E-2</v>
      </c>
      <c r="W20" s="48">
        <v>1.4E-2</v>
      </c>
      <c r="X20" s="48">
        <v>1.6E-2</v>
      </c>
      <c r="Y20" s="48">
        <v>1.6E-2</v>
      </c>
      <c r="Z20" s="48">
        <v>1.4E-2</v>
      </c>
      <c r="AA20" s="48">
        <v>1.2E-2</v>
      </c>
      <c r="AB20" s="48">
        <v>1.0999999999999999E-2</v>
      </c>
      <c r="AC20" s="48">
        <v>1.2E-2</v>
      </c>
      <c r="AD20" s="48">
        <v>1.2999999999999999E-2</v>
      </c>
      <c r="AE20" s="48">
        <v>1.7000000000000001E-2</v>
      </c>
      <c r="AF20" s="48">
        <v>2.1000000000000001E-2</v>
      </c>
      <c r="AG20" s="48">
        <v>1.6E-2</v>
      </c>
      <c r="AH20" s="48">
        <v>1.7999999999999999E-2</v>
      </c>
      <c r="AI20" s="48">
        <v>1.4E-2</v>
      </c>
      <c r="AJ20" s="48">
        <v>1.2999999999999999E-2</v>
      </c>
      <c r="AK20" s="48">
        <v>8.9999999999999993E-3</v>
      </c>
      <c r="AL20" s="49">
        <v>8.9999999999999993E-3</v>
      </c>
      <c r="AM20" s="49">
        <v>8.9999999999999993E-3</v>
      </c>
      <c r="AN20" s="49">
        <v>8.9999999999999993E-3</v>
      </c>
      <c r="AO20" s="49">
        <v>8.9999999999999993E-3</v>
      </c>
      <c r="AP20" s="49">
        <v>8.9999999999999993E-3</v>
      </c>
      <c r="AQ20" s="49">
        <v>8.9999999999999993E-3</v>
      </c>
      <c r="AR20" s="49">
        <v>8.9999999999999993E-3</v>
      </c>
      <c r="AS20" s="49">
        <v>8.9999999999999993E-3</v>
      </c>
      <c r="AT20" s="49">
        <v>8.9999999999999993E-3</v>
      </c>
      <c r="AU20" s="49">
        <v>8.9999999999999993E-3</v>
      </c>
      <c r="AV20" s="49">
        <v>8.9999999999999993E-3</v>
      </c>
      <c r="AW20" s="49">
        <v>8.9999999999999993E-3</v>
      </c>
      <c r="AX20" s="49">
        <v>8.9999999999999993E-3</v>
      </c>
      <c r="AY20" s="49">
        <v>8.9999999999999993E-3</v>
      </c>
      <c r="AZ20" s="49">
        <v>8.9999999999999993E-3</v>
      </c>
      <c r="BA20" s="49">
        <v>8.9999999999999993E-3</v>
      </c>
      <c r="BB20" s="49">
        <v>8.9999999999999993E-3</v>
      </c>
      <c r="BC20" s="49">
        <v>8.9999999999999993E-3</v>
      </c>
    </row>
    <row r="21" spans="1:55" customFormat="1" ht="15" x14ac:dyDescent="0.25">
      <c r="A21" s="5"/>
      <c r="B21" s="5" t="s">
        <v>54</v>
      </c>
      <c r="C21" s="23">
        <v>0</v>
      </c>
      <c r="D21" s="23"/>
      <c r="E21" s="48">
        <v>8.0000000000000002E-3</v>
      </c>
      <c r="F21" s="48">
        <v>8.9999999999999993E-3</v>
      </c>
      <c r="G21" s="48">
        <v>1.0999999999999999E-2</v>
      </c>
      <c r="H21" s="48">
        <v>1.2E-2</v>
      </c>
      <c r="I21" s="48">
        <v>1.4E-2</v>
      </c>
      <c r="J21" s="48">
        <v>1.4999999999999999E-2</v>
      </c>
      <c r="K21" s="48">
        <v>1.7000000000000001E-2</v>
      </c>
      <c r="L21" s="48">
        <v>1.7999999999999999E-2</v>
      </c>
      <c r="M21" s="48">
        <v>0.02</v>
      </c>
      <c r="N21" s="48">
        <v>0.02</v>
      </c>
      <c r="O21" s="48">
        <v>0.02</v>
      </c>
      <c r="P21" s="48">
        <v>0.02</v>
      </c>
      <c r="Q21" s="48">
        <v>0.02</v>
      </c>
      <c r="R21" s="48">
        <v>0.01</v>
      </c>
      <c r="S21" s="48">
        <v>0.01</v>
      </c>
      <c r="T21" s="48">
        <v>0.01</v>
      </c>
      <c r="U21" s="48">
        <v>1.0999999999999999E-2</v>
      </c>
      <c r="V21" s="48">
        <v>1.2E-2</v>
      </c>
      <c r="W21" s="48">
        <v>1.2999999999999999E-2</v>
      </c>
      <c r="X21" s="48">
        <v>1.2999999999999999E-2</v>
      </c>
      <c r="Y21" s="48">
        <v>1.2999999999999999E-2</v>
      </c>
      <c r="Z21" s="48">
        <v>1.7000000000000001E-2</v>
      </c>
      <c r="AA21" s="48">
        <v>1.9E-2</v>
      </c>
      <c r="AB21" s="48">
        <v>7.0000000000000001E-3</v>
      </c>
      <c r="AC21" s="48">
        <v>1.7000000000000001E-2</v>
      </c>
      <c r="AD21" s="48">
        <v>1.7999999999999999E-2</v>
      </c>
      <c r="AE21" s="48">
        <v>0.02</v>
      </c>
      <c r="AF21" s="48">
        <v>1.4E-2</v>
      </c>
      <c r="AG21" s="48">
        <v>1.0999999999999999E-2</v>
      </c>
      <c r="AH21" s="48">
        <v>1.0999999999999999E-2</v>
      </c>
      <c r="AI21" s="48">
        <v>1.6E-2</v>
      </c>
      <c r="AJ21" s="48">
        <v>1.4E-2</v>
      </c>
      <c r="AK21" s="48">
        <v>1.6E-2</v>
      </c>
      <c r="AL21" s="49">
        <v>1.6E-2</v>
      </c>
      <c r="AM21" s="49">
        <v>1.6E-2</v>
      </c>
      <c r="AN21" s="49">
        <v>1.6E-2</v>
      </c>
      <c r="AO21" s="49">
        <v>1.6E-2</v>
      </c>
      <c r="AP21" s="49">
        <v>1.6E-2</v>
      </c>
      <c r="AQ21" s="49">
        <v>1.6E-2</v>
      </c>
      <c r="AR21" s="49">
        <v>1.6E-2</v>
      </c>
      <c r="AS21" s="49">
        <v>1.6E-2</v>
      </c>
      <c r="AT21" s="49">
        <v>1.6E-2</v>
      </c>
      <c r="AU21" s="49">
        <v>1.6E-2</v>
      </c>
      <c r="AV21" s="49">
        <v>1.6E-2</v>
      </c>
      <c r="AW21" s="49">
        <v>1.6E-2</v>
      </c>
      <c r="AX21" s="49">
        <v>1.6E-2</v>
      </c>
      <c r="AY21" s="49">
        <v>1.6E-2</v>
      </c>
      <c r="AZ21" s="49">
        <v>1.6E-2</v>
      </c>
      <c r="BA21" s="49">
        <v>1.6E-2</v>
      </c>
      <c r="BB21" s="49">
        <v>1.6E-2</v>
      </c>
      <c r="BC21" s="49">
        <v>1.6E-2</v>
      </c>
    </row>
    <row r="22" spans="1:55" customFormat="1" ht="15" x14ac:dyDescent="0.25">
      <c r="A22" s="14"/>
      <c r="B22" s="14" t="s">
        <v>55</v>
      </c>
      <c r="C22" s="24">
        <v>0</v>
      </c>
      <c r="D22" s="24"/>
      <c r="E22" s="46">
        <v>1.2999999999999999E-2</v>
      </c>
      <c r="F22" s="46">
        <v>1.6E-2</v>
      </c>
      <c r="G22" s="46">
        <v>1.9E-2</v>
      </c>
      <c r="H22" s="46">
        <v>2.1000000000000001E-2</v>
      </c>
      <c r="I22" s="46">
        <v>2.4E-2</v>
      </c>
      <c r="J22" s="46">
        <v>2.7E-2</v>
      </c>
      <c r="K22" s="46">
        <v>2.9000000000000001E-2</v>
      </c>
      <c r="L22" s="46">
        <v>3.2000000000000001E-2</v>
      </c>
      <c r="M22" s="46">
        <v>0.03</v>
      </c>
      <c r="N22" s="46">
        <v>0.03</v>
      </c>
      <c r="O22" s="46">
        <v>0.03</v>
      </c>
      <c r="P22" s="46">
        <v>0.03</v>
      </c>
      <c r="Q22" s="46">
        <v>0.03</v>
      </c>
      <c r="R22" s="46">
        <v>0.03</v>
      </c>
      <c r="S22" s="46">
        <v>0.03</v>
      </c>
      <c r="T22" s="46">
        <v>2.3E-2</v>
      </c>
      <c r="U22" s="46">
        <v>1.6E-2</v>
      </c>
      <c r="V22" s="46">
        <v>8.9999999999999993E-3</v>
      </c>
      <c r="W22" s="46">
        <v>8.9999999999999993E-3</v>
      </c>
      <c r="X22" s="46">
        <v>1.0999999999999999E-2</v>
      </c>
      <c r="Y22" s="46">
        <v>1.0999999999999999E-2</v>
      </c>
      <c r="Z22" s="46">
        <v>8.9999999999999993E-3</v>
      </c>
      <c r="AA22" s="46">
        <v>1.2E-2</v>
      </c>
      <c r="AB22" s="46">
        <v>1.0999999999999999E-2</v>
      </c>
      <c r="AC22" s="46">
        <v>1.0999999999999999E-2</v>
      </c>
      <c r="AD22" s="46">
        <v>1.4E-2</v>
      </c>
      <c r="AE22" s="46">
        <v>1.4E-2</v>
      </c>
      <c r="AF22" s="46">
        <v>1.4999999999999999E-2</v>
      </c>
      <c r="AG22" s="46">
        <v>1.4E-2</v>
      </c>
      <c r="AH22" s="46">
        <v>1.0999999999999999E-2</v>
      </c>
      <c r="AI22" s="46">
        <v>8.0000000000000002E-3</v>
      </c>
      <c r="AJ22" s="46">
        <v>8.0000000000000002E-3</v>
      </c>
      <c r="AK22" s="46">
        <v>8.9999999999999993E-3</v>
      </c>
      <c r="AL22" s="50">
        <v>8.9999999999999993E-3</v>
      </c>
      <c r="AM22" s="50">
        <v>8.9999999999999993E-3</v>
      </c>
      <c r="AN22" s="50">
        <v>8.9999999999999993E-3</v>
      </c>
      <c r="AO22" s="50">
        <v>8.9999999999999993E-3</v>
      </c>
      <c r="AP22" s="50">
        <v>8.9999999999999993E-3</v>
      </c>
      <c r="AQ22" s="50">
        <v>8.9999999999999993E-3</v>
      </c>
      <c r="AR22" s="50">
        <v>8.9999999999999993E-3</v>
      </c>
      <c r="AS22" s="50">
        <v>8.9999999999999993E-3</v>
      </c>
      <c r="AT22" s="50">
        <v>8.9999999999999993E-3</v>
      </c>
      <c r="AU22" s="50">
        <v>8.9999999999999993E-3</v>
      </c>
      <c r="AV22" s="50">
        <v>8.9999999999999993E-3</v>
      </c>
      <c r="AW22" s="50">
        <v>8.9999999999999993E-3</v>
      </c>
      <c r="AX22" s="50">
        <v>8.9999999999999993E-3</v>
      </c>
      <c r="AY22" s="50">
        <v>8.9999999999999993E-3</v>
      </c>
      <c r="AZ22" s="50">
        <v>8.9999999999999993E-3</v>
      </c>
      <c r="BA22" s="50">
        <v>8.9999999999999993E-3</v>
      </c>
      <c r="BB22" s="50">
        <v>8.9999999999999993E-3</v>
      </c>
      <c r="BC22" s="50">
        <v>8.9999999999999993E-3</v>
      </c>
    </row>
    <row r="23" spans="1:55" customFormat="1" ht="15" x14ac:dyDescent="0.25">
      <c r="A23" s="5" t="s">
        <v>138</v>
      </c>
      <c r="B23" s="5" t="s">
        <v>46</v>
      </c>
      <c r="C23" s="21" t="s">
        <v>27</v>
      </c>
      <c r="D23" s="21"/>
      <c r="E23" s="48">
        <v>0.19600000000000001</v>
      </c>
      <c r="F23" s="48">
        <v>0.185</v>
      </c>
      <c r="G23" s="48">
        <v>0.17499999999999999</v>
      </c>
      <c r="H23" s="48">
        <v>0.16400000000000001</v>
      </c>
      <c r="I23" s="48">
        <v>0.153</v>
      </c>
      <c r="J23" s="48">
        <v>0.14199999999999999</v>
      </c>
      <c r="K23" s="48">
        <v>0.13200000000000001</v>
      </c>
      <c r="L23" s="48">
        <v>0.121</v>
      </c>
      <c r="M23" s="48">
        <v>0.11</v>
      </c>
      <c r="N23" s="48">
        <v>0.11</v>
      </c>
      <c r="O23" s="48">
        <v>0.1</v>
      </c>
      <c r="P23" s="48">
        <v>0.09</v>
      </c>
      <c r="Q23" s="48">
        <v>0.08</v>
      </c>
      <c r="R23" s="48">
        <v>0.08</v>
      </c>
      <c r="S23" s="48">
        <v>7.0000000000000007E-2</v>
      </c>
      <c r="T23" s="48">
        <v>7.5999999999999998E-2</v>
      </c>
      <c r="U23" s="48">
        <v>8.199999999999999E-2</v>
      </c>
      <c r="V23" s="48">
        <v>8.7999999999999995E-2</v>
      </c>
      <c r="W23" s="48">
        <v>7.653910628179067E-2</v>
      </c>
      <c r="X23" s="48">
        <v>0.10199999999999999</v>
      </c>
      <c r="Y23" s="48">
        <v>0.10199999999999999</v>
      </c>
      <c r="Z23" s="48">
        <v>7.5999999999999998E-2</v>
      </c>
      <c r="AA23" s="48">
        <v>6.0999999999999999E-2</v>
      </c>
      <c r="AB23" s="48">
        <v>4.8000000000000001E-2</v>
      </c>
      <c r="AC23" s="48">
        <v>5.5E-2</v>
      </c>
      <c r="AD23" s="48">
        <v>0.06</v>
      </c>
      <c r="AE23" s="48">
        <v>5.1999999999999998E-2</v>
      </c>
      <c r="AF23" s="48">
        <v>4.7E-2</v>
      </c>
      <c r="AG23" s="48">
        <v>3.3000000000000002E-2</v>
      </c>
      <c r="AH23" s="48">
        <v>1.9E-2</v>
      </c>
      <c r="AI23" s="48">
        <v>1.9E-2</v>
      </c>
      <c r="AJ23" s="48">
        <v>1.4999999999999999E-2</v>
      </c>
      <c r="AK23" s="48">
        <v>1.2999999999999999E-2</v>
      </c>
      <c r="AL23" s="51">
        <v>1.2999999999999999E-2</v>
      </c>
      <c r="AM23" s="51">
        <v>1.2999999999999999E-2</v>
      </c>
      <c r="AN23" s="51">
        <v>1.2999999999999999E-2</v>
      </c>
      <c r="AO23" s="51">
        <v>1.2999999999999999E-2</v>
      </c>
      <c r="AP23" s="51">
        <v>1.2999999999999999E-2</v>
      </c>
      <c r="AQ23" s="51">
        <v>1.2999999999999999E-2</v>
      </c>
      <c r="AR23" s="51">
        <v>1.2999999999999999E-2</v>
      </c>
      <c r="AS23" s="51">
        <v>1.2999999999999999E-2</v>
      </c>
      <c r="AT23" s="51">
        <v>1.2999999999999999E-2</v>
      </c>
      <c r="AU23" s="51">
        <v>1.2999999999999999E-2</v>
      </c>
      <c r="AV23" s="51">
        <v>1.2999999999999999E-2</v>
      </c>
      <c r="AW23" s="51">
        <v>1.2999999999999999E-2</v>
      </c>
      <c r="AX23" s="51">
        <v>1.2999999999999999E-2</v>
      </c>
      <c r="AY23" s="51">
        <v>1.2999999999999999E-2</v>
      </c>
      <c r="AZ23" s="51">
        <v>1.2999999999999999E-2</v>
      </c>
      <c r="BA23" s="51">
        <v>1.2999999999999999E-2</v>
      </c>
      <c r="BB23" s="51">
        <v>1.2999999999999999E-2</v>
      </c>
      <c r="BC23" s="51">
        <v>1.2999999999999999E-2</v>
      </c>
    </row>
    <row r="24" spans="1:55" customFormat="1" ht="15" x14ac:dyDescent="0.25">
      <c r="A24" s="5"/>
      <c r="B24" s="5" t="s">
        <v>47</v>
      </c>
      <c r="C24" s="23">
        <v>20</v>
      </c>
      <c r="D24" s="23"/>
      <c r="E24" s="48">
        <v>0.19600000000000001</v>
      </c>
      <c r="F24" s="48">
        <v>0.185</v>
      </c>
      <c r="G24" s="48">
        <v>0.17499999999999999</v>
      </c>
      <c r="H24" s="48">
        <v>0.16400000000000001</v>
      </c>
      <c r="I24" s="48">
        <v>0.153</v>
      </c>
      <c r="J24" s="48">
        <v>0.14199999999999999</v>
      </c>
      <c r="K24" s="48">
        <v>0.13200000000000001</v>
      </c>
      <c r="L24" s="48">
        <v>0.121</v>
      </c>
      <c r="M24" s="48">
        <v>0.11</v>
      </c>
      <c r="N24" s="48">
        <v>0.11</v>
      </c>
      <c r="O24" s="48">
        <v>0.1</v>
      </c>
      <c r="P24" s="48">
        <v>0.09</v>
      </c>
      <c r="Q24" s="48">
        <v>0.08</v>
      </c>
      <c r="R24" s="48">
        <v>0.08</v>
      </c>
      <c r="S24" s="48">
        <v>7.0000000000000007E-2</v>
      </c>
      <c r="T24" s="48">
        <v>0.05</v>
      </c>
      <c r="U24" s="48">
        <v>2.9000000000000001E-2</v>
      </c>
      <c r="V24" s="48">
        <v>8.9999999999999993E-3</v>
      </c>
      <c r="W24" s="48">
        <v>5.0127042820762753E-3</v>
      </c>
      <c r="X24" s="48">
        <v>8.0000000000000002E-3</v>
      </c>
      <c r="Y24" s="48">
        <v>8.0000000000000002E-3</v>
      </c>
      <c r="Z24" s="48">
        <v>6.0000000000000001E-3</v>
      </c>
      <c r="AA24" s="48">
        <v>2E-3</v>
      </c>
      <c r="AB24" s="48">
        <v>0.01</v>
      </c>
      <c r="AC24" s="48">
        <v>0.01</v>
      </c>
      <c r="AD24" s="48">
        <v>7.0000000000000001E-3</v>
      </c>
      <c r="AE24" s="48">
        <v>8.0000000000000002E-3</v>
      </c>
      <c r="AF24" s="48">
        <v>4.0000000000000001E-3</v>
      </c>
      <c r="AG24" s="48">
        <v>6.0000000000000001E-3</v>
      </c>
      <c r="AH24" s="48">
        <v>2E-3</v>
      </c>
      <c r="AI24" s="48">
        <v>3.0000000000000001E-3</v>
      </c>
      <c r="AJ24" s="48">
        <v>1E-3</v>
      </c>
      <c r="AK24" s="48">
        <v>1E-3</v>
      </c>
      <c r="AL24" s="49">
        <v>1E-3</v>
      </c>
      <c r="AM24" s="49">
        <v>1E-3</v>
      </c>
      <c r="AN24" s="49">
        <v>1E-3</v>
      </c>
      <c r="AO24" s="49">
        <v>1E-3</v>
      </c>
      <c r="AP24" s="49">
        <v>1E-3</v>
      </c>
      <c r="AQ24" s="49">
        <v>1E-3</v>
      </c>
      <c r="AR24" s="49">
        <v>1E-3</v>
      </c>
      <c r="AS24" s="49">
        <v>1E-3</v>
      </c>
      <c r="AT24" s="49">
        <v>1E-3</v>
      </c>
      <c r="AU24" s="49">
        <v>1E-3</v>
      </c>
      <c r="AV24" s="49">
        <v>1E-3</v>
      </c>
      <c r="AW24" s="49">
        <v>1E-3</v>
      </c>
      <c r="AX24" s="49">
        <v>1E-3</v>
      </c>
      <c r="AY24" s="49">
        <v>1E-3</v>
      </c>
      <c r="AZ24" s="49">
        <v>1E-3</v>
      </c>
      <c r="BA24" s="49">
        <v>1E-3</v>
      </c>
      <c r="BB24" s="49">
        <v>1E-3</v>
      </c>
      <c r="BC24" s="49">
        <v>1E-3</v>
      </c>
    </row>
    <row r="25" spans="1:55" customFormat="1" ht="15" x14ac:dyDescent="0.25">
      <c r="A25" s="5"/>
      <c r="B25" s="5" t="s">
        <v>48</v>
      </c>
      <c r="C25" s="23">
        <v>50</v>
      </c>
      <c r="D25" s="23"/>
      <c r="E25" s="48">
        <v>0.41199999999999998</v>
      </c>
      <c r="F25" s="48">
        <v>0.40400000000000003</v>
      </c>
      <c r="G25" s="48">
        <v>0.39600000000000002</v>
      </c>
      <c r="H25" s="48">
        <v>0.38900000000000001</v>
      </c>
      <c r="I25" s="48">
        <v>0.38100000000000001</v>
      </c>
      <c r="J25" s="48">
        <v>0.373</v>
      </c>
      <c r="K25" s="48">
        <v>0.36499999999999999</v>
      </c>
      <c r="L25" s="48">
        <v>0.35799999999999998</v>
      </c>
      <c r="M25" s="48">
        <v>0.35</v>
      </c>
      <c r="N25" s="48">
        <v>0.34</v>
      </c>
      <c r="O25" s="48">
        <v>0.33</v>
      </c>
      <c r="P25" s="48">
        <v>0.32</v>
      </c>
      <c r="Q25" s="48">
        <v>0.31</v>
      </c>
      <c r="R25" s="48">
        <v>0.3</v>
      </c>
      <c r="S25" s="48">
        <v>0.28000000000000003</v>
      </c>
      <c r="T25" s="48">
        <v>0.27500000000000002</v>
      </c>
      <c r="U25" s="48">
        <v>0.27</v>
      </c>
      <c r="V25" s="48">
        <v>0.26500000000000001</v>
      </c>
      <c r="W25" s="48">
        <v>0.25233167425281472</v>
      </c>
      <c r="X25" s="48">
        <v>0.248</v>
      </c>
      <c r="Y25" s="48">
        <v>0.248</v>
      </c>
      <c r="Z25" s="48">
        <v>0.23300000000000001</v>
      </c>
      <c r="AA25" s="48">
        <v>0.20699999999999999</v>
      </c>
      <c r="AB25" s="48">
        <v>0.221</v>
      </c>
      <c r="AC25" s="48">
        <v>0.214</v>
      </c>
      <c r="AD25" s="48">
        <v>0.17499999999999999</v>
      </c>
      <c r="AE25" s="48">
        <v>0.17100000000000001</v>
      </c>
      <c r="AF25" s="48">
        <v>0.16</v>
      </c>
      <c r="AG25" s="48">
        <v>0.111</v>
      </c>
      <c r="AH25" s="48">
        <v>0.11</v>
      </c>
      <c r="AI25" s="48">
        <v>0.105</v>
      </c>
      <c r="AJ25" s="48">
        <v>0.10299999999999999</v>
      </c>
      <c r="AK25" s="48">
        <v>0.1</v>
      </c>
      <c r="AL25" s="49">
        <v>6.666666666666668E-2</v>
      </c>
      <c r="AM25" s="49">
        <v>3.3333333333333347E-2</v>
      </c>
      <c r="AN25" s="49">
        <v>0</v>
      </c>
      <c r="AO25" s="49">
        <v>0</v>
      </c>
      <c r="AP25" s="49">
        <v>0</v>
      </c>
      <c r="AQ25" s="49">
        <v>0</v>
      </c>
      <c r="AR25" s="49">
        <v>0</v>
      </c>
      <c r="AS25" s="49">
        <v>0</v>
      </c>
      <c r="AT25" s="49">
        <v>0</v>
      </c>
      <c r="AU25" s="49">
        <v>0</v>
      </c>
      <c r="AV25" s="49">
        <v>0</v>
      </c>
      <c r="AW25" s="49">
        <v>0</v>
      </c>
      <c r="AX25" s="49">
        <v>0</v>
      </c>
      <c r="AY25" s="49">
        <v>0</v>
      </c>
      <c r="AZ25" s="49">
        <v>0</v>
      </c>
      <c r="BA25" s="49">
        <v>0</v>
      </c>
      <c r="BB25" s="49">
        <v>0</v>
      </c>
      <c r="BC25" s="49">
        <v>0</v>
      </c>
    </row>
    <row r="26" spans="1:55" customFormat="1" ht="15" x14ac:dyDescent="0.25">
      <c r="A26" s="5"/>
      <c r="B26" s="5" t="s">
        <v>49</v>
      </c>
      <c r="C26" s="23">
        <v>0</v>
      </c>
      <c r="D26" s="23"/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3.0000000000000001E-3</v>
      </c>
      <c r="AA26" s="48">
        <v>1.0999999999999999E-2</v>
      </c>
      <c r="AB26" s="48">
        <v>2E-3</v>
      </c>
      <c r="AC26" s="48">
        <v>2E-3</v>
      </c>
      <c r="AD26" s="48">
        <v>2E-3</v>
      </c>
      <c r="AE26" s="48">
        <v>7.0000000000000001E-3</v>
      </c>
      <c r="AF26" s="48">
        <v>1.0999999999999999E-2</v>
      </c>
      <c r="AG26" s="48">
        <v>1.2999999999999999E-2</v>
      </c>
      <c r="AH26" s="48">
        <v>2.4E-2</v>
      </c>
      <c r="AI26" s="48">
        <v>1.2999999999999999E-2</v>
      </c>
      <c r="AJ26" s="48">
        <v>1.2999999999999999E-2</v>
      </c>
      <c r="AK26" s="48">
        <v>1.4E-2</v>
      </c>
      <c r="AL26" s="49">
        <v>1.4E-2</v>
      </c>
      <c r="AM26" s="49">
        <v>1.4E-2</v>
      </c>
      <c r="AN26" s="49">
        <v>1.4E-2</v>
      </c>
      <c r="AO26" s="49">
        <v>1.4E-2</v>
      </c>
      <c r="AP26" s="49">
        <v>1.4E-2</v>
      </c>
      <c r="AQ26" s="49">
        <v>1.4E-2</v>
      </c>
      <c r="AR26" s="49">
        <v>1.4E-2</v>
      </c>
      <c r="AS26" s="49">
        <v>1.4E-2</v>
      </c>
      <c r="AT26" s="49">
        <v>1.4E-2</v>
      </c>
      <c r="AU26" s="49">
        <v>1.4E-2</v>
      </c>
      <c r="AV26" s="49">
        <v>1.4E-2</v>
      </c>
      <c r="AW26" s="49">
        <v>1.4E-2</v>
      </c>
      <c r="AX26" s="49">
        <v>1.4E-2</v>
      </c>
      <c r="AY26" s="49">
        <v>1.4E-2</v>
      </c>
      <c r="AZ26" s="49">
        <v>1.4E-2</v>
      </c>
      <c r="BA26" s="49">
        <v>1.4E-2</v>
      </c>
      <c r="BB26" s="49">
        <v>1.4E-2</v>
      </c>
      <c r="BC26" s="49">
        <v>1.4E-2</v>
      </c>
    </row>
    <row r="27" spans="1:55" customFormat="1" ht="15" x14ac:dyDescent="0.25">
      <c r="A27" s="5"/>
      <c r="B27" s="5" t="s">
        <v>136</v>
      </c>
      <c r="C27" s="23" t="s">
        <v>137</v>
      </c>
      <c r="D27" s="23"/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1.0999999999999999E-2</v>
      </c>
      <c r="AA27" s="48">
        <v>1.2E-2</v>
      </c>
      <c r="AB27" s="48">
        <v>5.0000000000000001E-3</v>
      </c>
      <c r="AC27" s="48">
        <v>6.0000000000000001E-3</v>
      </c>
      <c r="AD27" s="48">
        <v>8.9999999999999993E-3</v>
      </c>
      <c r="AE27" s="48">
        <v>1.0999999999999999E-2</v>
      </c>
      <c r="AF27" s="48">
        <v>2.4E-2</v>
      </c>
      <c r="AG27" s="48">
        <v>2.7E-2</v>
      </c>
      <c r="AH27" s="48">
        <v>1.4999999999999999E-2</v>
      </c>
      <c r="AI27" s="48">
        <v>1.2999999999999999E-2</v>
      </c>
      <c r="AJ27" s="48">
        <v>1.9E-2</v>
      </c>
      <c r="AK27" s="48">
        <v>3.1E-2</v>
      </c>
      <c r="AL27" s="49">
        <v>3.1E-2</v>
      </c>
      <c r="AM27" s="49">
        <v>3.1E-2</v>
      </c>
      <c r="AN27" s="49">
        <v>3.1E-2</v>
      </c>
      <c r="AO27" s="49">
        <v>3.1E-2</v>
      </c>
      <c r="AP27" s="49">
        <v>3.1E-2</v>
      </c>
      <c r="AQ27" s="49">
        <v>3.1E-2</v>
      </c>
      <c r="AR27" s="49">
        <v>3.1E-2</v>
      </c>
      <c r="AS27" s="49">
        <v>3.1E-2</v>
      </c>
      <c r="AT27" s="49">
        <v>3.1E-2</v>
      </c>
      <c r="AU27" s="49">
        <v>3.1E-2</v>
      </c>
      <c r="AV27" s="49">
        <v>3.1E-2</v>
      </c>
      <c r="AW27" s="49">
        <v>3.1E-2</v>
      </c>
      <c r="AX27" s="49">
        <v>3.1E-2</v>
      </c>
      <c r="AY27" s="49">
        <v>3.1E-2</v>
      </c>
      <c r="AZ27" s="49">
        <v>3.1E-2</v>
      </c>
      <c r="BA27" s="49">
        <v>3.1E-2</v>
      </c>
      <c r="BB27" s="49">
        <v>3.1E-2</v>
      </c>
      <c r="BC27" s="49">
        <v>3.1E-2</v>
      </c>
    </row>
    <row r="28" spans="1:55" customFormat="1" ht="15" x14ac:dyDescent="0.25">
      <c r="A28" s="5"/>
      <c r="B28" s="5" t="s">
        <v>50</v>
      </c>
      <c r="C28" s="23">
        <v>0</v>
      </c>
      <c r="D28" s="23"/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2E-3</v>
      </c>
      <c r="AA28" s="48">
        <v>1E-3</v>
      </c>
      <c r="AB28" s="48">
        <v>4.0000000000000001E-3</v>
      </c>
      <c r="AC28" s="48">
        <v>3.0000000000000001E-3</v>
      </c>
      <c r="AD28" s="48">
        <v>5.0000000000000001E-3</v>
      </c>
      <c r="AE28" s="48">
        <v>7.0000000000000001E-3</v>
      </c>
      <c r="AF28" s="48">
        <v>1.4999999999999999E-2</v>
      </c>
      <c r="AG28" s="48">
        <v>1.2999999999999999E-2</v>
      </c>
      <c r="AH28" s="48">
        <v>1.2999999999999999E-2</v>
      </c>
      <c r="AI28" s="48">
        <v>1.7000000000000001E-2</v>
      </c>
      <c r="AJ28" s="48">
        <v>2.1999999999999999E-2</v>
      </c>
      <c r="AK28" s="48">
        <v>3.1E-2</v>
      </c>
      <c r="AL28" s="49">
        <v>3.1E-2</v>
      </c>
      <c r="AM28" s="49">
        <v>3.1E-2</v>
      </c>
      <c r="AN28" s="49">
        <v>3.1E-2</v>
      </c>
      <c r="AO28" s="49">
        <v>3.1E-2</v>
      </c>
      <c r="AP28" s="49">
        <v>3.1E-2</v>
      </c>
      <c r="AQ28" s="49">
        <v>3.1E-2</v>
      </c>
      <c r="AR28" s="49">
        <v>3.1E-2</v>
      </c>
      <c r="AS28" s="49">
        <v>3.1E-2</v>
      </c>
      <c r="AT28" s="49">
        <v>3.1E-2</v>
      </c>
      <c r="AU28" s="49">
        <v>3.1E-2</v>
      </c>
      <c r="AV28" s="49">
        <v>3.1E-2</v>
      </c>
      <c r="AW28" s="49">
        <v>3.1E-2</v>
      </c>
      <c r="AX28" s="49">
        <v>3.1E-2</v>
      </c>
      <c r="AY28" s="49">
        <v>3.1E-2</v>
      </c>
      <c r="AZ28" s="49">
        <v>3.1E-2</v>
      </c>
      <c r="BA28" s="49">
        <v>3.1E-2</v>
      </c>
      <c r="BB28" s="49">
        <v>3.1E-2</v>
      </c>
      <c r="BC28" s="49">
        <v>3.1E-2</v>
      </c>
    </row>
    <row r="29" spans="1:55" customFormat="1" ht="15" x14ac:dyDescent="0.25">
      <c r="A29" s="5"/>
      <c r="B29" s="5" t="s">
        <v>51</v>
      </c>
      <c r="C29" s="23">
        <v>10</v>
      </c>
      <c r="D29" s="23"/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 s="48">
        <v>0</v>
      </c>
      <c r="T29" s="48">
        <v>1E-3</v>
      </c>
      <c r="U29" s="48">
        <v>1E-3</v>
      </c>
      <c r="V29" s="48">
        <v>2E-3</v>
      </c>
      <c r="W29" s="48">
        <v>6.7091644310772328E-4</v>
      </c>
      <c r="X29" s="48">
        <v>2E-3</v>
      </c>
      <c r="Y29" s="48">
        <v>0</v>
      </c>
      <c r="Z29" s="48">
        <v>3.0000000000000001E-3</v>
      </c>
      <c r="AA29" s="48">
        <v>2E-3</v>
      </c>
      <c r="AB29" s="48">
        <v>4.0000000000000001E-3</v>
      </c>
      <c r="AC29" s="48">
        <v>1E-3</v>
      </c>
      <c r="AD29" s="48">
        <v>2E-3</v>
      </c>
      <c r="AE29" s="48">
        <v>3.0000000000000001E-3</v>
      </c>
      <c r="AF29" s="48">
        <v>3.0000000000000001E-3</v>
      </c>
      <c r="AG29" s="48">
        <v>3.0000000000000001E-3</v>
      </c>
      <c r="AH29" s="48">
        <v>3.0000000000000001E-3</v>
      </c>
      <c r="AI29" s="48">
        <v>5.0000000000000001E-3</v>
      </c>
      <c r="AJ29" s="48">
        <v>4.0000000000000001E-3</v>
      </c>
      <c r="AK29" s="48">
        <v>0.01</v>
      </c>
      <c r="AL29" s="49">
        <v>0.01</v>
      </c>
      <c r="AM29" s="49">
        <v>0.01</v>
      </c>
      <c r="AN29" s="49">
        <v>0.01</v>
      </c>
      <c r="AO29" s="49">
        <v>0.01</v>
      </c>
      <c r="AP29" s="49">
        <v>0.01</v>
      </c>
      <c r="AQ29" s="49">
        <v>0.01</v>
      </c>
      <c r="AR29" s="49">
        <v>0.01</v>
      </c>
      <c r="AS29" s="49">
        <v>0.01</v>
      </c>
      <c r="AT29" s="49">
        <v>0.01</v>
      </c>
      <c r="AU29" s="49">
        <v>0.01</v>
      </c>
      <c r="AV29" s="49">
        <v>0.01</v>
      </c>
      <c r="AW29" s="49">
        <v>0.01</v>
      </c>
      <c r="AX29" s="49">
        <v>0.01</v>
      </c>
      <c r="AY29" s="49">
        <v>0.01</v>
      </c>
      <c r="AZ29" s="49">
        <v>0.01</v>
      </c>
      <c r="BA29" s="49">
        <v>0.01</v>
      </c>
      <c r="BB29" s="49">
        <v>0.01</v>
      </c>
      <c r="BC29" s="49">
        <v>0.01</v>
      </c>
    </row>
    <row r="30" spans="1:55" customFormat="1" ht="15" x14ac:dyDescent="0.25">
      <c r="A30" s="5"/>
      <c r="B30" s="5" t="s">
        <v>44</v>
      </c>
      <c r="C30" s="21" t="s">
        <v>27</v>
      </c>
      <c r="D30" s="21"/>
      <c r="E30" s="48">
        <v>3.1E-2</v>
      </c>
      <c r="F30" s="48">
        <v>2.7E-2</v>
      </c>
      <c r="G30" s="48">
        <v>2.3E-2</v>
      </c>
      <c r="H30" s="48">
        <v>1.9E-2</v>
      </c>
      <c r="I30" s="48">
        <v>1.4999999999999999E-2</v>
      </c>
      <c r="J30" s="48">
        <v>1.2E-2</v>
      </c>
      <c r="K30" s="48">
        <v>8.0000000000000002E-3</v>
      </c>
      <c r="L30" s="48">
        <v>4.0000000000000001E-3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0.19700000000000001</v>
      </c>
      <c r="U30" s="48">
        <v>0.39500000000000002</v>
      </c>
      <c r="V30" s="48">
        <v>0.59199999999999997</v>
      </c>
      <c r="W30" s="48">
        <v>0.62393503995307431</v>
      </c>
      <c r="X30" s="48">
        <v>0.58399999999999996</v>
      </c>
      <c r="Y30" s="48">
        <v>0.58599999999999997</v>
      </c>
      <c r="Z30" s="48">
        <v>0.59399999999999997</v>
      </c>
      <c r="AA30" s="48">
        <v>0.63200000000000001</v>
      </c>
      <c r="AB30" s="48">
        <v>0.60199999999999998</v>
      </c>
      <c r="AC30" s="48">
        <v>0.64700000000000002</v>
      </c>
      <c r="AD30" s="48">
        <v>0.67700000000000005</v>
      </c>
      <c r="AE30" s="48">
        <v>0.68500000000000005</v>
      </c>
      <c r="AF30" s="48">
        <v>0.68100000000000005</v>
      </c>
      <c r="AG30" s="48">
        <v>0.75800000000000001</v>
      </c>
      <c r="AH30" s="48">
        <v>0.78100000000000003</v>
      </c>
      <c r="AI30" s="48">
        <v>0.79600000000000004</v>
      </c>
      <c r="AJ30" s="48">
        <v>0.79200000000000004</v>
      </c>
      <c r="AK30" s="48">
        <v>0.77100000000000002</v>
      </c>
      <c r="AL30" s="49">
        <v>0.80433333333333334</v>
      </c>
      <c r="AM30" s="49">
        <v>0.83766666666666667</v>
      </c>
      <c r="AN30" s="49">
        <v>0.871</v>
      </c>
      <c r="AO30" s="49">
        <v>0.871</v>
      </c>
      <c r="AP30" s="49">
        <v>0.871</v>
      </c>
      <c r="AQ30" s="49">
        <v>0.871</v>
      </c>
      <c r="AR30" s="49">
        <v>0.871</v>
      </c>
      <c r="AS30" s="49">
        <v>0.871</v>
      </c>
      <c r="AT30" s="49">
        <v>0.871</v>
      </c>
      <c r="AU30" s="49">
        <v>0.871</v>
      </c>
      <c r="AV30" s="49">
        <v>0.871</v>
      </c>
      <c r="AW30" s="49">
        <v>0.871</v>
      </c>
      <c r="AX30" s="49">
        <v>0.871</v>
      </c>
      <c r="AY30" s="49">
        <v>0.871</v>
      </c>
      <c r="AZ30" s="49">
        <v>0.871</v>
      </c>
      <c r="BA30" s="49">
        <v>0.871</v>
      </c>
      <c r="BB30" s="49">
        <v>0.871</v>
      </c>
      <c r="BC30" s="49">
        <v>0.871</v>
      </c>
    </row>
    <row r="31" spans="1:55" customFormat="1" ht="15" x14ac:dyDescent="0.25">
      <c r="A31" s="5"/>
      <c r="B31" s="5" t="s">
        <v>52</v>
      </c>
      <c r="C31" s="23">
        <v>0</v>
      </c>
      <c r="D31" s="23"/>
      <c r="E31" s="48">
        <v>0.10199999999999999</v>
      </c>
      <c r="F31" s="48">
        <v>0.123</v>
      </c>
      <c r="G31" s="48">
        <v>0.14199999999999999</v>
      </c>
      <c r="H31" s="48">
        <v>0.16300000000000001</v>
      </c>
      <c r="I31" s="48">
        <v>0.184</v>
      </c>
      <c r="J31" s="48">
        <v>0.20399999999999999</v>
      </c>
      <c r="K31" s="48">
        <v>0.224</v>
      </c>
      <c r="L31" s="48">
        <v>0.245</v>
      </c>
      <c r="M31" s="48">
        <v>0.27</v>
      </c>
      <c r="N31" s="48">
        <v>0.28999999999999998</v>
      </c>
      <c r="O31" s="48">
        <v>0.33</v>
      </c>
      <c r="P31" s="48">
        <v>0.37</v>
      </c>
      <c r="Q31" s="48">
        <v>0.41</v>
      </c>
      <c r="R31" s="48">
        <v>0.45</v>
      </c>
      <c r="S31" s="48">
        <v>0.48</v>
      </c>
      <c r="T31" s="48">
        <v>0.32700000000000001</v>
      </c>
      <c r="U31" s="48">
        <v>0.17399999999999999</v>
      </c>
      <c r="V31" s="48">
        <v>0.02</v>
      </c>
      <c r="W31" s="48">
        <v>2.2629053173961924E-2</v>
      </c>
      <c r="X31" s="48">
        <v>3.1E-2</v>
      </c>
      <c r="Y31" s="48">
        <v>3.1E-2</v>
      </c>
      <c r="Z31" s="48">
        <v>2.5999999999999999E-2</v>
      </c>
      <c r="AA31" s="48">
        <v>3.5999999999999997E-2</v>
      </c>
      <c r="AB31" s="48">
        <v>4.4999999999999998E-2</v>
      </c>
      <c r="AC31" s="48">
        <v>2.5999999999999999E-2</v>
      </c>
      <c r="AD31" s="48">
        <v>2.5999999999999999E-2</v>
      </c>
      <c r="AE31" s="48">
        <v>0.02</v>
      </c>
      <c r="AF31" s="48">
        <v>0.02</v>
      </c>
      <c r="AG31" s="48">
        <v>1.2E-2</v>
      </c>
      <c r="AH31" s="48">
        <v>2.1000000000000001E-2</v>
      </c>
      <c r="AI31" s="48">
        <v>1.7000000000000001E-2</v>
      </c>
      <c r="AJ31" s="48">
        <v>1.7999999999999999E-2</v>
      </c>
      <c r="AK31" s="48">
        <v>1.7999999999999999E-2</v>
      </c>
      <c r="AL31" s="49">
        <v>1.7999999999999999E-2</v>
      </c>
      <c r="AM31" s="49">
        <v>1.7999999999999999E-2</v>
      </c>
      <c r="AN31" s="49">
        <v>1.7999999999999999E-2</v>
      </c>
      <c r="AO31" s="49">
        <v>1.7999999999999999E-2</v>
      </c>
      <c r="AP31" s="49">
        <v>1.7999999999999999E-2</v>
      </c>
      <c r="AQ31" s="49">
        <v>1.7999999999999999E-2</v>
      </c>
      <c r="AR31" s="49">
        <v>1.7999999999999999E-2</v>
      </c>
      <c r="AS31" s="49">
        <v>1.7999999999999999E-2</v>
      </c>
      <c r="AT31" s="49">
        <v>1.7999999999999999E-2</v>
      </c>
      <c r="AU31" s="49">
        <v>1.7999999999999999E-2</v>
      </c>
      <c r="AV31" s="49">
        <v>1.7999999999999999E-2</v>
      </c>
      <c r="AW31" s="49">
        <v>1.7999999999999999E-2</v>
      </c>
      <c r="AX31" s="49">
        <v>1.7999999999999999E-2</v>
      </c>
      <c r="AY31" s="49">
        <v>1.7999999999999999E-2</v>
      </c>
      <c r="AZ31" s="49">
        <v>1.7999999999999999E-2</v>
      </c>
      <c r="BA31" s="49">
        <v>1.7999999999999999E-2</v>
      </c>
      <c r="BB31" s="49">
        <v>1.7999999999999999E-2</v>
      </c>
      <c r="BC31" s="49">
        <v>1.7999999999999999E-2</v>
      </c>
    </row>
    <row r="32" spans="1:55" customFormat="1" ht="15" x14ac:dyDescent="0.25">
      <c r="A32" s="5"/>
      <c r="B32" s="5" t="s">
        <v>53</v>
      </c>
      <c r="C32" s="23">
        <v>85</v>
      </c>
      <c r="D32" s="23"/>
      <c r="E32" s="48">
        <v>4.2000000000000003E-2</v>
      </c>
      <c r="F32" s="48">
        <v>5.0999999999999997E-2</v>
      </c>
      <c r="G32" s="48">
        <v>5.8999999999999997E-2</v>
      </c>
      <c r="H32" s="48">
        <v>6.8000000000000005E-2</v>
      </c>
      <c r="I32" s="48">
        <v>7.5999999999999998E-2</v>
      </c>
      <c r="J32" s="48">
        <v>8.5000000000000006E-2</v>
      </c>
      <c r="K32" s="48">
        <v>9.2999999999999999E-2</v>
      </c>
      <c r="L32" s="48">
        <v>0.10100000000000001</v>
      </c>
      <c r="M32" s="48">
        <v>0.11</v>
      </c>
      <c r="N32" s="48">
        <v>0.1</v>
      </c>
      <c r="O32" s="48">
        <v>0.09</v>
      </c>
      <c r="P32" s="48">
        <v>0.08</v>
      </c>
      <c r="Q32" s="48">
        <v>7.0000000000000007E-2</v>
      </c>
      <c r="R32" s="48">
        <v>0.05</v>
      </c>
      <c r="S32" s="48">
        <v>0.06</v>
      </c>
      <c r="T32" s="48">
        <v>4.2999999999999997E-2</v>
      </c>
      <c r="U32" s="48">
        <v>2.7E-2</v>
      </c>
      <c r="V32" s="48">
        <v>1.0999999999999999E-2</v>
      </c>
      <c r="W32" s="48">
        <v>7.1883904618684638E-3</v>
      </c>
      <c r="X32" s="48">
        <v>8.0000000000000002E-3</v>
      </c>
      <c r="Y32" s="48">
        <v>8.0000000000000002E-3</v>
      </c>
      <c r="Z32" s="48">
        <v>1.4E-2</v>
      </c>
      <c r="AA32" s="48">
        <v>0.01</v>
      </c>
      <c r="AB32" s="48">
        <v>1.4999999999999999E-2</v>
      </c>
      <c r="AC32" s="48">
        <v>3.0000000000000001E-3</v>
      </c>
      <c r="AD32" s="48">
        <v>8.9999999999999993E-3</v>
      </c>
      <c r="AE32" s="48">
        <v>7.0000000000000001E-3</v>
      </c>
      <c r="AF32" s="48">
        <v>1.0999999999999999E-2</v>
      </c>
      <c r="AG32" s="48">
        <v>1.0999999999999999E-2</v>
      </c>
      <c r="AH32" s="48">
        <v>2E-3</v>
      </c>
      <c r="AI32" s="48">
        <v>2E-3</v>
      </c>
      <c r="AJ32" s="48">
        <v>3.0000000000000001E-3</v>
      </c>
      <c r="AK32" s="48">
        <v>2E-3</v>
      </c>
      <c r="AL32" s="49">
        <v>2E-3</v>
      </c>
      <c r="AM32" s="49">
        <v>2E-3</v>
      </c>
      <c r="AN32" s="49">
        <v>2E-3</v>
      </c>
      <c r="AO32" s="49">
        <v>2E-3</v>
      </c>
      <c r="AP32" s="49">
        <v>2E-3</v>
      </c>
      <c r="AQ32" s="49">
        <v>2E-3</v>
      </c>
      <c r="AR32" s="49">
        <v>2E-3</v>
      </c>
      <c r="AS32" s="49">
        <v>2E-3</v>
      </c>
      <c r="AT32" s="49">
        <v>2E-3</v>
      </c>
      <c r="AU32" s="49">
        <v>2E-3</v>
      </c>
      <c r="AV32" s="49">
        <v>2E-3</v>
      </c>
      <c r="AW32" s="49">
        <v>2E-3</v>
      </c>
      <c r="AX32" s="49">
        <v>2E-3</v>
      </c>
      <c r="AY32" s="49">
        <v>2E-3</v>
      </c>
      <c r="AZ32" s="49">
        <v>2E-3</v>
      </c>
      <c r="BA32" s="49">
        <v>2E-3</v>
      </c>
      <c r="BB32" s="49">
        <v>2E-3</v>
      </c>
      <c r="BC32" s="49">
        <v>2E-3</v>
      </c>
    </row>
    <row r="33" spans="1:55" customFormat="1" ht="15" x14ac:dyDescent="0.25">
      <c r="A33" s="5"/>
      <c r="B33" s="5" t="s">
        <v>54</v>
      </c>
      <c r="C33" s="23">
        <v>0</v>
      </c>
      <c r="D33" s="23"/>
      <c r="E33" s="48">
        <v>8.0000000000000002E-3</v>
      </c>
      <c r="F33" s="48">
        <v>8.9999999999999993E-3</v>
      </c>
      <c r="G33" s="48">
        <v>1.0999999999999999E-2</v>
      </c>
      <c r="H33" s="48">
        <v>1.2E-2</v>
      </c>
      <c r="I33" s="48">
        <v>1.4E-2</v>
      </c>
      <c r="J33" s="48">
        <v>1.4999999999999999E-2</v>
      </c>
      <c r="K33" s="48">
        <v>1.7000000000000001E-2</v>
      </c>
      <c r="L33" s="48">
        <v>1.7999999999999999E-2</v>
      </c>
      <c r="M33" s="48">
        <v>0.02</v>
      </c>
      <c r="N33" s="48">
        <v>0.02</v>
      </c>
      <c r="O33" s="48">
        <v>0.02</v>
      </c>
      <c r="P33" s="48">
        <v>0.02</v>
      </c>
      <c r="Q33" s="48">
        <v>0.02</v>
      </c>
      <c r="R33" s="48">
        <v>0.01</v>
      </c>
      <c r="S33" s="48">
        <v>0.01</v>
      </c>
      <c r="T33" s="48">
        <v>0.01</v>
      </c>
      <c r="U33" s="48">
        <v>1.0999999999999999E-2</v>
      </c>
      <c r="V33" s="48">
        <v>1.0999999999999999E-2</v>
      </c>
      <c r="W33" s="48">
        <v>1.1597269945147788E-2</v>
      </c>
      <c r="X33" s="48">
        <v>1.7000000000000001E-2</v>
      </c>
      <c r="Y33" s="48">
        <v>1.7000000000000001E-2</v>
      </c>
      <c r="Z33" s="48">
        <v>2.9000000000000001E-2</v>
      </c>
      <c r="AA33" s="48">
        <v>2.5000000000000001E-2</v>
      </c>
      <c r="AB33" s="48">
        <v>4.2999999999999997E-2</v>
      </c>
      <c r="AC33" s="48">
        <v>3.2000000000000001E-2</v>
      </c>
      <c r="AD33" s="48">
        <v>2.5999999999999999E-2</v>
      </c>
      <c r="AE33" s="48">
        <v>2.7E-2</v>
      </c>
      <c r="AF33" s="48">
        <v>2.1000000000000001E-2</v>
      </c>
      <c r="AG33" s="48">
        <v>1.2999999999999999E-2</v>
      </c>
      <c r="AH33" s="48">
        <v>8.0000000000000002E-3</v>
      </c>
      <c r="AI33" s="48">
        <v>7.0000000000000001E-3</v>
      </c>
      <c r="AJ33" s="48">
        <v>7.0000000000000001E-3</v>
      </c>
      <c r="AK33" s="48">
        <v>3.0000000000000001E-3</v>
      </c>
      <c r="AL33" s="49">
        <v>3.0000000000000001E-3</v>
      </c>
      <c r="AM33" s="49">
        <v>3.0000000000000001E-3</v>
      </c>
      <c r="AN33" s="49">
        <v>3.0000000000000001E-3</v>
      </c>
      <c r="AO33" s="49">
        <v>3.0000000000000001E-3</v>
      </c>
      <c r="AP33" s="49">
        <v>3.0000000000000001E-3</v>
      </c>
      <c r="AQ33" s="49">
        <v>3.0000000000000001E-3</v>
      </c>
      <c r="AR33" s="49">
        <v>3.0000000000000001E-3</v>
      </c>
      <c r="AS33" s="49">
        <v>3.0000000000000001E-3</v>
      </c>
      <c r="AT33" s="49">
        <v>3.0000000000000001E-3</v>
      </c>
      <c r="AU33" s="49">
        <v>3.0000000000000001E-3</v>
      </c>
      <c r="AV33" s="49">
        <v>3.0000000000000001E-3</v>
      </c>
      <c r="AW33" s="49">
        <v>3.0000000000000001E-3</v>
      </c>
      <c r="AX33" s="49">
        <v>3.0000000000000001E-3</v>
      </c>
      <c r="AY33" s="49">
        <v>3.0000000000000001E-3</v>
      </c>
      <c r="AZ33" s="49">
        <v>3.0000000000000001E-3</v>
      </c>
      <c r="BA33" s="49">
        <v>3.0000000000000001E-3</v>
      </c>
      <c r="BB33" s="49">
        <v>3.0000000000000001E-3</v>
      </c>
      <c r="BC33" s="49">
        <v>3.0000000000000001E-3</v>
      </c>
    </row>
    <row r="34" spans="1:55" customFormat="1" ht="15" x14ac:dyDescent="0.25">
      <c r="A34" s="14"/>
      <c r="B34" s="14" t="s">
        <v>55</v>
      </c>
      <c r="C34" s="24">
        <v>0</v>
      </c>
      <c r="D34" s="24"/>
      <c r="E34" s="46">
        <v>1.2999999999999999E-2</v>
      </c>
      <c r="F34" s="46">
        <v>1.6E-2</v>
      </c>
      <c r="G34" s="46">
        <v>1.9E-2</v>
      </c>
      <c r="H34" s="46">
        <v>2.1000000000000001E-2</v>
      </c>
      <c r="I34" s="46">
        <v>2.4E-2</v>
      </c>
      <c r="J34" s="46">
        <v>2.7E-2</v>
      </c>
      <c r="K34" s="46">
        <v>2.9000000000000001E-2</v>
      </c>
      <c r="L34" s="46">
        <v>3.2000000000000001E-2</v>
      </c>
      <c r="M34" s="46">
        <v>0.03</v>
      </c>
      <c r="N34" s="46">
        <v>0.03</v>
      </c>
      <c r="O34" s="46">
        <v>0.03</v>
      </c>
      <c r="P34" s="46">
        <v>0.03</v>
      </c>
      <c r="Q34" s="46">
        <v>0.03</v>
      </c>
      <c r="R34" s="46">
        <v>0.03</v>
      </c>
      <c r="S34" s="46">
        <v>0.03</v>
      </c>
      <c r="T34" s="46">
        <v>2.1000000000000001E-2</v>
      </c>
      <c r="U34" s="46">
        <v>1.0999999999999999E-2</v>
      </c>
      <c r="V34" s="46">
        <v>2E-3</v>
      </c>
      <c r="W34" s="46">
        <v>9.5845206158246183E-5</v>
      </c>
      <c r="X34" s="46">
        <v>0</v>
      </c>
      <c r="Y34" s="46">
        <v>0</v>
      </c>
      <c r="Z34" s="46">
        <v>3.0000000000000001E-3</v>
      </c>
      <c r="AA34" s="46">
        <v>1E-3</v>
      </c>
      <c r="AB34" s="46">
        <v>1E-3</v>
      </c>
      <c r="AC34" s="46">
        <v>1E-3</v>
      </c>
      <c r="AD34" s="46">
        <v>2E-3</v>
      </c>
      <c r="AE34" s="46">
        <v>2E-3</v>
      </c>
      <c r="AF34" s="46">
        <v>3.0000000000000001E-3</v>
      </c>
      <c r="AG34" s="46">
        <v>0</v>
      </c>
      <c r="AH34" s="46">
        <v>2E-3</v>
      </c>
      <c r="AI34" s="46">
        <v>3.0000000000000001E-3</v>
      </c>
      <c r="AJ34" s="46">
        <v>3.0000000000000001E-3</v>
      </c>
      <c r="AK34" s="46">
        <v>6.0000000000000001E-3</v>
      </c>
      <c r="AL34" s="50">
        <v>6.0000000000000001E-3</v>
      </c>
      <c r="AM34" s="50">
        <v>6.0000000000000001E-3</v>
      </c>
      <c r="AN34" s="50">
        <v>6.0000000000000001E-3</v>
      </c>
      <c r="AO34" s="50">
        <v>6.0000000000000001E-3</v>
      </c>
      <c r="AP34" s="50">
        <v>6.0000000000000001E-3</v>
      </c>
      <c r="AQ34" s="50">
        <v>6.0000000000000001E-3</v>
      </c>
      <c r="AR34" s="50">
        <v>6.0000000000000001E-3</v>
      </c>
      <c r="AS34" s="50">
        <v>6.0000000000000001E-3</v>
      </c>
      <c r="AT34" s="50">
        <v>6.0000000000000001E-3</v>
      </c>
      <c r="AU34" s="50">
        <v>6.0000000000000001E-3</v>
      </c>
      <c r="AV34" s="50">
        <v>6.0000000000000001E-3</v>
      </c>
      <c r="AW34" s="50">
        <v>6.0000000000000001E-3</v>
      </c>
      <c r="AX34" s="50">
        <v>6.0000000000000001E-3</v>
      </c>
      <c r="AY34" s="50">
        <v>6.0000000000000001E-3</v>
      </c>
      <c r="AZ34" s="50">
        <v>6.0000000000000001E-3</v>
      </c>
      <c r="BA34" s="50">
        <v>6.0000000000000001E-3</v>
      </c>
      <c r="BB34" s="50">
        <v>6.0000000000000001E-3</v>
      </c>
      <c r="BC34" s="50">
        <v>6.0000000000000001E-3</v>
      </c>
    </row>
    <row r="35" spans="1:55" customFormat="1" ht="15" x14ac:dyDescent="0.25">
      <c r="A35" s="5" t="s">
        <v>139</v>
      </c>
      <c r="B35" s="5" t="s">
        <v>44</v>
      </c>
      <c r="C35" s="21" t="s">
        <v>27</v>
      </c>
      <c r="D35" s="21"/>
      <c r="E35" s="45">
        <v>1</v>
      </c>
      <c r="F35" s="45">
        <v>1</v>
      </c>
      <c r="G35" s="45">
        <v>1</v>
      </c>
      <c r="H35" s="45">
        <v>1</v>
      </c>
      <c r="I35" s="45">
        <v>1</v>
      </c>
      <c r="J35" s="45">
        <v>1</v>
      </c>
      <c r="K35" s="45">
        <v>1</v>
      </c>
      <c r="L35" s="45">
        <v>1</v>
      </c>
      <c r="M35" s="45">
        <v>1</v>
      </c>
      <c r="N35" s="45">
        <v>1</v>
      </c>
      <c r="O35" s="45">
        <v>1</v>
      </c>
      <c r="P35" s="45">
        <v>0.89</v>
      </c>
      <c r="Q35" s="45">
        <v>0.84</v>
      </c>
      <c r="R35" s="45">
        <v>0.83</v>
      </c>
      <c r="S35" s="45">
        <v>0.8</v>
      </c>
      <c r="T35" s="45">
        <v>0.85399999999999998</v>
      </c>
      <c r="U35" s="45">
        <v>0.90799999999999992</v>
      </c>
      <c r="V35" s="45">
        <v>0.96199999999999997</v>
      </c>
      <c r="W35" s="45">
        <v>0.96299999999999997</v>
      </c>
      <c r="X35" s="45">
        <v>0.96399999999999997</v>
      </c>
      <c r="Y35" s="45">
        <v>0.96399999999999997</v>
      </c>
      <c r="Z35" s="45">
        <v>0.96399999999999997</v>
      </c>
      <c r="AA35" s="45">
        <v>0.96399999999999997</v>
      </c>
      <c r="AB35" s="45">
        <v>0.96899999999999997</v>
      </c>
      <c r="AC35" s="45">
        <v>0.96399999999999997</v>
      </c>
      <c r="AD35" s="45">
        <v>0.96399999999999997</v>
      </c>
      <c r="AE35" s="45">
        <v>0.96599999999999997</v>
      </c>
      <c r="AF35" s="45">
        <v>0.96599999999999997</v>
      </c>
      <c r="AG35" s="45">
        <v>0.96499999999999997</v>
      </c>
      <c r="AH35" s="45">
        <v>0.96699999999999997</v>
      </c>
      <c r="AI35" s="45">
        <v>0.96599999999999997</v>
      </c>
      <c r="AJ35" s="45">
        <v>0.96699999999999997</v>
      </c>
      <c r="AK35" s="45">
        <v>0.96899999999999997</v>
      </c>
      <c r="AL35" s="49">
        <v>0.96037499999999998</v>
      </c>
      <c r="AM35" s="49">
        <v>0.95174999999999998</v>
      </c>
      <c r="AN35" s="49">
        <v>0.94312499999999999</v>
      </c>
      <c r="AO35" s="49">
        <v>0.9345</v>
      </c>
      <c r="AP35" s="49">
        <v>0.925875</v>
      </c>
      <c r="AQ35" s="49">
        <v>0.91725000000000001</v>
      </c>
      <c r="AR35" s="49">
        <v>0.90862500000000002</v>
      </c>
      <c r="AS35" s="49">
        <v>0.9</v>
      </c>
      <c r="AT35" s="49">
        <v>0.9</v>
      </c>
      <c r="AU35" s="49">
        <v>0.9</v>
      </c>
      <c r="AV35" s="49">
        <v>0.9</v>
      </c>
      <c r="AW35" s="49">
        <v>0.9</v>
      </c>
      <c r="AX35" s="49">
        <v>0.9</v>
      </c>
      <c r="AY35" s="49">
        <v>0.9</v>
      </c>
      <c r="AZ35" s="49">
        <v>0.9</v>
      </c>
      <c r="BA35" s="49">
        <v>0.9</v>
      </c>
      <c r="BB35" s="49">
        <v>0.9</v>
      </c>
      <c r="BC35" s="49">
        <v>0.9</v>
      </c>
    </row>
    <row r="36" spans="1:55" customFormat="1" ht="15" x14ac:dyDescent="0.25">
      <c r="A36" s="14"/>
      <c r="B36" s="14" t="s">
        <v>45</v>
      </c>
      <c r="C36" s="22" t="s">
        <v>27</v>
      </c>
      <c r="D36" s="22"/>
      <c r="E36" s="48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46">
        <v>0.11</v>
      </c>
      <c r="Q36" s="46">
        <v>0.16</v>
      </c>
      <c r="R36" s="46">
        <v>0.17</v>
      </c>
      <c r="S36" s="46">
        <v>0.2</v>
      </c>
      <c r="T36" s="46">
        <v>0.14600000000000002</v>
      </c>
      <c r="U36" s="46">
        <v>9.2000000000000026E-2</v>
      </c>
      <c r="V36" s="46">
        <v>3.7999999999999999E-2</v>
      </c>
      <c r="W36" s="46">
        <v>3.6999999999999998E-2</v>
      </c>
      <c r="X36" s="46">
        <v>3.5999999999999997E-2</v>
      </c>
      <c r="Y36" s="46">
        <v>3.5999999999999997E-2</v>
      </c>
      <c r="Z36" s="46">
        <v>3.5999999999999997E-2</v>
      </c>
      <c r="AA36" s="46">
        <v>3.5999999999999997E-2</v>
      </c>
      <c r="AB36" s="46">
        <v>3.1E-2</v>
      </c>
      <c r="AC36" s="46">
        <v>3.5999999999999997E-2</v>
      </c>
      <c r="AD36" s="46">
        <v>3.5999999999999997E-2</v>
      </c>
      <c r="AE36" s="46">
        <v>3.4000000000000002E-2</v>
      </c>
      <c r="AF36" s="46">
        <v>3.4000000000000002E-2</v>
      </c>
      <c r="AG36" s="46">
        <v>3.5000000000000003E-2</v>
      </c>
      <c r="AH36" s="46">
        <v>3.3000000000000002E-2</v>
      </c>
      <c r="AI36" s="46">
        <v>3.4000000000000002E-2</v>
      </c>
      <c r="AJ36" s="46">
        <v>3.3000000000000002E-2</v>
      </c>
      <c r="AK36" s="46">
        <v>3.1E-2</v>
      </c>
      <c r="AL36" s="50">
        <v>3.9625E-2</v>
      </c>
      <c r="AM36" s="50">
        <v>4.8250000000000001E-2</v>
      </c>
      <c r="AN36" s="50">
        <v>5.6875000000000002E-2</v>
      </c>
      <c r="AO36" s="50">
        <v>6.5500000000000003E-2</v>
      </c>
      <c r="AP36" s="50">
        <v>7.4124999999999996E-2</v>
      </c>
      <c r="AQ36" s="50">
        <v>8.274999999999999E-2</v>
      </c>
      <c r="AR36" s="50">
        <v>9.1374999999999984E-2</v>
      </c>
      <c r="AS36" s="50">
        <v>0.1</v>
      </c>
      <c r="AT36" s="50">
        <v>0.1</v>
      </c>
      <c r="AU36" s="50">
        <v>0.1</v>
      </c>
      <c r="AV36" s="50">
        <v>0.1</v>
      </c>
      <c r="AW36" s="50">
        <v>0.1</v>
      </c>
      <c r="AX36" s="50">
        <v>0.1</v>
      </c>
      <c r="AY36" s="50">
        <v>0.1</v>
      </c>
      <c r="AZ36" s="50">
        <v>0.1</v>
      </c>
      <c r="BA36" s="50">
        <v>0.1</v>
      </c>
      <c r="BB36" s="50">
        <v>0.1</v>
      </c>
      <c r="BC36" s="50">
        <v>0.1</v>
      </c>
    </row>
    <row r="37" spans="1:55" customFormat="1" ht="15" x14ac:dyDescent="0.25">
      <c r="A37" s="5" t="s">
        <v>140</v>
      </c>
      <c r="B37" s="5" t="s">
        <v>44</v>
      </c>
      <c r="C37" s="21" t="s">
        <v>27</v>
      </c>
      <c r="D37" s="21"/>
      <c r="E37" s="45">
        <v>1</v>
      </c>
      <c r="F37" s="45">
        <v>1</v>
      </c>
      <c r="G37" s="45">
        <v>1</v>
      </c>
      <c r="H37" s="45">
        <v>1</v>
      </c>
      <c r="I37" s="45">
        <v>1</v>
      </c>
      <c r="J37" s="45">
        <v>1</v>
      </c>
      <c r="K37" s="45">
        <v>1</v>
      </c>
      <c r="L37" s="45">
        <v>1</v>
      </c>
      <c r="M37" s="45">
        <v>1</v>
      </c>
      <c r="N37" s="45">
        <v>1</v>
      </c>
      <c r="O37" s="45">
        <v>1</v>
      </c>
      <c r="P37" s="45">
        <v>0.89</v>
      </c>
      <c r="Q37" s="45">
        <v>0.84</v>
      </c>
      <c r="R37" s="45">
        <v>0.83</v>
      </c>
      <c r="S37" s="45">
        <v>0.8</v>
      </c>
      <c r="T37" s="45">
        <v>0.85499999999999998</v>
      </c>
      <c r="U37" s="45">
        <v>0.91</v>
      </c>
      <c r="V37" s="45">
        <v>0.96499999999999997</v>
      </c>
      <c r="W37" s="45">
        <v>0.97099999999999997</v>
      </c>
      <c r="X37" s="45">
        <v>0.97</v>
      </c>
      <c r="Y37" s="45">
        <v>0.97</v>
      </c>
      <c r="Z37" s="45">
        <v>0.97399999999999998</v>
      </c>
      <c r="AA37" s="45">
        <v>0.97399999999999998</v>
      </c>
      <c r="AB37" s="45">
        <v>0.97799999999999998</v>
      </c>
      <c r="AC37" s="45">
        <v>0.97199999999999998</v>
      </c>
      <c r="AD37" s="45">
        <v>0.96699999999999997</v>
      </c>
      <c r="AE37" s="45">
        <v>0.97</v>
      </c>
      <c r="AF37" s="45">
        <v>0.97199999999999998</v>
      </c>
      <c r="AG37" s="45">
        <v>0.97299999999999998</v>
      </c>
      <c r="AH37" s="45">
        <v>0.97499999999999998</v>
      </c>
      <c r="AI37" s="45">
        <v>0.97799999999999998</v>
      </c>
      <c r="AJ37" s="45">
        <v>0.97599999999999998</v>
      </c>
      <c r="AK37" s="45">
        <v>0.97499999999999998</v>
      </c>
      <c r="AL37" s="49">
        <v>0.96562499999999996</v>
      </c>
      <c r="AM37" s="49">
        <v>0.95624999999999993</v>
      </c>
      <c r="AN37" s="49">
        <v>0.94687499999999991</v>
      </c>
      <c r="AO37" s="49">
        <v>0.93749999999999989</v>
      </c>
      <c r="AP37" s="49">
        <v>0.92812499999999987</v>
      </c>
      <c r="AQ37" s="49">
        <v>0.91874999999999984</v>
      </c>
      <c r="AR37" s="49">
        <v>0.90937499999999982</v>
      </c>
      <c r="AS37" s="49">
        <v>0.9</v>
      </c>
      <c r="AT37" s="49">
        <v>0.9</v>
      </c>
      <c r="AU37" s="49">
        <v>0.9</v>
      </c>
      <c r="AV37" s="49">
        <v>0.9</v>
      </c>
      <c r="AW37" s="49">
        <v>0.9</v>
      </c>
      <c r="AX37" s="49">
        <v>0.9</v>
      </c>
      <c r="AY37" s="49">
        <v>0.9</v>
      </c>
      <c r="AZ37" s="49">
        <v>0.9</v>
      </c>
      <c r="BA37" s="49">
        <v>0.9</v>
      </c>
      <c r="BB37" s="49">
        <v>0.9</v>
      </c>
      <c r="BC37" s="49">
        <v>0.9</v>
      </c>
    </row>
    <row r="38" spans="1:55" customFormat="1" ht="15" x14ac:dyDescent="0.25">
      <c r="A38" s="14"/>
      <c r="B38" s="14" t="s">
        <v>45</v>
      </c>
      <c r="C38" s="22" t="s">
        <v>27</v>
      </c>
      <c r="D38" s="22"/>
      <c r="E38" s="46">
        <v>0</v>
      </c>
      <c r="F38" s="46">
        <v>0</v>
      </c>
      <c r="G38" s="46">
        <v>0</v>
      </c>
      <c r="H38" s="46">
        <v>0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46">
        <v>0.11</v>
      </c>
      <c r="Q38" s="46">
        <v>0.16</v>
      </c>
      <c r="R38" s="46">
        <v>0.17</v>
      </c>
      <c r="S38" s="46">
        <v>0.2</v>
      </c>
      <c r="T38" s="46">
        <v>0.14499999999999999</v>
      </c>
      <c r="U38" s="46">
        <v>0.09</v>
      </c>
      <c r="V38" s="46">
        <v>3.5000000000000003E-2</v>
      </c>
      <c r="W38" s="46">
        <v>2.9000000000000001E-2</v>
      </c>
      <c r="X38" s="46">
        <v>0.03</v>
      </c>
      <c r="Y38" s="46">
        <v>0.03</v>
      </c>
      <c r="Z38" s="46">
        <v>2.5999999999999999E-2</v>
      </c>
      <c r="AA38" s="46">
        <v>2.5999999999999999E-2</v>
      </c>
      <c r="AB38" s="46">
        <v>2.1999999999999999E-2</v>
      </c>
      <c r="AC38" s="46">
        <v>2.8000000000000001E-2</v>
      </c>
      <c r="AD38" s="46">
        <v>3.3000000000000002E-2</v>
      </c>
      <c r="AE38" s="46">
        <v>0.03</v>
      </c>
      <c r="AF38" s="46">
        <v>2.8000000000000001E-2</v>
      </c>
      <c r="AG38" s="46">
        <v>2.7E-2</v>
      </c>
      <c r="AH38" s="46">
        <v>2.5000000000000001E-2</v>
      </c>
      <c r="AI38" s="46">
        <v>2.1999999999999999E-2</v>
      </c>
      <c r="AJ38" s="46">
        <v>2.4E-2</v>
      </c>
      <c r="AK38" s="46">
        <v>2.5000000000000001E-2</v>
      </c>
      <c r="AL38" s="50">
        <v>3.4375000000000003E-2</v>
      </c>
      <c r="AM38" s="50">
        <v>4.3750000000000004E-2</v>
      </c>
      <c r="AN38" s="50">
        <v>5.3125000000000006E-2</v>
      </c>
      <c r="AO38" s="50">
        <v>6.25E-2</v>
      </c>
      <c r="AP38" s="50">
        <v>7.1874999999999994E-2</v>
      </c>
      <c r="AQ38" s="50">
        <v>8.1249999999999989E-2</v>
      </c>
      <c r="AR38" s="50">
        <v>9.0624999999999983E-2</v>
      </c>
      <c r="AS38" s="50">
        <v>0.1</v>
      </c>
      <c r="AT38" s="50">
        <v>0.1</v>
      </c>
      <c r="AU38" s="50">
        <v>0.1</v>
      </c>
      <c r="AV38" s="50">
        <v>0.1</v>
      </c>
      <c r="AW38" s="50">
        <v>0.1</v>
      </c>
      <c r="AX38" s="50">
        <v>0.1</v>
      </c>
      <c r="AY38" s="50">
        <v>0.1</v>
      </c>
      <c r="AZ38" s="50">
        <v>0.1</v>
      </c>
      <c r="BA38" s="50">
        <v>0.1</v>
      </c>
      <c r="BB38" s="50">
        <v>0.1</v>
      </c>
      <c r="BC38" s="50">
        <v>0.1</v>
      </c>
    </row>
    <row r="39" spans="1:55" customFormat="1" ht="15" x14ac:dyDescent="0.25">
      <c r="A39" s="5" t="s">
        <v>141</v>
      </c>
      <c r="B39" s="5" t="s">
        <v>46</v>
      </c>
      <c r="C39" s="21" t="s">
        <v>27</v>
      </c>
      <c r="D39" s="21"/>
      <c r="E39" s="48">
        <v>0.192</v>
      </c>
      <c r="F39" s="48">
        <v>0.18099999999999999</v>
      </c>
      <c r="G39" s="48">
        <v>0.16900000000000001</v>
      </c>
      <c r="H39" s="48">
        <v>0.158</v>
      </c>
      <c r="I39" s="48">
        <v>0.14599999999999999</v>
      </c>
      <c r="J39" s="48">
        <v>0.13500000000000001</v>
      </c>
      <c r="K39" s="48">
        <v>0.12</v>
      </c>
      <c r="L39" s="48">
        <v>0.11</v>
      </c>
      <c r="M39" s="48">
        <v>0.1</v>
      </c>
      <c r="N39" s="48">
        <v>0.1</v>
      </c>
      <c r="O39" s="48">
        <v>0.09</v>
      </c>
      <c r="P39" s="48">
        <v>0.08</v>
      </c>
      <c r="Q39" s="48">
        <v>7.0000000000000007E-2</v>
      </c>
      <c r="R39" s="48">
        <v>7.0000000000000007E-2</v>
      </c>
      <c r="S39" s="48">
        <v>0.05</v>
      </c>
      <c r="T39" s="48">
        <v>5.7000000000000002E-2</v>
      </c>
      <c r="U39" s="48">
        <v>6.5000000000000002E-2</v>
      </c>
      <c r="V39" s="48">
        <v>7.1999999999999995E-2</v>
      </c>
      <c r="W39" s="48">
        <v>6.3E-2</v>
      </c>
      <c r="X39" s="48">
        <v>5.7000000000000002E-2</v>
      </c>
      <c r="Y39" s="48">
        <v>5.7000000000000002E-2</v>
      </c>
      <c r="Z39" s="48">
        <v>4.5999999999999999E-2</v>
      </c>
      <c r="AA39" s="48">
        <v>4.1000000000000002E-2</v>
      </c>
      <c r="AB39" s="48">
        <v>3.7999999999999999E-2</v>
      </c>
      <c r="AC39" s="48">
        <v>3.3000000000000002E-2</v>
      </c>
      <c r="AD39" s="48">
        <v>0.03</v>
      </c>
      <c r="AE39" s="48">
        <v>2.5999999999999999E-2</v>
      </c>
      <c r="AF39" s="48">
        <v>2.4E-2</v>
      </c>
      <c r="AG39" s="48">
        <v>2.1000000000000001E-2</v>
      </c>
      <c r="AH39" s="48">
        <v>1.7999999999999999E-2</v>
      </c>
      <c r="AI39" s="48">
        <v>1.6E-2</v>
      </c>
      <c r="AJ39" s="48">
        <v>1.4E-2</v>
      </c>
      <c r="AK39" s="48">
        <v>1.2999999999999999E-2</v>
      </c>
      <c r="AL39" s="49">
        <v>1.1375E-2</v>
      </c>
      <c r="AM39" s="49">
        <v>9.75E-3</v>
      </c>
      <c r="AN39" s="49">
        <v>8.1250000000000003E-3</v>
      </c>
      <c r="AO39" s="49">
        <v>6.5000000000000006E-3</v>
      </c>
      <c r="AP39" s="49">
        <v>4.8750000000000009E-3</v>
      </c>
      <c r="AQ39" s="49">
        <v>3.2500000000000012E-3</v>
      </c>
      <c r="AR39" s="49">
        <v>1.6250000000000012E-3</v>
      </c>
      <c r="AS39" s="49">
        <v>0</v>
      </c>
      <c r="AT39" s="49">
        <v>0</v>
      </c>
      <c r="AU39" s="49">
        <v>0</v>
      </c>
      <c r="AV39" s="49">
        <v>0</v>
      </c>
      <c r="AW39" s="49">
        <v>0</v>
      </c>
      <c r="AX39" s="49">
        <v>0</v>
      </c>
      <c r="AY39" s="49">
        <v>0</v>
      </c>
      <c r="AZ39" s="49">
        <v>0</v>
      </c>
      <c r="BA39" s="49">
        <v>0</v>
      </c>
      <c r="BB39" s="49">
        <v>0</v>
      </c>
      <c r="BC39" s="49">
        <v>0</v>
      </c>
    </row>
    <row r="40" spans="1:55" customFormat="1" ht="15" x14ac:dyDescent="0.25">
      <c r="A40" s="5"/>
      <c r="B40" s="5" t="s">
        <v>47</v>
      </c>
      <c r="C40" s="23">
        <v>20</v>
      </c>
      <c r="D40" s="23"/>
      <c r="E40" s="48">
        <v>0.192</v>
      </c>
      <c r="F40" s="48">
        <v>0.18099999999999999</v>
      </c>
      <c r="G40" s="48">
        <v>0.16900000000000001</v>
      </c>
      <c r="H40" s="48">
        <v>0.158</v>
      </c>
      <c r="I40" s="48">
        <v>0.14599999999999999</v>
      </c>
      <c r="J40" s="48">
        <v>0.13500000000000001</v>
      </c>
      <c r="K40" s="48">
        <v>0.12</v>
      </c>
      <c r="L40" s="48">
        <v>0.11</v>
      </c>
      <c r="M40" s="48">
        <v>0.1</v>
      </c>
      <c r="N40" s="48">
        <v>0.1</v>
      </c>
      <c r="O40" s="48">
        <v>0.09</v>
      </c>
      <c r="P40" s="48">
        <v>0.08</v>
      </c>
      <c r="Q40" s="48">
        <v>7.0000000000000007E-2</v>
      </c>
      <c r="R40" s="48">
        <v>7.0000000000000007E-2</v>
      </c>
      <c r="S40" s="48">
        <v>0.05</v>
      </c>
      <c r="T40" s="48">
        <v>4.1000000000000002E-2</v>
      </c>
      <c r="U40" s="48">
        <v>3.3000000000000002E-2</v>
      </c>
      <c r="V40" s="48">
        <v>2.4E-2</v>
      </c>
      <c r="W40" s="48">
        <v>2.1999999999999999E-2</v>
      </c>
      <c r="X40" s="48">
        <v>2.1999999999999999E-2</v>
      </c>
      <c r="Y40" s="48">
        <v>2.1999999999999999E-2</v>
      </c>
      <c r="Z40" s="48">
        <v>1.7000000000000001E-2</v>
      </c>
      <c r="AA40" s="48">
        <v>1.6E-2</v>
      </c>
      <c r="AB40" s="48">
        <v>1.4999999999999999E-2</v>
      </c>
      <c r="AC40" s="48">
        <v>1.2999999999999999E-2</v>
      </c>
      <c r="AD40" s="48">
        <v>1.2E-2</v>
      </c>
      <c r="AE40" s="48">
        <v>1.2999999999999999E-2</v>
      </c>
      <c r="AF40" s="48">
        <v>1.0999999999999999E-2</v>
      </c>
      <c r="AG40" s="48">
        <v>0.01</v>
      </c>
      <c r="AH40" s="48">
        <v>8.9999999999999993E-3</v>
      </c>
      <c r="AI40" s="48">
        <v>8.9999999999999993E-3</v>
      </c>
      <c r="AJ40" s="48">
        <v>6.0000000000000001E-3</v>
      </c>
      <c r="AK40" s="48">
        <v>6.0000000000000001E-3</v>
      </c>
      <c r="AL40" s="49">
        <v>5.2500000000000003E-3</v>
      </c>
      <c r="AM40" s="49">
        <v>4.5000000000000005E-3</v>
      </c>
      <c r="AN40" s="49">
        <v>3.7500000000000007E-3</v>
      </c>
      <c r="AO40" s="49">
        <v>3.0000000000000009E-3</v>
      </c>
      <c r="AP40" s="49">
        <v>2.2500000000000011E-3</v>
      </c>
      <c r="AQ40" s="49">
        <v>1.5000000000000011E-3</v>
      </c>
      <c r="AR40" s="49">
        <v>7.500000000000011E-4</v>
      </c>
      <c r="AS40" s="49">
        <v>0</v>
      </c>
      <c r="AT40" s="49">
        <v>0</v>
      </c>
      <c r="AU40" s="49">
        <v>0</v>
      </c>
      <c r="AV40" s="49">
        <v>0</v>
      </c>
      <c r="AW40" s="49">
        <v>0</v>
      </c>
      <c r="AX40" s="49">
        <v>0</v>
      </c>
      <c r="AY40" s="49">
        <v>0</v>
      </c>
      <c r="AZ40" s="49">
        <v>0</v>
      </c>
      <c r="BA40" s="49">
        <v>0</v>
      </c>
      <c r="BB40" s="49">
        <v>0</v>
      </c>
      <c r="BC40" s="49">
        <v>0</v>
      </c>
    </row>
    <row r="41" spans="1:55" customFormat="1" ht="15" x14ac:dyDescent="0.25">
      <c r="A41" s="5"/>
      <c r="B41" s="5" t="s">
        <v>48</v>
      </c>
      <c r="C41" s="23">
        <v>50</v>
      </c>
      <c r="D41" s="23"/>
      <c r="E41" s="48">
        <v>0.4</v>
      </c>
      <c r="F41" s="48">
        <v>0.39</v>
      </c>
      <c r="G41" s="48">
        <v>0.38</v>
      </c>
      <c r="H41" s="48">
        <v>0.37</v>
      </c>
      <c r="I41" s="48">
        <v>0.36</v>
      </c>
      <c r="J41" s="48">
        <v>0.35</v>
      </c>
      <c r="K41" s="48">
        <v>0.34</v>
      </c>
      <c r="L41" s="48">
        <v>0.33</v>
      </c>
      <c r="M41" s="48">
        <v>0.33</v>
      </c>
      <c r="N41" s="48">
        <v>0.32</v>
      </c>
      <c r="O41" s="48">
        <v>0.32</v>
      </c>
      <c r="P41" s="48">
        <v>0.31</v>
      </c>
      <c r="Q41" s="48">
        <v>0.3</v>
      </c>
      <c r="R41" s="48">
        <v>0.3</v>
      </c>
      <c r="S41" s="48">
        <v>0.28999999999999998</v>
      </c>
      <c r="T41" s="48">
        <v>0.32400000000000001</v>
      </c>
      <c r="U41" s="48">
        <v>0.35800000000000004</v>
      </c>
      <c r="V41" s="48">
        <v>0.39200000000000002</v>
      </c>
      <c r="W41" s="48">
        <v>0.374</v>
      </c>
      <c r="X41" s="48">
        <v>0.34899999999999998</v>
      </c>
      <c r="Y41" s="48">
        <v>0.35</v>
      </c>
      <c r="Z41" s="48">
        <v>0.313</v>
      </c>
      <c r="AA41" s="48">
        <v>0.29799999999999999</v>
      </c>
      <c r="AB41" s="48">
        <v>0.28699999999999998</v>
      </c>
      <c r="AC41" s="48">
        <v>0.27200000000000002</v>
      </c>
      <c r="AD41" s="48">
        <v>0.252</v>
      </c>
      <c r="AE41" s="48">
        <v>0.24</v>
      </c>
      <c r="AF41" s="48">
        <v>0.22</v>
      </c>
      <c r="AG41" s="48">
        <v>0.20300000000000001</v>
      </c>
      <c r="AH41" s="48">
        <v>0.19600000000000001</v>
      </c>
      <c r="AI41" s="48">
        <v>0.185</v>
      </c>
      <c r="AJ41" s="48">
        <v>0.17100000000000001</v>
      </c>
      <c r="AK41" s="48">
        <v>0.159</v>
      </c>
      <c r="AL41" s="49">
        <v>0.10600000000000001</v>
      </c>
      <c r="AM41" s="49">
        <v>5.3000000000000012E-2</v>
      </c>
      <c r="AN41" s="49">
        <v>0</v>
      </c>
      <c r="AO41" s="49">
        <v>0</v>
      </c>
      <c r="AP41" s="49">
        <v>0</v>
      </c>
      <c r="AQ41" s="49">
        <v>0</v>
      </c>
      <c r="AR41" s="49">
        <v>0</v>
      </c>
      <c r="AS41" s="49">
        <v>0</v>
      </c>
      <c r="AT41" s="49">
        <v>0</v>
      </c>
      <c r="AU41" s="49">
        <v>0</v>
      </c>
      <c r="AV41" s="49">
        <v>0</v>
      </c>
      <c r="AW41" s="49">
        <v>0</v>
      </c>
      <c r="AX41" s="49">
        <v>0</v>
      </c>
      <c r="AY41" s="49">
        <v>0</v>
      </c>
      <c r="AZ41" s="49">
        <v>0</v>
      </c>
      <c r="BA41" s="49">
        <v>0</v>
      </c>
      <c r="BB41" s="49">
        <v>0</v>
      </c>
      <c r="BC41" s="49">
        <v>0</v>
      </c>
    </row>
    <row r="42" spans="1:55" customFormat="1" ht="15" x14ac:dyDescent="0.25">
      <c r="A42" s="5"/>
      <c r="B42" s="5" t="s">
        <v>49</v>
      </c>
      <c r="C42" s="23">
        <v>0</v>
      </c>
      <c r="D42" s="23"/>
      <c r="E42" s="48">
        <v>0</v>
      </c>
      <c r="F42" s="48">
        <v>0</v>
      </c>
      <c r="G42" s="48">
        <v>0</v>
      </c>
      <c r="H42" s="48">
        <v>0</v>
      </c>
      <c r="I42" s="48">
        <v>0</v>
      </c>
      <c r="J42" s="48">
        <v>0</v>
      </c>
      <c r="K42" s="48">
        <v>0</v>
      </c>
      <c r="L42" s="48">
        <v>0</v>
      </c>
      <c r="M42" s="48">
        <v>0</v>
      </c>
      <c r="N42" s="48">
        <v>0</v>
      </c>
      <c r="O42" s="48">
        <v>0</v>
      </c>
      <c r="P42" s="48">
        <v>0</v>
      </c>
      <c r="Q42" s="48">
        <v>0</v>
      </c>
      <c r="R42" s="48">
        <v>0</v>
      </c>
      <c r="S42" s="48">
        <v>0</v>
      </c>
      <c r="T42" s="48">
        <v>1.6E-2</v>
      </c>
      <c r="U42" s="48">
        <v>3.1E-2</v>
      </c>
      <c r="V42" s="48">
        <v>4.7E-2</v>
      </c>
      <c r="W42" s="48">
        <v>5.7000000000000002E-2</v>
      </c>
      <c r="X42" s="48">
        <v>6.3E-2</v>
      </c>
      <c r="Y42" s="48">
        <v>6.3E-2</v>
      </c>
      <c r="Z42" s="48">
        <v>6.8000000000000005E-2</v>
      </c>
      <c r="AA42" s="48">
        <v>7.0999999999999994E-2</v>
      </c>
      <c r="AB42" s="48">
        <v>6.9000000000000006E-2</v>
      </c>
      <c r="AC42" s="48">
        <v>7.5999999999999998E-2</v>
      </c>
      <c r="AD42" s="48">
        <v>7.6999999999999999E-2</v>
      </c>
      <c r="AE42" s="48">
        <v>8.1000000000000003E-2</v>
      </c>
      <c r="AF42" s="48">
        <v>8.5999999999999993E-2</v>
      </c>
      <c r="AG42" s="48">
        <v>8.7999999999999995E-2</v>
      </c>
      <c r="AH42" s="48">
        <v>8.5000000000000006E-2</v>
      </c>
      <c r="AI42" s="48">
        <v>8.6999999999999994E-2</v>
      </c>
      <c r="AJ42" s="48">
        <v>8.8999999999999996E-2</v>
      </c>
      <c r="AK42" s="48">
        <v>9.5000000000000001E-2</v>
      </c>
      <c r="AL42" s="49">
        <v>9.8125000000000004E-2</v>
      </c>
      <c r="AM42" s="49">
        <v>0.10125000000000001</v>
      </c>
      <c r="AN42" s="49">
        <v>0.10437500000000001</v>
      </c>
      <c r="AO42" s="49">
        <v>0.10750000000000001</v>
      </c>
      <c r="AP42" s="49">
        <v>0.11062500000000001</v>
      </c>
      <c r="AQ42" s="49">
        <v>0.11375000000000002</v>
      </c>
      <c r="AR42" s="49">
        <v>0.11687500000000002</v>
      </c>
      <c r="AS42" s="49">
        <v>0.12</v>
      </c>
      <c r="AT42" s="49">
        <v>0.11899999999999999</v>
      </c>
      <c r="AU42" s="49">
        <v>0.11799999999999999</v>
      </c>
      <c r="AV42" s="49">
        <v>0.11699999999999999</v>
      </c>
      <c r="AW42" s="49">
        <v>0.11599999999999999</v>
      </c>
      <c r="AX42" s="49">
        <v>0.11499999999999999</v>
      </c>
      <c r="AY42" s="49">
        <v>0.11399999999999999</v>
      </c>
      <c r="AZ42" s="49">
        <v>0.11299999999999999</v>
      </c>
      <c r="BA42" s="49">
        <v>0.11199999999999999</v>
      </c>
      <c r="BB42" s="49">
        <v>0.11099999999999999</v>
      </c>
      <c r="BC42" s="49">
        <v>0.11</v>
      </c>
    </row>
    <row r="43" spans="1:55" customFormat="1" ht="15" x14ac:dyDescent="0.25">
      <c r="A43" s="5"/>
      <c r="B43" s="5" t="s">
        <v>136</v>
      </c>
      <c r="C43" s="23" t="s">
        <v>137</v>
      </c>
      <c r="D43" s="23"/>
      <c r="E43" s="48">
        <v>0.04</v>
      </c>
      <c r="F43" s="48">
        <v>4.3999999999999997E-2</v>
      </c>
      <c r="G43" s="48">
        <v>5.1999999999999998E-2</v>
      </c>
      <c r="H43" s="48">
        <v>5.8999999999999997E-2</v>
      </c>
      <c r="I43" s="48">
        <v>6.7000000000000004E-2</v>
      </c>
      <c r="J43" s="48">
        <v>7.3999999999999996E-2</v>
      </c>
      <c r="K43" s="48">
        <v>0.08</v>
      </c>
      <c r="L43" s="48">
        <v>0.1</v>
      </c>
      <c r="M43" s="48">
        <v>0.12</v>
      </c>
      <c r="N43" s="48">
        <v>0.13</v>
      </c>
      <c r="O43" s="48">
        <v>0.14000000000000001</v>
      </c>
      <c r="P43" s="48">
        <v>0.17</v>
      </c>
      <c r="Q43" s="48">
        <v>0.2</v>
      </c>
      <c r="R43" s="48">
        <v>0.21</v>
      </c>
      <c r="S43" s="48">
        <v>0.23</v>
      </c>
      <c r="T43" s="48">
        <v>0.193</v>
      </c>
      <c r="U43" s="48">
        <v>0.157</v>
      </c>
      <c r="V43" s="48">
        <v>0.12</v>
      </c>
      <c r="W43" s="48">
        <v>0.13800000000000001</v>
      </c>
      <c r="X43" s="48">
        <v>0.16200000000000001</v>
      </c>
      <c r="Y43" s="48">
        <v>0.16200000000000001</v>
      </c>
      <c r="Z43" s="48">
        <v>0.19</v>
      </c>
      <c r="AA43" s="48">
        <v>0.20399999999999999</v>
      </c>
      <c r="AB43" s="48">
        <v>0.21199999999999999</v>
      </c>
      <c r="AC43" s="48">
        <v>0.222</v>
      </c>
      <c r="AD43" s="48">
        <v>0.24199999999999999</v>
      </c>
      <c r="AE43" s="48">
        <v>0.254</v>
      </c>
      <c r="AF43" s="48">
        <v>0.25800000000000001</v>
      </c>
      <c r="AG43" s="48">
        <v>0.27600000000000002</v>
      </c>
      <c r="AH43" s="48">
        <v>0.28199999999999997</v>
      </c>
      <c r="AI43" s="48">
        <v>0.29199999999999998</v>
      </c>
      <c r="AJ43" s="48">
        <v>0.29499999999999998</v>
      </c>
      <c r="AK43" s="48">
        <v>0.3</v>
      </c>
      <c r="AL43" s="49">
        <v>0.30374999999999996</v>
      </c>
      <c r="AM43" s="49">
        <v>0.3075</v>
      </c>
      <c r="AN43" s="49">
        <v>0.31125000000000003</v>
      </c>
      <c r="AO43" s="49">
        <v>0.31500000000000006</v>
      </c>
      <c r="AP43" s="49">
        <v>0.31875000000000009</v>
      </c>
      <c r="AQ43" s="49">
        <v>0.32250000000000012</v>
      </c>
      <c r="AR43" s="49">
        <v>0.32625000000000015</v>
      </c>
      <c r="AS43" s="49">
        <v>0.33</v>
      </c>
      <c r="AT43" s="49">
        <v>0.33100000000000002</v>
      </c>
      <c r="AU43" s="49">
        <v>0.33200000000000002</v>
      </c>
      <c r="AV43" s="49">
        <v>0.33300000000000002</v>
      </c>
      <c r="AW43" s="49">
        <v>0.33400000000000002</v>
      </c>
      <c r="AX43" s="49">
        <v>0.33500000000000002</v>
      </c>
      <c r="AY43" s="49">
        <v>0.33600000000000002</v>
      </c>
      <c r="AZ43" s="49">
        <v>0.33700000000000002</v>
      </c>
      <c r="BA43" s="49">
        <v>0.33800000000000002</v>
      </c>
      <c r="BB43" s="49">
        <v>0.33900000000000002</v>
      </c>
      <c r="BC43" s="49">
        <v>0.34</v>
      </c>
    </row>
    <row r="44" spans="1:55" customFormat="1" ht="15" x14ac:dyDescent="0.25">
      <c r="A44" s="5"/>
      <c r="B44" s="5" t="s">
        <v>50</v>
      </c>
      <c r="C44" s="23">
        <v>0</v>
      </c>
      <c r="D44" s="23"/>
      <c r="E44" s="48">
        <v>0</v>
      </c>
      <c r="F44" s="48">
        <v>0</v>
      </c>
      <c r="G44" s="48">
        <v>0</v>
      </c>
      <c r="H44" s="48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8">
        <v>0</v>
      </c>
      <c r="R44" s="48">
        <v>0</v>
      </c>
      <c r="S44" s="48">
        <v>0</v>
      </c>
      <c r="T44" s="48">
        <v>1.6999999999999998E-2</v>
      </c>
      <c r="U44" s="48">
        <v>3.3999999999999996E-2</v>
      </c>
      <c r="V44" s="48">
        <v>5.0999999999999997E-2</v>
      </c>
      <c r="W44" s="48">
        <v>5.6000000000000001E-2</v>
      </c>
      <c r="X44" s="48">
        <v>6.4000000000000001E-2</v>
      </c>
      <c r="Y44" s="48">
        <v>6.4000000000000001E-2</v>
      </c>
      <c r="Z44" s="48">
        <v>7.1999999999999995E-2</v>
      </c>
      <c r="AA44" s="48">
        <v>7.6999999999999999E-2</v>
      </c>
      <c r="AB44" s="48">
        <v>7.3999999999999996E-2</v>
      </c>
      <c r="AC44" s="48">
        <v>8.5000000000000006E-2</v>
      </c>
      <c r="AD44" s="48">
        <v>9.1999999999999998E-2</v>
      </c>
      <c r="AE44" s="48">
        <v>0.09</v>
      </c>
      <c r="AF44" s="48">
        <v>9.5000000000000001E-2</v>
      </c>
      <c r="AG44" s="48">
        <v>9.5000000000000001E-2</v>
      </c>
      <c r="AH44" s="48">
        <v>9.9000000000000005E-2</v>
      </c>
      <c r="AI44" s="48">
        <v>0.10199999999999999</v>
      </c>
      <c r="AJ44" s="48">
        <v>0.107</v>
      </c>
      <c r="AK44" s="48">
        <v>0.10199999999999999</v>
      </c>
      <c r="AL44" s="49">
        <v>0.10174999999999999</v>
      </c>
      <c r="AM44" s="49">
        <v>0.10149999999999999</v>
      </c>
      <c r="AN44" s="49">
        <v>0.10124999999999999</v>
      </c>
      <c r="AO44" s="49">
        <v>0.10099999999999999</v>
      </c>
      <c r="AP44" s="49">
        <v>0.10074999999999999</v>
      </c>
      <c r="AQ44" s="49">
        <v>0.10049999999999999</v>
      </c>
      <c r="AR44" s="49">
        <v>0.10024999999999999</v>
      </c>
      <c r="AS44" s="49">
        <v>0.1</v>
      </c>
      <c r="AT44" s="49">
        <v>0.1</v>
      </c>
      <c r="AU44" s="49">
        <v>0.1</v>
      </c>
      <c r="AV44" s="49">
        <v>0.1</v>
      </c>
      <c r="AW44" s="49">
        <v>0.1</v>
      </c>
      <c r="AX44" s="49">
        <v>0.1</v>
      </c>
      <c r="AY44" s="49">
        <v>0.1</v>
      </c>
      <c r="AZ44" s="49">
        <v>0.1</v>
      </c>
      <c r="BA44" s="49">
        <v>0.1</v>
      </c>
      <c r="BB44" s="49">
        <v>0.1</v>
      </c>
      <c r="BC44" s="49">
        <v>0.1</v>
      </c>
    </row>
    <row r="45" spans="1:55" customFormat="1" ht="15" x14ac:dyDescent="0.25">
      <c r="A45" s="5"/>
      <c r="B45" s="5" t="s">
        <v>51</v>
      </c>
      <c r="C45" s="23">
        <v>10</v>
      </c>
      <c r="D45" s="23"/>
      <c r="E45" s="48">
        <v>0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48">
        <v>0</v>
      </c>
      <c r="O45" s="48">
        <v>0</v>
      </c>
      <c r="P45" s="48">
        <v>0</v>
      </c>
      <c r="Q45" s="48">
        <v>0</v>
      </c>
      <c r="R45" s="48">
        <v>0</v>
      </c>
      <c r="S45" s="48">
        <v>0</v>
      </c>
      <c r="T45" s="48">
        <v>1E-3</v>
      </c>
      <c r="U45" s="48">
        <v>1E-3</v>
      </c>
      <c r="V45" s="48">
        <v>1E-3</v>
      </c>
      <c r="W45" s="48">
        <v>1E-3</v>
      </c>
      <c r="X45" s="48">
        <v>1E-3</v>
      </c>
      <c r="Y45" s="48">
        <v>0</v>
      </c>
      <c r="Z45" s="48">
        <v>0.01</v>
      </c>
      <c r="AA45" s="48">
        <v>1.4E-2</v>
      </c>
      <c r="AB45" s="48">
        <v>1.7999999999999999E-2</v>
      </c>
      <c r="AC45" s="48">
        <v>1.7000000000000001E-2</v>
      </c>
      <c r="AD45" s="48">
        <v>1.9E-2</v>
      </c>
      <c r="AE45" s="48">
        <v>1.9E-2</v>
      </c>
      <c r="AF45" s="48">
        <v>2.5999999999999999E-2</v>
      </c>
      <c r="AG45" s="48">
        <v>2.5999999999999999E-2</v>
      </c>
      <c r="AH45" s="48">
        <v>2.5999999999999999E-2</v>
      </c>
      <c r="AI45" s="48">
        <v>2.8000000000000001E-2</v>
      </c>
      <c r="AJ45" s="48">
        <v>0.03</v>
      </c>
      <c r="AK45" s="48">
        <v>3.1E-2</v>
      </c>
      <c r="AL45" s="49">
        <v>5.0250000000000003E-2</v>
      </c>
      <c r="AM45" s="49">
        <v>6.9500000000000006E-2</v>
      </c>
      <c r="AN45" s="49">
        <v>8.8750000000000009E-2</v>
      </c>
      <c r="AO45" s="49">
        <v>0.10800000000000001</v>
      </c>
      <c r="AP45" s="49">
        <v>0.12725</v>
      </c>
      <c r="AQ45" s="49">
        <v>0.14649999999999999</v>
      </c>
      <c r="AR45" s="49">
        <v>0.16574999999999998</v>
      </c>
      <c r="AS45" s="49">
        <v>0.185</v>
      </c>
      <c r="AT45" s="49">
        <v>0.1865</v>
      </c>
      <c r="AU45" s="49">
        <v>0.188</v>
      </c>
      <c r="AV45" s="49">
        <v>0.1895</v>
      </c>
      <c r="AW45" s="49">
        <v>0.191</v>
      </c>
      <c r="AX45" s="49">
        <v>0.1925</v>
      </c>
      <c r="AY45" s="49">
        <v>0.19400000000000001</v>
      </c>
      <c r="AZ45" s="49">
        <v>0.19550000000000001</v>
      </c>
      <c r="BA45" s="49">
        <v>0.19700000000000001</v>
      </c>
      <c r="BB45" s="49">
        <v>0.19850000000000001</v>
      </c>
      <c r="BC45" s="49">
        <v>0.2</v>
      </c>
    </row>
    <row r="46" spans="1:55" customFormat="1" ht="15" x14ac:dyDescent="0.25">
      <c r="A46" s="5"/>
      <c r="B46" s="5" t="s">
        <v>44</v>
      </c>
      <c r="C46" s="21" t="s">
        <v>27</v>
      </c>
      <c r="D46" s="21"/>
      <c r="E46" s="48">
        <v>3.1E-2</v>
      </c>
      <c r="F46" s="48">
        <v>2.7E-2</v>
      </c>
      <c r="G46" s="48">
        <v>2.3E-2</v>
      </c>
      <c r="H46" s="48">
        <v>1.9E-2</v>
      </c>
      <c r="I46" s="48">
        <v>1.4999999999999999E-2</v>
      </c>
      <c r="J46" s="48">
        <v>1.0999999999999999E-2</v>
      </c>
      <c r="K46" s="48">
        <v>0.01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7.5999999999999998E-2</v>
      </c>
      <c r="U46" s="48">
        <v>0.153</v>
      </c>
      <c r="V46" s="48">
        <v>0.22900000000000001</v>
      </c>
      <c r="W46" s="48">
        <v>0.224</v>
      </c>
      <c r="X46" s="48">
        <v>0.219</v>
      </c>
      <c r="Y46" s="48">
        <v>0.219</v>
      </c>
      <c r="Z46" s="48">
        <v>0.214</v>
      </c>
      <c r="AA46" s="48">
        <v>0.21199999999999999</v>
      </c>
      <c r="AB46" s="48">
        <v>0.223</v>
      </c>
      <c r="AC46" s="48">
        <v>0.216</v>
      </c>
      <c r="AD46" s="48">
        <v>0.215</v>
      </c>
      <c r="AE46" s="48">
        <v>0.219</v>
      </c>
      <c r="AF46" s="48">
        <v>0.221</v>
      </c>
      <c r="AG46" s="48">
        <v>0.221</v>
      </c>
      <c r="AH46" s="48">
        <v>0.222</v>
      </c>
      <c r="AI46" s="48">
        <v>0.221</v>
      </c>
      <c r="AJ46" s="48">
        <v>0.22700000000000001</v>
      </c>
      <c r="AK46" s="48">
        <v>0.23400000000000001</v>
      </c>
      <c r="AL46" s="49">
        <v>0.24975</v>
      </c>
      <c r="AM46" s="49">
        <v>0.26549999999999996</v>
      </c>
      <c r="AN46" s="49">
        <v>0.28124999999999994</v>
      </c>
      <c r="AO46" s="49">
        <v>0.24399999999999994</v>
      </c>
      <c r="AP46" s="49">
        <v>0.20674999999999993</v>
      </c>
      <c r="AQ46" s="49">
        <v>0.16949999999999993</v>
      </c>
      <c r="AR46" s="49">
        <v>0.13224999999999992</v>
      </c>
      <c r="AS46" s="49">
        <v>9.5000000000000001E-2</v>
      </c>
      <c r="AT46" s="49">
        <v>9.4500000000000001E-2</v>
      </c>
      <c r="AU46" s="49">
        <v>9.4E-2</v>
      </c>
      <c r="AV46" s="49">
        <v>9.35E-2</v>
      </c>
      <c r="AW46" s="49">
        <v>9.2999999999999999E-2</v>
      </c>
      <c r="AX46" s="49">
        <v>9.2499999999999999E-2</v>
      </c>
      <c r="AY46" s="49">
        <v>9.1999999999999998E-2</v>
      </c>
      <c r="AZ46" s="49">
        <v>9.1499999999999998E-2</v>
      </c>
      <c r="BA46" s="49">
        <v>9.0999999999999998E-2</v>
      </c>
      <c r="BB46" s="49">
        <v>9.0499999999999997E-2</v>
      </c>
      <c r="BC46" s="49">
        <v>0.09</v>
      </c>
    </row>
    <row r="47" spans="1:55" customFormat="1" ht="15" x14ac:dyDescent="0.25">
      <c r="A47" s="5"/>
      <c r="B47" s="5" t="s">
        <v>52</v>
      </c>
      <c r="C47" s="23">
        <v>0</v>
      </c>
      <c r="D47" s="23"/>
      <c r="E47" s="48">
        <v>0.09</v>
      </c>
      <c r="F47" s="48">
        <v>0.111</v>
      </c>
      <c r="G47" s="48">
        <v>0.129</v>
      </c>
      <c r="H47" s="48">
        <v>0.14799999999999999</v>
      </c>
      <c r="I47" s="48">
        <v>0.16600000000000001</v>
      </c>
      <c r="J47" s="48">
        <v>0.185</v>
      </c>
      <c r="K47" s="48">
        <v>0.22</v>
      </c>
      <c r="L47" s="48">
        <v>0.24</v>
      </c>
      <c r="M47" s="48">
        <v>0.24</v>
      </c>
      <c r="N47" s="48">
        <v>0.24</v>
      </c>
      <c r="O47" s="48">
        <v>0.25</v>
      </c>
      <c r="P47" s="48">
        <v>0.26</v>
      </c>
      <c r="Q47" s="48">
        <v>0.26</v>
      </c>
      <c r="R47" s="48">
        <v>0.26</v>
      </c>
      <c r="S47" s="48">
        <v>0.28000000000000003</v>
      </c>
      <c r="T47" s="48">
        <v>0.19</v>
      </c>
      <c r="U47" s="48">
        <v>9.9000000000000005E-2</v>
      </c>
      <c r="V47" s="48">
        <v>8.9999999999999993E-3</v>
      </c>
      <c r="W47" s="48">
        <v>8.9999999999999993E-3</v>
      </c>
      <c r="X47" s="48">
        <v>8.0000000000000002E-3</v>
      </c>
      <c r="Y47" s="48">
        <v>8.0000000000000002E-3</v>
      </c>
      <c r="Z47" s="48">
        <v>8.9999999999999993E-3</v>
      </c>
      <c r="AA47" s="48">
        <v>0.01</v>
      </c>
      <c r="AB47" s="48">
        <v>6.0000000000000001E-3</v>
      </c>
      <c r="AC47" s="48">
        <v>8.0000000000000002E-3</v>
      </c>
      <c r="AD47" s="48">
        <v>8.0000000000000002E-3</v>
      </c>
      <c r="AE47" s="48">
        <v>8.0000000000000002E-3</v>
      </c>
      <c r="AF47" s="48">
        <v>8.9999999999999993E-3</v>
      </c>
      <c r="AG47" s="48">
        <v>8.9999999999999993E-3</v>
      </c>
      <c r="AH47" s="48">
        <v>0.01</v>
      </c>
      <c r="AI47" s="48">
        <v>8.9999999999999993E-3</v>
      </c>
      <c r="AJ47" s="48">
        <v>0.01</v>
      </c>
      <c r="AK47" s="48">
        <v>0.01</v>
      </c>
      <c r="AL47" s="49">
        <v>1.4999999999999999E-2</v>
      </c>
      <c r="AM47" s="49">
        <v>0.02</v>
      </c>
      <c r="AN47" s="49">
        <v>2.5000000000000001E-2</v>
      </c>
      <c r="AO47" s="49">
        <v>3.0000000000000002E-2</v>
      </c>
      <c r="AP47" s="49">
        <v>3.5000000000000003E-2</v>
      </c>
      <c r="AQ47" s="49">
        <v>0.04</v>
      </c>
      <c r="AR47" s="49">
        <v>4.4999999999999998E-2</v>
      </c>
      <c r="AS47" s="49">
        <v>0.05</v>
      </c>
      <c r="AT47" s="49">
        <v>4.9000000000000002E-2</v>
      </c>
      <c r="AU47" s="49">
        <v>4.8000000000000001E-2</v>
      </c>
      <c r="AV47" s="49">
        <v>4.7E-2</v>
      </c>
      <c r="AW47" s="49">
        <v>4.5999999999999999E-2</v>
      </c>
      <c r="AX47" s="49">
        <v>4.4999999999999998E-2</v>
      </c>
      <c r="AY47" s="49">
        <v>4.3999999999999997E-2</v>
      </c>
      <c r="AZ47" s="49">
        <v>4.2999999999999997E-2</v>
      </c>
      <c r="BA47" s="49">
        <v>4.1999999999999996E-2</v>
      </c>
      <c r="BB47" s="49">
        <v>4.0999999999999995E-2</v>
      </c>
      <c r="BC47" s="49">
        <v>0.04</v>
      </c>
    </row>
    <row r="48" spans="1:55" customFormat="1" ht="15" x14ac:dyDescent="0.25">
      <c r="A48" s="5"/>
      <c r="B48" s="5" t="s">
        <v>53</v>
      </c>
      <c r="C48" s="23">
        <v>85</v>
      </c>
      <c r="D48" s="23"/>
      <c r="E48" s="48">
        <v>3.6999999999999998E-2</v>
      </c>
      <c r="F48" s="48">
        <v>4.3999999999999997E-2</v>
      </c>
      <c r="G48" s="48">
        <v>5.1999999999999998E-2</v>
      </c>
      <c r="H48" s="48">
        <v>5.8999999999999997E-2</v>
      </c>
      <c r="I48" s="48">
        <v>6.7000000000000004E-2</v>
      </c>
      <c r="J48" s="48">
        <v>7.3999999999999996E-2</v>
      </c>
      <c r="K48" s="48">
        <v>7.0000000000000007E-2</v>
      </c>
      <c r="L48" s="48">
        <v>7.0000000000000007E-2</v>
      </c>
      <c r="M48" s="48">
        <v>0.06</v>
      </c>
      <c r="N48" s="48">
        <v>0.06</v>
      </c>
      <c r="O48" s="48">
        <v>0.06</v>
      </c>
      <c r="P48" s="48">
        <v>0.05</v>
      </c>
      <c r="Q48" s="48">
        <v>0.05</v>
      </c>
      <c r="R48" s="48">
        <v>0.05</v>
      </c>
      <c r="S48" s="48">
        <v>0.05</v>
      </c>
      <c r="T48" s="48">
        <v>3.9E-2</v>
      </c>
      <c r="U48" s="48">
        <v>2.8000000000000001E-2</v>
      </c>
      <c r="V48" s="48">
        <v>1.7999999999999999E-2</v>
      </c>
      <c r="W48" s="48">
        <v>1.7999999999999999E-2</v>
      </c>
      <c r="X48" s="48">
        <v>1.7999999999999999E-2</v>
      </c>
      <c r="Y48" s="48">
        <v>1.7999999999999999E-2</v>
      </c>
      <c r="Z48" s="48">
        <v>1.7000000000000001E-2</v>
      </c>
      <c r="AA48" s="48">
        <v>1.6E-2</v>
      </c>
      <c r="AB48" s="48">
        <v>1.7999999999999999E-2</v>
      </c>
      <c r="AC48" s="48">
        <v>1.7000000000000001E-2</v>
      </c>
      <c r="AD48" s="48">
        <v>1.7999999999999999E-2</v>
      </c>
      <c r="AE48" s="48">
        <v>1.7000000000000001E-2</v>
      </c>
      <c r="AF48" s="48">
        <v>1.7999999999999999E-2</v>
      </c>
      <c r="AG48" s="48">
        <v>1.4999999999999999E-2</v>
      </c>
      <c r="AH48" s="48">
        <v>1.6E-2</v>
      </c>
      <c r="AI48" s="48">
        <v>1.4999999999999999E-2</v>
      </c>
      <c r="AJ48" s="48">
        <v>1.7000000000000001E-2</v>
      </c>
      <c r="AK48" s="48">
        <v>1.7000000000000001E-2</v>
      </c>
      <c r="AL48" s="49">
        <v>1.8625000000000003E-2</v>
      </c>
      <c r="AM48" s="49">
        <v>2.0250000000000004E-2</v>
      </c>
      <c r="AN48" s="49">
        <v>2.1875000000000006E-2</v>
      </c>
      <c r="AO48" s="49">
        <v>2.3500000000000007E-2</v>
      </c>
      <c r="AP48" s="49">
        <v>2.5125000000000008E-2</v>
      </c>
      <c r="AQ48" s="49">
        <v>2.675000000000001E-2</v>
      </c>
      <c r="AR48" s="49">
        <v>2.8375000000000011E-2</v>
      </c>
      <c r="AS48" s="49">
        <v>0.03</v>
      </c>
      <c r="AT48" s="49">
        <v>0.03</v>
      </c>
      <c r="AU48" s="49">
        <v>0.03</v>
      </c>
      <c r="AV48" s="49">
        <v>0.03</v>
      </c>
      <c r="AW48" s="49">
        <v>0.03</v>
      </c>
      <c r="AX48" s="49">
        <v>0.03</v>
      </c>
      <c r="AY48" s="49">
        <v>0.03</v>
      </c>
      <c r="AZ48" s="49">
        <v>0.03</v>
      </c>
      <c r="BA48" s="49">
        <v>0.03</v>
      </c>
      <c r="BB48" s="49">
        <v>0.03</v>
      </c>
      <c r="BC48" s="49">
        <v>0.03</v>
      </c>
    </row>
    <row r="49" spans="1:55" customFormat="1" ht="15" x14ac:dyDescent="0.25">
      <c r="A49" s="5"/>
      <c r="B49" s="5" t="s">
        <v>54</v>
      </c>
      <c r="C49" s="23">
        <v>0</v>
      </c>
      <c r="D49" s="23"/>
      <c r="E49" s="48">
        <v>6.0000000000000001E-3</v>
      </c>
      <c r="F49" s="48">
        <v>7.0000000000000001E-3</v>
      </c>
      <c r="G49" s="48">
        <v>8.9999999999999993E-3</v>
      </c>
      <c r="H49" s="48">
        <v>0.01</v>
      </c>
      <c r="I49" s="48">
        <v>1.0999999999999999E-2</v>
      </c>
      <c r="J49" s="48">
        <v>1.2E-2</v>
      </c>
      <c r="K49" s="48">
        <v>0.01</v>
      </c>
      <c r="L49" s="48">
        <v>0.01</v>
      </c>
      <c r="M49" s="48">
        <v>0.02</v>
      </c>
      <c r="N49" s="48">
        <v>0.02</v>
      </c>
      <c r="O49" s="48">
        <v>0.02</v>
      </c>
      <c r="P49" s="48">
        <v>0.02</v>
      </c>
      <c r="Q49" s="48">
        <v>0.02</v>
      </c>
      <c r="R49" s="48">
        <v>0.01</v>
      </c>
      <c r="S49" s="48">
        <v>0.02</v>
      </c>
      <c r="T49" s="48">
        <v>0.02</v>
      </c>
      <c r="U49" s="48">
        <v>1.9E-2</v>
      </c>
      <c r="V49" s="48">
        <v>1.9E-2</v>
      </c>
      <c r="W49" s="48">
        <v>1.9E-2</v>
      </c>
      <c r="X49" s="48">
        <v>2.1000000000000001E-2</v>
      </c>
      <c r="Y49" s="48">
        <v>2.1000000000000001E-2</v>
      </c>
      <c r="Z49" s="48">
        <v>2.5999999999999999E-2</v>
      </c>
      <c r="AA49" s="48">
        <v>2.4E-2</v>
      </c>
      <c r="AB49" s="48">
        <v>2.5000000000000001E-2</v>
      </c>
      <c r="AC49" s="48">
        <v>2.5999999999999999E-2</v>
      </c>
      <c r="AD49" s="48">
        <v>2.1000000000000001E-2</v>
      </c>
      <c r="AE49" s="48">
        <v>1.9E-2</v>
      </c>
      <c r="AF49" s="48">
        <v>1.7000000000000001E-2</v>
      </c>
      <c r="AG49" s="48">
        <v>0.02</v>
      </c>
      <c r="AH49" s="48">
        <v>2.1000000000000001E-2</v>
      </c>
      <c r="AI49" s="48">
        <v>0.02</v>
      </c>
      <c r="AJ49" s="48">
        <v>2.1000000000000001E-2</v>
      </c>
      <c r="AK49" s="48">
        <v>1.9E-2</v>
      </c>
      <c r="AL49" s="49">
        <v>2.2875E-2</v>
      </c>
      <c r="AM49" s="49">
        <v>2.6749999999999999E-2</v>
      </c>
      <c r="AN49" s="49">
        <v>3.0624999999999999E-2</v>
      </c>
      <c r="AO49" s="49">
        <v>3.4500000000000003E-2</v>
      </c>
      <c r="AP49" s="49">
        <v>3.8375000000000006E-2</v>
      </c>
      <c r="AQ49" s="49">
        <v>4.225000000000001E-2</v>
      </c>
      <c r="AR49" s="49">
        <v>4.6125000000000013E-2</v>
      </c>
      <c r="AS49" s="49">
        <v>0.05</v>
      </c>
      <c r="AT49" s="49">
        <v>0.05</v>
      </c>
      <c r="AU49" s="49">
        <v>0.05</v>
      </c>
      <c r="AV49" s="49">
        <v>0.05</v>
      </c>
      <c r="AW49" s="49">
        <v>0.05</v>
      </c>
      <c r="AX49" s="49">
        <v>0.05</v>
      </c>
      <c r="AY49" s="49">
        <v>0.05</v>
      </c>
      <c r="AZ49" s="49">
        <v>0.05</v>
      </c>
      <c r="BA49" s="49">
        <v>0.05</v>
      </c>
      <c r="BB49" s="49">
        <v>0.05</v>
      </c>
      <c r="BC49" s="49">
        <v>0.05</v>
      </c>
    </row>
    <row r="50" spans="1:55" customFormat="1" ht="15" x14ac:dyDescent="0.25">
      <c r="A50" s="14"/>
      <c r="B50" s="14" t="s">
        <v>55</v>
      </c>
      <c r="C50" s="24">
        <v>0</v>
      </c>
      <c r="D50" s="24"/>
      <c r="E50" s="46">
        <v>1.2E-2</v>
      </c>
      <c r="F50" s="46">
        <v>1.4999999999999999E-2</v>
      </c>
      <c r="G50" s="46">
        <v>1.7000000000000001E-2</v>
      </c>
      <c r="H50" s="46">
        <v>1.9E-2</v>
      </c>
      <c r="I50" s="46">
        <v>2.1999999999999999E-2</v>
      </c>
      <c r="J50" s="46">
        <v>2.4E-2</v>
      </c>
      <c r="K50" s="46">
        <v>0.03</v>
      </c>
      <c r="L50" s="46">
        <v>0.03</v>
      </c>
      <c r="M50" s="46">
        <v>0.03</v>
      </c>
      <c r="N50" s="46">
        <v>0.03</v>
      </c>
      <c r="O50" s="46">
        <v>0.03</v>
      </c>
      <c r="P50" s="46">
        <v>0.03</v>
      </c>
      <c r="Q50" s="46">
        <v>0.03</v>
      </c>
      <c r="R50" s="46">
        <v>0.03</v>
      </c>
      <c r="S50" s="46">
        <v>0.03</v>
      </c>
      <c r="T50" s="46">
        <v>2.5999999999999999E-2</v>
      </c>
      <c r="U50" s="46">
        <v>2.1999999999999999E-2</v>
      </c>
      <c r="V50" s="46">
        <v>1.7999999999999999E-2</v>
      </c>
      <c r="W50" s="46">
        <v>1.9E-2</v>
      </c>
      <c r="X50" s="46">
        <v>1.6E-2</v>
      </c>
      <c r="Y50" s="46">
        <v>1.6E-2</v>
      </c>
      <c r="Z50" s="46">
        <v>1.7999999999999999E-2</v>
      </c>
      <c r="AA50" s="46">
        <v>1.7000000000000001E-2</v>
      </c>
      <c r="AB50" s="46">
        <v>1.4999999999999999E-2</v>
      </c>
      <c r="AC50" s="46">
        <v>1.4999999999999999E-2</v>
      </c>
      <c r="AD50" s="46">
        <v>1.4E-2</v>
      </c>
      <c r="AE50" s="46">
        <v>1.4E-2</v>
      </c>
      <c r="AF50" s="46">
        <v>1.4999999999999999E-2</v>
      </c>
      <c r="AG50" s="46">
        <v>1.6E-2</v>
      </c>
      <c r="AH50" s="46">
        <v>1.6E-2</v>
      </c>
      <c r="AI50" s="46">
        <v>1.6E-2</v>
      </c>
      <c r="AJ50" s="46">
        <v>1.2999999999999999E-2</v>
      </c>
      <c r="AK50" s="46">
        <v>1.4E-2</v>
      </c>
      <c r="AL50" s="50">
        <v>1.7250000000000001E-2</v>
      </c>
      <c r="AM50" s="50">
        <v>2.0500000000000001E-2</v>
      </c>
      <c r="AN50" s="50">
        <v>2.375E-2</v>
      </c>
      <c r="AO50" s="50">
        <v>2.7E-2</v>
      </c>
      <c r="AP50" s="50">
        <v>3.0249999999999999E-2</v>
      </c>
      <c r="AQ50" s="50">
        <v>3.3500000000000002E-2</v>
      </c>
      <c r="AR50" s="50">
        <v>3.6750000000000005E-2</v>
      </c>
      <c r="AS50" s="50">
        <v>0.04</v>
      </c>
      <c r="AT50" s="50">
        <v>0.04</v>
      </c>
      <c r="AU50" s="50">
        <v>0.04</v>
      </c>
      <c r="AV50" s="50">
        <v>0.04</v>
      </c>
      <c r="AW50" s="50">
        <v>0.04</v>
      </c>
      <c r="AX50" s="50">
        <v>0.04</v>
      </c>
      <c r="AY50" s="50">
        <v>0.04</v>
      </c>
      <c r="AZ50" s="50">
        <v>0.04</v>
      </c>
      <c r="BA50" s="50">
        <v>0.04</v>
      </c>
      <c r="BB50" s="50">
        <v>0.04</v>
      </c>
      <c r="BC50" s="50">
        <v>0.04</v>
      </c>
    </row>
    <row r="51" spans="1:55" customFormat="1" ht="15" x14ac:dyDescent="0.25">
      <c r="A51" s="5" t="s">
        <v>142</v>
      </c>
      <c r="B51" s="5" t="s">
        <v>46</v>
      </c>
      <c r="C51" s="21" t="s">
        <v>27</v>
      </c>
      <c r="D51" s="21"/>
      <c r="E51" s="48">
        <v>0.192</v>
      </c>
      <c r="F51" s="48">
        <v>0.18099999999999999</v>
      </c>
      <c r="G51" s="48">
        <v>0.16900000000000001</v>
      </c>
      <c r="H51" s="48">
        <v>0.158</v>
      </c>
      <c r="I51" s="48">
        <v>0.14599999999999999</v>
      </c>
      <c r="J51" s="48">
        <v>0.13500000000000001</v>
      </c>
      <c r="K51" s="48">
        <v>0.12</v>
      </c>
      <c r="L51" s="48">
        <v>0.11</v>
      </c>
      <c r="M51" s="48">
        <v>0.1</v>
      </c>
      <c r="N51" s="48">
        <v>0.1</v>
      </c>
      <c r="O51" s="48">
        <v>0.09</v>
      </c>
      <c r="P51" s="48">
        <v>0.08</v>
      </c>
      <c r="Q51" s="48">
        <v>7.0000000000000007E-2</v>
      </c>
      <c r="R51" s="48">
        <v>7.0000000000000007E-2</v>
      </c>
      <c r="S51" s="48">
        <v>0.05</v>
      </c>
      <c r="T51" s="48">
        <v>6.7000000000000004E-2</v>
      </c>
      <c r="U51" s="48">
        <v>8.5000000000000006E-2</v>
      </c>
      <c r="V51" s="48">
        <v>0.10199999999999999</v>
      </c>
      <c r="W51" s="48">
        <v>9.0999999999999998E-2</v>
      </c>
      <c r="X51" s="48">
        <v>7.5999999999999998E-2</v>
      </c>
      <c r="Y51" s="48">
        <v>7.5999999999999998E-2</v>
      </c>
      <c r="Z51" s="48">
        <v>5.6000000000000001E-2</v>
      </c>
      <c r="AA51" s="48">
        <v>5.5E-2</v>
      </c>
      <c r="AB51" s="48">
        <v>5.7000000000000002E-2</v>
      </c>
      <c r="AC51" s="48">
        <v>4.9000000000000002E-2</v>
      </c>
      <c r="AD51" s="48">
        <v>4.3999999999999997E-2</v>
      </c>
      <c r="AE51" s="48">
        <v>3.1E-2</v>
      </c>
      <c r="AF51" s="48">
        <v>2.5000000000000001E-2</v>
      </c>
      <c r="AG51" s="48">
        <v>0.02</v>
      </c>
      <c r="AH51" s="48">
        <v>1.7999999999999999E-2</v>
      </c>
      <c r="AI51" s="48">
        <v>1.6E-2</v>
      </c>
      <c r="AJ51" s="48">
        <v>1.4E-2</v>
      </c>
      <c r="AK51" s="48">
        <v>1.2E-2</v>
      </c>
      <c r="AL51" s="49">
        <v>1.0500000000000001E-2</v>
      </c>
      <c r="AM51" s="49">
        <v>9.0000000000000011E-3</v>
      </c>
      <c r="AN51" s="49">
        <v>7.5000000000000015E-3</v>
      </c>
      <c r="AO51" s="49">
        <v>6.0000000000000019E-3</v>
      </c>
      <c r="AP51" s="49">
        <v>4.5000000000000023E-3</v>
      </c>
      <c r="AQ51" s="49">
        <v>3.0000000000000022E-3</v>
      </c>
      <c r="AR51" s="49">
        <v>1.5000000000000022E-3</v>
      </c>
      <c r="AS51" s="49">
        <v>0</v>
      </c>
      <c r="AT51" s="49">
        <v>0</v>
      </c>
      <c r="AU51" s="49">
        <v>0</v>
      </c>
      <c r="AV51" s="49">
        <v>0</v>
      </c>
      <c r="AW51" s="49">
        <v>0</v>
      </c>
      <c r="AX51" s="49">
        <v>0</v>
      </c>
      <c r="AY51" s="49">
        <v>0</v>
      </c>
      <c r="AZ51" s="49">
        <v>0</v>
      </c>
      <c r="BA51" s="49">
        <v>0</v>
      </c>
      <c r="BB51" s="49">
        <v>0</v>
      </c>
      <c r="BC51" s="49">
        <v>0</v>
      </c>
    </row>
    <row r="52" spans="1:55" customFormat="1" ht="15" x14ac:dyDescent="0.25">
      <c r="A52" s="5"/>
      <c r="B52" s="5" t="s">
        <v>47</v>
      </c>
      <c r="C52" s="23">
        <v>20</v>
      </c>
      <c r="D52" s="23"/>
      <c r="E52" s="48">
        <v>0.192</v>
      </c>
      <c r="F52" s="48">
        <v>0.18099999999999999</v>
      </c>
      <c r="G52" s="48">
        <v>0.16900000000000001</v>
      </c>
      <c r="H52" s="48">
        <v>0.158</v>
      </c>
      <c r="I52" s="48">
        <v>0.14599999999999999</v>
      </c>
      <c r="J52" s="48">
        <v>0.13500000000000001</v>
      </c>
      <c r="K52" s="48">
        <v>0.12</v>
      </c>
      <c r="L52" s="48">
        <v>0.11</v>
      </c>
      <c r="M52" s="48">
        <v>0.1</v>
      </c>
      <c r="N52" s="48">
        <v>0.1</v>
      </c>
      <c r="O52" s="48">
        <v>0.09</v>
      </c>
      <c r="P52" s="48">
        <v>0.08</v>
      </c>
      <c r="Q52" s="48">
        <v>7.0000000000000007E-2</v>
      </c>
      <c r="R52" s="48">
        <v>7.0000000000000007E-2</v>
      </c>
      <c r="S52" s="48">
        <v>0.05</v>
      </c>
      <c r="T52" s="48">
        <v>3.7999999999999999E-2</v>
      </c>
      <c r="U52" s="48">
        <v>2.5000000000000001E-2</v>
      </c>
      <c r="V52" s="48">
        <v>1.2999999999999999E-2</v>
      </c>
      <c r="W52" s="48">
        <v>8.9999999999999993E-3</v>
      </c>
      <c r="X52" s="48">
        <v>1.0999999999999999E-2</v>
      </c>
      <c r="Y52" s="48">
        <v>1.0999999999999999E-2</v>
      </c>
      <c r="Z52" s="48">
        <v>1.0999999999999999E-2</v>
      </c>
      <c r="AA52" s="48">
        <v>7.0000000000000001E-3</v>
      </c>
      <c r="AB52" s="48">
        <v>0.01</v>
      </c>
      <c r="AC52" s="48">
        <v>3.0000000000000001E-3</v>
      </c>
      <c r="AD52" s="48">
        <v>4.0000000000000001E-3</v>
      </c>
      <c r="AE52" s="48">
        <v>4.0000000000000001E-3</v>
      </c>
      <c r="AF52" s="48">
        <v>6.0000000000000001E-3</v>
      </c>
      <c r="AG52" s="48">
        <v>7.0000000000000001E-3</v>
      </c>
      <c r="AH52" s="48">
        <v>6.0000000000000001E-3</v>
      </c>
      <c r="AI52" s="48">
        <v>6.0000000000000001E-3</v>
      </c>
      <c r="AJ52" s="48">
        <v>5.0000000000000001E-3</v>
      </c>
      <c r="AK52" s="48">
        <v>6.0000000000000001E-3</v>
      </c>
      <c r="AL52" s="49">
        <v>5.2500000000000003E-3</v>
      </c>
      <c r="AM52" s="49">
        <v>4.5000000000000005E-3</v>
      </c>
      <c r="AN52" s="49">
        <v>3.7500000000000007E-3</v>
      </c>
      <c r="AO52" s="49">
        <v>3.0000000000000009E-3</v>
      </c>
      <c r="AP52" s="49">
        <v>2.2500000000000011E-3</v>
      </c>
      <c r="AQ52" s="49">
        <v>1.5000000000000011E-3</v>
      </c>
      <c r="AR52" s="49">
        <v>7.500000000000011E-4</v>
      </c>
      <c r="AS52" s="49">
        <v>0</v>
      </c>
      <c r="AT52" s="49">
        <v>0</v>
      </c>
      <c r="AU52" s="49">
        <v>0</v>
      </c>
      <c r="AV52" s="49">
        <v>0</v>
      </c>
      <c r="AW52" s="49">
        <v>0</v>
      </c>
      <c r="AX52" s="49">
        <v>0</v>
      </c>
      <c r="AY52" s="49">
        <v>0</v>
      </c>
      <c r="AZ52" s="49">
        <v>0</v>
      </c>
      <c r="BA52" s="49">
        <v>0</v>
      </c>
      <c r="BB52" s="49">
        <v>0</v>
      </c>
      <c r="BC52" s="49">
        <v>0</v>
      </c>
    </row>
    <row r="53" spans="1:55" customFormat="1" ht="15" x14ac:dyDescent="0.25">
      <c r="A53" s="5"/>
      <c r="B53" s="5" t="s">
        <v>48</v>
      </c>
      <c r="C53" s="23">
        <v>50</v>
      </c>
      <c r="D53" s="23"/>
      <c r="E53" s="48">
        <v>0.4</v>
      </c>
      <c r="F53" s="48">
        <v>0.39</v>
      </c>
      <c r="G53" s="48">
        <v>0.38</v>
      </c>
      <c r="H53" s="48">
        <v>0.37</v>
      </c>
      <c r="I53" s="48">
        <v>0.36</v>
      </c>
      <c r="J53" s="48">
        <v>0.35</v>
      </c>
      <c r="K53" s="48">
        <v>0.34</v>
      </c>
      <c r="L53" s="48">
        <v>0.33</v>
      </c>
      <c r="M53" s="48">
        <v>0.33</v>
      </c>
      <c r="N53" s="48">
        <v>0.32</v>
      </c>
      <c r="O53" s="48">
        <v>0.32</v>
      </c>
      <c r="P53" s="48">
        <v>0.31</v>
      </c>
      <c r="Q53" s="48">
        <v>0.3</v>
      </c>
      <c r="R53" s="48">
        <v>0.3</v>
      </c>
      <c r="S53" s="48">
        <v>0.28999999999999998</v>
      </c>
      <c r="T53" s="48">
        <v>0.27600000000000002</v>
      </c>
      <c r="U53" s="48">
        <v>0.26300000000000001</v>
      </c>
      <c r="V53" s="48">
        <v>0.249</v>
      </c>
      <c r="W53" s="48">
        <v>0.23499999999999999</v>
      </c>
      <c r="X53" s="48">
        <v>0.216</v>
      </c>
      <c r="Y53" s="48">
        <v>0.216</v>
      </c>
      <c r="Z53" s="48">
        <v>0.20300000000000001</v>
      </c>
      <c r="AA53" s="48">
        <v>0.192</v>
      </c>
      <c r="AB53" s="48">
        <v>0.189</v>
      </c>
      <c r="AC53" s="48">
        <v>0.187</v>
      </c>
      <c r="AD53" s="48">
        <v>0.17</v>
      </c>
      <c r="AE53" s="48">
        <v>0.16200000000000001</v>
      </c>
      <c r="AF53" s="48">
        <v>0.14099999999999999</v>
      </c>
      <c r="AG53" s="48">
        <v>0.109</v>
      </c>
      <c r="AH53" s="48">
        <v>0.109</v>
      </c>
      <c r="AI53" s="48">
        <v>9.5000000000000001E-2</v>
      </c>
      <c r="AJ53" s="48">
        <v>9.0999999999999998E-2</v>
      </c>
      <c r="AK53" s="48">
        <v>0.09</v>
      </c>
      <c r="AL53" s="49">
        <v>0.06</v>
      </c>
      <c r="AM53" s="49">
        <v>0.03</v>
      </c>
      <c r="AN53" s="49">
        <v>0</v>
      </c>
      <c r="AO53" s="49">
        <v>0</v>
      </c>
      <c r="AP53" s="49">
        <v>0</v>
      </c>
      <c r="AQ53" s="49">
        <v>0</v>
      </c>
      <c r="AR53" s="49">
        <v>0</v>
      </c>
      <c r="AS53" s="49">
        <v>0</v>
      </c>
      <c r="AT53" s="49">
        <v>0</v>
      </c>
      <c r="AU53" s="49">
        <v>0</v>
      </c>
      <c r="AV53" s="49">
        <v>0</v>
      </c>
      <c r="AW53" s="49">
        <v>0</v>
      </c>
      <c r="AX53" s="49">
        <v>0</v>
      </c>
      <c r="AY53" s="49">
        <v>0</v>
      </c>
      <c r="AZ53" s="49">
        <v>0</v>
      </c>
      <c r="BA53" s="49">
        <v>0</v>
      </c>
      <c r="BB53" s="49">
        <v>0</v>
      </c>
      <c r="BC53" s="49">
        <v>0</v>
      </c>
    </row>
    <row r="54" spans="1:55" customFormat="1" ht="15" x14ac:dyDescent="0.25">
      <c r="A54" s="5"/>
      <c r="B54" s="5" t="s">
        <v>49</v>
      </c>
      <c r="C54" s="23">
        <v>0</v>
      </c>
      <c r="D54" s="23"/>
      <c r="E54" s="48">
        <v>0</v>
      </c>
      <c r="F54" s="48">
        <v>0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8">
        <v>0</v>
      </c>
      <c r="N54" s="48">
        <v>0</v>
      </c>
      <c r="O54" s="48">
        <v>0</v>
      </c>
      <c r="P54" s="48">
        <v>0</v>
      </c>
      <c r="Q54" s="48">
        <v>0</v>
      </c>
      <c r="R54" s="48">
        <v>0</v>
      </c>
      <c r="S54" s="48">
        <v>0</v>
      </c>
      <c r="T54" s="48">
        <v>1.6999999999999998E-2</v>
      </c>
      <c r="U54" s="48">
        <v>3.3999999999999996E-2</v>
      </c>
      <c r="V54" s="48">
        <v>5.0999999999999997E-2</v>
      </c>
      <c r="W54" s="48">
        <v>7.3999999999999996E-2</v>
      </c>
      <c r="X54" s="48">
        <v>8.4000000000000005E-2</v>
      </c>
      <c r="Y54" s="48">
        <v>8.4000000000000005E-2</v>
      </c>
      <c r="Z54" s="48">
        <v>9.2999999999999999E-2</v>
      </c>
      <c r="AA54" s="48">
        <v>9.5000000000000001E-2</v>
      </c>
      <c r="AB54" s="48">
        <v>8.1000000000000003E-2</v>
      </c>
      <c r="AC54" s="48">
        <v>9.7000000000000003E-2</v>
      </c>
      <c r="AD54" s="48">
        <v>0.1</v>
      </c>
      <c r="AE54" s="48">
        <v>9.9000000000000005E-2</v>
      </c>
      <c r="AF54" s="48">
        <v>0.106</v>
      </c>
      <c r="AG54" s="48">
        <v>0.11799999999999999</v>
      </c>
      <c r="AH54" s="48">
        <v>0.11899999999999999</v>
      </c>
      <c r="AI54" s="48">
        <v>0.124</v>
      </c>
      <c r="AJ54" s="48">
        <v>0.108</v>
      </c>
      <c r="AK54" s="48">
        <v>0.104</v>
      </c>
      <c r="AL54" s="49">
        <v>0.106</v>
      </c>
      <c r="AM54" s="49">
        <v>0.108</v>
      </c>
      <c r="AN54" s="49">
        <v>0.11</v>
      </c>
      <c r="AO54" s="49">
        <v>0.112</v>
      </c>
      <c r="AP54" s="49">
        <v>0.114</v>
      </c>
      <c r="AQ54" s="49">
        <v>0.11600000000000001</v>
      </c>
      <c r="AR54" s="49">
        <v>0.11800000000000001</v>
      </c>
      <c r="AS54" s="49">
        <v>0.12</v>
      </c>
      <c r="AT54" s="49">
        <v>0.11899999999999999</v>
      </c>
      <c r="AU54" s="49">
        <v>0.11799999999999999</v>
      </c>
      <c r="AV54" s="49">
        <v>0.11699999999999999</v>
      </c>
      <c r="AW54" s="49">
        <v>0.11599999999999999</v>
      </c>
      <c r="AX54" s="49">
        <v>0.11499999999999999</v>
      </c>
      <c r="AY54" s="49">
        <v>0.11399999999999999</v>
      </c>
      <c r="AZ54" s="49">
        <v>0.11299999999999999</v>
      </c>
      <c r="BA54" s="49">
        <v>0.11199999999999999</v>
      </c>
      <c r="BB54" s="49">
        <v>0.11099999999999999</v>
      </c>
      <c r="BC54" s="49">
        <v>0.11</v>
      </c>
    </row>
    <row r="55" spans="1:55" customFormat="1" ht="15" x14ac:dyDescent="0.25">
      <c r="A55" s="5"/>
      <c r="B55" s="5" t="s">
        <v>136</v>
      </c>
      <c r="C55" s="23" t="s">
        <v>137</v>
      </c>
      <c r="D55" s="23"/>
      <c r="E55" s="48">
        <v>0.04</v>
      </c>
      <c r="F55" s="48">
        <v>4.3999999999999997E-2</v>
      </c>
      <c r="G55" s="48">
        <v>5.1999999999999998E-2</v>
      </c>
      <c r="H55" s="48">
        <v>5.8999999999999997E-2</v>
      </c>
      <c r="I55" s="48">
        <v>6.7000000000000004E-2</v>
      </c>
      <c r="J55" s="48">
        <v>7.3999999999999996E-2</v>
      </c>
      <c r="K55" s="48">
        <v>0.08</v>
      </c>
      <c r="L55" s="48">
        <v>0.1</v>
      </c>
      <c r="M55" s="48">
        <v>0.12</v>
      </c>
      <c r="N55" s="48">
        <v>0.13</v>
      </c>
      <c r="O55" s="48">
        <v>0.14000000000000001</v>
      </c>
      <c r="P55" s="48">
        <v>0.17</v>
      </c>
      <c r="Q55" s="48">
        <v>0.2</v>
      </c>
      <c r="R55" s="48">
        <v>0.21</v>
      </c>
      <c r="S55" s="48">
        <v>0.23</v>
      </c>
      <c r="T55" s="48">
        <v>0.19</v>
      </c>
      <c r="U55" s="48">
        <v>0.15</v>
      </c>
      <c r="V55" s="48">
        <v>0.11</v>
      </c>
      <c r="W55" s="48">
        <v>0.13</v>
      </c>
      <c r="X55" s="48">
        <v>0.14299999999999999</v>
      </c>
      <c r="Y55" s="48">
        <v>0.14299999999999999</v>
      </c>
      <c r="Z55" s="48">
        <v>0.14499999999999999</v>
      </c>
      <c r="AA55" s="48">
        <v>0.16600000000000001</v>
      </c>
      <c r="AB55" s="48">
        <v>0.182</v>
      </c>
      <c r="AC55" s="48">
        <v>0.17100000000000001</v>
      </c>
      <c r="AD55" s="48">
        <v>0.17100000000000001</v>
      </c>
      <c r="AE55" s="48">
        <v>0.183</v>
      </c>
      <c r="AF55" s="48">
        <v>0.20399999999999999</v>
      </c>
      <c r="AG55" s="48">
        <v>0.215</v>
      </c>
      <c r="AH55" s="48">
        <v>0.224</v>
      </c>
      <c r="AI55" s="48">
        <v>0.23</v>
      </c>
      <c r="AJ55" s="48">
        <v>0.23799999999999999</v>
      </c>
      <c r="AK55" s="48">
        <v>0.24399999999999999</v>
      </c>
      <c r="AL55" s="49">
        <v>0.25474999999999998</v>
      </c>
      <c r="AM55" s="49">
        <v>0.26549999999999996</v>
      </c>
      <c r="AN55" s="49">
        <v>0.27624999999999994</v>
      </c>
      <c r="AO55" s="49">
        <v>0.28699999999999992</v>
      </c>
      <c r="AP55" s="49">
        <v>0.2977499999999999</v>
      </c>
      <c r="AQ55" s="49">
        <v>0.30849999999999989</v>
      </c>
      <c r="AR55" s="49">
        <v>0.31924999999999987</v>
      </c>
      <c r="AS55" s="49">
        <v>0.33</v>
      </c>
      <c r="AT55" s="49">
        <v>0.33100000000000002</v>
      </c>
      <c r="AU55" s="49">
        <v>0.33200000000000002</v>
      </c>
      <c r="AV55" s="49">
        <v>0.33300000000000002</v>
      </c>
      <c r="AW55" s="49">
        <v>0.33400000000000002</v>
      </c>
      <c r="AX55" s="49">
        <v>0.33500000000000002</v>
      </c>
      <c r="AY55" s="49">
        <v>0.33600000000000002</v>
      </c>
      <c r="AZ55" s="49">
        <v>0.33700000000000002</v>
      </c>
      <c r="BA55" s="49">
        <v>0.33800000000000002</v>
      </c>
      <c r="BB55" s="49">
        <v>0.33900000000000002</v>
      </c>
      <c r="BC55" s="49">
        <v>0.34</v>
      </c>
    </row>
    <row r="56" spans="1:55" customFormat="1" ht="15" x14ac:dyDescent="0.25">
      <c r="A56" s="5"/>
      <c r="B56" s="5" t="s">
        <v>50</v>
      </c>
      <c r="C56" s="23">
        <v>0</v>
      </c>
      <c r="D56" s="23"/>
      <c r="E56" s="48">
        <v>0</v>
      </c>
      <c r="F56" s="48">
        <v>0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48">
        <v>0</v>
      </c>
      <c r="O56" s="48">
        <v>0</v>
      </c>
      <c r="P56" s="48">
        <v>0</v>
      </c>
      <c r="Q56" s="48">
        <v>0</v>
      </c>
      <c r="R56" s="48">
        <v>0</v>
      </c>
      <c r="S56" s="48">
        <v>0</v>
      </c>
      <c r="T56" s="48">
        <v>1.1999999999999999E-2</v>
      </c>
      <c r="U56" s="48">
        <v>2.3999999999999997E-2</v>
      </c>
      <c r="V56" s="48">
        <v>3.5999999999999997E-2</v>
      </c>
      <c r="W56" s="48">
        <v>3.3000000000000002E-2</v>
      </c>
      <c r="X56" s="48">
        <v>0.04</v>
      </c>
      <c r="Y56" s="48">
        <v>0.04</v>
      </c>
      <c r="Z56" s="48">
        <v>0.05</v>
      </c>
      <c r="AA56" s="48">
        <v>5.7000000000000002E-2</v>
      </c>
      <c r="AB56" s="48">
        <v>6.3E-2</v>
      </c>
      <c r="AC56" s="48">
        <v>7.0999999999999994E-2</v>
      </c>
      <c r="AD56" s="48">
        <v>0.08</v>
      </c>
      <c r="AE56" s="48">
        <v>8.4000000000000005E-2</v>
      </c>
      <c r="AF56" s="48">
        <v>0.10199999999999999</v>
      </c>
      <c r="AG56" s="48">
        <v>0.114</v>
      </c>
      <c r="AH56" s="48">
        <v>0.115</v>
      </c>
      <c r="AI56" s="48">
        <v>0.108</v>
      </c>
      <c r="AJ56" s="48">
        <v>0.11700000000000001</v>
      </c>
      <c r="AK56" s="48">
        <v>0.114</v>
      </c>
      <c r="AL56" s="49">
        <v>0.11225</v>
      </c>
      <c r="AM56" s="49">
        <v>0.1105</v>
      </c>
      <c r="AN56" s="49">
        <v>0.10875</v>
      </c>
      <c r="AO56" s="49">
        <v>0.107</v>
      </c>
      <c r="AP56" s="49">
        <v>0.10525</v>
      </c>
      <c r="AQ56" s="49">
        <v>0.10349999999999999</v>
      </c>
      <c r="AR56" s="49">
        <v>0.10174999999999999</v>
      </c>
      <c r="AS56" s="49">
        <v>0.1</v>
      </c>
      <c r="AT56" s="49">
        <v>0.1</v>
      </c>
      <c r="AU56" s="49">
        <v>0.1</v>
      </c>
      <c r="AV56" s="49">
        <v>0.1</v>
      </c>
      <c r="AW56" s="49">
        <v>0.1</v>
      </c>
      <c r="AX56" s="49">
        <v>0.1</v>
      </c>
      <c r="AY56" s="49">
        <v>0.1</v>
      </c>
      <c r="AZ56" s="49">
        <v>0.1</v>
      </c>
      <c r="BA56" s="49">
        <v>0.1</v>
      </c>
      <c r="BB56" s="49">
        <v>0.1</v>
      </c>
      <c r="BC56" s="49">
        <v>0.1</v>
      </c>
    </row>
    <row r="57" spans="1:55" customFormat="1" ht="15" x14ac:dyDescent="0.25">
      <c r="A57" s="5"/>
      <c r="B57" s="5" t="s">
        <v>51</v>
      </c>
      <c r="C57" s="23">
        <v>10</v>
      </c>
      <c r="D57" s="23"/>
      <c r="E57" s="48">
        <v>0</v>
      </c>
      <c r="F57" s="48">
        <v>0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0</v>
      </c>
      <c r="M57" s="48">
        <v>0</v>
      </c>
      <c r="N57" s="48">
        <v>0</v>
      </c>
      <c r="O57" s="48">
        <v>0</v>
      </c>
      <c r="P57" s="48">
        <v>0</v>
      </c>
      <c r="Q57" s="48">
        <v>0</v>
      </c>
      <c r="R57" s="48">
        <v>0</v>
      </c>
      <c r="S57" s="48">
        <v>0</v>
      </c>
      <c r="T57" s="48">
        <v>1E-3</v>
      </c>
      <c r="U57" s="48">
        <v>1E-3</v>
      </c>
      <c r="V57" s="48">
        <v>1E-3</v>
      </c>
      <c r="W57" s="48">
        <v>0</v>
      </c>
      <c r="X57" s="48">
        <v>0</v>
      </c>
      <c r="Y57" s="48">
        <v>0</v>
      </c>
      <c r="Z57" s="48">
        <v>1.4999999999999999E-2</v>
      </c>
      <c r="AA57" s="48">
        <v>1.7000000000000001E-2</v>
      </c>
      <c r="AB57" s="48">
        <v>2.8000000000000001E-2</v>
      </c>
      <c r="AC57" s="48">
        <v>2.4E-2</v>
      </c>
      <c r="AD57" s="48">
        <v>2.9000000000000001E-2</v>
      </c>
      <c r="AE57" s="48">
        <v>3.5999999999999997E-2</v>
      </c>
      <c r="AF57" s="48">
        <v>3.3000000000000002E-2</v>
      </c>
      <c r="AG57" s="48">
        <v>3.2000000000000001E-2</v>
      </c>
      <c r="AH57" s="48">
        <v>3.7999999999999999E-2</v>
      </c>
      <c r="AI57" s="48">
        <v>4.9000000000000002E-2</v>
      </c>
      <c r="AJ57" s="48">
        <v>5.1999999999999998E-2</v>
      </c>
      <c r="AK57" s="48">
        <v>5.2999999999999999E-2</v>
      </c>
      <c r="AL57" s="49">
        <v>6.9500000000000006E-2</v>
      </c>
      <c r="AM57" s="49">
        <v>8.6000000000000007E-2</v>
      </c>
      <c r="AN57" s="49">
        <v>0.10250000000000001</v>
      </c>
      <c r="AO57" s="49">
        <v>0.11900000000000001</v>
      </c>
      <c r="AP57" s="49">
        <v>0.13550000000000001</v>
      </c>
      <c r="AQ57" s="49">
        <v>0.15200000000000002</v>
      </c>
      <c r="AR57" s="49">
        <v>0.16850000000000004</v>
      </c>
      <c r="AS57" s="49">
        <v>0.185</v>
      </c>
      <c r="AT57" s="49">
        <v>0.1865</v>
      </c>
      <c r="AU57" s="49">
        <v>0.188</v>
      </c>
      <c r="AV57" s="49">
        <v>0.1895</v>
      </c>
      <c r="AW57" s="49">
        <v>0.191</v>
      </c>
      <c r="AX57" s="49">
        <v>0.1925</v>
      </c>
      <c r="AY57" s="49">
        <v>0.19400000000000001</v>
      </c>
      <c r="AZ57" s="49">
        <v>0.19550000000000001</v>
      </c>
      <c r="BA57" s="49">
        <v>0.19700000000000001</v>
      </c>
      <c r="BB57" s="49">
        <v>0.19850000000000001</v>
      </c>
      <c r="BC57" s="49">
        <v>0.2</v>
      </c>
    </row>
    <row r="58" spans="1:55" customFormat="1" ht="15" x14ac:dyDescent="0.25">
      <c r="A58" s="5"/>
      <c r="B58" s="5" t="s">
        <v>44</v>
      </c>
      <c r="C58" s="21" t="s">
        <v>27</v>
      </c>
      <c r="D58" s="21"/>
      <c r="E58" s="48">
        <v>3.1E-2</v>
      </c>
      <c r="F58" s="48">
        <v>2.7E-2</v>
      </c>
      <c r="G58" s="48">
        <v>2.3E-2</v>
      </c>
      <c r="H58" s="48">
        <v>1.9E-2</v>
      </c>
      <c r="I58" s="48">
        <v>1.4999999999999999E-2</v>
      </c>
      <c r="J58" s="48">
        <v>1.0999999999999999E-2</v>
      </c>
      <c r="K58" s="48">
        <v>0.01</v>
      </c>
      <c r="L58" s="48">
        <v>0</v>
      </c>
      <c r="M58" s="48">
        <v>0</v>
      </c>
      <c r="N58" s="48">
        <v>0</v>
      </c>
      <c r="O58" s="48">
        <v>0</v>
      </c>
      <c r="P58" s="48">
        <v>0</v>
      </c>
      <c r="Q58" s="48">
        <v>0</v>
      </c>
      <c r="R58" s="48">
        <v>0</v>
      </c>
      <c r="S58" s="48">
        <v>0</v>
      </c>
      <c r="T58" s="48">
        <v>0.114</v>
      </c>
      <c r="U58" s="48">
        <v>0.22900000000000001</v>
      </c>
      <c r="V58" s="48">
        <v>0.34300000000000003</v>
      </c>
      <c r="W58" s="48">
        <v>0.32500000000000001</v>
      </c>
      <c r="X58" s="48">
        <v>0.31900000000000001</v>
      </c>
      <c r="Y58" s="48">
        <v>0.31900000000000001</v>
      </c>
      <c r="Z58" s="48">
        <v>0.30099999999999999</v>
      </c>
      <c r="AA58" s="48">
        <v>0.29499999999999998</v>
      </c>
      <c r="AB58" s="48">
        <v>0.27600000000000002</v>
      </c>
      <c r="AC58" s="48">
        <v>0.29299999999999998</v>
      </c>
      <c r="AD58" s="48">
        <v>0.29499999999999998</v>
      </c>
      <c r="AE58" s="48">
        <v>0.28199999999999997</v>
      </c>
      <c r="AF58" s="48">
        <v>0.27200000000000002</v>
      </c>
      <c r="AG58" s="48">
        <v>0.29199999999999998</v>
      </c>
      <c r="AH58" s="48">
        <v>0.27700000000000002</v>
      </c>
      <c r="AI58" s="48">
        <v>0.28000000000000003</v>
      </c>
      <c r="AJ58" s="48">
        <v>0.29099999999999998</v>
      </c>
      <c r="AK58" s="48">
        <v>0.29499999999999998</v>
      </c>
      <c r="AL58" s="49">
        <v>0.28875000000000001</v>
      </c>
      <c r="AM58" s="49">
        <v>0.28250000000000003</v>
      </c>
      <c r="AN58" s="49">
        <v>0.27625</v>
      </c>
      <c r="AO58" s="49">
        <v>0.24</v>
      </c>
      <c r="AP58" s="49">
        <v>0.20374999999999999</v>
      </c>
      <c r="AQ58" s="49">
        <v>0.16749999999999998</v>
      </c>
      <c r="AR58" s="49">
        <v>0.13124999999999998</v>
      </c>
      <c r="AS58" s="49">
        <v>9.5000000000000001E-2</v>
      </c>
      <c r="AT58" s="49">
        <v>9.4500000000000001E-2</v>
      </c>
      <c r="AU58" s="49">
        <v>9.4E-2</v>
      </c>
      <c r="AV58" s="49">
        <v>9.35E-2</v>
      </c>
      <c r="AW58" s="49">
        <v>9.2999999999999999E-2</v>
      </c>
      <c r="AX58" s="49">
        <v>9.2499999999999999E-2</v>
      </c>
      <c r="AY58" s="49">
        <v>9.1999999999999998E-2</v>
      </c>
      <c r="AZ58" s="49">
        <v>9.1499999999999998E-2</v>
      </c>
      <c r="BA58" s="49">
        <v>9.0999999999999998E-2</v>
      </c>
      <c r="BB58" s="49">
        <v>9.0499999999999997E-2</v>
      </c>
      <c r="BC58" s="49">
        <v>0.09</v>
      </c>
    </row>
    <row r="59" spans="1:55" customFormat="1" ht="15" x14ac:dyDescent="0.25">
      <c r="A59" s="5"/>
      <c r="B59" s="5" t="s">
        <v>52</v>
      </c>
      <c r="C59" s="23">
        <v>0</v>
      </c>
      <c r="D59" s="23"/>
      <c r="E59" s="48">
        <v>0.09</v>
      </c>
      <c r="F59" s="48">
        <v>0.111</v>
      </c>
      <c r="G59" s="48">
        <v>0.129</v>
      </c>
      <c r="H59" s="48">
        <v>0.14799999999999999</v>
      </c>
      <c r="I59" s="48">
        <v>0.16600000000000001</v>
      </c>
      <c r="J59" s="48">
        <v>0.185</v>
      </c>
      <c r="K59" s="48">
        <v>0.22</v>
      </c>
      <c r="L59" s="48">
        <v>0.24</v>
      </c>
      <c r="M59" s="48">
        <v>0.24</v>
      </c>
      <c r="N59" s="48">
        <v>0.24</v>
      </c>
      <c r="O59" s="48">
        <v>0.25</v>
      </c>
      <c r="P59" s="48">
        <v>0.26</v>
      </c>
      <c r="Q59" s="48">
        <v>0.26</v>
      </c>
      <c r="R59" s="48">
        <v>0.26</v>
      </c>
      <c r="S59" s="48">
        <v>0.28000000000000003</v>
      </c>
      <c r="T59" s="48">
        <v>0.189</v>
      </c>
      <c r="U59" s="48">
        <v>9.8000000000000004E-2</v>
      </c>
      <c r="V59" s="48">
        <v>8.0000000000000002E-3</v>
      </c>
      <c r="W59" s="48">
        <v>0.01</v>
      </c>
      <c r="X59" s="48">
        <v>0.01</v>
      </c>
      <c r="Y59" s="48">
        <v>0.01</v>
      </c>
      <c r="Z59" s="48">
        <v>0.01</v>
      </c>
      <c r="AA59" s="48">
        <v>1.0999999999999999E-2</v>
      </c>
      <c r="AB59" s="48">
        <v>1.6E-2</v>
      </c>
      <c r="AC59" s="48">
        <v>8.0000000000000002E-3</v>
      </c>
      <c r="AD59" s="48">
        <v>8.0000000000000002E-3</v>
      </c>
      <c r="AE59" s="48">
        <v>8.0000000000000002E-3</v>
      </c>
      <c r="AF59" s="48">
        <v>1.7999999999999999E-2</v>
      </c>
      <c r="AG59" s="48">
        <v>1.7999999999999999E-2</v>
      </c>
      <c r="AH59" s="48">
        <v>2.1000000000000001E-2</v>
      </c>
      <c r="AI59" s="48">
        <v>2.1999999999999999E-2</v>
      </c>
      <c r="AJ59" s="48">
        <v>2.1999999999999999E-2</v>
      </c>
      <c r="AK59" s="48">
        <v>2.1000000000000001E-2</v>
      </c>
      <c r="AL59" s="49">
        <v>2.4625000000000001E-2</v>
      </c>
      <c r="AM59" s="49">
        <v>2.8250000000000001E-2</v>
      </c>
      <c r="AN59" s="49">
        <v>3.1875000000000001E-2</v>
      </c>
      <c r="AO59" s="49">
        <v>3.5500000000000004E-2</v>
      </c>
      <c r="AP59" s="49">
        <v>3.9125000000000007E-2</v>
      </c>
      <c r="AQ59" s="49">
        <v>4.275000000000001E-2</v>
      </c>
      <c r="AR59" s="49">
        <v>4.6375000000000013E-2</v>
      </c>
      <c r="AS59" s="49">
        <v>0.05</v>
      </c>
      <c r="AT59" s="49">
        <v>4.9000000000000002E-2</v>
      </c>
      <c r="AU59" s="49">
        <v>4.8000000000000001E-2</v>
      </c>
      <c r="AV59" s="49">
        <v>4.7E-2</v>
      </c>
      <c r="AW59" s="49">
        <v>4.5999999999999999E-2</v>
      </c>
      <c r="AX59" s="49">
        <v>4.4999999999999998E-2</v>
      </c>
      <c r="AY59" s="49">
        <v>4.3999999999999997E-2</v>
      </c>
      <c r="AZ59" s="49">
        <v>4.2999999999999997E-2</v>
      </c>
      <c r="BA59" s="49">
        <v>4.1999999999999996E-2</v>
      </c>
      <c r="BB59" s="49">
        <v>4.0999999999999995E-2</v>
      </c>
      <c r="BC59" s="49">
        <v>0.04</v>
      </c>
    </row>
    <row r="60" spans="1:55" customFormat="1" ht="15" x14ac:dyDescent="0.25">
      <c r="A60" s="5"/>
      <c r="B60" s="5" t="s">
        <v>53</v>
      </c>
      <c r="C60" s="23">
        <v>85</v>
      </c>
      <c r="D60" s="23"/>
      <c r="E60" s="48">
        <v>3.6999999999999998E-2</v>
      </c>
      <c r="F60" s="48">
        <v>4.3999999999999997E-2</v>
      </c>
      <c r="G60" s="48">
        <v>5.1999999999999998E-2</v>
      </c>
      <c r="H60" s="48">
        <v>5.8999999999999997E-2</v>
      </c>
      <c r="I60" s="48">
        <v>6.7000000000000004E-2</v>
      </c>
      <c r="J60" s="48">
        <v>7.3999999999999996E-2</v>
      </c>
      <c r="K60" s="48">
        <v>7.0000000000000007E-2</v>
      </c>
      <c r="L60" s="48">
        <v>7.0000000000000007E-2</v>
      </c>
      <c r="M60" s="48">
        <v>0.06</v>
      </c>
      <c r="N60" s="48">
        <v>0.06</v>
      </c>
      <c r="O60" s="48">
        <v>0.06</v>
      </c>
      <c r="P60" s="48">
        <v>0.05</v>
      </c>
      <c r="Q60" s="48">
        <v>0.05</v>
      </c>
      <c r="R60" s="48">
        <v>0.05</v>
      </c>
      <c r="S60" s="48">
        <v>0.05</v>
      </c>
      <c r="T60" s="48">
        <v>4.3999999999999997E-2</v>
      </c>
      <c r="U60" s="48">
        <v>3.6999999999999998E-2</v>
      </c>
      <c r="V60" s="48">
        <v>3.1E-2</v>
      </c>
      <c r="W60" s="48">
        <v>3.9E-2</v>
      </c>
      <c r="X60" s="48">
        <v>4.3999999999999997E-2</v>
      </c>
      <c r="Y60" s="48">
        <v>4.3999999999999997E-2</v>
      </c>
      <c r="Z60" s="48">
        <v>4.3999999999999997E-2</v>
      </c>
      <c r="AA60" s="48">
        <v>4.4999999999999998E-2</v>
      </c>
      <c r="AB60" s="48">
        <v>4.2999999999999997E-2</v>
      </c>
      <c r="AC60" s="48">
        <v>3.9E-2</v>
      </c>
      <c r="AD60" s="48">
        <v>4.2000000000000003E-2</v>
      </c>
      <c r="AE60" s="48">
        <v>3.5999999999999997E-2</v>
      </c>
      <c r="AF60" s="48">
        <v>3.4000000000000002E-2</v>
      </c>
      <c r="AG60" s="48">
        <v>2.8000000000000001E-2</v>
      </c>
      <c r="AH60" s="48">
        <v>2.8000000000000001E-2</v>
      </c>
      <c r="AI60" s="48">
        <v>2.8000000000000001E-2</v>
      </c>
      <c r="AJ60" s="48">
        <v>2.1999999999999999E-2</v>
      </c>
      <c r="AK60" s="48">
        <v>1.7000000000000001E-2</v>
      </c>
      <c r="AL60" s="49">
        <v>1.8625000000000003E-2</v>
      </c>
      <c r="AM60" s="49">
        <v>2.0250000000000004E-2</v>
      </c>
      <c r="AN60" s="49">
        <v>2.1875000000000006E-2</v>
      </c>
      <c r="AO60" s="49">
        <v>2.3500000000000007E-2</v>
      </c>
      <c r="AP60" s="49">
        <v>2.5125000000000008E-2</v>
      </c>
      <c r="AQ60" s="49">
        <v>2.675000000000001E-2</v>
      </c>
      <c r="AR60" s="49">
        <v>2.8375000000000011E-2</v>
      </c>
      <c r="AS60" s="49">
        <v>0.03</v>
      </c>
      <c r="AT60" s="49">
        <v>0.03</v>
      </c>
      <c r="AU60" s="49">
        <v>0.03</v>
      </c>
      <c r="AV60" s="49">
        <v>0.03</v>
      </c>
      <c r="AW60" s="49">
        <v>0.03</v>
      </c>
      <c r="AX60" s="49">
        <v>0.03</v>
      </c>
      <c r="AY60" s="49">
        <v>0.03</v>
      </c>
      <c r="AZ60" s="49">
        <v>0.03</v>
      </c>
      <c r="BA60" s="49">
        <v>0.03</v>
      </c>
      <c r="BB60" s="49">
        <v>0.03</v>
      </c>
      <c r="BC60" s="49">
        <v>0.03</v>
      </c>
    </row>
    <row r="61" spans="1:55" customFormat="1" ht="15" x14ac:dyDescent="0.25">
      <c r="A61" s="5"/>
      <c r="B61" s="5" t="s">
        <v>54</v>
      </c>
      <c r="C61" s="23">
        <v>0</v>
      </c>
      <c r="D61" s="23"/>
      <c r="E61" s="48">
        <v>6.0000000000000001E-3</v>
      </c>
      <c r="F61" s="48">
        <v>7.0000000000000001E-3</v>
      </c>
      <c r="G61" s="48">
        <v>8.9999999999999993E-3</v>
      </c>
      <c r="H61" s="48">
        <v>0.01</v>
      </c>
      <c r="I61" s="48">
        <v>1.0999999999999999E-2</v>
      </c>
      <c r="J61" s="48">
        <v>1.2E-2</v>
      </c>
      <c r="K61" s="48">
        <v>0.01</v>
      </c>
      <c r="L61" s="48">
        <v>0.01</v>
      </c>
      <c r="M61" s="48">
        <v>0.02</v>
      </c>
      <c r="N61" s="48">
        <v>0.02</v>
      </c>
      <c r="O61" s="48">
        <v>0.02</v>
      </c>
      <c r="P61" s="48">
        <v>0.02</v>
      </c>
      <c r="Q61" s="48">
        <v>0.02</v>
      </c>
      <c r="R61" s="48">
        <v>0.01</v>
      </c>
      <c r="S61" s="48">
        <v>0.02</v>
      </c>
      <c r="T61" s="48">
        <v>2.4E-2</v>
      </c>
      <c r="U61" s="48">
        <v>2.7E-2</v>
      </c>
      <c r="V61" s="48">
        <v>3.1E-2</v>
      </c>
      <c r="W61" s="48">
        <v>2.9000000000000001E-2</v>
      </c>
      <c r="X61" s="48">
        <v>3.5999999999999997E-2</v>
      </c>
      <c r="Y61" s="48">
        <v>3.5999999999999997E-2</v>
      </c>
      <c r="Z61" s="48">
        <v>4.8000000000000001E-2</v>
      </c>
      <c r="AA61" s="48">
        <v>3.6999999999999998E-2</v>
      </c>
      <c r="AB61" s="48">
        <v>2.5000000000000001E-2</v>
      </c>
      <c r="AC61" s="48">
        <v>3.2000000000000001E-2</v>
      </c>
      <c r="AD61" s="48">
        <v>3.4000000000000002E-2</v>
      </c>
      <c r="AE61" s="48">
        <v>3.6999999999999998E-2</v>
      </c>
      <c r="AF61" s="48">
        <v>3.5999999999999997E-2</v>
      </c>
      <c r="AG61" s="48">
        <v>2.5000000000000001E-2</v>
      </c>
      <c r="AH61" s="48">
        <v>2.7E-2</v>
      </c>
      <c r="AI61" s="48">
        <v>2.7E-2</v>
      </c>
      <c r="AJ61" s="48">
        <v>2.8000000000000001E-2</v>
      </c>
      <c r="AK61" s="48">
        <v>2.8000000000000001E-2</v>
      </c>
      <c r="AL61" s="49">
        <v>3.075E-2</v>
      </c>
      <c r="AM61" s="49">
        <v>3.3500000000000002E-2</v>
      </c>
      <c r="AN61" s="49">
        <v>3.6250000000000004E-2</v>
      </c>
      <c r="AO61" s="49">
        <v>3.9000000000000007E-2</v>
      </c>
      <c r="AP61" s="49">
        <v>4.1750000000000009E-2</v>
      </c>
      <c r="AQ61" s="49">
        <v>4.4500000000000012E-2</v>
      </c>
      <c r="AR61" s="49">
        <v>4.7250000000000014E-2</v>
      </c>
      <c r="AS61" s="49">
        <v>0.05</v>
      </c>
      <c r="AT61" s="49">
        <v>0.05</v>
      </c>
      <c r="AU61" s="49">
        <v>0.05</v>
      </c>
      <c r="AV61" s="49">
        <v>0.05</v>
      </c>
      <c r="AW61" s="49">
        <v>0.05</v>
      </c>
      <c r="AX61" s="49">
        <v>0.05</v>
      </c>
      <c r="AY61" s="49">
        <v>0.05</v>
      </c>
      <c r="AZ61" s="49">
        <v>0.05</v>
      </c>
      <c r="BA61" s="49">
        <v>0.05</v>
      </c>
      <c r="BB61" s="49">
        <v>0.05</v>
      </c>
      <c r="BC61" s="49">
        <v>0.05</v>
      </c>
    </row>
    <row r="62" spans="1:55" customFormat="1" ht="15" x14ac:dyDescent="0.25">
      <c r="A62" s="14"/>
      <c r="B62" s="14" t="s">
        <v>55</v>
      </c>
      <c r="C62" s="24">
        <v>0</v>
      </c>
      <c r="D62" s="24"/>
      <c r="E62" s="46">
        <v>1.2E-2</v>
      </c>
      <c r="F62" s="46">
        <v>1.4999999999999999E-2</v>
      </c>
      <c r="G62" s="46">
        <v>1.7000000000000001E-2</v>
      </c>
      <c r="H62" s="46">
        <v>1.9E-2</v>
      </c>
      <c r="I62" s="46">
        <v>2.1999999999999999E-2</v>
      </c>
      <c r="J62" s="46">
        <v>2.4E-2</v>
      </c>
      <c r="K62" s="46">
        <v>0.03</v>
      </c>
      <c r="L62" s="46">
        <v>0.03</v>
      </c>
      <c r="M62" s="46">
        <v>0.03</v>
      </c>
      <c r="N62" s="46">
        <v>0.03</v>
      </c>
      <c r="O62" s="46">
        <v>0.03</v>
      </c>
      <c r="P62" s="46">
        <v>0.03</v>
      </c>
      <c r="Q62" s="46">
        <v>0.03</v>
      </c>
      <c r="R62" s="46">
        <v>0.03</v>
      </c>
      <c r="S62" s="46">
        <v>0.03</v>
      </c>
      <c r="T62" s="46">
        <v>2.8000000000000001E-2</v>
      </c>
      <c r="U62" s="46">
        <v>2.7E-2</v>
      </c>
      <c r="V62" s="46">
        <v>2.5000000000000001E-2</v>
      </c>
      <c r="W62" s="46">
        <v>2.5000000000000001E-2</v>
      </c>
      <c r="X62" s="46">
        <v>2.1000000000000001E-2</v>
      </c>
      <c r="Y62" s="46">
        <v>2.1000000000000001E-2</v>
      </c>
      <c r="Z62" s="46">
        <v>2.4E-2</v>
      </c>
      <c r="AA62" s="46">
        <v>2.3E-2</v>
      </c>
      <c r="AB62" s="46">
        <v>0.03</v>
      </c>
      <c r="AC62" s="46">
        <v>2.5999999999999999E-2</v>
      </c>
      <c r="AD62" s="46">
        <v>2.3E-2</v>
      </c>
      <c r="AE62" s="46">
        <v>3.7999999999999999E-2</v>
      </c>
      <c r="AF62" s="46">
        <v>2.3E-2</v>
      </c>
      <c r="AG62" s="46">
        <v>2.1999999999999999E-2</v>
      </c>
      <c r="AH62" s="46">
        <v>1.7999999999999999E-2</v>
      </c>
      <c r="AI62" s="46">
        <v>1.4999999999999999E-2</v>
      </c>
      <c r="AJ62" s="46">
        <v>1.2E-2</v>
      </c>
      <c r="AK62" s="46">
        <v>1.6E-2</v>
      </c>
      <c r="AL62" s="50">
        <v>1.9E-2</v>
      </c>
      <c r="AM62" s="50">
        <v>2.1999999999999999E-2</v>
      </c>
      <c r="AN62" s="50">
        <v>2.4999999999999998E-2</v>
      </c>
      <c r="AO62" s="50">
        <v>2.7999999999999997E-2</v>
      </c>
      <c r="AP62" s="50">
        <v>3.0999999999999996E-2</v>
      </c>
      <c r="AQ62" s="50">
        <v>3.3999999999999996E-2</v>
      </c>
      <c r="AR62" s="50">
        <v>3.6999999999999998E-2</v>
      </c>
      <c r="AS62" s="50">
        <v>0.04</v>
      </c>
      <c r="AT62" s="50">
        <v>0.04</v>
      </c>
      <c r="AU62" s="50">
        <v>0.04</v>
      </c>
      <c r="AV62" s="50">
        <v>0.04</v>
      </c>
      <c r="AW62" s="50">
        <v>0.04</v>
      </c>
      <c r="AX62" s="50">
        <v>0.04</v>
      </c>
      <c r="AY62" s="50">
        <v>0.04</v>
      </c>
      <c r="AZ62" s="50">
        <v>0.04</v>
      </c>
      <c r="BA62" s="50">
        <v>0.04</v>
      </c>
      <c r="BB62" s="50">
        <v>0.04</v>
      </c>
      <c r="BC62" s="50">
        <v>0.04</v>
      </c>
    </row>
    <row r="63" spans="1:55" customFormat="1" ht="15" x14ac:dyDescent="0.25">
      <c r="A63" s="5" t="s">
        <v>38</v>
      </c>
      <c r="B63" s="5" t="s">
        <v>46</v>
      </c>
      <c r="C63" s="25" t="s">
        <v>27</v>
      </c>
      <c r="D63" s="23"/>
      <c r="E63" s="45">
        <v>0.35499999999999998</v>
      </c>
      <c r="F63" s="45">
        <v>0.34499999999999997</v>
      </c>
      <c r="G63" s="45">
        <v>0.33600000000000002</v>
      </c>
      <c r="H63" s="45">
        <v>0.32700000000000001</v>
      </c>
      <c r="I63" s="45">
        <v>0.318</v>
      </c>
      <c r="J63" s="45">
        <v>0.309</v>
      </c>
      <c r="K63" s="45">
        <v>0.3</v>
      </c>
      <c r="L63" s="45">
        <v>0.3</v>
      </c>
      <c r="M63" s="45">
        <v>0.3</v>
      </c>
      <c r="N63" s="45">
        <v>0.3</v>
      </c>
      <c r="O63" s="45">
        <v>0.18</v>
      </c>
      <c r="P63" s="45">
        <v>0.15</v>
      </c>
      <c r="Q63" s="45">
        <v>0.12</v>
      </c>
      <c r="R63" s="45">
        <v>0.08</v>
      </c>
      <c r="S63" s="45">
        <v>0.06</v>
      </c>
      <c r="T63" s="45">
        <v>6.2E-2</v>
      </c>
      <c r="U63" s="45">
        <v>6.4000000000000001E-2</v>
      </c>
      <c r="V63" s="45">
        <v>6.7000000000000004E-2</v>
      </c>
      <c r="W63" s="45">
        <v>5.6000000000000001E-2</v>
      </c>
      <c r="X63" s="45">
        <v>4.8000000000000001E-2</v>
      </c>
      <c r="Y63" s="45">
        <v>4.8000000000000001E-2</v>
      </c>
      <c r="Z63" s="45">
        <v>3.7999999999999999E-2</v>
      </c>
      <c r="AA63" s="45">
        <v>3.3000000000000002E-2</v>
      </c>
      <c r="AB63" s="45">
        <v>0.03</v>
      </c>
      <c r="AC63" s="45">
        <v>2.8000000000000001E-2</v>
      </c>
      <c r="AD63" s="45">
        <v>2.5999999999999999E-2</v>
      </c>
      <c r="AE63" s="45">
        <v>2.4E-2</v>
      </c>
      <c r="AF63" s="45">
        <v>0.02</v>
      </c>
      <c r="AG63" s="45">
        <v>1.7000000000000001E-2</v>
      </c>
      <c r="AH63" s="45">
        <v>1.4999999999999999E-2</v>
      </c>
      <c r="AI63" s="45">
        <v>1.4E-2</v>
      </c>
      <c r="AJ63" s="45">
        <v>1.2E-2</v>
      </c>
      <c r="AK63" s="45">
        <v>0.01</v>
      </c>
      <c r="AL63" s="49">
        <v>8.7500000000000008E-3</v>
      </c>
      <c r="AM63" s="49">
        <v>7.5000000000000006E-3</v>
      </c>
      <c r="AN63" s="49">
        <v>6.2500000000000003E-3</v>
      </c>
      <c r="AO63" s="49">
        <v>5.0000000000000001E-3</v>
      </c>
      <c r="AP63" s="49">
        <v>3.7499999999999999E-3</v>
      </c>
      <c r="AQ63" s="49">
        <v>2.4999999999999996E-3</v>
      </c>
      <c r="AR63" s="49">
        <v>1.2499999999999996E-3</v>
      </c>
      <c r="AS63" s="49">
        <v>0</v>
      </c>
      <c r="AT63" s="49">
        <v>0</v>
      </c>
      <c r="AU63" s="49">
        <v>0</v>
      </c>
      <c r="AV63" s="49">
        <v>0</v>
      </c>
      <c r="AW63" s="49">
        <v>0</v>
      </c>
      <c r="AX63" s="49">
        <v>0</v>
      </c>
      <c r="AY63" s="49">
        <v>0</v>
      </c>
      <c r="AZ63" s="49">
        <v>0</v>
      </c>
      <c r="BA63" s="49">
        <v>0</v>
      </c>
      <c r="BB63" s="49">
        <v>0</v>
      </c>
      <c r="BC63" s="49">
        <v>0</v>
      </c>
    </row>
    <row r="64" spans="1:55" customFormat="1" ht="15" x14ac:dyDescent="0.25">
      <c r="A64" s="5"/>
      <c r="B64" s="5" t="s">
        <v>47</v>
      </c>
      <c r="C64" s="23">
        <v>6</v>
      </c>
      <c r="D64" s="23"/>
      <c r="E64" s="48">
        <v>0.436</v>
      </c>
      <c r="F64" s="48">
        <v>0.434</v>
      </c>
      <c r="G64" s="48">
        <v>0.43099999999999999</v>
      </c>
      <c r="H64" s="48">
        <v>0.42799999999999999</v>
      </c>
      <c r="I64" s="48">
        <v>0.42499999999999999</v>
      </c>
      <c r="J64" s="48">
        <v>0.42299999999999999</v>
      </c>
      <c r="K64" s="48">
        <v>0.42</v>
      </c>
      <c r="L64" s="48">
        <v>0.36</v>
      </c>
      <c r="M64" s="48">
        <v>0.3</v>
      </c>
      <c r="N64" s="48">
        <v>0.3</v>
      </c>
      <c r="O64" s="48">
        <v>0.28000000000000003</v>
      </c>
      <c r="P64" s="48">
        <v>0.25</v>
      </c>
      <c r="Q64" s="48">
        <v>0.23</v>
      </c>
      <c r="R64" s="48">
        <v>0.18</v>
      </c>
      <c r="S64" s="48">
        <v>0.16</v>
      </c>
      <c r="T64" s="48">
        <v>0.14000000000000001</v>
      </c>
      <c r="U64" s="48">
        <v>0.12</v>
      </c>
      <c r="V64" s="48">
        <v>0.1</v>
      </c>
      <c r="W64" s="48">
        <v>8.5999999999999993E-2</v>
      </c>
      <c r="X64" s="48">
        <v>7.3999999999999996E-2</v>
      </c>
      <c r="Y64" s="48">
        <v>7.3999999999999996E-2</v>
      </c>
      <c r="Z64" s="48">
        <v>5.8999999999999997E-2</v>
      </c>
      <c r="AA64" s="48">
        <v>5.2999999999999999E-2</v>
      </c>
      <c r="AB64" s="48">
        <v>5.1999999999999998E-2</v>
      </c>
      <c r="AC64" s="48">
        <v>4.2999999999999997E-2</v>
      </c>
      <c r="AD64" s="48">
        <v>0.04</v>
      </c>
      <c r="AE64" s="48">
        <v>3.5000000000000003E-2</v>
      </c>
      <c r="AF64" s="48">
        <v>0.03</v>
      </c>
      <c r="AG64" s="48">
        <v>2.5999999999999999E-2</v>
      </c>
      <c r="AH64" s="48">
        <v>2.4E-2</v>
      </c>
      <c r="AI64" s="48">
        <v>0.02</v>
      </c>
      <c r="AJ64" s="48">
        <v>1.7999999999999999E-2</v>
      </c>
      <c r="AK64" s="48">
        <v>1.4999999999999999E-2</v>
      </c>
      <c r="AL64" s="49">
        <v>1.3125E-2</v>
      </c>
      <c r="AM64" s="49">
        <v>1.125E-2</v>
      </c>
      <c r="AN64" s="49">
        <v>9.3749999999999997E-3</v>
      </c>
      <c r="AO64" s="49">
        <v>7.4999999999999997E-3</v>
      </c>
      <c r="AP64" s="49">
        <v>5.6249999999999998E-3</v>
      </c>
      <c r="AQ64" s="49">
        <v>3.7499999999999999E-3</v>
      </c>
      <c r="AR64" s="49">
        <v>1.8749999999999999E-3</v>
      </c>
      <c r="AS64" s="49">
        <v>0</v>
      </c>
      <c r="AT64" s="49">
        <v>0</v>
      </c>
      <c r="AU64" s="49">
        <v>0</v>
      </c>
      <c r="AV64" s="49">
        <v>0</v>
      </c>
      <c r="AW64" s="49">
        <v>0</v>
      </c>
      <c r="AX64" s="49">
        <v>0</v>
      </c>
      <c r="AY64" s="49">
        <v>0</v>
      </c>
      <c r="AZ64" s="49">
        <v>0</v>
      </c>
      <c r="BA64" s="49">
        <v>0</v>
      </c>
      <c r="BB64" s="49">
        <v>0</v>
      </c>
      <c r="BC64" s="49">
        <v>0</v>
      </c>
    </row>
    <row r="65" spans="1:55" customFormat="1" ht="15" x14ac:dyDescent="0.25">
      <c r="A65" s="5"/>
      <c r="B65" s="5" t="s">
        <v>49</v>
      </c>
      <c r="C65" s="23">
        <v>0</v>
      </c>
      <c r="D65" s="23"/>
      <c r="E65" s="48">
        <v>3.5999999999999997E-2</v>
      </c>
      <c r="F65" s="48">
        <v>3.5000000000000003E-2</v>
      </c>
      <c r="G65" s="48">
        <v>3.4000000000000002E-2</v>
      </c>
      <c r="H65" s="48">
        <v>3.3000000000000002E-2</v>
      </c>
      <c r="I65" s="48">
        <v>3.2000000000000001E-2</v>
      </c>
      <c r="J65" s="48">
        <v>3.1E-2</v>
      </c>
      <c r="K65" s="48">
        <v>0.03</v>
      </c>
      <c r="L65" s="48">
        <v>0.03</v>
      </c>
      <c r="M65" s="48">
        <v>0.03</v>
      </c>
      <c r="N65" s="48">
        <v>0.03</v>
      </c>
      <c r="O65" s="48">
        <v>0.06</v>
      </c>
      <c r="P65" s="48">
        <v>0.09</v>
      </c>
      <c r="Q65" s="48">
        <v>0.11</v>
      </c>
      <c r="R65" s="48">
        <v>0.16</v>
      </c>
      <c r="S65" s="48">
        <v>0.17</v>
      </c>
      <c r="T65" s="48">
        <v>0.158</v>
      </c>
      <c r="U65" s="48">
        <v>0.14599999999999999</v>
      </c>
      <c r="V65" s="48">
        <v>0.13400000000000001</v>
      </c>
      <c r="W65" s="48">
        <v>0.13700000000000001</v>
      </c>
      <c r="X65" s="48">
        <v>0.14099999999999999</v>
      </c>
      <c r="Y65" s="48">
        <v>0.14099999999999999</v>
      </c>
      <c r="Z65" s="48">
        <v>0.155</v>
      </c>
      <c r="AA65" s="48">
        <v>0.153</v>
      </c>
      <c r="AB65" s="48">
        <v>0.14099999999999999</v>
      </c>
      <c r="AC65" s="48">
        <v>0.15</v>
      </c>
      <c r="AD65" s="48">
        <v>0.152</v>
      </c>
      <c r="AE65" s="48">
        <v>0.14899999999999999</v>
      </c>
      <c r="AF65" s="48">
        <v>0.14899999999999999</v>
      </c>
      <c r="AG65" s="48">
        <v>0.155</v>
      </c>
      <c r="AH65" s="48">
        <v>0.159</v>
      </c>
      <c r="AI65" s="48">
        <v>0.159</v>
      </c>
      <c r="AJ65" s="48">
        <v>0.16400000000000001</v>
      </c>
      <c r="AK65" s="48">
        <v>0.16700000000000001</v>
      </c>
      <c r="AL65" s="49">
        <v>0.15862500000000002</v>
      </c>
      <c r="AM65" s="49">
        <v>0.15025000000000002</v>
      </c>
      <c r="AN65" s="49">
        <v>0.14187500000000003</v>
      </c>
      <c r="AO65" s="49">
        <v>0.13350000000000004</v>
      </c>
      <c r="AP65" s="49">
        <v>0.12512500000000004</v>
      </c>
      <c r="AQ65" s="49">
        <v>0.11675000000000005</v>
      </c>
      <c r="AR65" s="49">
        <v>0.10837500000000005</v>
      </c>
      <c r="AS65" s="49">
        <v>0.1</v>
      </c>
      <c r="AT65" s="49">
        <v>9.1999999999999998E-2</v>
      </c>
      <c r="AU65" s="49">
        <v>8.3999999999999991E-2</v>
      </c>
      <c r="AV65" s="49">
        <v>7.5999999999999984E-2</v>
      </c>
      <c r="AW65" s="49">
        <v>6.7999999999999977E-2</v>
      </c>
      <c r="AX65" s="49">
        <v>5.9999999999999977E-2</v>
      </c>
      <c r="AY65" s="49">
        <v>5.1999999999999977E-2</v>
      </c>
      <c r="AZ65" s="49">
        <v>4.3999999999999977E-2</v>
      </c>
      <c r="BA65" s="49">
        <v>3.5999999999999976E-2</v>
      </c>
      <c r="BB65" s="49">
        <v>2.7999999999999976E-2</v>
      </c>
      <c r="BC65" s="49">
        <v>0.02</v>
      </c>
    </row>
    <row r="66" spans="1:55" customFormat="1" ht="15" x14ac:dyDescent="0.25">
      <c r="A66" s="26"/>
      <c r="B66" s="5" t="s">
        <v>136</v>
      </c>
      <c r="C66" s="23" t="s">
        <v>143</v>
      </c>
      <c r="D66" s="23"/>
      <c r="E66" s="48">
        <v>0.13100000000000001</v>
      </c>
      <c r="F66" s="48">
        <v>0.13900000000000001</v>
      </c>
      <c r="G66" s="48">
        <v>0.14699999999999999</v>
      </c>
      <c r="H66" s="48">
        <v>0.155</v>
      </c>
      <c r="I66" s="48">
        <v>0.16400000000000001</v>
      </c>
      <c r="J66" s="48">
        <v>0.17199999999999999</v>
      </c>
      <c r="K66" s="48">
        <v>0.18</v>
      </c>
      <c r="L66" s="48">
        <v>0.21</v>
      </c>
      <c r="M66" s="48">
        <v>0.24</v>
      </c>
      <c r="N66" s="48">
        <v>0.24</v>
      </c>
      <c r="O66" s="48">
        <v>0.34</v>
      </c>
      <c r="P66" s="48">
        <v>0.36</v>
      </c>
      <c r="Q66" s="48">
        <v>0.39</v>
      </c>
      <c r="R66" s="48">
        <v>0.42</v>
      </c>
      <c r="S66" s="48">
        <v>0.44</v>
      </c>
      <c r="T66" s="48">
        <v>0.434</v>
      </c>
      <c r="U66" s="48">
        <v>0.42899999999999999</v>
      </c>
      <c r="V66" s="48">
        <v>0.42299999999999999</v>
      </c>
      <c r="W66" s="48">
        <v>0.436</v>
      </c>
      <c r="X66" s="48">
        <v>0.44500000000000001</v>
      </c>
      <c r="Y66" s="48">
        <v>0.44500000000000001</v>
      </c>
      <c r="Z66" s="48">
        <v>0.45600000000000002</v>
      </c>
      <c r="AA66" s="48">
        <v>0.45900000000000002</v>
      </c>
      <c r="AB66" s="48">
        <v>0.47399999999999998</v>
      </c>
      <c r="AC66" s="48">
        <v>0.46600000000000003</v>
      </c>
      <c r="AD66" s="48">
        <v>0.46200000000000002</v>
      </c>
      <c r="AE66" s="48">
        <v>0.45900000000000002</v>
      </c>
      <c r="AF66" s="48">
        <v>0.46100000000000002</v>
      </c>
      <c r="AG66" s="48">
        <v>0.45800000000000002</v>
      </c>
      <c r="AH66" s="48">
        <v>0.45400000000000001</v>
      </c>
      <c r="AI66" s="48">
        <v>0.44900000000000001</v>
      </c>
      <c r="AJ66" s="48">
        <v>0.441</v>
      </c>
      <c r="AK66" s="48">
        <v>0.437</v>
      </c>
      <c r="AL66" s="49">
        <v>0.41487499999999999</v>
      </c>
      <c r="AM66" s="49">
        <v>0.39274999999999999</v>
      </c>
      <c r="AN66" s="49">
        <v>0.37062499999999998</v>
      </c>
      <c r="AO66" s="49">
        <v>0.34849999999999998</v>
      </c>
      <c r="AP66" s="49">
        <v>0.32637499999999997</v>
      </c>
      <c r="AQ66" s="49">
        <v>0.30424999999999996</v>
      </c>
      <c r="AR66" s="49">
        <v>0.28212499999999996</v>
      </c>
      <c r="AS66" s="49">
        <v>0.26</v>
      </c>
      <c r="AT66" s="49">
        <v>0.26</v>
      </c>
      <c r="AU66" s="49">
        <v>0.26</v>
      </c>
      <c r="AV66" s="49">
        <v>0.26</v>
      </c>
      <c r="AW66" s="49">
        <v>0.26</v>
      </c>
      <c r="AX66" s="49">
        <v>0.26</v>
      </c>
      <c r="AY66" s="49">
        <v>0.26</v>
      </c>
      <c r="AZ66" s="49">
        <v>0.26</v>
      </c>
      <c r="BA66" s="49">
        <v>0.26</v>
      </c>
      <c r="BB66" s="49">
        <v>0.26</v>
      </c>
      <c r="BC66" s="49">
        <v>0.26</v>
      </c>
    </row>
    <row r="67" spans="1:55" customFormat="1" ht="15" x14ac:dyDescent="0.25">
      <c r="A67" s="5"/>
      <c r="B67" s="5" t="s">
        <v>50</v>
      </c>
      <c r="C67" s="23">
        <v>0</v>
      </c>
      <c r="D67" s="23"/>
      <c r="E67" s="48">
        <v>0.01</v>
      </c>
      <c r="F67" s="48">
        <v>0.01</v>
      </c>
      <c r="G67" s="48">
        <v>0.01</v>
      </c>
      <c r="H67" s="48">
        <v>0.01</v>
      </c>
      <c r="I67" s="48">
        <v>0.01</v>
      </c>
      <c r="J67" s="48">
        <v>0.01</v>
      </c>
      <c r="K67" s="48">
        <v>0.01</v>
      </c>
      <c r="L67" s="48">
        <v>0.02</v>
      </c>
      <c r="M67" s="48">
        <v>0.03</v>
      </c>
      <c r="N67" s="48">
        <v>0.03</v>
      </c>
      <c r="O67" s="48">
        <v>0.03</v>
      </c>
      <c r="P67" s="48">
        <v>0.04</v>
      </c>
      <c r="Q67" s="48">
        <v>0.04</v>
      </c>
      <c r="R67" s="48">
        <v>0.05</v>
      </c>
      <c r="S67" s="48">
        <v>0.06</v>
      </c>
      <c r="T67" s="48">
        <v>0.106</v>
      </c>
      <c r="U67" s="48">
        <v>0.153</v>
      </c>
      <c r="V67" s="48">
        <v>0.19900000000000001</v>
      </c>
      <c r="W67" s="48">
        <v>0.20300000000000001</v>
      </c>
      <c r="X67" s="48">
        <v>0.20799999999999999</v>
      </c>
      <c r="Y67" s="48">
        <v>0.20799999999999999</v>
      </c>
      <c r="Z67" s="48">
        <v>0.21299999999999999</v>
      </c>
      <c r="AA67" s="48">
        <v>0.215</v>
      </c>
      <c r="AB67" s="48">
        <v>0.217</v>
      </c>
      <c r="AC67" s="48">
        <v>0.215</v>
      </c>
      <c r="AD67" s="48">
        <v>0.214</v>
      </c>
      <c r="AE67" s="48">
        <v>0.219</v>
      </c>
      <c r="AF67" s="48">
        <v>0.215</v>
      </c>
      <c r="AG67" s="48">
        <v>0.217</v>
      </c>
      <c r="AH67" s="48">
        <v>0.215</v>
      </c>
      <c r="AI67" s="48">
        <v>0.218</v>
      </c>
      <c r="AJ67" s="48">
        <v>0.216</v>
      </c>
      <c r="AK67" s="48">
        <v>0.21199999999999999</v>
      </c>
      <c r="AL67" s="49">
        <v>0.20424999999999999</v>
      </c>
      <c r="AM67" s="49">
        <v>0.19649999999999998</v>
      </c>
      <c r="AN67" s="49">
        <v>0.18874999999999997</v>
      </c>
      <c r="AO67" s="49">
        <v>0.18099999999999997</v>
      </c>
      <c r="AP67" s="49">
        <v>0.17324999999999996</v>
      </c>
      <c r="AQ67" s="49">
        <v>0.16549999999999995</v>
      </c>
      <c r="AR67" s="49">
        <v>0.15774999999999995</v>
      </c>
      <c r="AS67" s="49">
        <v>0.15</v>
      </c>
      <c r="AT67" s="49">
        <v>0.15</v>
      </c>
      <c r="AU67" s="49">
        <v>0.15</v>
      </c>
      <c r="AV67" s="49">
        <v>0.15</v>
      </c>
      <c r="AW67" s="49">
        <v>0.15</v>
      </c>
      <c r="AX67" s="49">
        <v>0.15</v>
      </c>
      <c r="AY67" s="49">
        <v>0.15</v>
      </c>
      <c r="AZ67" s="49">
        <v>0.15</v>
      </c>
      <c r="BA67" s="49">
        <v>0.15</v>
      </c>
      <c r="BB67" s="49">
        <v>0.15</v>
      </c>
      <c r="BC67" s="49">
        <v>0.15</v>
      </c>
    </row>
    <row r="68" spans="1:55" customFormat="1" ht="15" x14ac:dyDescent="0.25">
      <c r="A68" s="5"/>
      <c r="B68" s="5" t="s">
        <v>51</v>
      </c>
      <c r="C68" s="23">
        <v>4</v>
      </c>
      <c r="D68" s="23"/>
      <c r="E68" s="48">
        <v>0</v>
      </c>
      <c r="F68" s="48">
        <v>0</v>
      </c>
      <c r="G68" s="48">
        <v>0</v>
      </c>
      <c r="H68" s="48">
        <v>0</v>
      </c>
      <c r="I68" s="48">
        <v>0</v>
      </c>
      <c r="J68" s="48">
        <v>0</v>
      </c>
      <c r="K68" s="48">
        <v>0</v>
      </c>
      <c r="L68" s="48">
        <v>0</v>
      </c>
      <c r="M68" s="48">
        <v>0</v>
      </c>
      <c r="N68" s="48">
        <v>0</v>
      </c>
      <c r="O68" s="48">
        <v>0</v>
      </c>
      <c r="P68" s="48">
        <v>0</v>
      </c>
      <c r="Q68" s="48">
        <v>0</v>
      </c>
      <c r="R68" s="48">
        <v>0</v>
      </c>
      <c r="S68" s="48">
        <v>0</v>
      </c>
      <c r="T68" s="48">
        <v>0</v>
      </c>
      <c r="U68" s="48">
        <v>0</v>
      </c>
      <c r="V68" s="48">
        <v>7.0000000000000001E-3</v>
      </c>
      <c r="W68" s="48">
        <v>1.7000000000000001E-2</v>
      </c>
      <c r="X68" s="48">
        <v>2.4E-2</v>
      </c>
      <c r="Y68" s="48">
        <v>2.4E-2</v>
      </c>
      <c r="Z68" s="48">
        <v>2.5999999999999999E-2</v>
      </c>
      <c r="AA68" s="48">
        <v>3.3000000000000002E-2</v>
      </c>
      <c r="AB68" s="48">
        <v>2.7E-2</v>
      </c>
      <c r="AC68" s="48">
        <v>0.04</v>
      </c>
      <c r="AD68" s="48">
        <v>4.3999999999999997E-2</v>
      </c>
      <c r="AE68" s="48">
        <v>4.7E-2</v>
      </c>
      <c r="AF68" s="48">
        <v>5.2999999999999999E-2</v>
      </c>
      <c r="AG68" s="48">
        <v>5.3999999999999999E-2</v>
      </c>
      <c r="AH68" s="48">
        <v>5.7000000000000002E-2</v>
      </c>
      <c r="AI68" s="48">
        <v>5.8999999999999997E-2</v>
      </c>
      <c r="AJ68" s="48">
        <v>5.8999999999999997E-2</v>
      </c>
      <c r="AK68" s="48">
        <v>6.6000000000000003E-2</v>
      </c>
      <c r="AL68" s="49">
        <v>0.108125</v>
      </c>
      <c r="AM68" s="49">
        <v>0.15024999999999999</v>
      </c>
      <c r="AN68" s="49">
        <v>0.19237499999999999</v>
      </c>
      <c r="AO68" s="49">
        <v>0.23449999999999999</v>
      </c>
      <c r="AP68" s="49">
        <v>0.27662500000000001</v>
      </c>
      <c r="AQ68" s="49">
        <v>0.31875000000000003</v>
      </c>
      <c r="AR68" s="49">
        <v>0.36087500000000006</v>
      </c>
      <c r="AS68" s="49">
        <v>0.40300000000000002</v>
      </c>
      <c r="AT68" s="49">
        <v>0.41100000000000003</v>
      </c>
      <c r="AU68" s="49">
        <v>0.41900000000000004</v>
      </c>
      <c r="AV68" s="49">
        <v>0.42700000000000005</v>
      </c>
      <c r="AW68" s="49">
        <v>0.43500000000000005</v>
      </c>
      <c r="AX68" s="49">
        <v>0.44300000000000006</v>
      </c>
      <c r="AY68" s="49">
        <v>0.45100000000000007</v>
      </c>
      <c r="AZ68" s="49">
        <v>0.45900000000000007</v>
      </c>
      <c r="BA68" s="49">
        <v>0.46700000000000008</v>
      </c>
      <c r="BB68" s="49">
        <v>0.47500000000000009</v>
      </c>
      <c r="BC68" s="49">
        <v>0.48299999999999998</v>
      </c>
    </row>
    <row r="69" spans="1:55" customFormat="1" ht="15" x14ac:dyDescent="0.25">
      <c r="A69" s="5"/>
      <c r="B69" s="5" t="s">
        <v>44</v>
      </c>
      <c r="C69" s="21" t="s">
        <v>27</v>
      </c>
      <c r="D69" s="23"/>
      <c r="E69" s="48">
        <v>0</v>
      </c>
      <c r="F69" s="48">
        <v>0</v>
      </c>
      <c r="G69" s="48">
        <v>0</v>
      </c>
      <c r="H69" s="48">
        <v>0</v>
      </c>
      <c r="I69" s="48">
        <v>0</v>
      </c>
      <c r="J69" s="48">
        <v>0</v>
      </c>
      <c r="K69" s="48">
        <v>0</v>
      </c>
      <c r="L69" s="48">
        <v>0</v>
      </c>
      <c r="M69" s="48">
        <v>0</v>
      </c>
      <c r="N69" s="48">
        <v>0</v>
      </c>
      <c r="O69" s="48">
        <v>0</v>
      </c>
      <c r="P69" s="48">
        <v>0</v>
      </c>
      <c r="Q69" s="48">
        <v>0</v>
      </c>
      <c r="R69" s="48">
        <v>0</v>
      </c>
      <c r="S69" s="48">
        <v>0</v>
      </c>
      <c r="T69" s="48">
        <v>8.9999999999999993E-3</v>
      </c>
      <c r="U69" s="48">
        <v>1.7999999999999999E-2</v>
      </c>
      <c r="V69" s="48">
        <v>0.02</v>
      </c>
      <c r="W69" s="48">
        <v>0.02</v>
      </c>
      <c r="X69" s="48">
        <v>0.02</v>
      </c>
      <c r="Y69" s="48">
        <v>0.02</v>
      </c>
      <c r="Z69" s="48">
        <v>2.1000000000000001E-2</v>
      </c>
      <c r="AA69" s="48">
        <v>2.4E-2</v>
      </c>
      <c r="AB69" s="48">
        <v>2.7E-2</v>
      </c>
      <c r="AC69" s="48">
        <v>0.03</v>
      </c>
      <c r="AD69" s="48">
        <v>3.4000000000000002E-2</v>
      </c>
      <c r="AE69" s="48">
        <v>0.04</v>
      </c>
      <c r="AF69" s="48">
        <v>4.3999999999999997E-2</v>
      </c>
      <c r="AG69" s="48">
        <v>4.7E-2</v>
      </c>
      <c r="AH69" s="48">
        <v>4.9000000000000002E-2</v>
      </c>
      <c r="AI69" s="48">
        <v>5.5E-2</v>
      </c>
      <c r="AJ69" s="48">
        <v>6.4000000000000001E-2</v>
      </c>
      <c r="AK69" s="48">
        <v>6.7000000000000004E-2</v>
      </c>
      <c r="AL69" s="49">
        <v>6.6125000000000003E-2</v>
      </c>
      <c r="AM69" s="49">
        <v>6.5250000000000002E-2</v>
      </c>
      <c r="AN69" s="49">
        <v>6.4375000000000002E-2</v>
      </c>
      <c r="AO69" s="49">
        <v>6.3500000000000001E-2</v>
      </c>
      <c r="AP69" s="49">
        <v>6.2625E-2</v>
      </c>
      <c r="AQ69" s="49">
        <v>6.1749999999999999E-2</v>
      </c>
      <c r="AR69" s="49">
        <v>6.0874999999999999E-2</v>
      </c>
      <c r="AS69" s="49">
        <v>0.06</v>
      </c>
      <c r="AT69" s="49">
        <v>0.06</v>
      </c>
      <c r="AU69" s="49">
        <v>0.06</v>
      </c>
      <c r="AV69" s="49">
        <v>0.06</v>
      </c>
      <c r="AW69" s="49">
        <v>0.06</v>
      </c>
      <c r="AX69" s="49">
        <v>0.06</v>
      </c>
      <c r="AY69" s="49">
        <v>0.06</v>
      </c>
      <c r="AZ69" s="49">
        <v>0.06</v>
      </c>
      <c r="BA69" s="49">
        <v>0.06</v>
      </c>
      <c r="BB69" s="49">
        <v>0.06</v>
      </c>
      <c r="BC69" s="49">
        <v>0.06</v>
      </c>
    </row>
    <row r="70" spans="1:55" customFormat="1" ht="15" x14ac:dyDescent="0.25">
      <c r="A70" s="5"/>
      <c r="B70" s="5" t="s">
        <v>53</v>
      </c>
      <c r="C70" s="23">
        <v>30</v>
      </c>
      <c r="D70" s="23"/>
      <c r="E70" s="48">
        <v>2.5000000000000001E-2</v>
      </c>
      <c r="F70" s="48">
        <v>2.9000000000000001E-2</v>
      </c>
      <c r="G70" s="48">
        <v>3.4000000000000002E-2</v>
      </c>
      <c r="H70" s="48">
        <v>3.7999999999999999E-2</v>
      </c>
      <c r="I70" s="48">
        <v>4.2000000000000003E-2</v>
      </c>
      <c r="J70" s="48">
        <v>4.5999999999999999E-2</v>
      </c>
      <c r="K70" s="48">
        <v>0.05</v>
      </c>
      <c r="L70" s="48">
        <v>6.25E-2</v>
      </c>
      <c r="M70" s="48">
        <v>7.4999999999999997E-2</v>
      </c>
      <c r="N70" s="48">
        <v>7.4999999999999997E-2</v>
      </c>
      <c r="O70" s="48">
        <v>7.0000000000000007E-2</v>
      </c>
      <c r="P70" s="48">
        <v>7.0000000000000007E-2</v>
      </c>
      <c r="Q70" s="48">
        <v>7.0000000000000007E-2</v>
      </c>
      <c r="R70" s="48">
        <v>7.0000000000000007E-2</v>
      </c>
      <c r="S70" s="48">
        <v>7.0000000000000007E-2</v>
      </c>
      <c r="T70" s="48">
        <v>5.4000000000000006E-2</v>
      </c>
      <c r="U70" s="48">
        <v>3.8000000000000006E-2</v>
      </c>
      <c r="V70" s="48">
        <v>2.1999999999999999E-2</v>
      </c>
      <c r="W70" s="48">
        <v>2.1000000000000001E-2</v>
      </c>
      <c r="X70" s="48">
        <v>1.7999999999999999E-2</v>
      </c>
      <c r="Y70" s="48">
        <v>1.7999999999999999E-2</v>
      </c>
      <c r="Z70" s="48">
        <v>1.4999999999999999E-2</v>
      </c>
      <c r="AA70" s="48">
        <v>1.4E-2</v>
      </c>
      <c r="AB70" s="48">
        <v>1.4999999999999999E-2</v>
      </c>
      <c r="AC70" s="48">
        <v>1.2999999999999999E-2</v>
      </c>
      <c r="AD70" s="48">
        <v>1.4E-2</v>
      </c>
      <c r="AE70" s="48">
        <v>1.2E-2</v>
      </c>
      <c r="AF70" s="48">
        <v>1.2999999999999999E-2</v>
      </c>
      <c r="AG70" s="48">
        <v>1.2E-2</v>
      </c>
      <c r="AH70" s="48">
        <v>1.2E-2</v>
      </c>
      <c r="AI70" s="48">
        <v>1.2E-2</v>
      </c>
      <c r="AJ70" s="48">
        <v>1.2E-2</v>
      </c>
      <c r="AK70" s="48">
        <v>1.2E-2</v>
      </c>
      <c r="AL70" s="49">
        <v>1.15E-2</v>
      </c>
      <c r="AM70" s="49">
        <v>1.0999999999999999E-2</v>
      </c>
      <c r="AN70" s="49">
        <v>1.0499999999999999E-2</v>
      </c>
      <c r="AO70" s="49">
        <v>9.9999999999999985E-3</v>
      </c>
      <c r="AP70" s="49">
        <v>9.499999999999998E-3</v>
      </c>
      <c r="AQ70" s="49">
        <v>8.9999999999999976E-3</v>
      </c>
      <c r="AR70" s="49">
        <v>8.4999999999999971E-3</v>
      </c>
      <c r="AS70" s="49">
        <v>8.0000000000000002E-3</v>
      </c>
      <c r="AT70" s="49">
        <v>8.0000000000000002E-3</v>
      </c>
      <c r="AU70" s="49">
        <v>8.0000000000000002E-3</v>
      </c>
      <c r="AV70" s="49">
        <v>8.0000000000000002E-3</v>
      </c>
      <c r="AW70" s="49">
        <v>8.0000000000000002E-3</v>
      </c>
      <c r="AX70" s="49">
        <v>8.0000000000000002E-3</v>
      </c>
      <c r="AY70" s="49">
        <v>8.0000000000000002E-3</v>
      </c>
      <c r="AZ70" s="49">
        <v>8.0000000000000002E-3</v>
      </c>
      <c r="BA70" s="49">
        <v>8.0000000000000002E-3</v>
      </c>
      <c r="BB70" s="49">
        <v>8.0000000000000002E-3</v>
      </c>
      <c r="BC70" s="49">
        <v>8.0000000000000002E-3</v>
      </c>
    </row>
    <row r="71" spans="1:55" customFormat="1" ht="15" x14ac:dyDescent="0.25">
      <c r="A71" s="5"/>
      <c r="B71" s="5" t="s">
        <v>54</v>
      </c>
      <c r="C71" s="23">
        <v>0</v>
      </c>
      <c r="D71" s="23"/>
      <c r="E71" s="48">
        <v>0</v>
      </c>
      <c r="F71" s="48">
        <v>0</v>
      </c>
      <c r="G71" s="48">
        <v>0</v>
      </c>
      <c r="H71" s="48">
        <v>0</v>
      </c>
      <c r="I71" s="48">
        <v>0</v>
      </c>
      <c r="J71" s="48">
        <v>0</v>
      </c>
      <c r="K71" s="48">
        <v>0</v>
      </c>
      <c r="L71" s="48">
        <v>2.5000000000000001E-3</v>
      </c>
      <c r="M71" s="48">
        <v>5.0000000000000001E-3</v>
      </c>
      <c r="N71" s="48">
        <v>5.0000000000000001E-3</v>
      </c>
      <c r="O71" s="48">
        <v>0.01</v>
      </c>
      <c r="P71" s="48">
        <v>0.01</v>
      </c>
      <c r="Q71" s="48">
        <v>0.01</v>
      </c>
      <c r="R71" s="48">
        <v>0.01</v>
      </c>
      <c r="S71" s="48">
        <v>0.01</v>
      </c>
      <c r="T71" s="48">
        <v>1.4E-2</v>
      </c>
      <c r="U71" s="48">
        <v>1.4999999999999999E-2</v>
      </c>
      <c r="V71" s="48">
        <v>1.7999999999999999E-2</v>
      </c>
      <c r="W71" s="48">
        <v>1.6E-2</v>
      </c>
      <c r="X71" s="48">
        <v>1.4E-2</v>
      </c>
      <c r="Y71" s="48">
        <v>1.4E-2</v>
      </c>
      <c r="Z71" s="48">
        <v>0.01</v>
      </c>
      <c r="AA71" s="48">
        <v>0.01</v>
      </c>
      <c r="AB71" s="48">
        <v>0.01</v>
      </c>
      <c r="AC71" s="48">
        <v>8.9999999999999993E-3</v>
      </c>
      <c r="AD71" s="48">
        <v>8.9999999999999993E-3</v>
      </c>
      <c r="AE71" s="48">
        <v>8.9999999999999993E-3</v>
      </c>
      <c r="AF71" s="48">
        <v>8.0000000000000002E-3</v>
      </c>
      <c r="AG71" s="48">
        <v>8.0000000000000002E-3</v>
      </c>
      <c r="AH71" s="48">
        <v>8.9999999999999993E-3</v>
      </c>
      <c r="AI71" s="48">
        <v>8.0000000000000002E-3</v>
      </c>
      <c r="AJ71" s="48">
        <v>8.0000000000000002E-3</v>
      </c>
      <c r="AK71" s="48">
        <v>8.0000000000000002E-3</v>
      </c>
      <c r="AL71" s="49">
        <v>7.4999999999999997E-3</v>
      </c>
      <c r="AM71" s="49">
        <v>6.9999999999999993E-3</v>
      </c>
      <c r="AN71" s="49">
        <v>6.4999999999999988E-3</v>
      </c>
      <c r="AO71" s="49">
        <v>5.9999999999999984E-3</v>
      </c>
      <c r="AP71" s="49">
        <v>5.4999999999999979E-3</v>
      </c>
      <c r="AQ71" s="49">
        <v>4.9999999999999975E-3</v>
      </c>
      <c r="AR71" s="49">
        <v>4.4999999999999971E-3</v>
      </c>
      <c r="AS71" s="49">
        <v>4.0000000000000001E-3</v>
      </c>
      <c r="AT71" s="49">
        <v>4.0000000000000001E-3</v>
      </c>
      <c r="AU71" s="49">
        <v>4.0000000000000001E-3</v>
      </c>
      <c r="AV71" s="49">
        <v>4.0000000000000001E-3</v>
      </c>
      <c r="AW71" s="49">
        <v>4.0000000000000001E-3</v>
      </c>
      <c r="AX71" s="49">
        <v>4.0000000000000001E-3</v>
      </c>
      <c r="AY71" s="49">
        <v>4.0000000000000001E-3</v>
      </c>
      <c r="AZ71" s="49">
        <v>4.0000000000000001E-3</v>
      </c>
      <c r="BA71" s="49">
        <v>4.0000000000000001E-3</v>
      </c>
      <c r="BB71" s="49">
        <v>4.0000000000000001E-3</v>
      </c>
      <c r="BC71" s="49">
        <v>4.0000000000000001E-3</v>
      </c>
    </row>
    <row r="72" spans="1:55" s="4" customFormat="1" ht="15" x14ac:dyDescent="0.25">
      <c r="A72" s="14"/>
      <c r="B72" s="14" t="s">
        <v>55</v>
      </c>
      <c r="C72" s="24">
        <v>0</v>
      </c>
      <c r="D72" s="24"/>
      <c r="E72" s="46">
        <v>7.0000000000000001E-3</v>
      </c>
      <c r="F72" s="46">
        <v>8.0000000000000002E-3</v>
      </c>
      <c r="G72" s="46">
        <v>8.0000000000000002E-3</v>
      </c>
      <c r="H72" s="46">
        <v>8.9999999999999993E-3</v>
      </c>
      <c r="I72" s="46">
        <v>8.9999999999999993E-3</v>
      </c>
      <c r="J72" s="46">
        <v>8.9999999999999993E-3</v>
      </c>
      <c r="K72" s="46">
        <v>0.01</v>
      </c>
      <c r="L72" s="46">
        <v>1.4999999999999999E-2</v>
      </c>
      <c r="M72" s="46">
        <v>0.02</v>
      </c>
      <c r="N72" s="46">
        <v>0.02</v>
      </c>
      <c r="O72" s="46">
        <v>0.03</v>
      </c>
      <c r="P72" s="46">
        <v>0.03</v>
      </c>
      <c r="Q72" s="46">
        <v>0.03</v>
      </c>
      <c r="R72" s="46">
        <v>0.03</v>
      </c>
      <c r="S72" s="46">
        <v>0.03</v>
      </c>
      <c r="T72" s="46">
        <v>2.3E-2</v>
      </c>
      <c r="U72" s="46">
        <v>1.7000000000000001E-2</v>
      </c>
      <c r="V72" s="46">
        <v>0.01</v>
      </c>
      <c r="W72" s="46">
        <v>8.0000000000000002E-3</v>
      </c>
      <c r="X72" s="46">
        <v>8.0000000000000002E-3</v>
      </c>
      <c r="Y72" s="46">
        <v>8.0000000000000002E-3</v>
      </c>
      <c r="Z72" s="46">
        <v>7.0000000000000001E-3</v>
      </c>
      <c r="AA72" s="46">
        <v>6.0000000000000001E-3</v>
      </c>
      <c r="AB72" s="46">
        <v>7.0000000000000001E-3</v>
      </c>
      <c r="AC72" s="46">
        <v>6.0000000000000001E-3</v>
      </c>
      <c r="AD72" s="46">
        <v>5.0000000000000001E-3</v>
      </c>
      <c r="AE72" s="46">
        <v>6.0000000000000001E-3</v>
      </c>
      <c r="AF72" s="46">
        <v>7.0000000000000001E-3</v>
      </c>
      <c r="AG72" s="46">
        <v>6.0000000000000001E-3</v>
      </c>
      <c r="AH72" s="46">
        <v>6.0000000000000001E-3</v>
      </c>
      <c r="AI72" s="46">
        <v>6.0000000000000001E-3</v>
      </c>
      <c r="AJ72" s="46">
        <v>6.0000000000000001E-3</v>
      </c>
      <c r="AK72" s="46">
        <v>6.0000000000000001E-3</v>
      </c>
      <c r="AL72" s="50">
        <v>7.1250000000000003E-3</v>
      </c>
      <c r="AM72" s="50">
        <v>8.2500000000000004E-3</v>
      </c>
      <c r="AN72" s="50">
        <v>9.3749999999999997E-3</v>
      </c>
      <c r="AO72" s="50">
        <v>1.0499999999999999E-2</v>
      </c>
      <c r="AP72" s="50">
        <v>1.1624999999999998E-2</v>
      </c>
      <c r="AQ72" s="50">
        <v>1.2749999999999997E-2</v>
      </c>
      <c r="AR72" s="50">
        <v>1.3874999999999997E-2</v>
      </c>
      <c r="AS72" s="50">
        <v>1.4999999999999999E-2</v>
      </c>
      <c r="AT72" s="50">
        <v>1.4999999999999999E-2</v>
      </c>
      <c r="AU72" s="50">
        <v>1.4999999999999999E-2</v>
      </c>
      <c r="AV72" s="50">
        <v>1.4999999999999999E-2</v>
      </c>
      <c r="AW72" s="50">
        <v>1.4999999999999999E-2</v>
      </c>
      <c r="AX72" s="50">
        <v>1.4999999999999999E-2</v>
      </c>
      <c r="AY72" s="50">
        <v>1.4999999999999999E-2</v>
      </c>
      <c r="AZ72" s="50">
        <v>1.4999999999999999E-2</v>
      </c>
      <c r="BA72" s="50">
        <v>1.4999999999999999E-2</v>
      </c>
      <c r="BB72" s="50">
        <v>1.4999999999999999E-2</v>
      </c>
      <c r="BC72" s="50">
        <v>1.4999999999999999E-2</v>
      </c>
    </row>
    <row r="73" spans="1:55" customFormat="1" ht="15" x14ac:dyDescent="0.25">
      <c r="A73" s="5" t="s">
        <v>56</v>
      </c>
      <c r="B73" s="5" t="s">
        <v>46</v>
      </c>
      <c r="C73" s="21" t="s">
        <v>27</v>
      </c>
      <c r="D73" s="23"/>
      <c r="E73" s="48">
        <v>0.35499999999999998</v>
      </c>
      <c r="F73" s="48">
        <v>0.34499999999999997</v>
      </c>
      <c r="G73" s="48">
        <v>0.33600000000000002</v>
      </c>
      <c r="H73" s="48">
        <v>0.32700000000000001</v>
      </c>
      <c r="I73" s="48">
        <v>0.318</v>
      </c>
      <c r="J73" s="48">
        <v>0.309</v>
      </c>
      <c r="K73" s="48">
        <v>0.3</v>
      </c>
      <c r="L73" s="48">
        <v>0.3</v>
      </c>
      <c r="M73" s="48">
        <v>0.3</v>
      </c>
      <c r="N73" s="48">
        <v>0.3</v>
      </c>
      <c r="O73" s="48">
        <v>0.18</v>
      </c>
      <c r="P73" s="48">
        <v>0.15</v>
      </c>
      <c r="Q73" s="48">
        <v>0.12</v>
      </c>
      <c r="R73" s="48">
        <v>0.08</v>
      </c>
      <c r="S73" s="48">
        <v>0.06</v>
      </c>
      <c r="T73" s="48">
        <v>7.2999999999999995E-2</v>
      </c>
      <c r="U73" s="48">
        <v>8.5999999999999993E-2</v>
      </c>
      <c r="V73" s="48">
        <v>9.9000000000000005E-2</v>
      </c>
      <c r="W73" s="48">
        <v>8.5999999999999993E-2</v>
      </c>
      <c r="X73" s="48">
        <v>7.2999999999999995E-2</v>
      </c>
      <c r="Y73" s="48">
        <v>7.2999999999999995E-2</v>
      </c>
      <c r="Z73" s="48">
        <v>5.5E-2</v>
      </c>
      <c r="AA73" s="48">
        <v>0.05</v>
      </c>
      <c r="AB73" s="48">
        <v>5.2999999999999999E-2</v>
      </c>
      <c r="AC73" s="48">
        <v>4.3999999999999997E-2</v>
      </c>
      <c r="AD73" s="48">
        <v>3.7999999999999999E-2</v>
      </c>
      <c r="AE73" s="48">
        <v>3.4000000000000002E-2</v>
      </c>
      <c r="AF73" s="48">
        <v>3.2000000000000001E-2</v>
      </c>
      <c r="AG73" s="48">
        <v>2.8000000000000001E-2</v>
      </c>
      <c r="AH73" s="48">
        <v>2.7E-2</v>
      </c>
      <c r="AI73" s="48">
        <v>2.3E-2</v>
      </c>
      <c r="AJ73" s="48">
        <v>2.1000000000000001E-2</v>
      </c>
      <c r="AK73" s="48">
        <v>1.7999999999999999E-2</v>
      </c>
      <c r="AL73" s="49">
        <v>1.575E-2</v>
      </c>
      <c r="AM73" s="49">
        <v>1.35E-2</v>
      </c>
      <c r="AN73" s="49">
        <v>1.125E-2</v>
      </c>
      <c r="AO73" s="49">
        <v>8.9999999999999993E-3</v>
      </c>
      <c r="AP73" s="49">
        <v>6.7499999999999991E-3</v>
      </c>
      <c r="AQ73" s="49">
        <v>4.4999999999999988E-3</v>
      </c>
      <c r="AR73" s="49">
        <v>2.249999999999999E-3</v>
      </c>
      <c r="AS73" s="49">
        <v>0</v>
      </c>
      <c r="AT73" s="49">
        <v>0</v>
      </c>
      <c r="AU73" s="49">
        <v>0</v>
      </c>
      <c r="AV73" s="49">
        <v>0</v>
      </c>
      <c r="AW73" s="49">
        <v>0</v>
      </c>
      <c r="AX73" s="49">
        <v>0</v>
      </c>
      <c r="AY73" s="49">
        <v>0</v>
      </c>
      <c r="AZ73" s="49">
        <v>0</v>
      </c>
      <c r="BA73" s="49">
        <v>0</v>
      </c>
      <c r="BB73" s="49">
        <v>0</v>
      </c>
      <c r="BC73" s="49">
        <v>0</v>
      </c>
    </row>
    <row r="74" spans="1:55" customFormat="1" ht="15" x14ac:dyDescent="0.25">
      <c r="A74" s="5"/>
      <c r="B74" s="5" t="s">
        <v>47</v>
      </c>
      <c r="C74" s="23">
        <v>6</v>
      </c>
      <c r="D74" s="23"/>
      <c r="E74" s="48">
        <v>0.436</v>
      </c>
      <c r="F74" s="48">
        <v>0.434</v>
      </c>
      <c r="G74" s="48">
        <v>0.43099999999999999</v>
      </c>
      <c r="H74" s="48">
        <v>0.42799999999999999</v>
      </c>
      <c r="I74" s="48">
        <v>0.42499999999999999</v>
      </c>
      <c r="J74" s="48">
        <v>0.42299999999999999</v>
      </c>
      <c r="K74" s="48">
        <v>0.42</v>
      </c>
      <c r="L74" s="48">
        <v>0.36</v>
      </c>
      <c r="M74" s="48">
        <v>0.3</v>
      </c>
      <c r="N74" s="48">
        <v>0.3</v>
      </c>
      <c r="O74" s="48">
        <v>0.28000000000000003</v>
      </c>
      <c r="P74" s="48">
        <v>0.25</v>
      </c>
      <c r="Q74" s="48">
        <v>0.23</v>
      </c>
      <c r="R74" s="48">
        <v>0.18</v>
      </c>
      <c r="S74" s="48">
        <v>0.16</v>
      </c>
      <c r="T74" s="48">
        <v>0.125</v>
      </c>
      <c r="U74" s="48">
        <v>0.09</v>
      </c>
      <c r="V74" s="48">
        <v>5.5E-2</v>
      </c>
      <c r="W74" s="48">
        <v>4.2000000000000003E-2</v>
      </c>
      <c r="X74" s="48">
        <v>3.3000000000000002E-2</v>
      </c>
      <c r="Y74" s="48">
        <v>3.3000000000000002E-2</v>
      </c>
      <c r="Z74" s="48">
        <v>2.7E-2</v>
      </c>
      <c r="AA74" s="48">
        <v>2.5000000000000001E-2</v>
      </c>
      <c r="AB74" s="48">
        <v>2.9000000000000001E-2</v>
      </c>
      <c r="AC74" s="48">
        <v>2.4E-2</v>
      </c>
      <c r="AD74" s="48">
        <v>2.1999999999999999E-2</v>
      </c>
      <c r="AE74" s="48">
        <v>0.02</v>
      </c>
      <c r="AF74" s="48">
        <v>1.6E-2</v>
      </c>
      <c r="AG74" s="48">
        <v>1.2999999999999999E-2</v>
      </c>
      <c r="AH74" s="48">
        <v>0.01</v>
      </c>
      <c r="AI74" s="48">
        <v>8.0000000000000002E-3</v>
      </c>
      <c r="AJ74" s="48">
        <v>7.0000000000000001E-3</v>
      </c>
      <c r="AK74" s="48">
        <v>6.0000000000000001E-3</v>
      </c>
      <c r="AL74" s="49">
        <v>5.2500000000000003E-3</v>
      </c>
      <c r="AM74" s="49">
        <v>4.5000000000000005E-3</v>
      </c>
      <c r="AN74" s="49">
        <v>3.7500000000000007E-3</v>
      </c>
      <c r="AO74" s="49">
        <v>3.0000000000000009E-3</v>
      </c>
      <c r="AP74" s="49">
        <v>2.2500000000000011E-3</v>
      </c>
      <c r="AQ74" s="49">
        <v>1.5000000000000011E-3</v>
      </c>
      <c r="AR74" s="49">
        <v>7.500000000000011E-4</v>
      </c>
      <c r="AS74" s="49">
        <v>0</v>
      </c>
      <c r="AT74" s="49">
        <v>0</v>
      </c>
      <c r="AU74" s="49">
        <v>0</v>
      </c>
      <c r="AV74" s="49">
        <v>0</v>
      </c>
      <c r="AW74" s="49">
        <v>0</v>
      </c>
      <c r="AX74" s="49">
        <v>0</v>
      </c>
      <c r="AY74" s="49">
        <v>0</v>
      </c>
      <c r="AZ74" s="49">
        <v>0</v>
      </c>
      <c r="BA74" s="49">
        <v>0</v>
      </c>
      <c r="BB74" s="49">
        <v>0</v>
      </c>
      <c r="BC74" s="49">
        <v>0</v>
      </c>
    </row>
    <row r="75" spans="1:55" customFormat="1" ht="15" x14ac:dyDescent="0.25">
      <c r="A75" s="5"/>
      <c r="B75" s="5" t="s">
        <v>49</v>
      </c>
      <c r="C75" s="23">
        <v>0</v>
      </c>
      <c r="D75" s="23"/>
      <c r="E75" s="48">
        <v>3.5999999999999997E-2</v>
      </c>
      <c r="F75" s="48">
        <v>3.5000000000000003E-2</v>
      </c>
      <c r="G75" s="48">
        <v>3.4000000000000002E-2</v>
      </c>
      <c r="H75" s="48">
        <v>3.3000000000000002E-2</v>
      </c>
      <c r="I75" s="48">
        <v>3.2000000000000001E-2</v>
      </c>
      <c r="J75" s="48">
        <v>3.1E-2</v>
      </c>
      <c r="K75" s="48">
        <v>0.03</v>
      </c>
      <c r="L75" s="48">
        <v>0.03</v>
      </c>
      <c r="M75" s="48">
        <v>0.03</v>
      </c>
      <c r="N75" s="48">
        <v>0.03</v>
      </c>
      <c r="O75" s="48">
        <v>0.06</v>
      </c>
      <c r="P75" s="48">
        <v>0.09</v>
      </c>
      <c r="Q75" s="48">
        <v>0.11</v>
      </c>
      <c r="R75" s="48">
        <v>0.16</v>
      </c>
      <c r="S75" s="48">
        <v>0.17</v>
      </c>
      <c r="T75" s="48">
        <v>0.159</v>
      </c>
      <c r="U75" s="48">
        <v>0.14699999999999999</v>
      </c>
      <c r="V75" s="48">
        <v>0.13600000000000001</v>
      </c>
      <c r="W75" s="48">
        <v>0.152</v>
      </c>
      <c r="X75" s="48">
        <v>0.157</v>
      </c>
      <c r="Y75" s="48">
        <v>0.157</v>
      </c>
      <c r="Z75" s="48">
        <v>0.17</v>
      </c>
      <c r="AA75" s="48">
        <v>0.16700000000000001</v>
      </c>
      <c r="AB75" s="48">
        <v>0.16700000000000001</v>
      </c>
      <c r="AC75" s="48">
        <v>0.16800000000000001</v>
      </c>
      <c r="AD75" s="48">
        <v>0.17699999999999999</v>
      </c>
      <c r="AE75" s="48">
        <v>0.16900000000000001</v>
      </c>
      <c r="AF75" s="48">
        <v>0.18099999999999999</v>
      </c>
      <c r="AG75" s="48">
        <v>0.18099999999999999</v>
      </c>
      <c r="AH75" s="48">
        <v>0.188</v>
      </c>
      <c r="AI75" s="48">
        <v>0.189</v>
      </c>
      <c r="AJ75" s="48">
        <v>0.184</v>
      </c>
      <c r="AK75" s="48">
        <v>0.192</v>
      </c>
      <c r="AL75" s="49">
        <v>0.18049999999999999</v>
      </c>
      <c r="AM75" s="49">
        <v>0.16899999999999998</v>
      </c>
      <c r="AN75" s="49">
        <v>0.15749999999999997</v>
      </c>
      <c r="AO75" s="49">
        <v>0.14599999999999996</v>
      </c>
      <c r="AP75" s="49">
        <v>0.13449999999999995</v>
      </c>
      <c r="AQ75" s="49">
        <v>0.12299999999999996</v>
      </c>
      <c r="AR75" s="49">
        <v>0.11149999999999996</v>
      </c>
      <c r="AS75" s="49">
        <v>0.1</v>
      </c>
      <c r="AT75" s="49">
        <v>9.1999999999999998E-2</v>
      </c>
      <c r="AU75" s="49">
        <v>8.3999999999999991E-2</v>
      </c>
      <c r="AV75" s="49">
        <v>7.5999999999999984E-2</v>
      </c>
      <c r="AW75" s="49">
        <v>6.7999999999999977E-2</v>
      </c>
      <c r="AX75" s="49">
        <v>5.9999999999999977E-2</v>
      </c>
      <c r="AY75" s="49">
        <v>5.1999999999999977E-2</v>
      </c>
      <c r="AZ75" s="49">
        <v>4.3999999999999977E-2</v>
      </c>
      <c r="BA75" s="49">
        <v>3.5999999999999976E-2</v>
      </c>
      <c r="BB75" s="49">
        <v>2.7999999999999976E-2</v>
      </c>
      <c r="BC75" s="49">
        <v>0.02</v>
      </c>
    </row>
    <row r="76" spans="1:55" customFormat="1" ht="15" x14ac:dyDescent="0.25">
      <c r="A76" s="5"/>
      <c r="B76" s="5" t="s">
        <v>136</v>
      </c>
      <c r="C76" s="23" t="s">
        <v>143</v>
      </c>
      <c r="D76" s="23"/>
      <c r="E76" s="48">
        <v>0.13100000000000001</v>
      </c>
      <c r="F76" s="48">
        <v>0.13900000000000001</v>
      </c>
      <c r="G76" s="48">
        <v>0.14699999999999999</v>
      </c>
      <c r="H76" s="48">
        <v>0.155</v>
      </c>
      <c r="I76" s="48">
        <v>0.16400000000000001</v>
      </c>
      <c r="J76" s="48">
        <v>0.17199999999999999</v>
      </c>
      <c r="K76" s="48">
        <v>0.18</v>
      </c>
      <c r="L76" s="48">
        <v>0.21</v>
      </c>
      <c r="M76" s="48">
        <v>0.24</v>
      </c>
      <c r="N76" s="48">
        <v>0.24</v>
      </c>
      <c r="O76" s="48">
        <v>0.34</v>
      </c>
      <c r="P76" s="48">
        <v>0.36</v>
      </c>
      <c r="Q76" s="48">
        <v>0.39</v>
      </c>
      <c r="R76" s="48">
        <v>0.42</v>
      </c>
      <c r="S76" s="48">
        <v>0.44</v>
      </c>
      <c r="T76" s="48">
        <v>0.40699999999999997</v>
      </c>
      <c r="U76" s="48">
        <v>0.375</v>
      </c>
      <c r="V76" s="48">
        <v>0.34200000000000003</v>
      </c>
      <c r="W76" s="48">
        <v>0.36099999999999999</v>
      </c>
      <c r="X76" s="48">
        <v>0.374</v>
      </c>
      <c r="Y76" s="48">
        <v>0.374</v>
      </c>
      <c r="Z76" s="48">
        <v>0.39800000000000002</v>
      </c>
      <c r="AA76" s="48">
        <v>0.40200000000000002</v>
      </c>
      <c r="AB76" s="48">
        <v>0.40200000000000002</v>
      </c>
      <c r="AC76" s="48">
        <v>0.38900000000000001</v>
      </c>
      <c r="AD76" s="48">
        <v>0.375</v>
      </c>
      <c r="AE76" s="48">
        <v>0.38400000000000001</v>
      </c>
      <c r="AF76" s="48">
        <v>0.36399999999999999</v>
      </c>
      <c r="AG76" s="48">
        <v>0.35799999999999998</v>
      </c>
      <c r="AH76" s="48">
        <v>0.32800000000000001</v>
      </c>
      <c r="AI76" s="48">
        <v>0.33400000000000002</v>
      </c>
      <c r="AJ76" s="48">
        <v>0.33900000000000002</v>
      </c>
      <c r="AK76" s="48">
        <v>0.32</v>
      </c>
      <c r="AL76" s="49">
        <v>0.3125</v>
      </c>
      <c r="AM76" s="49">
        <v>0.30499999999999999</v>
      </c>
      <c r="AN76" s="49">
        <v>0.29749999999999999</v>
      </c>
      <c r="AO76" s="49">
        <v>0.28999999999999998</v>
      </c>
      <c r="AP76" s="49">
        <v>0.28249999999999997</v>
      </c>
      <c r="AQ76" s="49">
        <v>0.27499999999999997</v>
      </c>
      <c r="AR76" s="49">
        <v>0.26749999999999996</v>
      </c>
      <c r="AS76" s="49">
        <v>0.26</v>
      </c>
      <c r="AT76" s="49">
        <v>0.26</v>
      </c>
      <c r="AU76" s="49">
        <v>0.26</v>
      </c>
      <c r="AV76" s="49">
        <v>0.26</v>
      </c>
      <c r="AW76" s="49">
        <v>0.26</v>
      </c>
      <c r="AX76" s="49">
        <v>0.26</v>
      </c>
      <c r="AY76" s="49">
        <v>0.26</v>
      </c>
      <c r="AZ76" s="49">
        <v>0.26</v>
      </c>
      <c r="BA76" s="49">
        <v>0.26</v>
      </c>
      <c r="BB76" s="49">
        <v>0.26</v>
      </c>
      <c r="BC76" s="49">
        <v>0.26</v>
      </c>
    </row>
    <row r="77" spans="1:55" customFormat="1" ht="15" x14ac:dyDescent="0.25">
      <c r="A77" s="5"/>
      <c r="B77" s="5" t="s">
        <v>50</v>
      </c>
      <c r="C77" s="23">
        <v>0</v>
      </c>
      <c r="D77" s="23"/>
      <c r="E77" s="48">
        <v>0.01</v>
      </c>
      <c r="F77" s="48">
        <v>0.01</v>
      </c>
      <c r="G77" s="48">
        <v>0.01</v>
      </c>
      <c r="H77" s="48">
        <v>0.01</v>
      </c>
      <c r="I77" s="48">
        <v>0.01</v>
      </c>
      <c r="J77" s="48">
        <v>0.01</v>
      </c>
      <c r="K77" s="48">
        <v>0.01</v>
      </c>
      <c r="L77" s="48">
        <v>0.02</v>
      </c>
      <c r="M77" s="48">
        <v>0.03</v>
      </c>
      <c r="N77" s="48">
        <v>0.03</v>
      </c>
      <c r="O77" s="48">
        <v>0.03</v>
      </c>
      <c r="P77" s="48">
        <v>0.04</v>
      </c>
      <c r="Q77" s="48">
        <v>0.04</v>
      </c>
      <c r="R77" s="48">
        <v>0.05</v>
      </c>
      <c r="S77" s="48">
        <v>0.06</v>
      </c>
      <c r="T77" s="48">
        <v>0.09</v>
      </c>
      <c r="U77" s="48">
        <v>0.12</v>
      </c>
      <c r="V77" s="48">
        <v>0.15</v>
      </c>
      <c r="W77" s="48">
        <v>0.14799999999999999</v>
      </c>
      <c r="X77" s="48">
        <v>0.155</v>
      </c>
      <c r="Y77" s="48">
        <v>0.155</v>
      </c>
      <c r="Z77" s="48">
        <v>0.15</v>
      </c>
      <c r="AA77" s="48">
        <v>0.153</v>
      </c>
      <c r="AB77" s="48">
        <v>0.13400000000000001</v>
      </c>
      <c r="AC77" s="48">
        <v>0.16600000000000001</v>
      </c>
      <c r="AD77" s="48">
        <v>0.17699999999999999</v>
      </c>
      <c r="AE77" s="48">
        <v>0.17799999999999999</v>
      </c>
      <c r="AF77" s="48">
        <v>0.189</v>
      </c>
      <c r="AG77" s="48">
        <v>0.188</v>
      </c>
      <c r="AH77" s="48">
        <v>0.20100000000000001</v>
      </c>
      <c r="AI77" s="48">
        <v>0.19600000000000001</v>
      </c>
      <c r="AJ77" s="48">
        <v>0.20100000000000001</v>
      </c>
      <c r="AK77" s="48">
        <v>0.20699999999999999</v>
      </c>
      <c r="AL77" s="49">
        <v>0.199875</v>
      </c>
      <c r="AM77" s="49">
        <v>0.19275</v>
      </c>
      <c r="AN77" s="49">
        <v>0.18562500000000001</v>
      </c>
      <c r="AO77" s="49">
        <v>0.17850000000000002</v>
      </c>
      <c r="AP77" s="49">
        <v>0.17137500000000003</v>
      </c>
      <c r="AQ77" s="49">
        <v>0.16425000000000003</v>
      </c>
      <c r="AR77" s="49">
        <v>0.15712500000000004</v>
      </c>
      <c r="AS77" s="49">
        <v>0.15</v>
      </c>
      <c r="AT77" s="49">
        <v>0.15</v>
      </c>
      <c r="AU77" s="49">
        <v>0.15</v>
      </c>
      <c r="AV77" s="49">
        <v>0.15</v>
      </c>
      <c r="AW77" s="49">
        <v>0.15</v>
      </c>
      <c r="AX77" s="49">
        <v>0.15</v>
      </c>
      <c r="AY77" s="49">
        <v>0.15</v>
      </c>
      <c r="AZ77" s="49">
        <v>0.15</v>
      </c>
      <c r="BA77" s="49">
        <v>0.15</v>
      </c>
      <c r="BB77" s="49">
        <v>0.15</v>
      </c>
      <c r="BC77" s="49">
        <v>0.15</v>
      </c>
    </row>
    <row r="78" spans="1:55" customFormat="1" ht="15" x14ac:dyDescent="0.25">
      <c r="A78" s="5"/>
      <c r="B78" s="5" t="s">
        <v>51</v>
      </c>
      <c r="C78" s="23">
        <v>4</v>
      </c>
      <c r="D78" s="23"/>
      <c r="E78" s="48">
        <v>0</v>
      </c>
      <c r="F78" s="48">
        <v>0</v>
      </c>
      <c r="G78" s="48">
        <v>0</v>
      </c>
      <c r="H78" s="48">
        <v>0</v>
      </c>
      <c r="I78" s="48">
        <v>0</v>
      </c>
      <c r="J78" s="48">
        <v>0</v>
      </c>
      <c r="K78" s="48">
        <v>0</v>
      </c>
      <c r="L78" s="48">
        <v>0</v>
      </c>
      <c r="M78" s="48">
        <v>0</v>
      </c>
      <c r="N78" s="48">
        <v>0</v>
      </c>
      <c r="O78" s="48">
        <v>0</v>
      </c>
      <c r="P78" s="48">
        <v>0</v>
      </c>
      <c r="Q78" s="48">
        <v>0</v>
      </c>
      <c r="R78" s="48">
        <v>0</v>
      </c>
      <c r="S78" s="48">
        <v>0</v>
      </c>
      <c r="T78" s="48">
        <v>0</v>
      </c>
      <c r="U78" s="48">
        <v>0</v>
      </c>
      <c r="V78" s="48">
        <v>1E-3</v>
      </c>
      <c r="W78" s="48">
        <v>0.01</v>
      </c>
      <c r="X78" s="48">
        <v>2.4E-2</v>
      </c>
      <c r="Y78" s="48">
        <v>2.4E-2</v>
      </c>
      <c r="Z78" s="48">
        <v>0.03</v>
      </c>
      <c r="AA78" s="48">
        <v>3.9E-2</v>
      </c>
      <c r="AB78" s="48">
        <v>5.7000000000000002E-2</v>
      </c>
      <c r="AC78" s="48">
        <v>4.2999999999999997E-2</v>
      </c>
      <c r="AD78" s="48">
        <v>4.1000000000000002E-2</v>
      </c>
      <c r="AE78" s="48">
        <v>3.6999999999999998E-2</v>
      </c>
      <c r="AF78" s="48">
        <v>3.2000000000000001E-2</v>
      </c>
      <c r="AG78" s="48">
        <v>5.3999999999999999E-2</v>
      </c>
      <c r="AH78" s="48">
        <v>5.8999999999999997E-2</v>
      </c>
      <c r="AI78" s="48">
        <v>5.7000000000000002E-2</v>
      </c>
      <c r="AJ78" s="48">
        <v>6.2E-2</v>
      </c>
      <c r="AK78" s="48">
        <v>7.0999999999999994E-2</v>
      </c>
      <c r="AL78" s="49">
        <v>0.11249999999999999</v>
      </c>
      <c r="AM78" s="49">
        <v>0.154</v>
      </c>
      <c r="AN78" s="49">
        <v>0.19550000000000001</v>
      </c>
      <c r="AO78" s="49">
        <v>0.23700000000000002</v>
      </c>
      <c r="AP78" s="49">
        <v>0.27850000000000003</v>
      </c>
      <c r="AQ78" s="49">
        <v>0.32</v>
      </c>
      <c r="AR78" s="49">
        <v>0.36149999999999999</v>
      </c>
      <c r="AS78" s="49">
        <v>0.40300000000000002</v>
      </c>
      <c r="AT78" s="49">
        <v>0.41100000000000003</v>
      </c>
      <c r="AU78" s="49">
        <v>0.41900000000000004</v>
      </c>
      <c r="AV78" s="49">
        <v>0.42700000000000005</v>
      </c>
      <c r="AW78" s="49">
        <v>0.43500000000000005</v>
      </c>
      <c r="AX78" s="49">
        <v>0.44300000000000006</v>
      </c>
      <c r="AY78" s="49">
        <v>0.45100000000000007</v>
      </c>
      <c r="AZ78" s="49">
        <v>0.45900000000000007</v>
      </c>
      <c r="BA78" s="49">
        <v>0.46700000000000008</v>
      </c>
      <c r="BB78" s="49">
        <v>0.47500000000000009</v>
      </c>
      <c r="BC78" s="49">
        <v>0.48299999999999998</v>
      </c>
    </row>
    <row r="79" spans="1:55" customFormat="1" ht="15" x14ac:dyDescent="0.25">
      <c r="A79" s="5"/>
      <c r="B79" s="5" t="s">
        <v>44</v>
      </c>
      <c r="C79" s="21" t="s">
        <v>27</v>
      </c>
      <c r="D79" s="23"/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8">
        <v>0</v>
      </c>
      <c r="R79" s="48">
        <v>0</v>
      </c>
      <c r="S79" s="48">
        <v>0</v>
      </c>
      <c r="T79" s="48">
        <v>1.2999999999999999E-2</v>
      </c>
      <c r="U79" s="48">
        <v>2.7E-2</v>
      </c>
      <c r="V79" s="48">
        <v>0.04</v>
      </c>
      <c r="W79" s="48">
        <v>3.6999999999999998E-2</v>
      </c>
      <c r="X79" s="48">
        <v>3.5999999999999997E-2</v>
      </c>
      <c r="Y79" s="48">
        <v>3.5999999999999997E-2</v>
      </c>
      <c r="Z79" s="48">
        <v>3.5999999999999997E-2</v>
      </c>
      <c r="AA79" s="48">
        <v>3.7999999999999999E-2</v>
      </c>
      <c r="AB79" s="48">
        <v>3.6999999999999998E-2</v>
      </c>
      <c r="AC79" s="48">
        <v>4.2000000000000003E-2</v>
      </c>
      <c r="AD79" s="48">
        <v>4.2999999999999997E-2</v>
      </c>
      <c r="AE79" s="48">
        <v>4.7E-2</v>
      </c>
      <c r="AF79" s="48">
        <v>5.7000000000000002E-2</v>
      </c>
      <c r="AG79" s="48">
        <v>5.8999999999999997E-2</v>
      </c>
      <c r="AH79" s="48">
        <v>6.6000000000000003E-2</v>
      </c>
      <c r="AI79" s="48">
        <v>7.9000000000000001E-2</v>
      </c>
      <c r="AJ79" s="48">
        <v>7.3999999999999996E-2</v>
      </c>
      <c r="AK79" s="48">
        <v>8.3000000000000004E-2</v>
      </c>
      <c r="AL79" s="49">
        <v>8.0125000000000002E-2</v>
      </c>
      <c r="AM79" s="49">
        <v>7.7249999999999999E-2</v>
      </c>
      <c r="AN79" s="49">
        <v>7.4374999999999997E-2</v>
      </c>
      <c r="AO79" s="49">
        <v>7.1499999999999994E-2</v>
      </c>
      <c r="AP79" s="49">
        <v>6.8624999999999992E-2</v>
      </c>
      <c r="AQ79" s="49">
        <v>6.5749999999999989E-2</v>
      </c>
      <c r="AR79" s="49">
        <v>6.2874999999999986E-2</v>
      </c>
      <c r="AS79" s="49">
        <v>0.06</v>
      </c>
      <c r="AT79" s="49">
        <v>0.06</v>
      </c>
      <c r="AU79" s="49">
        <v>0.06</v>
      </c>
      <c r="AV79" s="49">
        <v>0.06</v>
      </c>
      <c r="AW79" s="49">
        <v>0.06</v>
      </c>
      <c r="AX79" s="49">
        <v>0.06</v>
      </c>
      <c r="AY79" s="49">
        <v>0.06</v>
      </c>
      <c r="AZ79" s="49">
        <v>0.06</v>
      </c>
      <c r="BA79" s="49">
        <v>0.06</v>
      </c>
      <c r="BB79" s="49">
        <v>0.06</v>
      </c>
      <c r="BC79" s="49">
        <v>0.06</v>
      </c>
    </row>
    <row r="80" spans="1:55" customFormat="1" ht="15" x14ac:dyDescent="0.25">
      <c r="A80" s="5"/>
      <c r="B80" s="5" t="s">
        <v>53</v>
      </c>
      <c r="C80" s="23">
        <v>30</v>
      </c>
      <c r="D80" s="23"/>
      <c r="E80" s="48">
        <v>2.5000000000000001E-2</v>
      </c>
      <c r="F80" s="48">
        <v>2.9000000000000001E-2</v>
      </c>
      <c r="G80" s="48">
        <v>3.4000000000000002E-2</v>
      </c>
      <c r="H80" s="48">
        <v>3.7999999999999999E-2</v>
      </c>
      <c r="I80" s="48">
        <v>4.2000000000000003E-2</v>
      </c>
      <c r="J80" s="48">
        <v>4.5999999999999999E-2</v>
      </c>
      <c r="K80" s="48">
        <v>0.05</v>
      </c>
      <c r="L80" s="48">
        <v>6.25E-2</v>
      </c>
      <c r="M80" s="48">
        <v>7.4999999999999997E-2</v>
      </c>
      <c r="N80" s="48">
        <v>7.4999999999999997E-2</v>
      </c>
      <c r="O80" s="48">
        <v>7.0000000000000007E-2</v>
      </c>
      <c r="P80" s="48">
        <v>7.0000000000000007E-2</v>
      </c>
      <c r="Q80" s="48">
        <v>7.0000000000000007E-2</v>
      </c>
      <c r="R80" s="48">
        <v>7.0000000000000007E-2</v>
      </c>
      <c r="S80" s="48">
        <v>7.0000000000000007E-2</v>
      </c>
      <c r="T80" s="48">
        <v>7.2999999999999995E-2</v>
      </c>
      <c r="U80" s="48">
        <v>7.4999999999999997E-2</v>
      </c>
      <c r="V80" s="48">
        <v>7.8E-2</v>
      </c>
      <c r="W80" s="48">
        <v>7.1999999999999995E-2</v>
      </c>
      <c r="X80" s="48">
        <v>6.0999999999999999E-2</v>
      </c>
      <c r="Y80" s="48">
        <v>6.0999999999999999E-2</v>
      </c>
      <c r="Z80" s="48">
        <v>5.5E-2</v>
      </c>
      <c r="AA80" s="48">
        <v>5.3999999999999999E-2</v>
      </c>
      <c r="AB80" s="48">
        <v>3.9E-2</v>
      </c>
      <c r="AC80" s="48">
        <v>5.3999999999999999E-2</v>
      </c>
      <c r="AD80" s="48">
        <v>5.8999999999999997E-2</v>
      </c>
      <c r="AE80" s="48">
        <v>6.2E-2</v>
      </c>
      <c r="AF80" s="48">
        <v>6.3E-2</v>
      </c>
      <c r="AG80" s="48">
        <v>5.6000000000000001E-2</v>
      </c>
      <c r="AH80" s="48">
        <v>5.7000000000000002E-2</v>
      </c>
      <c r="AI80" s="48">
        <v>5.5E-2</v>
      </c>
      <c r="AJ80" s="48">
        <v>5.5E-2</v>
      </c>
      <c r="AK80" s="48">
        <v>5.1999999999999998E-2</v>
      </c>
      <c r="AL80" s="49">
        <v>4.65E-2</v>
      </c>
      <c r="AM80" s="49">
        <v>4.1000000000000002E-2</v>
      </c>
      <c r="AN80" s="49">
        <v>3.5500000000000004E-2</v>
      </c>
      <c r="AO80" s="49">
        <v>3.0000000000000006E-2</v>
      </c>
      <c r="AP80" s="49">
        <v>2.4500000000000008E-2</v>
      </c>
      <c r="AQ80" s="49">
        <v>1.900000000000001E-2</v>
      </c>
      <c r="AR80" s="49">
        <v>1.350000000000001E-2</v>
      </c>
      <c r="AS80" s="49">
        <v>8.0000000000000002E-3</v>
      </c>
      <c r="AT80" s="49">
        <v>8.0000000000000002E-3</v>
      </c>
      <c r="AU80" s="49">
        <v>8.0000000000000002E-3</v>
      </c>
      <c r="AV80" s="49">
        <v>8.0000000000000002E-3</v>
      </c>
      <c r="AW80" s="49">
        <v>8.0000000000000002E-3</v>
      </c>
      <c r="AX80" s="49">
        <v>8.0000000000000002E-3</v>
      </c>
      <c r="AY80" s="49">
        <v>8.0000000000000002E-3</v>
      </c>
      <c r="AZ80" s="49">
        <v>8.0000000000000002E-3</v>
      </c>
      <c r="BA80" s="49">
        <v>8.0000000000000002E-3</v>
      </c>
      <c r="BB80" s="49">
        <v>8.0000000000000002E-3</v>
      </c>
      <c r="BC80" s="49">
        <v>8.0000000000000002E-3</v>
      </c>
    </row>
    <row r="81" spans="1:55" customFormat="1" ht="15" x14ac:dyDescent="0.25">
      <c r="A81" s="5"/>
      <c r="B81" s="5" t="s">
        <v>54</v>
      </c>
      <c r="C81" s="23">
        <v>0</v>
      </c>
      <c r="D81" s="23"/>
      <c r="E81" s="48">
        <v>0</v>
      </c>
      <c r="F81" s="48">
        <v>0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2.5000000000000001E-3</v>
      </c>
      <c r="M81" s="48">
        <v>5.0000000000000001E-3</v>
      </c>
      <c r="N81" s="48">
        <v>5.0000000000000001E-3</v>
      </c>
      <c r="O81" s="48">
        <v>0.01</v>
      </c>
      <c r="P81" s="48">
        <v>0.01</v>
      </c>
      <c r="Q81" s="48">
        <v>0.01</v>
      </c>
      <c r="R81" s="48">
        <v>0.01</v>
      </c>
      <c r="S81" s="48">
        <v>0.01</v>
      </c>
      <c r="T81" s="48">
        <v>2.5000000000000001E-2</v>
      </c>
      <c r="U81" s="48">
        <v>3.9E-2</v>
      </c>
      <c r="V81" s="48">
        <v>5.2999999999999999E-2</v>
      </c>
      <c r="W81" s="48">
        <v>5.0999999999999997E-2</v>
      </c>
      <c r="X81" s="48">
        <v>0.05</v>
      </c>
      <c r="Y81" s="48">
        <v>0.05</v>
      </c>
      <c r="Z81" s="48">
        <v>4.7E-2</v>
      </c>
      <c r="AA81" s="48">
        <v>4.2999999999999997E-2</v>
      </c>
      <c r="AB81" s="48">
        <v>3.9E-2</v>
      </c>
      <c r="AC81" s="48">
        <v>0.04</v>
      </c>
      <c r="AD81" s="48">
        <v>4.1000000000000002E-2</v>
      </c>
      <c r="AE81" s="48">
        <v>3.9E-2</v>
      </c>
      <c r="AF81" s="48">
        <v>0.04</v>
      </c>
      <c r="AG81" s="48">
        <v>3.9E-2</v>
      </c>
      <c r="AH81" s="48">
        <v>4.2000000000000003E-2</v>
      </c>
      <c r="AI81" s="48">
        <v>3.5999999999999997E-2</v>
      </c>
      <c r="AJ81" s="48">
        <v>3.4000000000000002E-2</v>
      </c>
      <c r="AK81" s="48">
        <v>3.5999999999999997E-2</v>
      </c>
      <c r="AL81" s="49">
        <v>3.2000000000000001E-2</v>
      </c>
      <c r="AM81" s="49">
        <v>2.8000000000000001E-2</v>
      </c>
      <c r="AN81" s="49">
        <v>2.4E-2</v>
      </c>
      <c r="AO81" s="49">
        <v>0.02</v>
      </c>
      <c r="AP81" s="49">
        <v>1.6E-2</v>
      </c>
      <c r="AQ81" s="49">
        <v>1.2E-2</v>
      </c>
      <c r="AR81" s="49">
        <v>8.0000000000000002E-3</v>
      </c>
      <c r="AS81" s="49">
        <v>4.0000000000000001E-3</v>
      </c>
      <c r="AT81" s="49">
        <v>4.0000000000000001E-3</v>
      </c>
      <c r="AU81" s="49">
        <v>4.0000000000000001E-3</v>
      </c>
      <c r="AV81" s="49">
        <v>4.0000000000000001E-3</v>
      </c>
      <c r="AW81" s="49">
        <v>4.0000000000000001E-3</v>
      </c>
      <c r="AX81" s="49">
        <v>4.0000000000000001E-3</v>
      </c>
      <c r="AY81" s="49">
        <v>4.0000000000000001E-3</v>
      </c>
      <c r="AZ81" s="49">
        <v>4.0000000000000001E-3</v>
      </c>
      <c r="BA81" s="49">
        <v>4.0000000000000001E-3</v>
      </c>
      <c r="BB81" s="49">
        <v>4.0000000000000001E-3</v>
      </c>
      <c r="BC81" s="49">
        <v>4.0000000000000001E-3</v>
      </c>
    </row>
    <row r="82" spans="1:55" customFormat="1" ht="15" x14ac:dyDescent="0.25">
      <c r="A82" s="14"/>
      <c r="B82" s="14" t="s">
        <v>55</v>
      </c>
      <c r="C82" s="24">
        <v>0</v>
      </c>
      <c r="D82" s="23"/>
      <c r="E82" s="46">
        <v>7.0000000000000001E-3</v>
      </c>
      <c r="F82" s="46">
        <v>8.0000000000000002E-3</v>
      </c>
      <c r="G82" s="46">
        <v>8.0000000000000002E-3</v>
      </c>
      <c r="H82" s="46">
        <v>8.9999999999999993E-3</v>
      </c>
      <c r="I82" s="46">
        <v>8.9999999999999993E-3</v>
      </c>
      <c r="J82" s="46">
        <v>8.9999999999999993E-3</v>
      </c>
      <c r="K82" s="46">
        <v>0.01</v>
      </c>
      <c r="L82" s="46">
        <v>1.4999999999999999E-2</v>
      </c>
      <c r="M82" s="46">
        <v>0.02</v>
      </c>
      <c r="N82" s="46">
        <v>0.02</v>
      </c>
      <c r="O82" s="46">
        <v>0.03</v>
      </c>
      <c r="P82" s="46">
        <v>0.03</v>
      </c>
      <c r="Q82" s="46">
        <v>0.03</v>
      </c>
      <c r="R82" s="46">
        <v>0.03</v>
      </c>
      <c r="S82" s="46">
        <v>0.03</v>
      </c>
      <c r="T82" s="46">
        <v>3.5000000000000003E-2</v>
      </c>
      <c r="U82" s="46">
        <v>4.1000000000000002E-2</v>
      </c>
      <c r="V82" s="46">
        <v>4.5999999999999999E-2</v>
      </c>
      <c r="W82" s="46">
        <v>4.1000000000000002E-2</v>
      </c>
      <c r="X82" s="46">
        <v>3.6999999999999998E-2</v>
      </c>
      <c r="Y82" s="46">
        <v>3.6999999999999998E-2</v>
      </c>
      <c r="Z82" s="46">
        <v>3.2000000000000001E-2</v>
      </c>
      <c r="AA82" s="46">
        <v>2.9000000000000001E-2</v>
      </c>
      <c r="AB82" s="46">
        <v>4.2999999999999997E-2</v>
      </c>
      <c r="AC82" s="46">
        <v>0.03</v>
      </c>
      <c r="AD82" s="46">
        <v>2.7E-2</v>
      </c>
      <c r="AE82" s="46">
        <v>0.03</v>
      </c>
      <c r="AF82" s="46">
        <v>2.5999999999999999E-2</v>
      </c>
      <c r="AG82" s="46">
        <v>2.4E-2</v>
      </c>
      <c r="AH82" s="46">
        <v>2.1999999999999999E-2</v>
      </c>
      <c r="AI82" s="46">
        <v>2.3E-2</v>
      </c>
      <c r="AJ82" s="46">
        <v>2.3E-2</v>
      </c>
      <c r="AK82" s="46">
        <v>1.4999999999999999E-2</v>
      </c>
      <c r="AL82" s="50">
        <v>1.4999999999999999E-2</v>
      </c>
      <c r="AM82" s="50">
        <v>1.4999999999999999E-2</v>
      </c>
      <c r="AN82" s="50">
        <v>1.4999999999999999E-2</v>
      </c>
      <c r="AO82" s="50">
        <v>1.4999999999999999E-2</v>
      </c>
      <c r="AP82" s="50">
        <v>1.4999999999999999E-2</v>
      </c>
      <c r="AQ82" s="50">
        <v>1.4999999999999999E-2</v>
      </c>
      <c r="AR82" s="50">
        <v>1.4999999999999999E-2</v>
      </c>
      <c r="AS82" s="50">
        <v>1.4999999999999999E-2</v>
      </c>
      <c r="AT82" s="50">
        <v>1.4999999999999999E-2</v>
      </c>
      <c r="AU82" s="50">
        <v>1.4999999999999999E-2</v>
      </c>
      <c r="AV82" s="50">
        <v>1.4999999999999999E-2</v>
      </c>
      <c r="AW82" s="50">
        <v>1.4999999999999999E-2</v>
      </c>
      <c r="AX82" s="50">
        <v>1.4999999999999999E-2</v>
      </c>
      <c r="AY82" s="50">
        <v>1.4999999999999999E-2</v>
      </c>
      <c r="AZ82" s="50">
        <v>1.4999999999999999E-2</v>
      </c>
      <c r="BA82" s="50">
        <v>1.4999999999999999E-2</v>
      </c>
      <c r="BB82" s="50">
        <v>1.4999999999999999E-2</v>
      </c>
      <c r="BC82" s="50">
        <v>1.4999999999999999E-2</v>
      </c>
    </row>
    <row r="83" spans="1:55" customFormat="1" ht="15" x14ac:dyDescent="0.25">
      <c r="A83" s="5" t="s">
        <v>271</v>
      </c>
      <c r="B83" s="5" t="s">
        <v>46</v>
      </c>
      <c r="C83" s="25" t="s">
        <v>27</v>
      </c>
      <c r="D83" s="2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8"/>
      <c r="AK83" s="48"/>
      <c r="AL83" s="49">
        <v>8.7500000000000008E-3</v>
      </c>
      <c r="AM83" s="49">
        <v>7.5000000000000006E-3</v>
      </c>
      <c r="AN83" s="49">
        <v>6.2500000000000003E-3</v>
      </c>
      <c r="AO83" s="49">
        <v>5.0000000000000001E-3</v>
      </c>
      <c r="AP83" s="49">
        <v>3.7499999999999999E-3</v>
      </c>
      <c r="AQ83" s="49">
        <v>2.4999999999999996E-3</v>
      </c>
      <c r="AR83" s="49">
        <v>1.2499999999999996E-3</v>
      </c>
      <c r="AS83" s="49">
        <v>0</v>
      </c>
      <c r="AT83" s="49">
        <v>0</v>
      </c>
      <c r="AU83" s="49">
        <v>0</v>
      </c>
      <c r="AV83" s="49">
        <v>0</v>
      </c>
      <c r="AW83" s="49">
        <v>0</v>
      </c>
      <c r="AX83" s="49">
        <v>0</v>
      </c>
      <c r="AY83" s="49">
        <v>0</v>
      </c>
      <c r="AZ83" s="49">
        <v>0</v>
      </c>
      <c r="BA83" s="49">
        <v>0</v>
      </c>
      <c r="BB83" s="49">
        <v>0</v>
      </c>
      <c r="BC83" s="49">
        <v>0</v>
      </c>
    </row>
    <row r="84" spans="1:55" customFormat="1" ht="15" x14ac:dyDescent="0.25">
      <c r="A84" s="5"/>
      <c r="B84" s="5" t="s">
        <v>47</v>
      </c>
      <c r="C84" s="23">
        <v>6</v>
      </c>
      <c r="D84" s="23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9">
        <v>1.3125E-2</v>
      </c>
      <c r="AM84" s="49">
        <v>1.125E-2</v>
      </c>
      <c r="AN84" s="49">
        <v>9.3749999999999997E-3</v>
      </c>
      <c r="AO84" s="49">
        <v>7.4999999999999997E-3</v>
      </c>
      <c r="AP84" s="49">
        <v>5.6249999999999998E-3</v>
      </c>
      <c r="AQ84" s="49">
        <v>3.7499999999999999E-3</v>
      </c>
      <c r="AR84" s="49">
        <v>1.8749999999999999E-3</v>
      </c>
      <c r="AS84" s="49">
        <v>0</v>
      </c>
      <c r="AT84" s="49">
        <v>0</v>
      </c>
      <c r="AU84" s="49">
        <v>0</v>
      </c>
      <c r="AV84" s="49">
        <v>0</v>
      </c>
      <c r="AW84" s="49">
        <v>0</v>
      </c>
      <c r="AX84" s="49">
        <v>0</v>
      </c>
      <c r="AY84" s="49">
        <v>0</v>
      </c>
      <c r="AZ84" s="49">
        <v>0</v>
      </c>
      <c r="BA84" s="49">
        <v>0</v>
      </c>
      <c r="BB84" s="49">
        <v>0</v>
      </c>
      <c r="BC84" s="49">
        <v>0</v>
      </c>
    </row>
    <row r="85" spans="1:55" customFormat="1" ht="15" x14ac:dyDescent="0.25">
      <c r="A85" s="5"/>
      <c r="B85" s="5" t="s">
        <v>49</v>
      </c>
      <c r="C85" s="23">
        <v>0</v>
      </c>
      <c r="D85" s="23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9">
        <v>0.15862500000000002</v>
      </c>
      <c r="AM85" s="49">
        <v>0.15025000000000002</v>
      </c>
      <c r="AN85" s="49">
        <v>0.14187500000000003</v>
      </c>
      <c r="AO85" s="49">
        <v>0.13350000000000004</v>
      </c>
      <c r="AP85" s="49">
        <v>0.12512500000000004</v>
      </c>
      <c r="AQ85" s="49">
        <v>0.11675000000000005</v>
      </c>
      <c r="AR85" s="49">
        <v>0.10837500000000005</v>
      </c>
      <c r="AS85" s="49">
        <v>0.1</v>
      </c>
      <c r="AT85" s="49">
        <v>9.1999999999999998E-2</v>
      </c>
      <c r="AU85" s="49">
        <v>8.3999999999999991E-2</v>
      </c>
      <c r="AV85" s="49">
        <v>7.5999999999999984E-2</v>
      </c>
      <c r="AW85" s="49">
        <v>6.7999999999999977E-2</v>
      </c>
      <c r="AX85" s="49">
        <v>5.9999999999999977E-2</v>
      </c>
      <c r="AY85" s="49">
        <v>5.1999999999999977E-2</v>
      </c>
      <c r="AZ85" s="49">
        <v>4.3999999999999977E-2</v>
      </c>
      <c r="BA85" s="49">
        <v>3.5999999999999976E-2</v>
      </c>
      <c r="BB85" s="49">
        <v>2.7999999999999976E-2</v>
      </c>
      <c r="BC85" s="49">
        <v>0.02</v>
      </c>
    </row>
    <row r="86" spans="1:55" customFormat="1" ht="15" x14ac:dyDescent="0.25">
      <c r="A86" s="26"/>
      <c r="B86" s="5" t="s">
        <v>136</v>
      </c>
      <c r="C86" s="23" t="s">
        <v>143</v>
      </c>
      <c r="D86" s="23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9">
        <v>0.41487499999999999</v>
      </c>
      <c r="AM86" s="49">
        <v>0.39274999999999999</v>
      </c>
      <c r="AN86" s="49">
        <v>0.37062499999999998</v>
      </c>
      <c r="AO86" s="49">
        <v>0.34849999999999998</v>
      </c>
      <c r="AP86" s="49">
        <v>0.32637499999999997</v>
      </c>
      <c r="AQ86" s="49">
        <v>0.30424999999999996</v>
      </c>
      <c r="AR86" s="49">
        <v>0.28212499999999996</v>
      </c>
      <c r="AS86" s="49">
        <v>0.26</v>
      </c>
      <c r="AT86" s="49">
        <v>0.26</v>
      </c>
      <c r="AU86" s="49">
        <v>0.26</v>
      </c>
      <c r="AV86" s="49">
        <v>0.26</v>
      </c>
      <c r="AW86" s="49">
        <v>0.26</v>
      </c>
      <c r="AX86" s="49">
        <v>0.26</v>
      </c>
      <c r="AY86" s="49">
        <v>0.26</v>
      </c>
      <c r="AZ86" s="49">
        <v>0.26</v>
      </c>
      <c r="BA86" s="49">
        <v>0.26</v>
      </c>
      <c r="BB86" s="49">
        <v>0.26</v>
      </c>
      <c r="BC86" s="49">
        <v>0.26</v>
      </c>
    </row>
    <row r="87" spans="1:55" customFormat="1" ht="15" x14ac:dyDescent="0.25">
      <c r="A87" s="5"/>
      <c r="B87" s="5" t="s">
        <v>50</v>
      </c>
      <c r="C87" s="23">
        <v>0</v>
      </c>
      <c r="D87" s="23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9">
        <v>0.20424999999999999</v>
      </c>
      <c r="AM87" s="49">
        <v>0.19649999999999998</v>
      </c>
      <c r="AN87" s="49">
        <v>0.18874999999999997</v>
      </c>
      <c r="AO87" s="49">
        <v>0.18099999999999997</v>
      </c>
      <c r="AP87" s="49">
        <v>0.17324999999999996</v>
      </c>
      <c r="AQ87" s="49">
        <v>0.16549999999999995</v>
      </c>
      <c r="AR87" s="49">
        <v>0.15774999999999995</v>
      </c>
      <c r="AS87" s="49">
        <v>0.15</v>
      </c>
      <c r="AT87" s="49">
        <v>0.15</v>
      </c>
      <c r="AU87" s="49">
        <v>0.15</v>
      </c>
      <c r="AV87" s="49">
        <v>0.15</v>
      </c>
      <c r="AW87" s="49">
        <v>0.15</v>
      </c>
      <c r="AX87" s="49">
        <v>0.15</v>
      </c>
      <c r="AY87" s="49">
        <v>0.15</v>
      </c>
      <c r="AZ87" s="49">
        <v>0.15</v>
      </c>
      <c r="BA87" s="49">
        <v>0.15</v>
      </c>
      <c r="BB87" s="49">
        <v>0.15</v>
      </c>
      <c r="BC87" s="49">
        <v>0.15</v>
      </c>
    </row>
    <row r="88" spans="1:55" customFormat="1" ht="15" x14ac:dyDescent="0.25">
      <c r="A88" s="5"/>
      <c r="B88" s="5" t="s">
        <v>51</v>
      </c>
      <c r="C88" s="23">
        <v>4</v>
      </c>
      <c r="D88" s="23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9">
        <v>0.108125</v>
      </c>
      <c r="AM88" s="49">
        <v>0.15024999999999999</v>
      </c>
      <c r="AN88" s="49">
        <v>0.19237499999999999</v>
      </c>
      <c r="AO88" s="49">
        <v>0.23449999999999999</v>
      </c>
      <c r="AP88" s="49">
        <v>0.27662500000000001</v>
      </c>
      <c r="AQ88" s="49">
        <v>0.31875000000000003</v>
      </c>
      <c r="AR88" s="49">
        <v>0.36087500000000006</v>
      </c>
      <c r="AS88" s="49">
        <v>0.40300000000000002</v>
      </c>
      <c r="AT88" s="49">
        <v>0.41100000000000003</v>
      </c>
      <c r="AU88" s="49">
        <v>0.41900000000000004</v>
      </c>
      <c r="AV88" s="49">
        <v>0.42700000000000005</v>
      </c>
      <c r="AW88" s="49">
        <v>0.43500000000000005</v>
      </c>
      <c r="AX88" s="49">
        <v>0.44300000000000006</v>
      </c>
      <c r="AY88" s="49">
        <v>0.45100000000000007</v>
      </c>
      <c r="AZ88" s="49">
        <v>0.45900000000000007</v>
      </c>
      <c r="BA88" s="49">
        <v>0.46700000000000008</v>
      </c>
      <c r="BB88" s="49">
        <v>0.47500000000000009</v>
      </c>
      <c r="BC88" s="49">
        <v>0.48299999999999998</v>
      </c>
    </row>
    <row r="89" spans="1:55" customFormat="1" ht="15" x14ac:dyDescent="0.25">
      <c r="A89" s="5"/>
      <c r="B89" s="5" t="s">
        <v>44</v>
      </c>
      <c r="C89" s="21" t="s">
        <v>27</v>
      </c>
      <c r="D89" s="2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9">
        <v>6.6125000000000003E-2</v>
      </c>
      <c r="AM89" s="49">
        <v>6.5250000000000002E-2</v>
      </c>
      <c r="AN89" s="49">
        <v>6.4375000000000002E-2</v>
      </c>
      <c r="AO89" s="49">
        <v>6.3500000000000001E-2</v>
      </c>
      <c r="AP89" s="49">
        <v>6.2625E-2</v>
      </c>
      <c r="AQ89" s="49">
        <v>6.1749999999999999E-2</v>
      </c>
      <c r="AR89" s="49">
        <v>6.0874999999999999E-2</v>
      </c>
      <c r="AS89" s="49">
        <v>0.06</v>
      </c>
      <c r="AT89" s="49">
        <v>0.06</v>
      </c>
      <c r="AU89" s="49">
        <v>0.06</v>
      </c>
      <c r="AV89" s="49">
        <v>0.06</v>
      </c>
      <c r="AW89" s="49">
        <v>0.06</v>
      </c>
      <c r="AX89" s="49">
        <v>0.06</v>
      </c>
      <c r="AY89" s="49">
        <v>0.06</v>
      </c>
      <c r="AZ89" s="49">
        <v>0.06</v>
      </c>
      <c r="BA89" s="49">
        <v>0.06</v>
      </c>
      <c r="BB89" s="49">
        <v>0.06</v>
      </c>
      <c r="BC89" s="49">
        <v>0.06</v>
      </c>
    </row>
    <row r="90" spans="1:55" customFormat="1" ht="15" x14ac:dyDescent="0.25">
      <c r="A90" s="5"/>
      <c r="B90" s="5" t="s">
        <v>53</v>
      </c>
      <c r="C90" s="23">
        <v>30</v>
      </c>
      <c r="D90" s="23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9">
        <v>1.15E-2</v>
      </c>
      <c r="AM90" s="49">
        <v>1.0999999999999999E-2</v>
      </c>
      <c r="AN90" s="49">
        <v>1.0499999999999999E-2</v>
      </c>
      <c r="AO90" s="49">
        <v>9.9999999999999985E-3</v>
      </c>
      <c r="AP90" s="49">
        <v>9.499999999999998E-3</v>
      </c>
      <c r="AQ90" s="49">
        <v>8.9999999999999976E-3</v>
      </c>
      <c r="AR90" s="49">
        <v>8.4999999999999971E-3</v>
      </c>
      <c r="AS90" s="49">
        <v>8.0000000000000002E-3</v>
      </c>
      <c r="AT90" s="49">
        <v>8.0000000000000002E-3</v>
      </c>
      <c r="AU90" s="49">
        <v>8.0000000000000002E-3</v>
      </c>
      <c r="AV90" s="49">
        <v>8.0000000000000002E-3</v>
      </c>
      <c r="AW90" s="49">
        <v>8.0000000000000002E-3</v>
      </c>
      <c r="AX90" s="49">
        <v>8.0000000000000002E-3</v>
      </c>
      <c r="AY90" s="49">
        <v>8.0000000000000002E-3</v>
      </c>
      <c r="AZ90" s="49">
        <v>8.0000000000000002E-3</v>
      </c>
      <c r="BA90" s="49">
        <v>8.0000000000000002E-3</v>
      </c>
      <c r="BB90" s="49">
        <v>8.0000000000000002E-3</v>
      </c>
      <c r="BC90" s="49">
        <v>8.0000000000000002E-3</v>
      </c>
    </row>
    <row r="91" spans="1:55" customFormat="1" ht="15" x14ac:dyDescent="0.25">
      <c r="A91" s="5"/>
      <c r="B91" s="5" t="s">
        <v>54</v>
      </c>
      <c r="C91" s="23">
        <v>0</v>
      </c>
      <c r="D91" s="23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9">
        <v>7.4999999999999997E-3</v>
      </c>
      <c r="AM91" s="49">
        <v>6.9999999999999993E-3</v>
      </c>
      <c r="AN91" s="49">
        <v>6.4999999999999988E-3</v>
      </c>
      <c r="AO91" s="49">
        <v>5.9999999999999984E-3</v>
      </c>
      <c r="AP91" s="49">
        <v>5.4999999999999979E-3</v>
      </c>
      <c r="AQ91" s="49">
        <v>4.9999999999999975E-3</v>
      </c>
      <c r="AR91" s="49">
        <v>4.4999999999999971E-3</v>
      </c>
      <c r="AS91" s="49">
        <v>4.0000000000000001E-3</v>
      </c>
      <c r="AT91" s="49">
        <v>4.0000000000000001E-3</v>
      </c>
      <c r="AU91" s="49">
        <v>4.0000000000000001E-3</v>
      </c>
      <c r="AV91" s="49">
        <v>4.0000000000000001E-3</v>
      </c>
      <c r="AW91" s="49">
        <v>4.0000000000000001E-3</v>
      </c>
      <c r="AX91" s="49">
        <v>4.0000000000000001E-3</v>
      </c>
      <c r="AY91" s="49">
        <v>4.0000000000000001E-3</v>
      </c>
      <c r="AZ91" s="49">
        <v>4.0000000000000001E-3</v>
      </c>
      <c r="BA91" s="49">
        <v>4.0000000000000001E-3</v>
      </c>
      <c r="BB91" s="49">
        <v>4.0000000000000001E-3</v>
      </c>
      <c r="BC91" s="49">
        <v>4.0000000000000001E-3</v>
      </c>
    </row>
    <row r="92" spans="1:55" customFormat="1" ht="15" x14ac:dyDescent="0.25">
      <c r="A92" s="14"/>
      <c r="B92" s="14" t="s">
        <v>55</v>
      </c>
      <c r="C92" s="24">
        <v>0</v>
      </c>
      <c r="D92" s="24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50">
        <v>7.1250000000000003E-3</v>
      </c>
      <c r="AM92" s="50">
        <v>8.2500000000000004E-3</v>
      </c>
      <c r="AN92" s="50">
        <v>9.3749999999999997E-3</v>
      </c>
      <c r="AO92" s="50">
        <v>1.0499999999999999E-2</v>
      </c>
      <c r="AP92" s="50">
        <v>1.1624999999999998E-2</v>
      </c>
      <c r="AQ92" s="50">
        <v>1.2749999999999997E-2</v>
      </c>
      <c r="AR92" s="50">
        <v>1.3874999999999997E-2</v>
      </c>
      <c r="AS92" s="50">
        <v>1.4999999999999999E-2</v>
      </c>
      <c r="AT92" s="50">
        <v>1.4999999999999999E-2</v>
      </c>
      <c r="AU92" s="50">
        <v>1.4999999999999999E-2</v>
      </c>
      <c r="AV92" s="50">
        <v>1.4999999999999999E-2</v>
      </c>
      <c r="AW92" s="50">
        <v>1.4999999999999999E-2</v>
      </c>
      <c r="AX92" s="50">
        <v>1.4999999999999999E-2</v>
      </c>
      <c r="AY92" s="50">
        <v>1.4999999999999999E-2</v>
      </c>
      <c r="AZ92" s="50">
        <v>1.4999999999999999E-2</v>
      </c>
      <c r="BA92" s="50">
        <v>1.4999999999999999E-2</v>
      </c>
      <c r="BB92" s="50">
        <v>1.4999999999999999E-2</v>
      </c>
      <c r="BC92" s="50">
        <v>1.4999999999999999E-2</v>
      </c>
    </row>
    <row r="93" spans="1:55" customFormat="1" ht="15" x14ac:dyDescent="0.25">
      <c r="A93" s="5" t="s">
        <v>272</v>
      </c>
      <c r="B93" s="5" t="s">
        <v>46</v>
      </c>
      <c r="C93" s="21" t="s">
        <v>27</v>
      </c>
      <c r="D93" s="2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9">
        <v>1.575E-2</v>
      </c>
      <c r="AM93" s="49">
        <v>1.35E-2</v>
      </c>
      <c r="AN93" s="49">
        <v>1.125E-2</v>
      </c>
      <c r="AO93" s="49">
        <v>8.9999999999999993E-3</v>
      </c>
      <c r="AP93" s="49">
        <v>6.7499999999999991E-3</v>
      </c>
      <c r="AQ93" s="49">
        <v>4.4999999999999988E-3</v>
      </c>
      <c r="AR93" s="49">
        <v>2.249999999999999E-3</v>
      </c>
      <c r="AS93" s="49">
        <v>0</v>
      </c>
      <c r="AT93" s="49">
        <v>0</v>
      </c>
      <c r="AU93" s="49">
        <v>0</v>
      </c>
      <c r="AV93" s="49">
        <v>0</v>
      </c>
      <c r="AW93" s="49">
        <v>0</v>
      </c>
      <c r="AX93" s="49">
        <v>0</v>
      </c>
      <c r="AY93" s="49">
        <v>0</v>
      </c>
      <c r="AZ93" s="49">
        <v>0</v>
      </c>
      <c r="BA93" s="49">
        <v>0</v>
      </c>
      <c r="BB93" s="49">
        <v>0</v>
      </c>
      <c r="BC93" s="49">
        <v>0</v>
      </c>
    </row>
    <row r="94" spans="1:55" customFormat="1" ht="15" x14ac:dyDescent="0.25">
      <c r="A94" s="5"/>
      <c r="B94" s="5" t="s">
        <v>47</v>
      </c>
      <c r="C94" s="23">
        <v>6</v>
      </c>
      <c r="D94" s="23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9">
        <v>5.2500000000000003E-3</v>
      </c>
      <c r="AM94" s="49">
        <v>4.5000000000000005E-3</v>
      </c>
      <c r="AN94" s="49">
        <v>3.7500000000000007E-3</v>
      </c>
      <c r="AO94" s="49">
        <v>3.0000000000000009E-3</v>
      </c>
      <c r="AP94" s="49">
        <v>2.2500000000000011E-3</v>
      </c>
      <c r="AQ94" s="49">
        <v>1.5000000000000011E-3</v>
      </c>
      <c r="AR94" s="49">
        <v>7.500000000000011E-4</v>
      </c>
      <c r="AS94" s="49">
        <v>0</v>
      </c>
      <c r="AT94" s="49">
        <v>0</v>
      </c>
      <c r="AU94" s="49">
        <v>0</v>
      </c>
      <c r="AV94" s="49">
        <v>0</v>
      </c>
      <c r="AW94" s="49">
        <v>0</v>
      </c>
      <c r="AX94" s="49">
        <v>0</v>
      </c>
      <c r="AY94" s="49">
        <v>0</v>
      </c>
      <c r="AZ94" s="49">
        <v>0</v>
      </c>
      <c r="BA94" s="49">
        <v>0</v>
      </c>
      <c r="BB94" s="49">
        <v>0</v>
      </c>
      <c r="BC94" s="49">
        <v>0</v>
      </c>
    </row>
    <row r="95" spans="1:55" customFormat="1" ht="15" x14ac:dyDescent="0.25">
      <c r="A95" s="5"/>
      <c r="B95" s="5" t="s">
        <v>49</v>
      </c>
      <c r="C95" s="23">
        <v>0</v>
      </c>
      <c r="D95" s="23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9">
        <v>0.18049999999999999</v>
      </c>
      <c r="AM95" s="49">
        <v>0.16899999999999998</v>
      </c>
      <c r="AN95" s="49">
        <v>0.15749999999999997</v>
      </c>
      <c r="AO95" s="49">
        <v>0.14599999999999996</v>
      </c>
      <c r="AP95" s="49">
        <v>0.13449999999999995</v>
      </c>
      <c r="AQ95" s="49">
        <v>0.12299999999999996</v>
      </c>
      <c r="AR95" s="49">
        <v>0.11149999999999996</v>
      </c>
      <c r="AS95" s="49">
        <v>0.1</v>
      </c>
      <c r="AT95" s="49">
        <v>9.1999999999999998E-2</v>
      </c>
      <c r="AU95" s="49">
        <v>8.3999999999999991E-2</v>
      </c>
      <c r="AV95" s="49">
        <v>7.5999999999999984E-2</v>
      </c>
      <c r="AW95" s="49">
        <v>6.7999999999999977E-2</v>
      </c>
      <c r="AX95" s="49">
        <v>5.9999999999999977E-2</v>
      </c>
      <c r="AY95" s="49">
        <v>5.1999999999999977E-2</v>
      </c>
      <c r="AZ95" s="49">
        <v>4.3999999999999977E-2</v>
      </c>
      <c r="BA95" s="49">
        <v>3.5999999999999976E-2</v>
      </c>
      <c r="BB95" s="49">
        <v>2.7999999999999976E-2</v>
      </c>
      <c r="BC95" s="49">
        <v>0.02</v>
      </c>
    </row>
    <row r="96" spans="1:55" customFormat="1" ht="15" x14ac:dyDescent="0.25">
      <c r="A96" s="5"/>
      <c r="B96" s="5" t="s">
        <v>136</v>
      </c>
      <c r="C96" s="23" t="s">
        <v>143</v>
      </c>
      <c r="D96" s="23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9">
        <v>0.3125</v>
      </c>
      <c r="AM96" s="49">
        <v>0.30499999999999999</v>
      </c>
      <c r="AN96" s="49">
        <v>0.29749999999999999</v>
      </c>
      <c r="AO96" s="49">
        <v>0.28999999999999998</v>
      </c>
      <c r="AP96" s="49">
        <v>0.28249999999999997</v>
      </c>
      <c r="AQ96" s="49">
        <v>0.27499999999999997</v>
      </c>
      <c r="AR96" s="49">
        <v>0.26749999999999996</v>
      </c>
      <c r="AS96" s="49">
        <v>0.26</v>
      </c>
      <c r="AT96" s="49">
        <v>0.26</v>
      </c>
      <c r="AU96" s="49">
        <v>0.26</v>
      </c>
      <c r="AV96" s="49">
        <v>0.26</v>
      </c>
      <c r="AW96" s="49">
        <v>0.26</v>
      </c>
      <c r="AX96" s="49">
        <v>0.26</v>
      </c>
      <c r="AY96" s="49">
        <v>0.26</v>
      </c>
      <c r="AZ96" s="49">
        <v>0.26</v>
      </c>
      <c r="BA96" s="49">
        <v>0.26</v>
      </c>
      <c r="BB96" s="49">
        <v>0.26</v>
      </c>
      <c r="BC96" s="49">
        <v>0.26</v>
      </c>
    </row>
    <row r="97" spans="1:55" customFormat="1" ht="15" x14ac:dyDescent="0.25">
      <c r="A97" s="5"/>
      <c r="B97" s="5" t="s">
        <v>50</v>
      </c>
      <c r="C97" s="23">
        <v>0</v>
      </c>
      <c r="D97" s="23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9">
        <v>0.199875</v>
      </c>
      <c r="AM97" s="49">
        <v>0.19275</v>
      </c>
      <c r="AN97" s="49">
        <v>0.18562500000000001</v>
      </c>
      <c r="AO97" s="49">
        <v>0.17850000000000002</v>
      </c>
      <c r="AP97" s="49">
        <v>0.17137500000000003</v>
      </c>
      <c r="AQ97" s="49">
        <v>0.16425000000000003</v>
      </c>
      <c r="AR97" s="49">
        <v>0.15712500000000004</v>
      </c>
      <c r="AS97" s="49">
        <v>0.15</v>
      </c>
      <c r="AT97" s="49">
        <v>0.15</v>
      </c>
      <c r="AU97" s="49">
        <v>0.15</v>
      </c>
      <c r="AV97" s="49">
        <v>0.15</v>
      </c>
      <c r="AW97" s="49">
        <v>0.15</v>
      </c>
      <c r="AX97" s="49">
        <v>0.15</v>
      </c>
      <c r="AY97" s="49">
        <v>0.15</v>
      </c>
      <c r="AZ97" s="49">
        <v>0.15</v>
      </c>
      <c r="BA97" s="49">
        <v>0.15</v>
      </c>
      <c r="BB97" s="49">
        <v>0.15</v>
      </c>
      <c r="BC97" s="49">
        <v>0.15</v>
      </c>
    </row>
    <row r="98" spans="1:55" customFormat="1" ht="15" x14ac:dyDescent="0.25">
      <c r="A98" s="5"/>
      <c r="B98" s="5" t="s">
        <v>51</v>
      </c>
      <c r="C98" s="23">
        <v>4</v>
      </c>
      <c r="D98" s="23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9">
        <v>0.11249999999999999</v>
      </c>
      <c r="AM98" s="49">
        <v>0.154</v>
      </c>
      <c r="AN98" s="49">
        <v>0.19550000000000001</v>
      </c>
      <c r="AO98" s="49">
        <v>0.23700000000000002</v>
      </c>
      <c r="AP98" s="49">
        <v>0.27850000000000003</v>
      </c>
      <c r="AQ98" s="49">
        <v>0.32</v>
      </c>
      <c r="AR98" s="49">
        <v>0.36149999999999999</v>
      </c>
      <c r="AS98" s="49">
        <v>0.40300000000000002</v>
      </c>
      <c r="AT98" s="49">
        <v>0.41100000000000003</v>
      </c>
      <c r="AU98" s="49">
        <v>0.41900000000000004</v>
      </c>
      <c r="AV98" s="49">
        <v>0.42700000000000005</v>
      </c>
      <c r="AW98" s="49">
        <v>0.43500000000000005</v>
      </c>
      <c r="AX98" s="49">
        <v>0.44300000000000006</v>
      </c>
      <c r="AY98" s="49">
        <v>0.45100000000000007</v>
      </c>
      <c r="AZ98" s="49">
        <v>0.45900000000000007</v>
      </c>
      <c r="BA98" s="49">
        <v>0.46700000000000008</v>
      </c>
      <c r="BB98" s="49">
        <v>0.47500000000000009</v>
      </c>
      <c r="BC98" s="49">
        <v>0.48299999999999998</v>
      </c>
    </row>
    <row r="99" spans="1:55" customFormat="1" ht="15" x14ac:dyDescent="0.25">
      <c r="A99" s="5"/>
      <c r="B99" s="5" t="s">
        <v>44</v>
      </c>
      <c r="C99" s="21" t="s">
        <v>27</v>
      </c>
      <c r="D99" s="2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9">
        <v>8.0125000000000002E-2</v>
      </c>
      <c r="AM99" s="49">
        <v>7.7249999999999999E-2</v>
      </c>
      <c r="AN99" s="49">
        <v>7.4374999999999997E-2</v>
      </c>
      <c r="AO99" s="49">
        <v>7.1499999999999994E-2</v>
      </c>
      <c r="AP99" s="49">
        <v>6.8624999999999992E-2</v>
      </c>
      <c r="AQ99" s="49">
        <v>6.5749999999999989E-2</v>
      </c>
      <c r="AR99" s="49">
        <v>6.2874999999999986E-2</v>
      </c>
      <c r="AS99" s="49">
        <v>0.06</v>
      </c>
      <c r="AT99" s="49">
        <v>0.06</v>
      </c>
      <c r="AU99" s="49">
        <v>0.06</v>
      </c>
      <c r="AV99" s="49">
        <v>0.06</v>
      </c>
      <c r="AW99" s="49">
        <v>0.06</v>
      </c>
      <c r="AX99" s="49">
        <v>0.06</v>
      </c>
      <c r="AY99" s="49">
        <v>0.06</v>
      </c>
      <c r="AZ99" s="49">
        <v>0.06</v>
      </c>
      <c r="BA99" s="49">
        <v>0.06</v>
      </c>
      <c r="BB99" s="49">
        <v>0.06</v>
      </c>
      <c r="BC99" s="49">
        <v>0.06</v>
      </c>
    </row>
    <row r="100" spans="1:55" customFormat="1" ht="15" x14ac:dyDescent="0.25">
      <c r="A100" s="5"/>
      <c r="B100" s="5" t="s">
        <v>53</v>
      </c>
      <c r="C100" s="23">
        <v>30</v>
      </c>
      <c r="D100" s="23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9">
        <v>4.65E-2</v>
      </c>
      <c r="AM100" s="49">
        <v>4.1000000000000002E-2</v>
      </c>
      <c r="AN100" s="49">
        <v>3.5500000000000004E-2</v>
      </c>
      <c r="AO100" s="49">
        <v>3.0000000000000006E-2</v>
      </c>
      <c r="AP100" s="49">
        <v>2.4500000000000008E-2</v>
      </c>
      <c r="AQ100" s="49">
        <v>1.900000000000001E-2</v>
      </c>
      <c r="AR100" s="49">
        <v>1.350000000000001E-2</v>
      </c>
      <c r="AS100" s="49">
        <v>8.0000000000000002E-3</v>
      </c>
      <c r="AT100" s="49">
        <v>8.0000000000000002E-3</v>
      </c>
      <c r="AU100" s="49">
        <v>8.0000000000000002E-3</v>
      </c>
      <c r="AV100" s="49">
        <v>8.0000000000000002E-3</v>
      </c>
      <c r="AW100" s="49">
        <v>8.0000000000000002E-3</v>
      </c>
      <c r="AX100" s="49">
        <v>8.0000000000000002E-3</v>
      </c>
      <c r="AY100" s="49">
        <v>8.0000000000000002E-3</v>
      </c>
      <c r="AZ100" s="49">
        <v>8.0000000000000002E-3</v>
      </c>
      <c r="BA100" s="49">
        <v>8.0000000000000002E-3</v>
      </c>
      <c r="BB100" s="49">
        <v>8.0000000000000002E-3</v>
      </c>
      <c r="BC100" s="49">
        <v>8.0000000000000002E-3</v>
      </c>
    </row>
    <row r="101" spans="1:55" customFormat="1" ht="15" x14ac:dyDescent="0.25">
      <c r="A101" s="5"/>
      <c r="B101" s="5" t="s">
        <v>54</v>
      </c>
      <c r="C101" s="23">
        <v>0</v>
      </c>
      <c r="D101" s="23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9">
        <v>3.2000000000000001E-2</v>
      </c>
      <c r="AM101" s="49">
        <v>2.8000000000000001E-2</v>
      </c>
      <c r="AN101" s="49">
        <v>2.4E-2</v>
      </c>
      <c r="AO101" s="49">
        <v>0.02</v>
      </c>
      <c r="AP101" s="49">
        <v>1.6E-2</v>
      </c>
      <c r="AQ101" s="49">
        <v>1.2E-2</v>
      </c>
      <c r="AR101" s="49">
        <v>8.0000000000000002E-3</v>
      </c>
      <c r="AS101" s="49">
        <v>4.0000000000000001E-3</v>
      </c>
      <c r="AT101" s="49">
        <v>4.0000000000000001E-3</v>
      </c>
      <c r="AU101" s="49">
        <v>4.0000000000000001E-3</v>
      </c>
      <c r="AV101" s="49">
        <v>4.0000000000000001E-3</v>
      </c>
      <c r="AW101" s="49">
        <v>4.0000000000000001E-3</v>
      </c>
      <c r="AX101" s="49">
        <v>4.0000000000000001E-3</v>
      </c>
      <c r="AY101" s="49">
        <v>4.0000000000000001E-3</v>
      </c>
      <c r="AZ101" s="49">
        <v>4.0000000000000001E-3</v>
      </c>
      <c r="BA101" s="49">
        <v>4.0000000000000001E-3</v>
      </c>
      <c r="BB101" s="49">
        <v>4.0000000000000001E-3</v>
      </c>
      <c r="BC101" s="49">
        <v>4.0000000000000001E-3</v>
      </c>
    </row>
    <row r="102" spans="1:55" customFormat="1" ht="15" x14ac:dyDescent="0.25">
      <c r="A102" s="14"/>
      <c r="B102" s="14" t="s">
        <v>55</v>
      </c>
      <c r="C102" s="24">
        <v>0</v>
      </c>
      <c r="D102" s="24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50">
        <v>1.4999999999999999E-2</v>
      </c>
      <c r="AM102" s="50">
        <v>1.4999999999999999E-2</v>
      </c>
      <c r="AN102" s="50">
        <v>1.4999999999999999E-2</v>
      </c>
      <c r="AO102" s="50">
        <v>1.4999999999999999E-2</v>
      </c>
      <c r="AP102" s="50">
        <v>1.4999999999999999E-2</v>
      </c>
      <c r="AQ102" s="50">
        <v>1.4999999999999999E-2</v>
      </c>
      <c r="AR102" s="50">
        <v>1.4999999999999999E-2</v>
      </c>
      <c r="AS102" s="50">
        <v>1.4999999999999999E-2</v>
      </c>
      <c r="AT102" s="50">
        <v>1.4999999999999999E-2</v>
      </c>
      <c r="AU102" s="50">
        <v>1.4999999999999999E-2</v>
      </c>
      <c r="AV102" s="50">
        <v>1.4999999999999999E-2</v>
      </c>
      <c r="AW102" s="50">
        <v>1.4999999999999999E-2</v>
      </c>
      <c r="AX102" s="50">
        <v>1.4999999999999999E-2</v>
      </c>
      <c r="AY102" s="50">
        <v>1.4999999999999999E-2</v>
      </c>
      <c r="AZ102" s="50">
        <v>1.4999999999999999E-2</v>
      </c>
      <c r="BA102" s="50">
        <v>1.4999999999999999E-2</v>
      </c>
      <c r="BB102" s="50">
        <v>1.4999999999999999E-2</v>
      </c>
      <c r="BC102" s="50">
        <v>1.4999999999999999E-2</v>
      </c>
    </row>
    <row r="103" spans="1:55" customFormat="1" ht="15" x14ac:dyDescent="0.25">
      <c r="A103" s="5" t="s">
        <v>257</v>
      </c>
      <c r="B103" s="5" t="s">
        <v>46</v>
      </c>
      <c r="C103" s="21" t="s">
        <v>27</v>
      </c>
      <c r="D103" s="21"/>
      <c r="E103" s="48">
        <v>0.1</v>
      </c>
      <c r="F103" s="48">
        <v>0.1</v>
      </c>
      <c r="G103" s="48">
        <v>0.1</v>
      </c>
      <c r="H103" s="48">
        <v>0.1</v>
      </c>
      <c r="I103" s="48">
        <v>0.1</v>
      </c>
      <c r="J103" s="48">
        <v>0.1</v>
      </c>
      <c r="K103" s="48">
        <v>0.1</v>
      </c>
      <c r="L103" s="48">
        <v>0.1</v>
      </c>
      <c r="M103" s="48">
        <v>0.1</v>
      </c>
      <c r="N103" s="48">
        <v>0.1</v>
      </c>
      <c r="O103" s="48">
        <v>0.09</v>
      </c>
      <c r="P103" s="48">
        <v>0.08</v>
      </c>
      <c r="Q103" s="48">
        <v>7.0000000000000007E-2</v>
      </c>
      <c r="R103" s="48">
        <v>0.04</v>
      </c>
      <c r="S103" s="48">
        <v>0.05</v>
      </c>
      <c r="T103" s="48">
        <v>9.1999999999999998E-2</v>
      </c>
      <c r="U103" s="48">
        <v>0.13500000000000001</v>
      </c>
      <c r="V103" s="48">
        <v>0.17699999999999999</v>
      </c>
      <c r="W103" s="48">
        <v>0.16</v>
      </c>
      <c r="X103" s="48">
        <v>0.14899999999999999</v>
      </c>
      <c r="Y103" s="48">
        <v>0.14899999999999999</v>
      </c>
      <c r="Z103" s="48">
        <v>0.13400000000000001</v>
      </c>
      <c r="AA103" s="48">
        <v>0.126</v>
      </c>
      <c r="AB103" s="48">
        <v>0.12</v>
      </c>
      <c r="AC103" s="48">
        <v>0.111</v>
      </c>
      <c r="AD103" s="48">
        <v>0.104</v>
      </c>
      <c r="AE103" s="48">
        <v>9.9000000000000005E-2</v>
      </c>
      <c r="AF103" s="48">
        <v>9.1999999999999998E-2</v>
      </c>
      <c r="AG103" s="48">
        <v>8.5999999999999993E-2</v>
      </c>
      <c r="AH103" s="48">
        <v>8.2000000000000003E-2</v>
      </c>
      <c r="AI103" s="48">
        <v>7.6999999999999999E-2</v>
      </c>
      <c r="AJ103" s="48">
        <v>7.1999999999999995E-2</v>
      </c>
      <c r="AK103" s="48">
        <v>6.7000000000000004E-2</v>
      </c>
      <c r="AL103" s="49">
        <v>6.7000000000000004E-2</v>
      </c>
      <c r="AM103" s="49">
        <v>6.7000000000000004E-2</v>
      </c>
      <c r="AN103" s="49">
        <v>6.7000000000000004E-2</v>
      </c>
      <c r="AO103" s="49">
        <v>6.7000000000000004E-2</v>
      </c>
      <c r="AP103" s="49">
        <v>6.7000000000000004E-2</v>
      </c>
      <c r="AQ103" s="49">
        <v>6.7000000000000004E-2</v>
      </c>
      <c r="AR103" s="49">
        <v>6.7000000000000004E-2</v>
      </c>
      <c r="AS103" s="49">
        <v>6.7000000000000004E-2</v>
      </c>
      <c r="AT103" s="49">
        <v>6.7000000000000004E-2</v>
      </c>
      <c r="AU103" s="49">
        <v>6.7000000000000004E-2</v>
      </c>
      <c r="AV103" s="49">
        <v>6.7000000000000004E-2</v>
      </c>
      <c r="AW103" s="49">
        <v>6.7000000000000004E-2</v>
      </c>
      <c r="AX103" s="49">
        <v>6.7000000000000004E-2</v>
      </c>
      <c r="AY103" s="49">
        <v>6.7000000000000004E-2</v>
      </c>
      <c r="AZ103" s="49">
        <v>6.7000000000000004E-2</v>
      </c>
      <c r="BA103" s="49">
        <v>6.7000000000000004E-2</v>
      </c>
      <c r="BB103" s="49">
        <v>6.7000000000000004E-2</v>
      </c>
      <c r="BC103" s="49">
        <v>6.7000000000000004E-2</v>
      </c>
    </row>
    <row r="104" spans="1:55" customFormat="1" ht="15" x14ac:dyDescent="0.25">
      <c r="A104" s="5"/>
      <c r="B104" s="5" t="s">
        <v>57</v>
      </c>
      <c r="C104" s="23">
        <v>15</v>
      </c>
      <c r="D104" s="23"/>
      <c r="E104" s="48">
        <v>0</v>
      </c>
      <c r="F104" s="48">
        <v>0</v>
      </c>
      <c r="G104" s="48">
        <v>0</v>
      </c>
      <c r="H104" s="48">
        <v>0</v>
      </c>
      <c r="I104" s="48">
        <v>0</v>
      </c>
      <c r="J104" s="48">
        <v>0</v>
      </c>
      <c r="K104" s="48">
        <v>0</v>
      </c>
      <c r="L104" s="48">
        <v>0</v>
      </c>
      <c r="M104" s="48">
        <v>0</v>
      </c>
      <c r="N104" s="48">
        <v>0</v>
      </c>
      <c r="O104" s="48">
        <v>0</v>
      </c>
      <c r="P104" s="48">
        <v>0</v>
      </c>
      <c r="Q104" s="48">
        <v>0</v>
      </c>
      <c r="R104" s="48">
        <v>0</v>
      </c>
      <c r="S104" s="48">
        <v>0</v>
      </c>
      <c r="T104" s="48">
        <v>3.1E-2</v>
      </c>
      <c r="U104" s="48">
        <v>6.3E-2</v>
      </c>
      <c r="V104" s="48">
        <v>9.4E-2</v>
      </c>
      <c r="W104" s="48">
        <v>9.1999999999999998E-2</v>
      </c>
      <c r="X104" s="48">
        <v>8.5999999999999993E-2</v>
      </c>
      <c r="Y104" s="48">
        <v>8.5999999999999993E-2</v>
      </c>
      <c r="Z104" s="48">
        <v>9.7000000000000003E-2</v>
      </c>
      <c r="AA104" s="48">
        <v>8.8999999999999996E-2</v>
      </c>
      <c r="AB104" s="48">
        <v>8.2000000000000003E-2</v>
      </c>
      <c r="AC104" s="48">
        <v>7.5999999999999998E-2</v>
      </c>
      <c r="AD104" s="48">
        <v>6.9000000000000006E-2</v>
      </c>
      <c r="AE104" s="48">
        <v>6.3E-2</v>
      </c>
      <c r="AF104" s="48">
        <v>6.4000000000000001E-2</v>
      </c>
      <c r="AG104" s="48">
        <v>6.3E-2</v>
      </c>
      <c r="AH104" s="48">
        <v>0.06</v>
      </c>
      <c r="AI104" s="48">
        <v>5.2999999999999999E-2</v>
      </c>
      <c r="AJ104" s="48">
        <v>0.05</v>
      </c>
      <c r="AK104" s="48">
        <v>4.7E-2</v>
      </c>
      <c r="AL104" s="49">
        <v>4.7E-2</v>
      </c>
      <c r="AM104" s="49">
        <v>4.7E-2</v>
      </c>
      <c r="AN104" s="49">
        <v>4.7E-2</v>
      </c>
      <c r="AO104" s="49">
        <v>4.7E-2</v>
      </c>
      <c r="AP104" s="49">
        <v>4.7E-2</v>
      </c>
      <c r="AQ104" s="49">
        <v>4.7E-2</v>
      </c>
      <c r="AR104" s="49">
        <v>4.7E-2</v>
      </c>
      <c r="AS104" s="49">
        <v>4.7E-2</v>
      </c>
      <c r="AT104" s="49">
        <v>4.7E-2</v>
      </c>
      <c r="AU104" s="49">
        <v>4.7E-2</v>
      </c>
      <c r="AV104" s="49">
        <v>4.7E-2</v>
      </c>
      <c r="AW104" s="49">
        <v>4.7E-2</v>
      </c>
      <c r="AX104" s="49">
        <v>4.7E-2</v>
      </c>
      <c r="AY104" s="49">
        <v>4.7E-2</v>
      </c>
      <c r="AZ104" s="49">
        <v>4.7E-2</v>
      </c>
      <c r="BA104" s="49">
        <v>4.7E-2</v>
      </c>
      <c r="BB104" s="49">
        <v>4.7E-2</v>
      </c>
      <c r="BC104" s="49">
        <v>4.7E-2</v>
      </c>
    </row>
    <row r="105" spans="1:55" customFormat="1" ht="15" x14ac:dyDescent="0.25">
      <c r="A105" s="5"/>
      <c r="B105" s="5" t="s">
        <v>136</v>
      </c>
      <c r="C105" s="23" t="s">
        <v>137</v>
      </c>
      <c r="D105" s="23"/>
      <c r="E105" s="48">
        <v>0</v>
      </c>
      <c r="F105" s="48">
        <v>0</v>
      </c>
      <c r="G105" s="48">
        <v>0</v>
      </c>
      <c r="H105" s="48">
        <v>0</v>
      </c>
      <c r="I105" s="48">
        <v>0</v>
      </c>
      <c r="J105" s="48">
        <v>0</v>
      </c>
      <c r="K105" s="48">
        <v>0</v>
      </c>
      <c r="L105" s="48">
        <v>0</v>
      </c>
      <c r="M105" s="48">
        <v>0</v>
      </c>
      <c r="N105" s="48">
        <v>0</v>
      </c>
      <c r="O105" s="48">
        <v>0</v>
      </c>
      <c r="P105" s="48">
        <v>0</v>
      </c>
      <c r="Q105" s="48">
        <v>0</v>
      </c>
      <c r="R105" s="48">
        <v>0</v>
      </c>
      <c r="S105" s="48">
        <v>0</v>
      </c>
      <c r="T105" s="48">
        <v>0</v>
      </c>
      <c r="U105" s="48">
        <v>0</v>
      </c>
      <c r="V105" s="48">
        <v>0</v>
      </c>
      <c r="W105" s="48">
        <v>0</v>
      </c>
      <c r="X105" s="48">
        <v>0</v>
      </c>
      <c r="Y105" s="48">
        <v>0</v>
      </c>
      <c r="Z105" s="48">
        <v>0</v>
      </c>
      <c r="AA105" s="48">
        <v>0</v>
      </c>
      <c r="AB105" s="48">
        <v>0</v>
      </c>
      <c r="AC105" s="48">
        <v>0</v>
      </c>
      <c r="AD105" s="48">
        <v>2E-3</v>
      </c>
      <c r="AE105" s="48">
        <v>5.0000000000000001E-3</v>
      </c>
      <c r="AF105" s="48">
        <v>6.0000000000000001E-3</v>
      </c>
      <c r="AG105" s="48">
        <v>7.0000000000000001E-3</v>
      </c>
      <c r="AH105" s="48">
        <v>1.0999999999999999E-2</v>
      </c>
      <c r="AI105" s="48">
        <v>1.4E-2</v>
      </c>
      <c r="AJ105" s="48">
        <v>1.6E-2</v>
      </c>
      <c r="AK105" s="48">
        <v>1.6E-2</v>
      </c>
      <c r="AL105" s="49">
        <v>1.6E-2</v>
      </c>
      <c r="AM105" s="49">
        <v>1.6E-2</v>
      </c>
      <c r="AN105" s="49">
        <v>1.6E-2</v>
      </c>
      <c r="AO105" s="49">
        <v>1.6E-2</v>
      </c>
      <c r="AP105" s="49">
        <v>1.6E-2</v>
      </c>
      <c r="AQ105" s="49">
        <v>1.6E-2</v>
      </c>
      <c r="AR105" s="49">
        <v>1.6E-2</v>
      </c>
      <c r="AS105" s="49">
        <v>1.6E-2</v>
      </c>
      <c r="AT105" s="49">
        <v>1.6E-2</v>
      </c>
      <c r="AU105" s="49">
        <v>1.6E-2</v>
      </c>
      <c r="AV105" s="49">
        <v>1.6E-2</v>
      </c>
      <c r="AW105" s="49">
        <v>1.6E-2</v>
      </c>
      <c r="AX105" s="49">
        <v>1.6E-2</v>
      </c>
      <c r="AY105" s="49">
        <v>1.6E-2</v>
      </c>
      <c r="AZ105" s="49">
        <v>1.6E-2</v>
      </c>
      <c r="BA105" s="49">
        <v>1.6E-2</v>
      </c>
      <c r="BB105" s="49">
        <v>1.6E-2</v>
      </c>
      <c r="BC105" s="49">
        <v>1.6E-2</v>
      </c>
    </row>
    <row r="106" spans="1:55" customFormat="1" ht="15" x14ac:dyDescent="0.25">
      <c r="A106" s="5"/>
      <c r="B106" s="5" t="s">
        <v>50</v>
      </c>
      <c r="C106" s="23">
        <v>0</v>
      </c>
      <c r="D106" s="23"/>
      <c r="E106" s="48">
        <v>0</v>
      </c>
      <c r="F106" s="48">
        <v>0</v>
      </c>
      <c r="G106" s="48">
        <v>0</v>
      </c>
      <c r="H106" s="48">
        <v>0</v>
      </c>
      <c r="I106" s="48">
        <v>0</v>
      </c>
      <c r="J106" s="48">
        <v>0</v>
      </c>
      <c r="K106" s="48">
        <v>0</v>
      </c>
      <c r="L106" s="48">
        <v>0</v>
      </c>
      <c r="M106" s="48">
        <v>0</v>
      </c>
      <c r="N106" s="48">
        <v>0</v>
      </c>
      <c r="O106" s="48">
        <v>0</v>
      </c>
      <c r="P106" s="48">
        <v>0</v>
      </c>
      <c r="Q106" s="48">
        <v>0</v>
      </c>
      <c r="R106" s="48">
        <v>0</v>
      </c>
      <c r="S106" s="48">
        <v>0</v>
      </c>
      <c r="T106" s="48">
        <v>0</v>
      </c>
      <c r="U106" s="48">
        <v>0</v>
      </c>
      <c r="V106" s="48">
        <v>0</v>
      </c>
      <c r="W106" s="48">
        <v>0</v>
      </c>
      <c r="X106" s="48">
        <v>0</v>
      </c>
      <c r="Y106" s="48">
        <v>0</v>
      </c>
      <c r="Z106" s="48">
        <v>0</v>
      </c>
      <c r="AA106" s="48">
        <v>0</v>
      </c>
      <c r="AB106" s="48">
        <v>0</v>
      </c>
      <c r="AC106" s="48">
        <v>0</v>
      </c>
      <c r="AD106" s="48">
        <v>3.0000000000000001E-3</v>
      </c>
      <c r="AE106" s="48">
        <v>6.0000000000000001E-3</v>
      </c>
      <c r="AF106" s="48">
        <v>7.0000000000000001E-3</v>
      </c>
      <c r="AG106" s="48">
        <v>8.0000000000000002E-3</v>
      </c>
      <c r="AH106" s="48">
        <v>7.0000000000000001E-3</v>
      </c>
      <c r="AI106" s="48">
        <v>8.9999999999999993E-3</v>
      </c>
      <c r="AJ106" s="48">
        <v>7.0000000000000001E-3</v>
      </c>
      <c r="AK106" s="48">
        <v>0.01</v>
      </c>
      <c r="AL106" s="49">
        <v>0.01</v>
      </c>
      <c r="AM106" s="49">
        <v>0.01</v>
      </c>
      <c r="AN106" s="49">
        <v>0.01</v>
      </c>
      <c r="AO106" s="49">
        <v>0.01</v>
      </c>
      <c r="AP106" s="49">
        <v>0.01</v>
      </c>
      <c r="AQ106" s="49">
        <v>0.01</v>
      </c>
      <c r="AR106" s="49">
        <v>0.01</v>
      </c>
      <c r="AS106" s="49">
        <v>0.01</v>
      </c>
      <c r="AT106" s="49">
        <v>0.01</v>
      </c>
      <c r="AU106" s="49">
        <v>0.01</v>
      </c>
      <c r="AV106" s="49">
        <v>0.01</v>
      </c>
      <c r="AW106" s="49">
        <v>0.01</v>
      </c>
      <c r="AX106" s="49">
        <v>0.01</v>
      </c>
      <c r="AY106" s="49">
        <v>0.01</v>
      </c>
      <c r="AZ106" s="49">
        <v>0.01</v>
      </c>
      <c r="BA106" s="49">
        <v>0.01</v>
      </c>
      <c r="BB106" s="49">
        <v>0.01</v>
      </c>
      <c r="BC106" s="49">
        <v>0.01</v>
      </c>
    </row>
    <row r="107" spans="1:55" customFormat="1" ht="15" x14ac:dyDescent="0.25">
      <c r="A107" s="5"/>
      <c r="B107" s="5" t="s">
        <v>51</v>
      </c>
      <c r="C107" s="23"/>
      <c r="D107" s="23"/>
      <c r="E107" s="48">
        <v>0</v>
      </c>
      <c r="F107" s="48">
        <v>0</v>
      </c>
      <c r="G107" s="48">
        <v>0</v>
      </c>
      <c r="H107" s="48">
        <v>0</v>
      </c>
      <c r="I107" s="48">
        <v>0</v>
      </c>
      <c r="J107" s="48">
        <v>0</v>
      </c>
      <c r="K107" s="48">
        <v>0</v>
      </c>
      <c r="L107" s="48">
        <v>0</v>
      </c>
      <c r="M107" s="48">
        <v>0</v>
      </c>
      <c r="N107" s="48">
        <v>0</v>
      </c>
      <c r="O107" s="48">
        <v>0</v>
      </c>
      <c r="P107" s="48">
        <v>0</v>
      </c>
      <c r="Q107" s="48">
        <v>0</v>
      </c>
      <c r="R107" s="48">
        <v>0</v>
      </c>
      <c r="S107" s="48">
        <v>0</v>
      </c>
      <c r="T107" s="48">
        <v>3.0000000000000001E-3</v>
      </c>
      <c r="U107" s="48">
        <v>4.0000000000000001E-3</v>
      </c>
      <c r="V107" s="48">
        <v>7.0000000000000001E-3</v>
      </c>
      <c r="W107" s="48">
        <v>8.0000000000000002E-3</v>
      </c>
      <c r="X107" s="48">
        <v>6.0000000000000001E-3</v>
      </c>
      <c r="Y107" s="48">
        <v>0</v>
      </c>
      <c r="Z107" s="48">
        <v>0</v>
      </c>
      <c r="AA107" s="48">
        <v>0</v>
      </c>
      <c r="AB107" s="48">
        <v>0</v>
      </c>
      <c r="AC107" s="48">
        <v>0</v>
      </c>
      <c r="AD107" s="48">
        <v>0</v>
      </c>
      <c r="AE107" s="48">
        <v>0</v>
      </c>
      <c r="AF107" s="48">
        <v>0</v>
      </c>
      <c r="AG107" s="48">
        <v>0</v>
      </c>
      <c r="AH107" s="48">
        <v>0</v>
      </c>
      <c r="AI107" s="48">
        <v>0</v>
      </c>
      <c r="AJ107" s="48">
        <v>0</v>
      </c>
      <c r="AK107" s="48">
        <v>3.0000000000000001E-3</v>
      </c>
      <c r="AL107" s="49">
        <v>3.0000000000000001E-3</v>
      </c>
      <c r="AM107" s="49">
        <v>3.0000000000000001E-3</v>
      </c>
      <c r="AN107" s="49">
        <v>3.0000000000000001E-3</v>
      </c>
      <c r="AO107" s="49">
        <v>3.0000000000000001E-3</v>
      </c>
      <c r="AP107" s="49">
        <v>3.0000000000000001E-3</v>
      </c>
      <c r="AQ107" s="49">
        <v>3.0000000000000001E-3</v>
      </c>
      <c r="AR107" s="49">
        <v>3.0000000000000001E-3</v>
      </c>
      <c r="AS107" s="49">
        <v>3.0000000000000001E-3</v>
      </c>
      <c r="AT107" s="49">
        <v>3.0000000000000001E-3</v>
      </c>
      <c r="AU107" s="49">
        <v>3.0000000000000001E-3</v>
      </c>
      <c r="AV107" s="49">
        <v>3.0000000000000001E-3</v>
      </c>
      <c r="AW107" s="49">
        <v>3.0000000000000001E-3</v>
      </c>
      <c r="AX107" s="49">
        <v>3.0000000000000001E-3</v>
      </c>
      <c r="AY107" s="49">
        <v>3.0000000000000001E-3</v>
      </c>
      <c r="AZ107" s="49">
        <v>3.0000000000000001E-3</v>
      </c>
      <c r="BA107" s="49">
        <v>3.0000000000000001E-3</v>
      </c>
      <c r="BB107" s="49">
        <v>3.0000000000000001E-3</v>
      </c>
      <c r="BC107" s="49">
        <v>3.0000000000000001E-3</v>
      </c>
    </row>
    <row r="108" spans="1:55" customFormat="1" ht="15" x14ac:dyDescent="0.25">
      <c r="A108" s="5"/>
      <c r="B108" s="5" t="s">
        <v>44</v>
      </c>
      <c r="C108" s="21" t="s">
        <v>27</v>
      </c>
      <c r="D108" s="21"/>
      <c r="E108" s="48">
        <v>0.72699999999999998</v>
      </c>
      <c r="F108" s="48">
        <v>0.69199999999999995</v>
      </c>
      <c r="G108" s="48">
        <v>0.65800000000000003</v>
      </c>
      <c r="H108" s="48">
        <v>0.623</v>
      </c>
      <c r="I108" s="48">
        <v>0.58799999999999997</v>
      </c>
      <c r="J108" s="48">
        <v>0.55400000000000005</v>
      </c>
      <c r="K108" s="48">
        <v>0.51900000000000002</v>
      </c>
      <c r="L108" s="48">
        <v>0.48499999999999999</v>
      </c>
      <c r="M108" s="48">
        <v>0.45</v>
      </c>
      <c r="N108" s="48">
        <v>0.45</v>
      </c>
      <c r="O108" s="48">
        <v>0.45</v>
      </c>
      <c r="P108" s="48">
        <v>0.44</v>
      </c>
      <c r="Q108" s="48">
        <v>0.43</v>
      </c>
      <c r="R108" s="48">
        <v>0.44</v>
      </c>
      <c r="S108" s="48">
        <v>0.43</v>
      </c>
      <c r="T108" s="48">
        <v>0.50700000000000001</v>
      </c>
      <c r="U108" s="48">
        <v>0.58400000000000007</v>
      </c>
      <c r="V108" s="48">
        <v>0.66100000000000003</v>
      </c>
      <c r="W108" s="48">
        <v>0.67800000000000005</v>
      </c>
      <c r="X108" s="48">
        <v>0.68500000000000005</v>
      </c>
      <c r="Y108" s="48">
        <v>0.69100000000000006</v>
      </c>
      <c r="Z108" s="48">
        <v>0.68799999999999994</v>
      </c>
      <c r="AA108" s="48">
        <v>0.70499999999999996</v>
      </c>
      <c r="AB108" s="48">
        <v>0.72899999999999998</v>
      </c>
      <c r="AC108" s="48">
        <v>0.73199999999999998</v>
      </c>
      <c r="AD108" s="48">
        <v>0.74</v>
      </c>
      <c r="AE108" s="48">
        <v>0.73899999999999999</v>
      </c>
      <c r="AF108" s="48">
        <v>0.745</v>
      </c>
      <c r="AG108" s="48">
        <v>0.749</v>
      </c>
      <c r="AH108" s="48">
        <v>0.754</v>
      </c>
      <c r="AI108" s="48">
        <v>0.75900000000000001</v>
      </c>
      <c r="AJ108" s="48">
        <v>0.77</v>
      </c>
      <c r="AK108" s="48">
        <v>0.77300000000000002</v>
      </c>
      <c r="AL108" s="49">
        <v>0.77300000000000002</v>
      </c>
      <c r="AM108" s="49">
        <v>0.77300000000000002</v>
      </c>
      <c r="AN108" s="49">
        <v>0.77300000000000002</v>
      </c>
      <c r="AO108" s="49">
        <v>0.77300000000000002</v>
      </c>
      <c r="AP108" s="49">
        <v>0.77300000000000002</v>
      </c>
      <c r="AQ108" s="49">
        <v>0.77300000000000002</v>
      </c>
      <c r="AR108" s="49">
        <v>0.77300000000000002</v>
      </c>
      <c r="AS108" s="49">
        <v>0.77300000000000002</v>
      </c>
      <c r="AT108" s="49">
        <v>0.77300000000000002</v>
      </c>
      <c r="AU108" s="49">
        <v>0.77300000000000002</v>
      </c>
      <c r="AV108" s="49">
        <v>0.77300000000000002</v>
      </c>
      <c r="AW108" s="49">
        <v>0.77300000000000002</v>
      </c>
      <c r="AX108" s="49">
        <v>0.77300000000000002</v>
      </c>
      <c r="AY108" s="49">
        <v>0.77300000000000002</v>
      </c>
      <c r="AZ108" s="49">
        <v>0.77300000000000002</v>
      </c>
      <c r="BA108" s="49">
        <v>0.77300000000000002</v>
      </c>
      <c r="BB108" s="49">
        <v>0.77300000000000002</v>
      </c>
      <c r="BC108" s="49">
        <v>0.77300000000000002</v>
      </c>
    </row>
    <row r="109" spans="1:55" customFormat="1" ht="15" x14ac:dyDescent="0.25">
      <c r="A109" s="5"/>
      <c r="B109" s="5" t="s">
        <v>52</v>
      </c>
      <c r="C109" s="23">
        <v>0</v>
      </c>
      <c r="D109" s="23"/>
      <c r="E109" s="48">
        <v>0.17299999999999999</v>
      </c>
      <c r="F109" s="48">
        <v>0.20799999999999999</v>
      </c>
      <c r="G109" s="48">
        <v>0.24199999999999999</v>
      </c>
      <c r="H109" s="48">
        <v>0.27700000000000002</v>
      </c>
      <c r="I109" s="48">
        <v>0.312</v>
      </c>
      <c r="J109" s="48">
        <v>0.34599999999999997</v>
      </c>
      <c r="K109" s="48">
        <v>0.38100000000000001</v>
      </c>
      <c r="L109" s="48">
        <v>0.41499999999999998</v>
      </c>
      <c r="M109" s="48">
        <v>0.45</v>
      </c>
      <c r="N109" s="48">
        <v>0.45</v>
      </c>
      <c r="O109" s="48">
        <v>0.46</v>
      </c>
      <c r="P109" s="48">
        <v>0.48</v>
      </c>
      <c r="Q109" s="48">
        <v>0.5</v>
      </c>
      <c r="R109" s="48">
        <v>0.52</v>
      </c>
      <c r="S109" s="48">
        <v>0.52</v>
      </c>
      <c r="T109" s="48">
        <v>0.35299999999999998</v>
      </c>
      <c r="U109" s="48">
        <v>0.18599999999999997</v>
      </c>
      <c r="V109" s="48">
        <v>1.9E-2</v>
      </c>
      <c r="W109" s="48">
        <v>2.1999999999999999E-2</v>
      </c>
      <c r="X109" s="48">
        <v>2.7E-2</v>
      </c>
      <c r="Y109" s="48">
        <v>2.7E-2</v>
      </c>
      <c r="Z109" s="48">
        <v>2.7E-2</v>
      </c>
      <c r="AA109" s="48">
        <v>2.8000000000000001E-2</v>
      </c>
      <c r="AB109" s="48">
        <v>2.5999999999999999E-2</v>
      </c>
      <c r="AC109" s="48">
        <v>2.8000000000000001E-2</v>
      </c>
      <c r="AD109" s="48">
        <v>2.8000000000000001E-2</v>
      </c>
      <c r="AE109" s="48">
        <v>2.9000000000000001E-2</v>
      </c>
      <c r="AF109" s="48">
        <v>3.1E-2</v>
      </c>
      <c r="AG109" s="48">
        <v>3.1E-2</v>
      </c>
      <c r="AH109" s="48">
        <v>3.1E-2</v>
      </c>
      <c r="AI109" s="48">
        <v>3.2000000000000001E-2</v>
      </c>
      <c r="AJ109" s="48">
        <v>3.1E-2</v>
      </c>
      <c r="AK109" s="48">
        <v>2.7E-2</v>
      </c>
      <c r="AL109" s="49">
        <v>2.7E-2</v>
      </c>
      <c r="AM109" s="49">
        <v>2.7E-2</v>
      </c>
      <c r="AN109" s="49">
        <v>2.7E-2</v>
      </c>
      <c r="AO109" s="49">
        <v>2.7E-2</v>
      </c>
      <c r="AP109" s="49">
        <v>2.7E-2</v>
      </c>
      <c r="AQ109" s="49">
        <v>2.7E-2</v>
      </c>
      <c r="AR109" s="49">
        <v>2.7E-2</v>
      </c>
      <c r="AS109" s="49">
        <v>2.7E-2</v>
      </c>
      <c r="AT109" s="49">
        <v>2.7E-2</v>
      </c>
      <c r="AU109" s="49">
        <v>2.7E-2</v>
      </c>
      <c r="AV109" s="49">
        <v>2.7E-2</v>
      </c>
      <c r="AW109" s="49">
        <v>2.7E-2</v>
      </c>
      <c r="AX109" s="49">
        <v>2.7E-2</v>
      </c>
      <c r="AY109" s="49">
        <v>2.7E-2</v>
      </c>
      <c r="AZ109" s="49">
        <v>2.7E-2</v>
      </c>
      <c r="BA109" s="49">
        <v>2.7E-2</v>
      </c>
      <c r="BB109" s="49">
        <v>2.7E-2</v>
      </c>
      <c r="BC109" s="49">
        <v>2.7E-2</v>
      </c>
    </row>
    <row r="110" spans="1:55" customFormat="1" ht="15" x14ac:dyDescent="0.25">
      <c r="A110" s="5"/>
      <c r="B110" s="5" t="s">
        <v>58</v>
      </c>
      <c r="C110" s="23">
        <v>60</v>
      </c>
      <c r="D110" s="23"/>
      <c r="E110" s="48">
        <v>0</v>
      </c>
      <c r="F110" s="48">
        <v>0</v>
      </c>
      <c r="G110" s="48">
        <v>0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0</v>
      </c>
      <c r="N110" s="48">
        <v>0</v>
      </c>
      <c r="O110" s="48">
        <v>0</v>
      </c>
      <c r="P110" s="48">
        <v>0</v>
      </c>
      <c r="Q110" s="48">
        <v>0</v>
      </c>
      <c r="R110" s="48">
        <v>0</v>
      </c>
      <c r="S110" s="48">
        <v>0</v>
      </c>
      <c r="T110" s="48">
        <v>5.0000000000000001E-3</v>
      </c>
      <c r="U110" s="48">
        <v>8.9999999999999993E-3</v>
      </c>
      <c r="V110" s="48">
        <v>1.4E-2</v>
      </c>
      <c r="W110" s="48">
        <v>1.2999999999999999E-2</v>
      </c>
      <c r="X110" s="48">
        <v>1.4999999999999999E-2</v>
      </c>
      <c r="Y110" s="48">
        <v>1.4999999999999999E-2</v>
      </c>
      <c r="Z110" s="48">
        <v>1.9E-2</v>
      </c>
      <c r="AA110" s="48">
        <v>1.7000000000000001E-2</v>
      </c>
      <c r="AB110" s="48">
        <v>1.0999999999999999E-2</v>
      </c>
      <c r="AC110" s="48">
        <v>1.7000000000000001E-2</v>
      </c>
      <c r="AD110" s="48">
        <v>1.7000000000000001E-2</v>
      </c>
      <c r="AE110" s="48">
        <v>2.1000000000000001E-2</v>
      </c>
      <c r="AF110" s="48">
        <v>1.9E-2</v>
      </c>
      <c r="AG110" s="48">
        <v>1.9E-2</v>
      </c>
      <c r="AH110" s="48">
        <v>1.7000000000000001E-2</v>
      </c>
      <c r="AI110" s="48">
        <v>1.7999999999999999E-2</v>
      </c>
      <c r="AJ110" s="48">
        <v>1.6E-2</v>
      </c>
      <c r="AK110" s="48">
        <v>1.7000000000000001E-2</v>
      </c>
      <c r="AL110" s="49">
        <v>1.7000000000000001E-2</v>
      </c>
      <c r="AM110" s="49">
        <v>1.7000000000000001E-2</v>
      </c>
      <c r="AN110" s="49">
        <v>1.7000000000000001E-2</v>
      </c>
      <c r="AO110" s="49">
        <v>1.7000000000000001E-2</v>
      </c>
      <c r="AP110" s="49">
        <v>1.7000000000000001E-2</v>
      </c>
      <c r="AQ110" s="49">
        <v>1.7000000000000001E-2</v>
      </c>
      <c r="AR110" s="49">
        <v>1.7000000000000001E-2</v>
      </c>
      <c r="AS110" s="49">
        <v>1.7000000000000001E-2</v>
      </c>
      <c r="AT110" s="49">
        <v>1.7000000000000001E-2</v>
      </c>
      <c r="AU110" s="49">
        <v>1.7000000000000001E-2</v>
      </c>
      <c r="AV110" s="49">
        <v>1.7000000000000001E-2</v>
      </c>
      <c r="AW110" s="49">
        <v>1.7000000000000001E-2</v>
      </c>
      <c r="AX110" s="49">
        <v>1.7000000000000001E-2</v>
      </c>
      <c r="AY110" s="49">
        <v>1.7000000000000001E-2</v>
      </c>
      <c r="AZ110" s="49">
        <v>1.7000000000000001E-2</v>
      </c>
      <c r="BA110" s="49">
        <v>1.7000000000000001E-2</v>
      </c>
      <c r="BB110" s="49">
        <v>1.7000000000000001E-2</v>
      </c>
      <c r="BC110" s="49">
        <v>1.7000000000000001E-2</v>
      </c>
    </row>
    <row r="111" spans="1:55" customFormat="1" ht="15" x14ac:dyDescent="0.25">
      <c r="A111" s="5"/>
      <c r="B111" s="5" t="s">
        <v>59</v>
      </c>
      <c r="C111" s="23">
        <v>0</v>
      </c>
      <c r="D111" s="23"/>
      <c r="E111" s="48">
        <v>0</v>
      </c>
      <c r="F111" s="48">
        <v>0</v>
      </c>
      <c r="G111" s="48">
        <v>0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48">
        <v>0</v>
      </c>
      <c r="O111" s="48">
        <v>0</v>
      </c>
      <c r="P111" s="48">
        <v>0</v>
      </c>
      <c r="Q111" s="48">
        <v>0</v>
      </c>
      <c r="R111" s="48">
        <v>0</v>
      </c>
      <c r="S111" s="48">
        <v>0</v>
      </c>
      <c r="T111" s="48">
        <v>5.0000000000000001E-3</v>
      </c>
      <c r="U111" s="48">
        <v>0.01</v>
      </c>
      <c r="V111" s="48">
        <v>1.4999999999999999E-2</v>
      </c>
      <c r="W111" s="48">
        <v>1.4999999999999999E-2</v>
      </c>
      <c r="X111" s="48">
        <v>1.7999999999999999E-2</v>
      </c>
      <c r="Y111" s="48">
        <v>1.7999999999999999E-2</v>
      </c>
      <c r="Z111" s="48">
        <v>2.3E-2</v>
      </c>
      <c r="AA111" s="48">
        <v>2.1999999999999999E-2</v>
      </c>
      <c r="AB111" s="48">
        <v>0.02</v>
      </c>
      <c r="AC111" s="48">
        <v>2.5000000000000001E-2</v>
      </c>
      <c r="AD111" s="48">
        <v>2.4E-2</v>
      </c>
      <c r="AE111" s="48">
        <v>2.4E-2</v>
      </c>
      <c r="AF111" s="48">
        <v>2.3E-2</v>
      </c>
      <c r="AG111" s="48">
        <v>2.4E-2</v>
      </c>
      <c r="AH111" s="48">
        <v>2.4E-2</v>
      </c>
      <c r="AI111" s="48">
        <v>2.4E-2</v>
      </c>
      <c r="AJ111" s="48">
        <v>2.3E-2</v>
      </c>
      <c r="AK111" s="48">
        <v>2.4E-2</v>
      </c>
      <c r="AL111" s="49">
        <v>2.4E-2</v>
      </c>
      <c r="AM111" s="49">
        <v>2.4E-2</v>
      </c>
      <c r="AN111" s="49">
        <v>2.4E-2</v>
      </c>
      <c r="AO111" s="49">
        <v>2.4E-2</v>
      </c>
      <c r="AP111" s="49">
        <v>2.4E-2</v>
      </c>
      <c r="AQ111" s="49">
        <v>2.4E-2</v>
      </c>
      <c r="AR111" s="49">
        <v>2.4E-2</v>
      </c>
      <c r="AS111" s="49">
        <v>2.4E-2</v>
      </c>
      <c r="AT111" s="49">
        <v>2.4E-2</v>
      </c>
      <c r="AU111" s="49">
        <v>2.4E-2</v>
      </c>
      <c r="AV111" s="49">
        <v>2.4E-2</v>
      </c>
      <c r="AW111" s="49">
        <v>2.4E-2</v>
      </c>
      <c r="AX111" s="49">
        <v>2.4E-2</v>
      </c>
      <c r="AY111" s="49">
        <v>2.4E-2</v>
      </c>
      <c r="AZ111" s="49">
        <v>2.4E-2</v>
      </c>
      <c r="BA111" s="49">
        <v>2.4E-2</v>
      </c>
      <c r="BB111" s="49">
        <v>2.4E-2</v>
      </c>
      <c r="BC111" s="49">
        <v>2.4E-2</v>
      </c>
    </row>
    <row r="112" spans="1:55" customFormat="1" ht="15" x14ac:dyDescent="0.25">
      <c r="A112" s="14"/>
      <c r="B112" s="14" t="s">
        <v>60</v>
      </c>
      <c r="C112" s="24">
        <v>0</v>
      </c>
      <c r="D112" s="24"/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6">
        <v>0</v>
      </c>
      <c r="R112" s="46">
        <v>0</v>
      </c>
      <c r="S112" s="46">
        <v>0</v>
      </c>
      <c r="T112" s="46">
        <v>4.0000000000000001E-3</v>
      </c>
      <c r="U112" s="46">
        <v>8.9999999999999993E-3</v>
      </c>
      <c r="V112" s="46">
        <v>1.2999999999999999E-2</v>
      </c>
      <c r="W112" s="46">
        <v>1.2E-2</v>
      </c>
      <c r="X112" s="46">
        <v>1.4E-2</v>
      </c>
      <c r="Y112" s="46">
        <v>1.4E-2</v>
      </c>
      <c r="Z112" s="46">
        <v>1.2E-2</v>
      </c>
      <c r="AA112" s="46">
        <v>1.2999999999999999E-2</v>
      </c>
      <c r="AB112" s="46">
        <v>1.2E-2</v>
      </c>
      <c r="AC112" s="46">
        <v>1.0999999999999999E-2</v>
      </c>
      <c r="AD112" s="46">
        <v>1.2999999999999999E-2</v>
      </c>
      <c r="AE112" s="46">
        <v>1.4E-2</v>
      </c>
      <c r="AF112" s="46">
        <v>1.2999999999999999E-2</v>
      </c>
      <c r="AG112" s="46">
        <v>1.2999999999999999E-2</v>
      </c>
      <c r="AH112" s="46">
        <v>1.4E-2</v>
      </c>
      <c r="AI112" s="46">
        <v>1.4E-2</v>
      </c>
      <c r="AJ112" s="46">
        <v>1.4999999999999999E-2</v>
      </c>
      <c r="AK112" s="46">
        <v>1.6E-2</v>
      </c>
      <c r="AL112" s="50">
        <v>1.6E-2</v>
      </c>
      <c r="AM112" s="50">
        <v>1.6E-2</v>
      </c>
      <c r="AN112" s="50">
        <v>1.6E-2</v>
      </c>
      <c r="AO112" s="50">
        <v>1.6E-2</v>
      </c>
      <c r="AP112" s="50">
        <v>1.6E-2</v>
      </c>
      <c r="AQ112" s="50">
        <v>1.6E-2</v>
      </c>
      <c r="AR112" s="50">
        <v>1.6E-2</v>
      </c>
      <c r="AS112" s="50">
        <v>1.6E-2</v>
      </c>
      <c r="AT112" s="50">
        <v>1.6E-2</v>
      </c>
      <c r="AU112" s="50">
        <v>1.6E-2</v>
      </c>
      <c r="AV112" s="50">
        <v>1.6E-2</v>
      </c>
      <c r="AW112" s="50">
        <v>1.6E-2</v>
      </c>
      <c r="AX112" s="50">
        <v>1.6E-2</v>
      </c>
      <c r="AY112" s="50">
        <v>1.6E-2</v>
      </c>
      <c r="AZ112" s="50">
        <v>1.6E-2</v>
      </c>
      <c r="BA112" s="50">
        <v>1.6E-2</v>
      </c>
      <c r="BB112" s="50">
        <v>1.6E-2</v>
      </c>
      <c r="BC112" s="50">
        <v>1.6E-2</v>
      </c>
    </row>
    <row r="113" spans="1:55" customFormat="1" ht="15" x14ac:dyDescent="0.25">
      <c r="A113" s="5" t="s">
        <v>255</v>
      </c>
      <c r="B113" s="5" t="s">
        <v>46</v>
      </c>
      <c r="C113" s="21" t="s">
        <v>27</v>
      </c>
      <c r="D113" s="21"/>
      <c r="E113" s="48">
        <v>0</v>
      </c>
      <c r="F113" s="48">
        <v>0</v>
      </c>
      <c r="G113" s="48">
        <v>0</v>
      </c>
      <c r="H113" s="48">
        <v>0</v>
      </c>
      <c r="I113" s="48">
        <v>0</v>
      </c>
      <c r="J113" s="48">
        <v>0</v>
      </c>
      <c r="K113" s="48">
        <v>0</v>
      </c>
      <c r="L113" s="48">
        <v>0</v>
      </c>
      <c r="M113" s="48">
        <v>0</v>
      </c>
      <c r="N113" s="48">
        <v>0</v>
      </c>
      <c r="O113" s="48">
        <v>0</v>
      </c>
      <c r="P113" s="48">
        <v>0</v>
      </c>
      <c r="Q113" s="48">
        <v>0</v>
      </c>
      <c r="R113" s="48">
        <v>0</v>
      </c>
      <c r="S113" s="48">
        <v>0</v>
      </c>
      <c r="T113" s="48">
        <v>0</v>
      </c>
      <c r="U113" s="48">
        <v>0</v>
      </c>
      <c r="V113" s="48">
        <v>0.16800000000000001</v>
      </c>
      <c r="W113" s="48">
        <v>0.13600000000000001</v>
      </c>
      <c r="X113" s="48">
        <v>0.128</v>
      </c>
      <c r="Y113" s="48">
        <v>0.128</v>
      </c>
      <c r="Z113" s="48">
        <v>0.11</v>
      </c>
      <c r="AA113" s="48">
        <v>0.105</v>
      </c>
      <c r="AB113" s="48">
        <v>0.104</v>
      </c>
      <c r="AC113" s="48">
        <v>9.1999999999999998E-2</v>
      </c>
      <c r="AD113" s="48">
        <v>8.4000000000000005E-2</v>
      </c>
      <c r="AE113" s="48">
        <v>7.9000000000000001E-2</v>
      </c>
      <c r="AF113" s="48">
        <v>7.5999999999999998E-2</v>
      </c>
      <c r="AG113" s="48">
        <v>6.8000000000000005E-2</v>
      </c>
      <c r="AH113" s="48">
        <v>6.3E-2</v>
      </c>
      <c r="AI113" s="48">
        <v>6.0999999999999999E-2</v>
      </c>
      <c r="AJ113" s="48">
        <v>5.7000000000000002E-2</v>
      </c>
      <c r="AK113" s="48">
        <v>5.0999999999999997E-2</v>
      </c>
      <c r="AL113" s="49">
        <v>5.0999999999999997E-2</v>
      </c>
      <c r="AM113" s="49">
        <v>5.0999999999999997E-2</v>
      </c>
      <c r="AN113" s="49">
        <v>5.0999999999999997E-2</v>
      </c>
      <c r="AO113" s="49">
        <v>5.0999999999999997E-2</v>
      </c>
      <c r="AP113" s="49">
        <v>5.0999999999999997E-2</v>
      </c>
      <c r="AQ113" s="49">
        <v>5.0999999999999997E-2</v>
      </c>
      <c r="AR113" s="49">
        <v>5.0999999999999997E-2</v>
      </c>
      <c r="AS113" s="49">
        <v>5.0999999999999997E-2</v>
      </c>
      <c r="AT113" s="49">
        <v>5.0999999999999997E-2</v>
      </c>
      <c r="AU113" s="49">
        <v>5.0999999999999997E-2</v>
      </c>
      <c r="AV113" s="49">
        <v>5.0999999999999997E-2</v>
      </c>
      <c r="AW113" s="49">
        <v>5.0999999999999997E-2</v>
      </c>
      <c r="AX113" s="49">
        <v>5.0999999999999997E-2</v>
      </c>
      <c r="AY113" s="49">
        <v>5.0999999999999997E-2</v>
      </c>
      <c r="AZ113" s="49">
        <v>5.0999999999999997E-2</v>
      </c>
      <c r="BA113" s="49">
        <v>5.0999999999999997E-2</v>
      </c>
      <c r="BB113" s="49">
        <v>5.0999999999999997E-2</v>
      </c>
      <c r="BC113" s="49">
        <v>5.0999999999999997E-2</v>
      </c>
    </row>
    <row r="114" spans="1:55" customFormat="1" ht="15" x14ac:dyDescent="0.25">
      <c r="A114" s="5"/>
      <c r="B114" s="5" t="s">
        <v>57</v>
      </c>
      <c r="C114" s="23">
        <v>15</v>
      </c>
      <c r="D114" s="23"/>
      <c r="E114" s="48">
        <v>0</v>
      </c>
      <c r="F114" s="48">
        <v>0</v>
      </c>
      <c r="G114" s="48">
        <v>0</v>
      </c>
      <c r="H114" s="48">
        <v>0</v>
      </c>
      <c r="I114" s="48">
        <v>0</v>
      </c>
      <c r="J114" s="48">
        <v>0</v>
      </c>
      <c r="K114" s="48">
        <v>0</v>
      </c>
      <c r="L114" s="48">
        <v>0</v>
      </c>
      <c r="M114" s="48">
        <v>0</v>
      </c>
      <c r="N114" s="48">
        <v>0</v>
      </c>
      <c r="O114" s="48">
        <v>0</v>
      </c>
      <c r="P114" s="48">
        <v>0</v>
      </c>
      <c r="Q114" s="48">
        <v>0</v>
      </c>
      <c r="R114" s="48">
        <v>0</v>
      </c>
      <c r="S114" s="48">
        <v>0</v>
      </c>
      <c r="T114" s="48">
        <v>0</v>
      </c>
      <c r="U114" s="48">
        <v>0</v>
      </c>
      <c r="V114" s="48">
        <v>0.10299999999999999</v>
      </c>
      <c r="W114" s="48">
        <v>8.5999999999999993E-2</v>
      </c>
      <c r="X114" s="48">
        <v>0.09</v>
      </c>
      <c r="Y114" s="48">
        <v>0.09</v>
      </c>
      <c r="Z114" s="48">
        <v>9.1999999999999998E-2</v>
      </c>
      <c r="AA114" s="48">
        <v>8.6999999999999994E-2</v>
      </c>
      <c r="AB114" s="48">
        <v>7.5999999999999998E-2</v>
      </c>
      <c r="AC114" s="48">
        <v>8.4000000000000005E-2</v>
      </c>
      <c r="AD114" s="48">
        <v>7.4999999999999997E-2</v>
      </c>
      <c r="AE114" s="48">
        <v>6.9000000000000006E-2</v>
      </c>
      <c r="AF114" s="48">
        <v>5.8000000000000003E-2</v>
      </c>
      <c r="AG114" s="48">
        <v>5.1999999999999998E-2</v>
      </c>
      <c r="AH114" s="48">
        <v>4.9000000000000002E-2</v>
      </c>
      <c r="AI114" s="48">
        <v>4.5999999999999999E-2</v>
      </c>
      <c r="AJ114" s="48">
        <v>0.04</v>
      </c>
      <c r="AK114" s="48">
        <v>3.5000000000000003E-2</v>
      </c>
      <c r="AL114" s="49">
        <v>3.5000000000000003E-2</v>
      </c>
      <c r="AM114" s="49">
        <v>3.5000000000000003E-2</v>
      </c>
      <c r="AN114" s="49">
        <v>3.5000000000000003E-2</v>
      </c>
      <c r="AO114" s="49">
        <v>3.5000000000000003E-2</v>
      </c>
      <c r="AP114" s="49">
        <v>3.5000000000000003E-2</v>
      </c>
      <c r="AQ114" s="49">
        <v>3.5000000000000003E-2</v>
      </c>
      <c r="AR114" s="49">
        <v>3.5000000000000003E-2</v>
      </c>
      <c r="AS114" s="49">
        <v>3.5000000000000003E-2</v>
      </c>
      <c r="AT114" s="49">
        <v>3.5000000000000003E-2</v>
      </c>
      <c r="AU114" s="49">
        <v>3.5000000000000003E-2</v>
      </c>
      <c r="AV114" s="49">
        <v>3.5000000000000003E-2</v>
      </c>
      <c r="AW114" s="49">
        <v>3.5000000000000003E-2</v>
      </c>
      <c r="AX114" s="49">
        <v>3.5000000000000003E-2</v>
      </c>
      <c r="AY114" s="49">
        <v>3.5000000000000003E-2</v>
      </c>
      <c r="AZ114" s="49">
        <v>3.5000000000000003E-2</v>
      </c>
      <c r="BA114" s="49">
        <v>3.5000000000000003E-2</v>
      </c>
      <c r="BB114" s="49">
        <v>3.5000000000000003E-2</v>
      </c>
      <c r="BC114" s="49">
        <v>3.5000000000000003E-2</v>
      </c>
    </row>
    <row r="115" spans="1:55" customFormat="1" ht="15" x14ac:dyDescent="0.25">
      <c r="A115" s="5"/>
      <c r="B115" s="5" t="s">
        <v>136</v>
      </c>
      <c r="C115" s="23" t="s">
        <v>137</v>
      </c>
      <c r="D115" s="23"/>
      <c r="E115" s="48">
        <v>0</v>
      </c>
      <c r="F115" s="48">
        <v>0</v>
      </c>
      <c r="G115" s="48">
        <v>0</v>
      </c>
      <c r="H115" s="48">
        <v>0</v>
      </c>
      <c r="I115" s="48">
        <v>0</v>
      </c>
      <c r="J115" s="48">
        <v>0</v>
      </c>
      <c r="K115" s="48">
        <v>0</v>
      </c>
      <c r="L115" s="48">
        <v>0</v>
      </c>
      <c r="M115" s="48">
        <v>0</v>
      </c>
      <c r="N115" s="48">
        <v>0</v>
      </c>
      <c r="O115" s="48">
        <v>0</v>
      </c>
      <c r="P115" s="48">
        <v>0</v>
      </c>
      <c r="Q115" s="48">
        <v>0</v>
      </c>
      <c r="R115" s="48">
        <v>0</v>
      </c>
      <c r="S115" s="48">
        <v>0</v>
      </c>
      <c r="T115" s="48">
        <v>0</v>
      </c>
      <c r="U115" s="48">
        <v>0</v>
      </c>
      <c r="V115" s="48">
        <v>0</v>
      </c>
      <c r="W115" s="48">
        <v>0</v>
      </c>
      <c r="X115" s="48">
        <v>0</v>
      </c>
      <c r="Y115" s="48">
        <v>0</v>
      </c>
      <c r="Z115" s="48">
        <v>0</v>
      </c>
      <c r="AA115" s="48">
        <v>0</v>
      </c>
      <c r="AB115" s="48">
        <v>0</v>
      </c>
      <c r="AC115" s="48">
        <v>0</v>
      </c>
      <c r="AD115" s="48">
        <v>4.0000000000000001E-3</v>
      </c>
      <c r="AE115" s="48">
        <v>1.2E-2</v>
      </c>
      <c r="AF115" s="48">
        <v>2.4E-2</v>
      </c>
      <c r="AG115" s="48">
        <v>2.7E-2</v>
      </c>
      <c r="AH115" s="48">
        <v>3.5999999999999997E-2</v>
      </c>
      <c r="AI115" s="48">
        <v>2.1000000000000001E-2</v>
      </c>
      <c r="AJ115" s="48">
        <v>2.3E-2</v>
      </c>
      <c r="AK115" s="48">
        <v>1.6E-2</v>
      </c>
      <c r="AL115" s="49">
        <v>1.6E-2</v>
      </c>
      <c r="AM115" s="49">
        <v>1.6E-2</v>
      </c>
      <c r="AN115" s="49">
        <v>1.6E-2</v>
      </c>
      <c r="AO115" s="49">
        <v>1.6E-2</v>
      </c>
      <c r="AP115" s="49">
        <v>1.6E-2</v>
      </c>
      <c r="AQ115" s="49">
        <v>1.6E-2</v>
      </c>
      <c r="AR115" s="49">
        <v>1.6E-2</v>
      </c>
      <c r="AS115" s="49">
        <v>1.6E-2</v>
      </c>
      <c r="AT115" s="49">
        <v>1.6E-2</v>
      </c>
      <c r="AU115" s="49">
        <v>1.6E-2</v>
      </c>
      <c r="AV115" s="49">
        <v>1.6E-2</v>
      </c>
      <c r="AW115" s="49">
        <v>1.6E-2</v>
      </c>
      <c r="AX115" s="49">
        <v>1.6E-2</v>
      </c>
      <c r="AY115" s="49">
        <v>1.6E-2</v>
      </c>
      <c r="AZ115" s="49">
        <v>1.6E-2</v>
      </c>
      <c r="BA115" s="49">
        <v>1.6E-2</v>
      </c>
      <c r="BB115" s="49">
        <v>1.6E-2</v>
      </c>
      <c r="BC115" s="49">
        <v>1.6E-2</v>
      </c>
    </row>
    <row r="116" spans="1:55" customFormat="1" ht="15" x14ac:dyDescent="0.25">
      <c r="A116" s="5"/>
      <c r="B116" s="5" t="s">
        <v>50</v>
      </c>
      <c r="C116" s="21" t="s">
        <v>27</v>
      </c>
      <c r="D116" s="21"/>
      <c r="E116" s="48">
        <v>0</v>
      </c>
      <c r="F116" s="48">
        <v>0</v>
      </c>
      <c r="G116" s="48">
        <v>0</v>
      </c>
      <c r="H116" s="48">
        <v>0</v>
      </c>
      <c r="I116" s="48">
        <v>0</v>
      </c>
      <c r="J116" s="48">
        <v>0</v>
      </c>
      <c r="K116" s="48">
        <v>0</v>
      </c>
      <c r="L116" s="48">
        <v>0</v>
      </c>
      <c r="M116" s="48">
        <v>0</v>
      </c>
      <c r="N116" s="48">
        <v>0</v>
      </c>
      <c r="O116" s="48">
        <v>0</v>
      </c>
      <c r="P116" s="48">
        <v>0</v>
      </c>
      <c r="Q116" s="48">
        <v>0</v>
      </c>
      <c r="R116" s="48">
        <v>0</v>
      </c>
      <c r="S116" s="48">
        <v>0</v>
      </c>
      <c r="T116" s="48">
        <v>0</v>
      </c>
      <c r="U116" s="48">
        <v>0</v>
      </c>
      <c r="V116" s="48">
        <v>0</v>
      </c>
      <c r="W116" s="48">
        <v>0</v>
      </c>
      <c r="X116" s="48">
        <v>0</v>
      </c>
      <c r="Y116" s="48">
        <v>0</v>
      </c>
      <c r="Z116" s="48">
        <v>0</v>
      </c>
      <c r="AA116" s="48">
        <v>0</v>
      </c>
      <c r="AB116" s="48">
        <v>0</v>
      </c>
      <c r="AC116" s="48">
        <v>0</v>
      </c>
      <c r="AD116" s="48">
        <v>8.0000000000000002E-3</v>
      </c>
      <c r="AE116" s="48">
        <v>4.0000000000000001E-3</v>
      </c>
      <c r="AF116" s="48">
        <v>7.0000000000000001E-3</v>
      </c>
      <c r="AG116" s="48">
        <v>5.0000000000000001E-3</v>
      </c>
      <c r="AH116" s="48">
        <v>6.0000000000000001E-3</v>
      </c>
      <c r="AI116" s="48">
        <v>7.0000000000000001E-3</v>
      </c>
      <c r="AJ116" s="48">
        <v>8.9999999999999993E-3</v>
      </c>
      <c r="AK116" s="48">
        <v>1.0999999999999999E-2</v>
      </c>
      <c r="AL116" s="49">
        <v>1.0999999999999999E-2</v>
      </c>
      <c r="AM116" s="49">
        <v>1.0999999999999999E-2</v>
      </c>
      <c r="AN116" s="49">
        <v>1.0999999999999999E-2</v>
      </c>
      <c r="AO116" s="49">
        <v>1.0999999999999999E-2</v>
      </c>
      <c r="AP116" s="49">
        <v>1.0999999999999999E-2</v>
      </c>
      <c r="AQ116" s="49">
        <v>1.0999999999999999E-2</v>
      </c>
      <c r="AR116" s="49">
        <v>1.0999999999999999E-2</v>
      </c>
      <c r="AS116" s="49">
        <v>1.0999999999999999E-2</v>
      </c>
      <c r="AT116" s="49">
        <v>1.0999999999999999E-2</v>
      </c>
      <c r="AU116" s="49">
        <v>1.0999999999999999E-2</v>
      </c>
      <c r="AV116" s="49">
        <v>1.0999999999999999E-2</v>
      </c>
      <c r="AW116" s="49">
        <v>1.0999999999999999E-2</v>
      </c>
      <c r="AX116" s="49">
        <v>1.0999999999999999E-2</v>
      </c>
      <c r="AY116" s="49">
        <v>1.0999999999999999E-2</v>
      </c>
      <c r="AZ116" s="49">
        <v>1.0999999999999999E-2</v>
      </c>
      <c r="BA116" s="49">
        <v>1.0999999999999999E-2</v>
      </c>
      <c r="BB116" s="49">
        <v>1.0999999999999999E-2</v>
      </c>
      <c r="BC116" s="49">
        <v>1.0999999999999999E-2</v>
      </c>
    </row>
    <row r="117" spans="1:55" customFormat="1" ht="15" x14ac:dyDescent="0.25">
      <c r="A117" s="5"/>
      <c r="B117" s="5" t="s">
        <v>51</v>
      </c>
      <c r="C117" s="21" t="s">
        <v>27</v>
      </c>
      <c r="D117" s="21"/>
      <c r="E117" s="48">
        <v>0</v>
      </c>
      <c r="F117" s="48">
        <v>0</v>
      </c>
      <c r="G117" s="48">
        <v>0</v>
      </c>
      <c r="H117" s="48">
        <v>0</v>
      </c>
      <c r="I117" s="48">
        <v>0</v>
      </c>
      <c r="J117" s="48">
        <v>0</v>
      </c>
      <c r="K117" s="48">
        <v>0</v>
      </c>
      <c r="L117" s="48">
        <v>0</v>
      </c>
      <c r="M117" s="48">
        <v>0</v>
      </c>
      <c r="N117" s="48">
        <v>0</v>
      </c>
      <c r="O117" s="48">
        <v>0</v>
      </c>
      <c r="P117" s="48">
        <v>0</v>
      </c>
      <c r="Q117" s="48">
        <v>0</v>
      </c>
      <c r="R117" s="48">
        <v>0</v>
      </c>
      <c r="S117" s="48">
        <v>0</v>
      </c>
      <c r="T117" s="48">
        <v>0</v>
      </c>
      <c r="U117" s="48">
        <v>0</v>
      </c>
      <c r="V117" s="48">
        <v>8.9999999999999993E-3</v>
      </c>
      <c r="W117" s="48">
        <v>1.2E-2</v>
      </c>
      <c r="X117" s="48">
        <v>1.4E-2</v>
      </c>
      <c r="Y117" s="48">
        <v>0</v>
      </c>
      <c r="Z117" s="48">
        <v>0</v>
      </c>
      <c r="AA117" s="48">
        <v>0</v>
      </c>
      <c r="AB117" s="48">
        <v>0</v>
      </c>
      <c r="AC117" s="48">
        <v>0</v>
      </c>
      <c r="AD117" s="48">
        <v>1E-3</v>
      </c>
      <c r="AE117" s="48">
        <v>2E-3</v>
      </c>
      <c r="AF117" s="48">
        <v>3.0000000000000001E-3</v>
      </c>
      <c r="AG117" s="48">
        <v>4.0000000000000001E-3</v>
      </c>
      <c r="AH117" s="48">
        <v>5.0000000000000001E-3</v>
      </c>
      <c r="AI117" s="48">
        <v>7.0000000000000001E-3</v>
      </c>
      <c r="AJ117" s="48">
        <v>7.0000000000000001E-3</v>
      </c>
      <c r="AK117" s="48">
        <v>8.0000000000000002E-3</v>
      </c>
      <c r="AL117" s="49">
        <v>8.0000000000000002E-3</v>
      </c>
      <c r="AM117" s="49">
        <v>8.0000000000000002E-3</v>
      </c>
      <c r="AN117" s="49">
        <v>8.0000000000000002E-3</v>
      </c>
      <c r="AO117" s="49">
        <v>8.0000000000000002E-3</v>
      </c>
      <c r="AP117" s="49">
        <v>8.0000000000000002E-3</v>
      </c>
      <c r="AQ117" s="49">
        <v>8.0000000000000002E-3</v>
      </c>
      <c r="AR117" s="49">
        <v>8.0000000000000002E-3</v>
      </c>
      <c r="AS117" s="49">
        <v>8.0000000000000002E-3</v>
      </c>
      <c r="AT117" s="49">
        <v>8.0000000000000002E-3</v>
      </c>
      <c r="AU117" s="49">
        <v>8.0000000000000002E-3</v>
      </c>
      <c r="AV117" s="49">
        <v>8.0000000000000002E-3</v>
      </c>
      <c r="AW117" s="49">
        <v>8.0000000000000002E-3</v>
      </c>
      <c r="AX117" s="49">
        <v>8.0000000000000002E-3</v>
      </c>
      <c r="AY117" s="49">
        <v>8.0000000000000002E-3</v>
      </c>
      <c r="AZ117" s="49">
        <v>8.0000000000000002E-3</v>
      </c>
      <c r="BA117" s="49">
        <v>8.0000000000000002E-3</v>
      </c>
      <c r="BB117" s="49">
        <v>8.0000000000000002E-3</v>
      </c>
      <c r="BC117" s="49">
        <v>8.0000000000000002E-3</v>
      </c>
    </row>
    <row r="118" spans="1:55" customFormat="1" ht="15" x14ac:dyDescent="0.25">
      <c r="A118" s="5"/>
      <c r="B118" s="5" t="s">
        <v>44</v>
      </c>
      <c r="C118" s="21" t="s">
        <v>27</v>
      </c>
      <c r="D118" s="21"/>
      <c r="E118" s="48">
        <v>0</v>
      </c>
      <c r="F118" s="48">
        <v>0</v>
      </c>
      <c r="G118" s="48">
        <v>0</v>
      </c>
      <c r="H118" s="48">
        <v>0</v>
      </c>
      <c r="I118" s="48">
        <v>0</v>
      </c>
      <c r="J118" s="48">
        <v>0</v>
      </c>
      <c r="K118" s="48">
        <v>0</v>
      </c>
      <c r="L118" s="48">
        <v>0</v>
      </c>
      <c r="M118" s="48">
        <v>0</v>
      </c>
      <c r="N118" s="48">
        <v>0</v>
      </c>
      <c r="O118" s="48">
        <v>0</v>
      </c>
      <c r="P118" s="48">
        <v>0</v>
      </c>
      <c r="Q118" s="48">
        <v>0</v>
      </c>
      <c r="R118" s="48">
        <v>0</v>
      </c>
      <c r="S118" s="48">
        <v>0</v>
      </c>
      <c r="T118" s="48">
        <v>0</v>
      </c>
      <c r="U118" s="48">
        <v>0</v>
      </c>
      <c r="V118" s="48">
        <v>0.61699999999999999</v>
      </c>
      <c r="W118" s="48">
        <v>0.61899999999999999</v>
      </c>
      <c r="X118" s="48">
        <v>0.68</v>
      </c>
      <c r="Y118" s="48">
        <v>0.69400000000000006</v>
      </c>
      <c r="Z118" s="48">
        <v>0.70499999999999996</v>
      </c>
      <c r="AA118" s="48">
        <v>0.71399999999999997</v>
      </c>
      <c r="AB118" s="48">
        <v>0.72299999999999998</v>
      </c>
      <c r="AC118" s="48">
        <v>0.73499999999999999</v>
      </c>
      <c r="AD118" s="48">
        <v>0.73199999999999998</v>
      </c>
      <c r="AE118" s="48">
        <v>0.74299999999999999</v>
      </c>
      <c r="AF118" s="48">
        <v>0.751</v>
      </c>
      <c r="AG118" s="48">
        <v>0.77300000000000002</v>
      </c>
      <c r="AH118" s="48">
        <v>0.76800000000000002</v>
      </c>
      <c r="AI118" s="48">
        <v>0.78</v>
      </c>
      <c r="AJ118" s="48">
        <v>0.78400000000000003</v>
      </c>
      <c r="AK118" s="48">
        <v>0.81</v>
      </c>
      <c r="AL118" s="49">
        <v>0.81</v>
      </c>
      <c r="AM118" s="49">
        <v>0.81</v>
      </c>
      <c r="AN118" s="49">
        <v>0.81</v>
      </c>
      <c r="AO118" s="49">
        <v>0.81</v>
      </c>
      <c r="AP118" s="49">
        <v>0.81</v>
      </c>
      <c r="AQ118" s="49">
        <v>0.81</v>
      </c>
      <c r="AR118" s="49">
        <v>0.81</v>
      </c>
      <c r="AS118" s="49">
        <v>0.81</v>
      </c>
      <c r="AT118" s="49">
        <v>0.81</v>
      </c>
      <c r="AU118" s="49">
        <v>0.81</v>
      </c>
      <c r="AV118" s="49">
        <v>0.81</v>
      </c>
      <c r="AW118" s="49">
        <v>0.81</v>
      </c>
      <c r="AX118" s="49">
        <v>0.81</v>
      </c>
      <c r="AY118" s="49">
        <v>0.81</v>
      </c>
      <c r="AZ118" s="49">
        <v>0.81</v>
      </c>
      <c r="BA118" s="49">
        <v>0.81</v>
      </c>
      <c r="BB118" s="49">
        <v>0.81</v>
      </c>
      <c r="BC118" s="49">
        <v>0.81</v>
      </c>
    </row>
    <row r="119" spans="1:55" customFormat="1" ht="15" x14ac:dyDescent="0.25">
      <c r="A119" s="5"/>
      <c r="B119" s="5" t="s">
        <v>52</v>
      </c>
      <c r="C119" s="23">
        <v>0</v>
      </c>
      <c r="D119" s="23"/>
      <c r="E119" s="48">
        <v>0</v>
      </c>
      <c r="F119" s="48">
        <v>0</v>
      </c>
      <c r="G119" s="48">
        <v>0</v>
      </c>
      <c r="H119" s="48">
        <v>0</v>
      </c>
      <c r="I119" s="48">
        <v>0</v>
      </c>
      <c r="J119" s="48">
        <v>0</v>
      </c>
      <c r="K119" s="48">
        <v>0</v>
      </c>
      <c r="L119" s="48">
        <v>0</v>
      </c>
      <c r="M119" s="48">
        <v>0</v>
      </c>
      <c r="N119" s="48">
        <v>0</v>
      </c>
      <c r="O119" s="48">
        <v>0</v>
      </c>
      <c r="P119" s="48">
        <v>0</v>
      </c>
      <c r="Q119" s="48">
        <v>0</v>
      </c>
      <c r="R119" s="48">
        <v>0</v>
      </c>
      <c r="S119" s="48">
        <v>0</v>
      </c>
      <c r="T119" s="48">
        <v>0</v>
      </c>
      <c r="U119" s="48">
        <v>0</v>
      </c>
      <c r="V119" s="48">
        <v>4.2999999999999997E-2</v>
      </c>
      <c r="W119" s="48">
        <v>2.8000000000000001E-2</v>
      </c>
      <c r="X119" s="48">
        <v>3.7999999999999999E-2</v>
      </c>
      <c r="Y119" s="48">
        <v>3.7999999999999999E-2</v>
      </c>
      <c r="Z119" s="48">
        <v>3.5999999999999997E-2</v>
      </c>
      <c r="AA119" s="48">
        <v>3.3000000000000002E-2</v>
      </c>
      <c r="AB119" s="48">
        <v>2.9000000000000001E-2</v>
      </c>
      <c r="AC119" s="48">
        <v>2.9000000000000001E-2</v>
      </c>
      <c r="AD119" s="48">
        <v>2.8000000000000001E-2</v>
      </c>
      <c r="AE119" s="48">
        <v>3.3000000000000002E-2</v>
      </c>
      <c r="AF119" s="48">
        <v>2.7E-2</v>
      </c>
      <c r="AG119" s="48">
        <v>2.5000000000000001E-2</v>
      </c>
      <c r="AH119" s="48">
        <v>2.7E-2</v>
      </c>
      <c r="AI119" s="48">
        <v>2.3E-2</v>
      </c>
      <c r="AJ119" s="48">
        <v>0.02</v>
      </c>
      <c r="AK119" s="48">
        <v>1.9E-2</v>
      </c>
      <c r="AL119" s="49">
        <v>1.9E-2</v>
      </c>
      <c r="AM119" s="49">
        <v>1.9E-2</v>
      </c>
      <c r="AN119" s="49">
        <v>1.9E-2</v>
      </c>
      <c r="AO119" s="49">
        <v>1.9E-2</v>
      </c>
      <c r="AP119" s="49">
        <v>1.9E-2</v>
      </c>
      <c r="AQ119" s="49">
        <v>1.9E-2</v>
      </c>
      <c r="AR119" s="49">
        <v>1.9E-2</v>
      </c>
      <c r="AS119" s="49">
        <v>1.9E-2</v>
      </c>
      <c r="AT119" s="49">
        <v>1.9E-2</v>
      </c>
      <c r="AU119" s="49">
        <v>1.9E-2</v>
      </c>
      <c r="AV119" s="49">
        <v>1.9E-2</v>
      </c>
      <c r="AW119" s="49">
        <v>1.9E-2</v>
      </c>
      <c r="AX119" s="49">
        <v>1.9E-2</v>
      </c>
      <c r="AY119" s="49">
        <v>1.9E-2</v>
      </c>
      <c r="AZ119" s="49">
        <v>1.9E-2</v>
      </c>
      <c r="BA119" s="49">
        <v>1.9E-2</v>
      </c>
      <c r="BB119" s="49">
        <v>1.9E-2</v>
      </c>
      <c r="BC119" s="49">
        <v>1.9E-2</v>
      </c>
    </row>
    <row r="120" spans="1:55" customFormat="1" ht="15" x14ac:dyDescent="0.25">
      <c r="A120" s="5"/>
      <c r="B120" s="5" t="s">
        <v>58</v>
      </c>
      <c r="C120" s="23">
        <v>60</v>
      </c>
      <c r="D120" s="23"/>
      <c r="E120" s="48">
        <v>0</v>
      </c>
      <c r="F120" s="48">
        <v>0</v>
      </c>
      <c r="G120" s="48">
        <v>0</v>
      </c>
      <c r="H120" s="48">
        <v>0</v>
      </c>
      <c r="I120" s="48">
        <v>0</v>
      </c>
      <c r="J120" s="48">
        <v>0</v>
      </c>
      <c r="K120" s="48">
        <v>0</v>
      </c>
      <c r="L120" s="48">
        <v>0</v>
      </c>
      <c r="M120" s="48">
        <v>0</v>
      </c>
      <c r="N120" s="48">
        <v>0</v>
      </c>
      <c r="O120" s="48">
        <v>0</v>
      </c>
      <c r="P120" s="48">
        <v>0</v>
      </c>
      <c r="Q120" s="48">
        <v>0</v>
      </c>
      <c r="R120" s="48">
        <v>0</v>
      </c>
      <c r="S120" s="48">
        <v>0</v>
      </c>
      <c r="T120" s="48">
        <v>0</v>
      </c>
      <c r="U120" s="48">
        <v>0</v>
      </c>
      <c r="V120" s="48">
        <v>3.3000000000000002E-2</v>
      </c>
      <c r="W120" s="48">
        <v>8.5999999999999993E-2</v>
      </c>
      <c r="X120" s="48">
        <v>0.02</v>
      </c>
      <c r="Y120" s="48">
        <v>0.02</v>
      </c>
      <c r="Z120" s="48">
        <v>1.9E-2</v>
      </c>
      <c r="AA120" s="48">
        <v>0.02</v>
      </c>
      <c r="AB120" s="48">
        <v>2.1999999999999999E-2</v>
      </c>
      <c r="AC120" s="48">
        <v>1.7999999999999999E-2</v>
      </c>
      <c r="AD120" s="48">
        <v>2.3E-2</v>
      </c>
      <c r="AE120" s="48">
        <v>1.7999999999999999E-2</v>
      </c>
      <c r="AF120" s="48">
        <v>1.2999999999999999E-2</v>
      </c>
      <c r="AG120" s="48">
        <v>1.0999999999999999E-2</v>
      </c>
      <c r="AH120" s="48">
        <v>0.01</v>
      </c>
      <c r="AI120" s="48">
        <v>0.02</v>
      </c>
      <c r="AJ120" s="48">
        <v>2.5999999999999999E-2</v>
      </c>
      <c r="AK120" s="48">
        <v>1.9E-2</v>
      </c>
      <c r="AL120" s="49">
        <v>1.9E-2</v>
      </c>
      <c r="AM120" s="49">
        <v>1.9E-2</v>
      </c>
      <c r="AN120" s="49">
        <v>1.9E-2</v>
      </c>
      <c r="AO120" s="49">
        <v>1.9E-2</v>
      </c>
      <c r="AP120" s="49">
        <v>1.9E-2</v>
      </c>
      <c r="AQ120" s="49">
        <v>1.9E-2</v>
      </c>
      <c r="AR120" s="49">
        <v>1.9E-2</v>
      </c>
      <c r="AS120" s="49">
        <v>1.9E-2</v>
      </c>
      <c r="AT120" s="49">
        <v>1.9E-2</v>
      </c>
      <c r="AU120" s="49">
        <v>1.9E-2</v>
      </c>
      <c r="AV120" s="49">
        <v>1.9E-2</v>
      </c>
      <c r="AW120" s="49">
        <v>1.9E-2</v>
      </c>
      <c r="AX120" s="49">
        <v>1.9E-2</v>
      </c>
      <c r="AY120" s="49">
        <v>1.9E-2</v>
      </c>
      <c r="AZ120" s="49">
        <v>1.9E-2</v>
      </c>
      <c r="BA120" s="49">
        <v>1.9E-2</v>
      </c>
      <c r="BB120" s="49">
        <v>1.9E-2</v>
      </c>
      <c r="BC120" s="49">
        <v>1.9E-2</v>
      </c>
    </row>
    <row r="121" spans="1:55" customFormat="1" ht="15" x14ac:dyDescent="0.25">
      <c r="A121" s="5"/>
      <c r="B121" s="5" t="s">
        <v>59</v>
      </c>
      <c r="C121" s="23">
        <v>0</v>
      </c>
      <c r="D121" s="23"/>
      <c r="E121" s="48">
        <v>0</v>
      </c>
      <c r="F121" s="48">
        <v>0</v>
      </c>
      <c r="G121" s="48">
        <v>0</v>
      </c>
      <c r="H121" s="48">
        <v>0</v>
      </c>
      <c r="I121" s="48">
        <v>0</v>
      </c>
      <c r="J121" s="48">
        <v>0</v>
      </c>
      <c r="K121" s="48">
        <v>0</v>
      </c>
      <c r="L121" s="48">
        <v>0</v>
      </c>
      <c r="M121" s="48">
        <v>0</v>
      </c>
      <c r="N121" s="48">
        <v>0</v>
      </c>
      <c r="O121" s="48">
        <v>0</v>
      </c>
      <c r="P121" s="48">
        <v>0</v>
      </c>
      <c r="Q121" s="48">
        <v>0</v>
      </c>
      <c r="R121" s="48">
        <v>0</v>
      </c>
      <c r="S121" s="48">
        <v>0</v>
      </c>
      <c r="T121" s="48">
        <v>0</v>
      </c>
      <c r="U121" s="48">
        <v>0</v>
      </c>
      <c r="V121" s="48">
        <v>1.9E-2</v>
      </c>
      <c r="W121" s="48">
        <v>1.4999999999999999E-2</v>
      </c>
      <c r="X121" s="48">
        <v>1.7000000000000001E-2</v>
      </c>
      <c r="Y121" s="48">
        <v>1.7000000000000001E-2</v>
      </c>
      <c r="Z121" s="48">
        <v>2.4E-2</v>
      </c>
      <c r="AA121" s="48">
        <v>2.3E-2</v>
      </c>
      <c r="AB121" s="48">
        <v>2.1999999999999999E-2</v>
      </c>
      <c r="AC121" s="48">
        <v>2.1000000000000001E-2</v>
      </c>
      <c r="AD121" s="48">
        <v>2.1000000000000001E-2</v>
      </c>
      <c r="AE121" s="48">
        <v>1.7999999999999999E-2</v>
      </c>
      <c r="AF121" s="48">
        <v>1.7999999999999999E-2</v>
      </c>
      <c r="AG121" s="48">
        <v>1.4999999999999999E-2</v>
      </c>
      <c r="AH121" s="48">
        <v>1.7999999999999999E-2</v>
      </c>
      <c r="AI121" s="48">
        <v>1.4999999999999999E-2</v>
      </c>
      <c r="AJ121" s="48">
        <v>1.7999999999999999E-2</v>
      </c>
      <c r="AK121" s="48">
        <v>1.6E-2</v>
      </c>
      <c r="AL121" s="49">
        <v>1.6E-2</v>
      </c>
      <c r="AM121" s="49">
        <v>1.6E-2</v>
      </c>
      <c r="AN121" s="49">
        <v>1.6E-2</v>
      </c>
      <c r="AO121" s="49">
        <v>1.6E-2</v>
      </c>
      <c r="AP121" s="49">
        <v>1.6E-2</v>
      </c>
      <c r="AQ121" s="49">
        <v>1.6E-2</v>
      </c>
      <c r="AR121" s="49">
        <v>1.6E-2</v>
      </c>
      <c r="AS121" s="49">
        <v>1.6E-2</v>
      </c>
      <c r="AT121" s="49">
        <v>1.6E-2</v>
      </c>
      <c r="AU121" s="49">
        <v>1.6E-2</v>
      </c>
      <c r="AV121" s="49">
        <v>1.6E-2</v>
      </c>
      <c r="AW121" s="49">
        <v>1.6E-2</v>
      </c>
      <c r="AX121" s="49">
        <v>1.6E-2</v>
      </c>
      <c r="AY121" s="49">
        <v>1.6E-2</v>
      </c>
      <c r="AZ121" s="49">
        <v>1.6E-2</v>
      </c>
      <c r="BA121" s="49">
        <v>1.6E-2</v>
      </c>
      <c r="BB121" s="49">
        <v>1.6E-2</v>
      </c>
      <c r="BC121" s="49">
        <v>1.6E-2</v>
      </c>
    </row>
    <row r="122" spans="1:55" customFormat="1" ht="15" x14ac:dyDescent="0.25">
      <c r="A122" s="14"/>
      <c r="B122" s="14" t="s">
        <v>60</v>
      </c>
      <c r="C122" s="24">
        <v>0</v>
      </c>
      <c r="D122" s="24"/>
      <c r="E122" s="46">
        <v>0</v>
      </c>
      <c r="F122" s="46">
        <v>0</v>
      </c>
      <c r="G122" s="46">
        <v>0</v>
      </c>
      <c r="H122" s="46">
        <v>0</v>
      </c>
      <c r="I122" s="46">
        <v>0</v>
      </c>
      <c r="J122" s="46">
        <v>0</v>
      </c>
      <c r="K122" s="46">
        <v>0</v>
      </c>
      <c r="L122" s="46">
        <v>0</v>
      </c>
      <c r="M122" s="46">
        <v>0</v>
      </c>
      <c r="N122" s="46">
        <v>0</v>
      </c>
      <c r="O122" s="46">
        <v>0</v>
      </c>
      <c r="P122" s="46">
        <v>0</v>
      </c>
      <c r="Q122" s="46">
        <v>0</v>
      </c>
      <c r="R122" s="46">
        <v>0</v>
      </c>
      <c r="S122" s="46">
        <v>0</v>
      </c>
      <c r="T122" s="46">
        <v>0</v>
      </c>
      <c r="U122" s="46">
        <v>0</v>
      </c>
      <c r="V122" s="46">
        <v>8.0000000000000002E-3</v>
      </c>
      <c r="W122" s="46">
        <v>1.7999999999999999E-2</v>
      </c>
      <c r="X122" s="46">
        <v>1.2999999999999999E-2</v>
      </c>
      <c r="Y122" s="46">
        <v>1.2999999999999999E-2</v>
      </c>
      <c r="Z122" s="46">
        <v>1.4E-2</v>
      </c>
      <c r="AA122" s="46">
        <v>1.7999999999999999E-2</v>
      </c>
      <c r="AB122" s="46">
        <v>2.4E-2</v>
      </c>
      <c r="AC122" s="46">
        <v>2.1000000000000001E-2</v>
      </c>
      <c r="AD122" s="46">
        <v>2.4E-2</v>
      </c>
      <c r="AE122" s="46">
        <v>2.1999999999999999E-2</v>
      </c>
      <c r="AF122" s="46">
        <v>2.3E-2</v>
      </c>
      <c r="AG122" s="46">
        <v>0.02</v>
      </c>
      <c r="AH122" s="46">
        <v>1.7999999999999999E-2</v>
      </c>
      <c r="AI122" s="46">
        <v>0.02</v>
      </c>
      <c r="AJ122" s="46">
        <v>1.6E-2</v>
      </c>
      <c r="AK122" s="46">
        <v>1.4999999999999999E-2</v>
      </c>
      <c r="AL122" s="50">
        <v>1.4999999999999999E-2</v>
      </c>
      <c r="AM122" s="50">
        <v>1.4999999999999999E-2</v>
      </c>
      <c r="AN122" s="50">
        <v>1.4999999999999999E-2</v>
      </c>
      <c r="AO122" s="50">
        <v>1.4999999999999999E-2</v>
      </c>
      <c r="AP122" s="50">
        <v>1.4999999999999999E-2</v>
      </c>
      <c r="AQ122" s="50">
        <v>1.4999999999999999E-2</v>
      </c>
      <c r="AR122" s="50">
        <v>1.4999999999999999E-2</v>
      </c>
      <c r="AS122" s="50">
        <v>1.4999999999999999E-2</v>
      </c>
      <c r="AT122" s="50">
        <v>1.4999999999999999E-2</v>
      </c>
      <c r="AU122" s="50">
        <v>1.4999999999999999E-2</v>
      </c>
      <c r="AV122" s="50">
        <v>1.4999999999999999E-2</v>
      </c>
      <c r="AW122" s="50">
        <v>1.4999999999999999E-2</v>
      </c>
      <c r="AX122" s="50">
        <v>1.4999999999999999E-2</v>
      </c>
      <c r="AY122" s="50">
        <v>1.4999999999999999E-2</v>
      </c>
      <c r="AZ122" s="50">
        <v>1.4999999999999999E-2</v>
      </c>
      <c r="BA122" s="50">
        <v>1.4999999999999999E-2</v>
      </c>
      <c r="BB122" s="50">
        <v>1.4999999999999999E-2</v>
      </c>
      <c r="BC122" s="50">
        <v>1.4999999999999999E-2</v>
      </c>
    </row>
    <row r="123" spans="1:55" customFormat="1" ht="15" x14ac:dyDescent="0.25">
      <c r="A123" s="5" t="s">
        <v>256</v>
      </c>
      <c r="B123" s="5" t="s">
        <v>46</v>
      </c>
      <c r="C123" s="21" t="s">
        <v>27</v>
      </c>
      <c r="D123" s="21"/>
      <c r="E123" s="48">
        <v>0</v>
      </c>
      <c r="F123" s="48">
        <v>0</v>
      </c>
      <c r="G123" s="48">
        <v>0</v>
      </c>
      <c r="H123" s="48">
        <v>0</v>
      </c>
      <c r="I123" s="48">
        <v>0</v>
      </c>
      <c r="J123" s="48">
        <v>0</v>
      </c>
      <c r="K123" s="48">
        <v>0</v>
      </c>
      <c r="L123" s="48">
        <v>0</v>
      </c>
      <c r="M123" s="48">
        <v>0</v>
      </c>
      <c r="N123" s="48">
        <v>0</v>
      </c>
      <c r="O123" s="48">
        <v>0</v>
      </c>
      <c r="P123" s="48">
        <v>0</v>
      </c>
      <c r="Q123" s="48">
        <v>0</v>
      </c>
      <c r="R123" s="48">
        <v>0</v>
      </c>
      <c r="S123" s="48">
        <v>0</v>
      </c>
      <c r="T123" s="48">
        <v>0</v>
      </c>
      <c r="U123" s="48">
        <v>0</v>
      </c>
      <c r="V123" s="48">
        <v>0.184</v>
      </c>
      <c r="W123" s="48">
        <v>0.155</v>
      </c>
      <c r="X123" s="48">
        <v>0.14599999999999999</v>
      </c>
      <c r="Y123" s="48">
        <v>0.14599999999999999</v>
      </c>
      <c r="Z123" s="48">
        <v>0.105</v>
      </c>
      <c r="AA123" s="48">
        <v>5.3999999999999999E-2</v>
      </c>
      <c r="AB123" s="48">
        <v>3.9E-2</v>
      </c>
      <c r="AC123" s="48">
        <v>3.6999999999999998E-2</v>
      </c>
      <c r="AD123" s="48">
        <v>2.8000000000000001E-2</v>
      </c>
      <c r="AE123" s="48">
        <v>0.02</v>
      </c>
      <c r="AF123" s="48">
        <v>1.9E-2</v>
      </c>
      <c r="AG123" s="48">
        <v>1.7000000000000001E-2</v>
      </c>
      <c r="AH123" s="48">
        <v>1.4E-2</v>
      </c>
      <c r="AI123" s="48">
        <v>1.2999999999999999E-2</v>
      </c>
      <c r="AJ123" s="48">
        <v>0.01</v>
      </c>
      <c r="AK123" s="48">
        <v>7.0000000000000001E-3</v>
      </c>
      <c r="AL123" s="49">
        <v>7.0000000000000001E-3</v>
      </c>
      <c r="AM123" s="49">
        <v>7.0000000000000001E-3</v>
      </c>
      <c r="AN123" s="49">
        <v>7.0000000000000001E-3</v>
      </c>
      <c r="AO123" s="49">
        <v>7.0000000000000001E-3</v>
      </c>
      <c r="AP123" s="49">
        <v>7.0000000000000001E-3</v>
      </c>
      <c r="AQ123" s="49">
        <v>7.0000000000000001E-3</v>
      </c>
      <c r="AR123" s="49">
        <v>7.0000000000000001E-3</v>
      </c>
      <c r="AS123" s="49">
        <v>7.0000000000000001E-3</v>
      </c>
      <c r="AT123" s="49">
        <v>7.0000000000000001E-3</v>
      </c>
      <c r="AU123" s="49">
        <v>7.0000000000000001E-3</v>
      </c>
      <c r="AV123" s="49">
        <v>7.0000000000000001E-3</v>
      </c>
      <c r="AW123" s="49">
        <v>7.0000000000000001E-3</v>
      </c>
      <c r="AX123" s="49">
        <v>7.0000000000000001E-3</v>
      </c>
      <c r="AY123" s="49">
        <v>7.0000000000000001E-3</v>
      </c>
      <c r="AZ123" s="49">
        <v>7.0000000000000001E-3</v>
      </c>
      <c r="BA123" s="49">
        <v>7.0000000000000001E-3</v>
      </c>
      <c r="BB123" s="49">
        <v>7.0000000000000001E-3</v>
      </c>
      <c r="BC123" s="49">
        <v>7.0000000000000001E-3</v>
      </c>
    </row>
    <row r="124" spans="1:55" customFormat="1" ht="15" x14ac:dyDescent="0.25">
      <c r="A124" s="5"/>
      <c r="B124" s="5" t="s">
        <v>57</v>
      </c>
      <c r="C124" s="23">
        <v>15</v>
      </c>
      <c r="D124" s="23"/>
      <c r="E124" s="48">
        <v>0</v>
      </c>
      <c r="F124" s="48">
        <v>0</v>
      </c>
      <c r="G124" s="48">
        <v>0</v>
      </c>
      <c r="H124" s="48">
        <v>0</v>
      </c>
      <c r="I124" s="48">
        <v>0</v>
      </c>
      <c r="J124" s="48">
        <v>0</v>
      </c>
      <c r="K124" s="48">
        <v>0</v>
      </c>
      <c r="L124" s="48">
        <v>0</v>
      </c>
      <c r="M124" s="48">
        <v>0</v>
      </c>
      <c r="N124" s="48">
        <v>0</v>
      </c>
      <c r="O124" s="48">
        <v>0</v>
      </c>
      <c r="P124" s="48">
        <v>0</v>
      </c>
      <c r="Q124" s="48">
        <v>0</v>
      </c>
      <c r="R124" s="48">
        <v>0</v>
      </c>
      <c r="S124" s="48">
        <v>0</v>
      </c>
      <c r="T124" s="48">
        <v>0</v>
      </c>
      <c r="U124" s="48">
        <v>0</v>
      </c>
      <c r="V124" s="48">
        <v>3.5999999999999997E-2</v>
      </c>
      <c r="W124" s="48">
        <v>1.4999999999999999E-2</v>
      </c>
      <c r="X124" s="48">
        <v>1.6E-2</v>
      </c>
      <c r="Y124" s="48">
        <v>1.6E-2</v>
      </c>
      <c r="Z124" s="48">
        <v>0.02</v>
      </c>
      <c r="AA124" s="48">
        <v>3.1E-2</v>
      </c>
      <c r="AB124" s="48">
        <v>8.9999999999999993E-3</v>
      </c>
      <c r="AC124" s="48">
        <v>2.3E-2</v>
      </c>
      <c r="AD124" s="48">
        <v>1.2999999999999999E-2</v>
      </c>
      <c r="AE124" s="48">
        <v>0.01</v>
      </c>
      <c r="AF124" s="48">
        <v>1.2E-2</v>
      </c>
      <c r="AG124" s="48">
        <v>1.4999999999999999E-2</v>
      </c>
      <c r="AH124" s="48">
        <v>1.2E-2</v>
      </c>
      <c r="AI124" s="48">
        <v>0.01</v>
      </c>
      <c r="AJ124" s="48">
        <v>0.01</v>
      </c>
      <c r="AK124" s="48">
        <v>1.0999999999999999E-2</v>
      </c>
      <c r="AL124" s="49">
        <v>1.0999999999999999E-2</v>
      </c>
      <c r="AM124" s="49">
        <v>1.0999999999999999E-2</v>
      </c>
      <c r="AN124" s="49">
        <v>1.0999999999999999E-2</v>
      </c>
      <c r="AO124" s="49">
        <v>1.0999999999999999E-2</v>
      </c>
      <c r="AP124" s="49">
        <v>1.0999999999999999E-2</v>
      </c>
      <c r="AQ124" s="49">
        <v>1.0999999999999999E-2</v>
      </c>
      <c r="AR124" s="49">
        <v>1.0999999999999999E-2</v>
      </c>
      <c r="AS124" s="49">
        <v>1.0999999999999999E-2</v>
      </c>
      <c r="AT124" s="49">
        <v>1.0999999999999999E-2</v>
      </c>
      <c r="AU124" s="49">
        <v>1.0999999999999999E-2</v>
      </c>
      <c r="AV124" s="49">
        <v>1.0999999999999999E-2</v>
      </c>
      <c r="AW124" s="49">
        <v>1.0999999999999999E-2</v>
      </c>
      <c r="AX124" s="49">
        <v>1.0999999999999999E-2</v>
      </c>
      <c r="AY124" s="49">
        <v>1.0999999999999999E-2</v>
      </c>
      <c r="AZ124" s="49">
        <v>1.0999999999999999E-2</v>
      </c>
      <c r="BA124" s="49">
        <v>1.0999999999999999E-2</v>
      </c>
      <c r="BB124" s="49">
        <v>1.0999999999999999E-2</v>
      </c>
      <c r="BC124" s="49">
        <v>1.0999999999999999E-2</v>
      </c>
    </row>
    <row r="125" spans="1:55" customFormat="1" ht="15" x14ac:dyDescent="0.25">
      <c r="A125" s="5"/>
      <c r="B125" s="5" t="s">
        <v>136</v>
      </c>
      <c r="C125" s="23" t="s">
        <v>137</v>
      </c>
      <c r="D125" s="23"/>
      <c r="E125" s="48">
        <v>0</v>
      </c>
      <c r="F125" s="48">
        <v>0</v>
      </c>
      <c r="G125" s="48">
        <v>0</v>
      </c>
      <c r="H125" s="48">
        <v>0</v>
      </c>
      <c r="I125" s="48">
        <v>0</v>
      </c>
      <c r="J125" s="48">
        <v>0</v>
      </c>
      <c r="K125" s="48">
        <v>0</v>
      </c>
      <c r="L125" s="48">
        <v>0</v>
      </c>
      <c r="M125" s="48">
        <v>0</v>
      </c>
      <c r="N125" s="48">
        <v>0</v>
      </c>
      <c r="O125" s="48">
        <v>0</v>
      </c>
      <c r="P125" s="48">
        <v>0</v>
      </c>
      <c r="Q125" s="48">
        <v>0</v>
      </c>
      <c r="R125" s="48">
        <v>0</v>
      </c>
      <c r="S125" s="48">
        <v>0</v>
      </c>
      <c r="T125" s="48">
        <v>0</v>
      </c>
      <c r="U125" s="48">
        <v>0</v>
      </c>
      <c r="V125" s="48">
        <v>0</v>
      </c>
      <c r="W125" s="48">
        <v>0</v>
      </c>
      <c r="X125" s="48">
        <v>0</v>
      </c>
      <c r="Y125" s="48">
        <v>0</v>
      </c>
      <c r="Z125" s="48">
        <v>0</v>
      </c>
      <c r="AA125" s="48">
        <v>0</v>
      </c>
      <c r="AB125" s="48">
        <v>0</v>
      </c>
      <c r="AC125" s="48">
        <v>0</v>
      </c>
      <c r="AD125" s="48">
        <v>5.0000000000000001E-3</v>
      </c>
      <c r="AE125" s="48">
        <v>4.0000000000000001E-3</v>
      </c>
      <c r="AF125" s="48">
        <v>2E-3</v>
      </c>
      <c r="AG125" s="48">
        <v>2E-3</v>
      </c>
      <c r="AH125" s="48">
        <v>0</v>
      </c>
      <c r="AI125" s="48">
        <v>5.0000000000000001E-3</v>
      </c>
      <c r="AJ125" s="48">
        <v>0</v>
      </c>
      <c r="AK125" s="48">
        <v>0</v>
      </c>
      <c r="AL125" s="49">
        <v>0</v>
      </c>
      <c r="AM125" s="49">
        <v>0</v>
      </c>
      <c r="AN125" s="49">
        <v>0</v>
      </c>
      <c r="AO125" s="49">
        <v>0</v>
      </c>
      <c r="AP125" s="49">
        <v>0</v>
      </c>
      <c r="AQ125" s="49">
        <v>0</v>
      </c>
      <c r="AR125" s="49">
        <v>0</v>
      </c>
      <c r="AS125" s="49">
        <v>0</v>
      </c>
      <c r="AT125" s="49">
        <v>0</v>
      </c>
      <c r="AU125" s="49">
        <v>0</v>
      </c>
      <c r="AV125" s="49">
        <v>0</v>
      </c>
      <c r="AW125" s="49">
        <v>0</v>
      </c>
      <c r="AX125" s="49">
        <v>0</v>
      </c>
      <c r="AY125" s="49">
        <v>0</v>
      </c>
      <c r="AZ125" s="49">
        <v>0</v>
      </c>
      <c r="BA125" s="49">
        <v>0</v>
      </c>
      <c r="BB125" s="49">
        <v>0</v>
      </c>
      <c r="BC125" s="49">
        <v>0</v>
      </c>
    </row>
    <row r="126" spans="1:55" customFormat="1" ht="15" x14ac:dyDescent="0.25">
      <c r="A126" s="5"/>
      <c r="B126" s="5" t="s">
        <v>50</v>
      </c>
      <c r="C126" s="21" t="s">
        <v>27</v>
      </c>
      <c r="D126" s="21"/>
      <c r="E126" s="48">
        <v>0</v>
      </c>
      <c r="F126" s="48">
        <v>0</v>
      </c>
      <c r="G126" s="48">
        <v>0</v>
      </c>
      <c r="H126" s="48">
        <v>0</v>
      </c>
      <c r="I126" s="48">
        <v>0</v>
      </c>
      <c r="J126" s="48">
        <v>0</v>
      </c>
      <c r="K126" s="48">
        <v>0</v>
      </c>
      <c r="L126" s="48">
        <v>0</v>
      </c>
      <c r="M126" s="48">
        <v>0</v>
      </c>
      <c r="N126" s="48">
        <v>0</v>
      </c>
      <c r="O126" s="48">
        <v>0</v>
      </c>
      <c r="P126" s="48">
        <v>0</v>
      </c>
      <c r="Q126" s="48">
        <v>0</v>
      </c>
      <c r="R126" s="48">
        <v>0</v>
      </c>
      <c r="S126" s="48">
        <v>0</v>
      </c>
      <c r="T126" s="48">
        <v>0</v>
      </c>
      <c r="U126" s="48">
        <v>0</v>
      </c>
      <c r="V126" s="48">
        <v>0</v>
      </c>
      <c r="W126" s="48">
        <v>0</v>
      </c>
      <c r="X126" s="48">
        <v>0</v>
      </c>
      <c r="Y126" s="48">
        <v>0</v>
      </c>
      <c r="Z126" s="48">
        <v>0</v>
      </c>
      <c r="AA126" s="48">
        <v>0</v>
      </c>
      <c r="AB126" s="48">
        <v>0</v>
      </c>
      <c r="AC126" s="48">
        <v>0</v>
      </c>
      <c r="AD126" s="48">
        <v>0</v>
      </c>
      <c r="AE126" s="48">
        <v>5.0000000000000001E-3</v>
      </c>
      <c r="AF126" s="48">
        <v>0</v>
      </c>
      <c r="AG126" s="48">
        <v>0</v>
      </c>
      <c r="AH126" s="48">
        <v>3.0000000000000001E-3</v>
      </c>
      <c r="AI126" s="48">
        <v>0</v>
      </c>
      <c r="AJ126" s="48">
        <v>0</v>
      </c>
      <c r="AK126" s="48">
        <v>1E-3</v>
      </c>
      <c r="AL126" s="49">
        <v>1E-3</v>
      </c>
      <c r="AM126" s="49">
        <v>1E-3</v>
      </c>
      <c r="AN126" s="49">
        <v>1E-3</v>
      </c>
      <c r="AO126" s="49">
        <v>1E-3</v>
      </c>
      <c r="AP126" s="49">
        <v>1E-3</v>
      </c>
      <c r="AQ126" s="49">
        <v>1E-3</v>
      </c>
      <c r="AR126" s="49">
        <v>1E-3</v>
      </c>
      <c r="AS126" s="49">
        <v>1E-3</v>
      </c>
      <c r="AT126" s="49">
        <v>1E-3</v>
      </c>
      <c r="AU126" s="49">
        <v>1E-3</v>
      </c>
      <c r="AV126" s="49">
        <v>1E-3</v>
      </c>
      <c r="AW126" s="49">
        <v>1E-3</v>
      </c>
      <c r="AX126" s="49">
        <v>1E-3</v>
      </c>
      <c r="AY126" s="49">
        <v>1E-3</v>
      </c>
      <c r="AZ126" s="49">
        <v>1E-3</v>
      </c>
      <c r="BA126" s="49">
        <v>1E-3</v>
      </c>
      <c r="BB126" s="49">
        <v>1E-3</v>
      </c>
      <c r="BC126" s="49">
        <v>1E-3</v>
      </c>
    </row>
    <row r="127" spans="1:55" customFormat="1" ht="15" x14ac:dyDescent="0.25">
      <c r="A127" s="5"/>
      <c r="B127" s="5" t="s">
        <v>44</v>
      </c>
      <c r="C127" s="21" t="s">
        <v>27</v>
      </c>
      <c r="D127" s="21"/>
      <c r="E127" s="48">
        <v>0</v>
      </c>
      <c r="F127" s="48">
        <v>0</v>
      </c>
      <c r="G127" s="48">
        <v>0</v>
      </c>
      <c r="H127" s="48">
        <v>0</v>
      </c>
      <c r="I127" s="48">
        <v>0</v>
      </c>
      <c r="J127" s="48">
        <v>0</v>
      </c>
      <c r="K127" s="48">
        <v>0</v>
      </c>
      <c r="L127" s="48">
        <v>0</v>
      </c>
      <c r="M127" s="48">
        <v>0</v>
      </c>
      <c r="N127" s="48">
        <v>0</v>
      </c>
      <c r="O127" s="48">
        <v>0</v>
      </c>
      <c r="P127" s="48">
        <v>0</v>
      </c>
      <c r="Q127" s="48">
        <v>0</v>
      </c>
      <c r="R127" s="48">
        <v>0</v>
      </c>
      <c r="S127" s="48">
        <v>0</v>
      </c>
      <c r="T127" s="48">
        <v>0</v>
      </c>
      <c r="U127" s="48">
        <v>0</v>
      </c>
      <c r="V127" s="48">
        <v>0.73899999999999999</v>
      </c>
      <c r="W127" s="48">
        <v>0.76600000000000001</v>
      </c>
      <c r="X127" s="48">
        <v>0.80600000000000005</v>
      </c>
      <c r="Y127" s="48">
        <v>0.80800000000000005</v>
      </c>
      <c r="Z127" s="48">
        <v>0.82099999999999995</v>
      </c>
      <c r="AA127" s="48">
        <v>0.877</v>
      </c>
      <c r="AB127" s="48">
        <v>0.91600000000000004</v>
      </c>
      <c r="AC127" s="48">
        <v>0.92500000000000004</v>
      </c>
      <c r="AD127" s="48">
        <v>0.88200000000000001</v>
      </c>
      <c r="AE127" s="48">
        <v>0.94499999999999995</v>
      </c>
      <c r="AF127" s="48">
        <v>0.94799999999999995</v>
      </c>
      <c r="AG127" s="48">
        <v>0.95</v>
      </c>
      <c r="AH127" s="48">
        <v>0.94199999999999995</v>
      </c>
      <c r="AI127" s="48">
        <v>0.94299999999999995</v>
      </c>
      <c r="AJ127" s="48">
        <v>0.95399999999999996</v>
      </c>
      <c r="AK127" s="48">
        <v>0.95699999999999996</v>
      </c>
      <c r="AL127" s="49">
        <v>0.95699999999999996</v>
      </c>
      <c r="AM127" s="49">
        <v>0.95699999999999996</v>
      </c>
      <c r="AN127" s="49">
        <v>0.95699999999999996</v>
      </c>
      <c r="AO127" s="49">
        <v>0.95699999999999996</v>
      </c>
      <c r="AP127" s="49">
        <v>0.95699999999999996</v>
      </c>
      <c r="AQ127" s="49">
        <v>0.95699999999999996</v>
      </c>
      <c r="AR127" s="49">
        <v>0.95699999999999996</v>
      </c>
      <c r="AS127" s="49">
        <v>0.95699999999999996</v>
      </c>
      <c r="AT127" s="49">
        <v>0.95699999999999996</v>
      </c>
      <c r="AU127" s="49">
        <v>0.95699999999999996</v>
      </c>
      <c r="AV127" s="49">
        <v>0.95699999999999996</v>
      </c>
      <c r="AW127" s="49">
        <v>0.95699999999999996</v>
      </c>
      <c r="AX127" s="49">
        <v>0.95699999999999996</v>
      </c>
      <c r="AY127" s="49">
        <v>0.95699999999999996</v>
      </c>
      <c r="AZ127" s="49">
        <v>0.95699999999999996</v>
      </c>
      <c r="BA127" s="49">
        <v>0.95699999999999996</v>
      </c>
      <c r="BB127" s="49">
        <v>0.95699999999999996</v>
      </c>
      <c r="BC127" s="49">
        <v>0.95699999999999996</v>
      </c>
    </row>
    <row r="128" spans="1:55" customFormat="1" ht="15" x14ac:dyDescent="0.25">
      <c r="A128" s="5"/>
      <c r="B128" s="5" t="s">
        <v>52</v>
      </c>
      <c r="C128" s="23">
        <v>0</v>
      </c>
      <c r="D128" s="23"/>
      <c r="E128" s="48">
        <v>0</v>
      </c>
      <c r="F128" s="48">
        <v>0</v>
      </c>
      <c r="G128" s="48">
        <v>0</v>
      </c>
      <c r="H128" s="48">
        <v>0</v>
      </c>
      <c r="I128" s="48">
        <v>0</v>
      </c>
      <c r="J128" s="48">
        <v>0</v>
      </c>
      <c r="K128" s="48">
        <v>0</v>
      </c>
      <c r="L128" s="48">
        <v>0</v>
      </c>
      <c r="M128" s="48">
        <v>0</v>
      </c>
      <c r="N128" s="48">
        <v>0</v>
      </c>
      <c r="O128" s="48">
        <v>0</v>
      </c>
      <c r="P128" s="48">
        <v>0</v>
      </c>
      <c r="Q128" s="48">
        <v>0</v>
      </c>
      <c r="R128" s="48">
        <v>0</v>
      </c>
      <c r="S128" s="48">
        <v>0</v>
      </c>
      <c r="T128" s="48">
        <v>0</v>
      </c>
      <c r="U128" s="48">
        <v>0</v>
      </c>
      <c r="V128" s="48">
        <v>8.9999999999999993E-3</v>
      </c>
      <c r="W128" s="48">
        <v>5.0000000000000001E-3</v>
      </c>
      <c r="X128" s="48">
        <v>7.0000000000000001E-3</v>
      </c>
      <c r="Y128" s="48">
        <v>7.0000000000000001E-3</v>
      </c>
      <c r="Z128" s="48">
        <v>7.0000000000000001E-3</v>
      </c>
      <c r="AA128" s="48">
        <v>4.0000000000000001E-3</v>
      </c>
      <c r="AB128" s="48">
        <v>3.0000000000000001E-3</v>
      </c>
      <c r="AC128" s="48">
        <v>4.0000000000000001E-3</v>
      </c>
      <c r="AD128" s="48">
        <v>5.0000000000000001E-3</v>
      </c>
      <c r="AE128" s="48">
        <v>5.0000000000000001E-3</v>
      </c>
      <c r="AF128" s="48">
        <v>2E-3</v>
      </c>
      <c r="AG128" s="48">
        <v>0</v>
      </c>
      <c r="AH128" s="48">
        <v>1E-3</v>
      </c>
      <c r="AI128" s="48">
        <v>2E-3</v>
      </c>
      <c r="AJ128" s="48">
        <v>8.0000000000000002E-3</v>
      </c>
      <c r="AK128" s="48">
        <v>5.0000000000000001E-3</v>
      </c>
      <c r="AL128" s="49">
        <v>5.0000000000000001E-3</v>
      </c>
      <c r="AM128" s="49">
        <v>5.0000000000000001E-3</v>
      </c>
      <c r="AN128" s="49">
        <v>5.0000000000000001E-3</v>
      </c>
      <c r="AO128" s="49">
        <v>5.0000000000000001E-3</v>
      </c>
      <c r="AP128" s="49">
        <v>5.0000000000000001E-3</v>
      </c>
      <c r="AQ128" s="49">
        <v>5.0000000000000001E-3</v>
      </c>
      <c r="AR128" s="49">
        <v>5.0000000000000001E-3</v>
      </c>
      <c r="AS128" s="49">
        <v>5.0000000000000001E-3</v>
      </c>
      <c r="AT128" s="49">
        <v>5.0000000000000001E-3</v>
      </c>
      <c r="AU128" s="49">
        <v>5.0000000000000001E-3</v>
      </c>
      <c r="AV128" s="49">
        <v>5.0000000000000001E-3</v>
      </c>
      <c r="AW128" s="49">
        <v>5.0000000000000001E-3</v>
      </c>
      <c r="AX128" s="49">
        <v>5.0000000000000001E-3</v>
      </c>
      <c r="AY128" s="49">
        <v>5.0000000000000001E-3</v>
      </c>
      <c r="AZ128" s="49">
        <v>5.0000000000000001E-3</v>
      </c>
      <c r="BA128" s="49">
        <v>5.0000000000000001E-3</v>
      </c>
      <c r="BB128" s="49">
        <v>5.0000000000000001E-3</v>
      </c>
      <c r="BC128" s="49">
        <v>5.0000000000000001E-3</v>
      </c>
    </row>
    <row r="129" spans="1:55" customFormat="1" ht="15" x14ac:dyDescent="0.25">
      <c r="A129" s="5"/>
      <c r="B129" s="5" t="s">
        <v>58</v>
      </c>
      <c r="C129" s="23">
        <v>60</v>
      </c>
      <c r="D129" s="23"/>
      <c r="E129" s="48">
        <v>0</v>
      </c>
      <c r="F129" s="48">
        <v>0</v>
      </c>
      <c r="G129" s="48">
        <v>0</v>
      </c>
      <c r="H129" s="48">
        <v>0</v>
      </c>
      <c r="I129" s="48">
        <v>0</v>
      </c>
      <c r="J129" s="48">
        <v>0</v>
      </c>
      <c r="K129" s="48">
        <v>0</v>
      </c>
      <c r="L129" s="48">
        <v>0</v>
      </c>
      <c r="M129" s="48">
        <v>0</v>
      </c>
      <c r="N129" s="48">
        <v>0</v>
      </c>
      <c r="O129" s="48">
        <v>0</v>
      </c>
      <c r="P129" s="48">
        <v>0</v>
      </c>
      <c r="Q129" s="48">
        <v>0</v>
      </c>
      <c r="R129" s="48">
        <v>0</v>
      </c>
      <c r="S129" s="48">
        <v>0</v>
      </c>
      <c r="T129" s="48">
        <v>0</v>
      </c>
      <c r="U129" s="48">
        <v>0</v>
      </c>
      <c r="V129" s="48">
        <v>6.0000000000000001E-3</v>
      </c>
      <c r="W129" s="48">
        <v>0.02</v>
      </c>
      <c r="X129" s="48">
        <v>7.0000000000000001E-3</v>
      </c>
      <c r="Y129" s="48">
        <v>7.0000000000000001E-3</v>
      </c>
      <c r="Z129" s="48">
        <v>2.1000000000000001E-2</v>
      </c>
      <c r="AA129" s="48">
        <v>8.0000000000000002E-3</v>
      </c>
      <c r="AB129" s="48">
        <v>2E-3</v>
      </c>
      <c r="AC129" s="48">
        <v>0</v>
      </c>
      <c r="AD129" s="48">
        <v>0</v>
      </c>
      <c r="AE129" s="48">
        <v>3.0000000000000001E-3</v>
      </c>
      <c r="AF129" s="48">
        <v>3.0000000000000001E-3</v>
      </c>
      <c r="AG129" s="48">
        <v>4.0000000000000001E-3</v>
      </c>
      <c r="AH129" s="48">
        <v>1.2999999999999999E-2</v>
      </c>
      <c r="AI129" s="48">
        <v>1.2E-2</v>
      </c>
      <c r="AJ129" s="48">
        <v>0</v>
      </c>
      <c r="AK129" s="48">
        <v>0</v>
      </c>
      <c r="AL129" s="49">
        <v>0</v>
      </c>
      <c r="AM129" s="49">
        <v>0</v>
      </c>
      <c r="AN129" s="49">
        <v>0</v>
      </c>
      <c r="AO129" s="49">
        <v>0</v>
      </c>
      <c r="AP129" s="49">
        <v>0</v>
      </c>
      <c r="AQ129" s="49">
        <v>0</v>
      </c>
      <c r="AR129" s="49">
        <v>0</v>
      </c>
      <c r="AS129" s="49">
        <v>0</v>
      </c>
      <c r="AT129" s="49">
        <v>0</v>
      </c>
      <c r="AU129" s="49">
        <v>0</v>
      </c>
      <c r="AV129" s="49">
        <v>0</v>
      </c>
      <c r="AW129" s="49">
        <v>0</v>
      </c>
      <c r="AX129" s="49">
        <v>0</v>
      </c>
      <c r="AY129" s="49">
        <v>0</v>
      </c>
      <c r="AZ129" s="49">
        <v>0</v>
      </c>
      <c r="BA129" s="49">
        <v>0</v>
      </c>
      <c r="BB129" s="49">
        <v>0</v>
      </c>
      <c r="BC129" s="49">
        <v>0</v>
      </c>
    </row>
    <row r="130" spans="1:55" customFormat="1" ht="15" x14ac:dyDescent="0.25">
      <c r="A130" s="5"/>
      <c r="B130" s="5" t="s">
        <v>59</v>
      </c>
      <c r="C130" s="23">
        <v>0</v>
      </c>
      <c r="D130" s="23"/>
      <c r="E130" s="48">
        <v>0</v>
      </c>
      <c r="F130" s="48">
        <v>0</v>
      </c>
      <c r="G130" s="48">
        <v>0</v>
      </c>
      <c r="H130" s="48">
        <v>0</v>
      </c>
      <c r="I130" s="48">
        <v>0</v>
      </c>
      <c r="J130" s="48">
        <v>0</v>
      </c>
      <c r="K130" s="48">
        <v>0</v>
      </c>
      <c r="L130" s="48">
        <v>0</v>
      </c>
      <c r="M130" s="48">
        <v>0</v>
      </c>
      <c r="N130" s="48">
        <v>0</v>
      </c>
      <c r="O130" s="48">
        <v>0</v>
      </c>
      <c r="P130" s="48">
        <v>0</v>
      </c>
      <c r="Q130" s="48">
        <v>0</v>
      </c>
      <c r="R130" s="48">
        <v>0</v>
      </c>
      <c r="S130" s="48">
        <v>0</v>
      </c>
      <c r="T130" s="48">
        <v>0</v>
      </c>
      <c r="U130" s="48">
        <v>0</v>
      </c>
      <c r="V130" s="48">
        <v>2.1000000000000001E-2</v>
      </c>
      <c r="W130" s="48">
        <v>3.5000000000000003E-2</v>
      </c>
      <c r="X130" s="48">
        <v>1.4E-2</v>
      </c>
      <c r="Y130" s="48">
        <v>1.4E-2</v>
      </c>
      <c r="Z130" s="48">
        <v>2.3E-2</v>
      </c>
      <c r="AA130" s="48">
        <v>2.5999999999999999E-2</v>
      </c>
      <c r="AB130" s="48">
        <v>3.1E-2</v>
      </c>
      <c r="AC130" s="48">
        <v>1.0999999999999999E-2</v>
      </c>
      <c r="AD130" s="48">
        <v>6.5000000000000002E-2</v>
      </c>
      <c r="AE130" s="48">
        <v>4.0000000000000001E-3</v>
      </c>
      <c r="AF130" s="48">
        <v>7.0000000000000001E-3</v>
      </c>
      <c r="AG130" s="48">
        <v>6.0000000000000001E-3</v>
      </c>
      <c r="AH130" s="48">
        <v>1.0999999999999999E-2</v>
      </c>
      <c r="AI130" s="48">
        <v>0.01</v>
      </c>
      <c r="AJ130" s="48">
        <v>1.0999999999999999E-2</v>
      </c>
      <c r="AK130" s="48">
        <v>1.2999999999999999E-2</v>
      </c>
      <c r="AL130" s="49">
        <v>1.2999999999999999E-2</v>
      </c>
      <c r="AM130" s="49">
        <v>1.2999999999999999E-2</v>
      </c>
      <c r="AN130" s="49">
        <v>1.2999999999999999E-2</v>
      </c>
      <c r="AO130" s="49">
        <v>1.2999999999999999E-2</v>
      </c>
      <c r="AP130" s="49">
        <v>1.2999999999999999E-2</v>
      </c>
      <c r="AQ130" s="49">
        <v>1.2999999999999999E-2</v>
      </c>
      <c r="AR130" s="49">
        <v>1.2999999999999999E-2</v>
      </c>
      <c r="AS130" s="49">
        <v>1.2999999999999999E-2</v>
      </c>
      <c r="AT130" s="49">
        <v>1.2999999999999999E-2</v>
      </c>
      <c r="AU130" s="49">
        <v>1.2999999999999999E-2</v>
      </c>
      <c r="AV130" s="49">
        <v>1.2999999999999999E-2</v>
      </c>
      <c r="AW130" s="49">
        <v>1.2999999999999999E-2</v>
      </c>
      <c r="AX130" s="49">
        <v>1.2999999999999999E-2</v>
      </c>
      <c r="AY130" s="49">
        <v>1.2999999999999999E-2</v>
      </c>
      <c r="AZ130" s="49">
        <v>1.2999999999999999E-2</v>
      </c>
      <c r="BA130" s="49">
        <v>1.2999999999999999E-2</v>
      </c>
      <c r="BB130" s="49">
        <v>1.2999999999999999E-2</v>
      </c>
      <c r="BC130" s="49">
        <v>1.2999999999999999E-2</v>
      </c>
    </row>
    <row r="131" spans="1:55" customFormat="1" ht="15" x14ac:dyDescent="0.25">
      <c r="A131" s="14"/>
      <c r="B131" s="14" t="s">
        <v>60</v>
      </c>
      <c r="C131" s="24">
        <v>0</v>
      </c>
      <c r="D131" s="24"/>
      <c r="E131" s="46">
        <v>0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v>0</v>
      </c>
      <c r="P131" s="46">
        <v>0</v>
      </c>
      <c r="Q131" s="46">
        <v>0</v>
      </c>
      <c r="R131" s="46">
        <v>0</v>
      </c>
      <c r="S131" s="46">
        <v>0</v>
      </c>
      <c r="T131" s="46">
        <v>0</v>
      </c>
      <c r="U131" s="46">
        <v>0</v>
      </c>
      <c r="V131" s="46">
        <v>5.0000000000000001E-3</v>
      </c>
      <c r="W131" s="46">
        <v>3.0000000000000001E-3</v>
      </c>
      <c r="X131" s="46">
        <v>2E-3</v>
      </c>
      <c r="Y131" s="46">
        <v>2E-3</v>
      </c>
      <c r="Z131" s="46">
        <v>3.0000000000000001E-3</v>
      </c>
      <c r="AA131" s="46">
        <v>0</v>
      </c>
      <c r="AB131" s="46">
        <v>0</v>
      </c>
      <c r="AC131" s="46">
        <v>0</v>
      </c>
      <c r="AD131" s="46">
        <v>2E-3</v>
      </c>
      <c r="AE131" s="46">
        <v>4.0000000000000001E-3</v>
      </c>
      <c r="AF131" s="46">
        <v>7.0000000000000001E-3</v>
      </c>
      <c r="AG131" s="46">
        <v>6.0000000000000001E-3</v>
      </c>
      <c r="AH131" s="46">
        <v>4.0000000000000001E-3</v>
      </c>
      <c r="AI131" s="46">
        <v>5.0000000000000001E-3</v>
      </c>
      <c r="AJ131" s="46">
        <v>7.0000000000000001E-3</v>
      </c>
      <c r="AK131" s="46">
        <v>6.0000000000000001E-3</v>
      </c>
      <c r="AL131" s="50">
        <v>6.0000000000000001E-3</v>
      </c>
      <c r="AM131" s="50">
        <v>6.0000000000000001E-3</v>
      </c>
      <c r="AN131" s="50">
        <v>6.0000000000000001E-3</v>
      </c>
      <c r="AO131" s="50">
        <v>6.0000000000000001E-3</v>
      </c>
      <c r="AP131" s="50">
        <v>6.0000000000000001E-3</v>
      </c>
      <c r="AQ131" s="50">
        <v>6.0000000000000001E-3</v>
      </c>
      <c r="AR131" s="50">
        <v>6.0000000000000001E-3</v>
      </c>
      <c r="AS131" s="50">
        <v>6.0000000000000001E-3</v>
      </c>
      <c r="AT131" s="50">
        <v>6.0000000000000001E-3</v>
      </c>
      <c r="AU131" s="50">
        <v>6.0000000000000001E-3</v>
      </c>
      <c r="AV131" s="50">
        <v>6.0000000000000001E-3</v>
      </c>
      <c r="AW131" s="50">
        <v>6.0000000000000001E-3</v>
      </c>
      <c r="AX131" s="50">
        <v>6.0000000000000001E-3</v>
      </c>
      <c r="AY131" s="50">
        <v>6.0000000000000001E-3</v>
      </c>
      <c r="AZ131" s="50">
        <v>6.0000000000000001E-3</v>
      </c>
      <c r="BA131" s="50">
        <v>6.0000000000000001E-3</v>
      </c>
      <c r="BB131" s="50">
        <v>6.0000000000000001E-3</v>
      </c>
      <c r="BC131" s="50">
        <v>6.0000000000000001E-3</v>
      </c>
    </row>
    <row r="132" spans="1:55" customFormat="1" ht="15" x14ac:dyDescent="0.25">
      <c r="A132" s="60" t="s">
        <v>2</v>
      </c>
      <c r="B132" s="60" t="s">
        <v>239</v>
      </c>
      <c r="C132" s="61">
        <v>0</v>
      </c>
      <c r="D132" s="61">
        <v>0</v>
      </c>
      <c r="E132" s="48">
        <v>5.0000000000000001E-3</v>
      </c>
      <c r="F132" s="48">
        <v>6.0000000000000001E-3</v>
      </c>
      <c r="G132" s="48">
        <v>1.4E-2</v>
      </c>
      <c r="H132" s="48">
        <v>2.1000000000000001E-2</v>
      </c>
      <c r="I132" s="48">
        <v>2.8000000000000001E-2</v>
      </c>
      <c r="J132" s="48">
        <v>3.5000000000000003E-2</v>
      </c>
      <c r="K132" s="48">
        <v>4.2999999999999997E-2</v>
      </c>
      <c r="L132" s="48">
        <v>0.05</v>
      </c>
      <c r="M132" s="48">
        <v>5.7000000000000002E-2</v>
      </c>
      <c r="N132" s="48">
        <v>6.4000000000000001E-2</v>
      </c>
      <c r="O132" s="48">
        <v>7.6999999999999999E-2</v>
      </c>
      <c r="P132" s="48">
        <v>0.09</v>
      </c>
      <c r="Q132" s="48">
        <v>9.9000000000000005E-2</v>
      </c>
      <c r="R132" s="48">
        <v>0.111</v>
      </c>
      <c r="S132" s="48">
        <v>0.111</v>
      </c>
      <c r="T132" s="48">
        <v>7.8E-2</v>
      </c>
      <c r="U132" s="48">
        <v>4.5999999999999999E-2</v>
      </c>
      <c r="V132" s="48">
        <v>1.2999999999999999E-2</v>
      </c>
      <c r="W132" s="48">
        <v>1.0999999999999999E-2</v>
      </c>
      <c r="X132" s="48">
        <v>8.9999999999999993E-3</v>
      </c>
      <c r="Y132" s="48">
        <v>8.9999999999999993E-3</v>
      </c>
      <c r="Z132" s="48">
        <v>1.2999999999999999E-2</v>
      </c>
      <c r="AA132" s="48">
        <v>1.2E-2</v>
      </c>
      <c r="AB132" s="48">
        <v>0.01</v>
      </c>
      <c r="AC132" s="48">
        <v>0.01</v>
      </c>
      <c r="AD132" s="48">
        <v>8.0000000000000002E-3</v>
      </c>
      <c r="AE132" s="48">
        <v>8.0000000000000002E-3</v>
      </c>
      <c r="AF132" s="48">
        <v>8.9999999999999993E-3</v>
      </c>
      <c r="AG132" s="48">
        <v>7.0000000000000001E-3</v>
      </c>
      <c r="AH132" s="48">
        <v>7.0000000000000001E-3</v>
      </c>
      <c r="AI132" s="48">
        <v>6.0000000000000001E-3</v>
      </c>
      <c r="AJ132" s="48">
        <v>6.0000000000000001E-3</v>
      </c>
      <c r="AK132" s="48">
        <v>6.0000000000000001E-3</v>
      </c>
      <c r="AL132" s="51">
        <v>5.2500000000000003E-3</v>
      </c>
      <c r="AM132" s="51">
        <v>4.5000000000000005E-3</v>
      </c>
      <c r="AN132" s="51">
        <v>3.7500000000000007E-3</v>
      </c>
      <c r="AO132" s="51">
        <v>3.0000000000000009E-3</v>
      </c>
      <c r="AP132" s="51">
        <v>2.2500000000000011E-3</v>
      </c>
      <c r="AQ132" s="51">
        <v>1.5000000000000011E-3</v>
      </c>
      <c r="AR132" s="51">
        <v>7.500000000000011E-4</v>
      </c>
      <c r="AS132" s="51">
        <v>0</v>
      </c>
      <c r="AT132" s="51">
        <v>0</v>
      </c>
      <c r="AU132" s="51">
        <v>0</v>
      </c>
      <c r="AV132" s="51">
        <v>0</v>
      </c>
      <c r="AW132" s="51">
        <v>0</v>
      </c>
      <c r="AX132" s="51">
        <v>0</v>
      </c>
      <c r="AY132" s="51">
        <v>0</v>
      </c>
      <c r="AZ132" s="51">
        <v>0</v>
      </c>
      <c r="BA132" s="51">
        <v>0</v>
      </c>
      <c r="BB132" s="51">
        <v>0</v>
      </c>
      <c r="BC132" s="51">
        <v>0</v>
      </c>
    </row>
    <row r="133" spans="1:55" customFormat="1" ht="15" x14ac:dyDescent="0.25">
      <c r="A133" s="60"/>
      <c r="B133" s="60" t="s">
        <v>240</v>
      </c>
      <c r="C133" s="61">
        <v>50</v>
      </c>
      <c r="D133" s="61">
        <v>7</v>
      </c>
      <c r="E133" s="48">
        <v>5.0000000000000001E-3</v>
      </c>
      <c r="F133" s="48">
        <v>6.0000000000000001E-3</v>
      </c>
      <c r="G133" s="48">
        <v>1.4E-2</v>
      </c>
      <c r="H133" s="48">
        <v>2.1000000000000001E-2</v>
      </c>
      <c r="I133" s="48">
        <v>2.8000000000000001E-2</v>
      </c>
      <c r="J133" s="48">
        <v>3.5000000000000003E-2</v>
      </c>
      <c r="K133" s="48">
        <v>4.2999999999999997E-2</v>
      </c>
      <c r="L133" s="48">
        <v>0.05</v>
      </c>
      <c r="M133" s="48">
        <v>5.7000000000000002E-2</v>
      </c>
      <c r="N133" s="48">
        <v>6.4000000000000001E-2</v>
      </c>
      <c r="O133" s="48">
        <v>8.3000000000000004E-2</v>
      </c>
      <c r="P133" s="48">
        <v>9.6000000000000002E-2</v>
      </c>
      <c r="Q133" s="48">
        <v>0.11700000000000001</v>
      </c>
      <c r="R133" s="48">
        <v>0.13500000000000001</v>
      </c>
      <c r="S133" s="48">
        <v>0.13500000000000001</v>
      </c>
      <c r="T133" s="48">
        <v>0.12200000000000001</v>
      </c>
      <c r="U133" s="48">
        <v>0.10900000000000001</v>
      </c>
      <c r="V133" s="48">
        <v>9.6000000000000002E-2</v>
      </c>
      <c r="W133" s="48">
        <v>0.09</v>
      </c>
      <c r="X133" s="48">
        <v>8.5999999999999993E-2</v>
      </c>
      <c r="Y133" s="48">
        <v>8.5999999999999993E-2</v>
      </c>
      <c r="Z133" s="48">
        <v>8.5999999999999993E-2</v>
      </c>
      <c r="AA133" s="48">
        <v>8.2000000000000003E-2</v>
      </c>
      <c r="AB133" s="48">
        <v>8.2000000000000003E-2</v>
      </c>
      <c r="AC133" s="48">
        <v>7.8E-2</v>
      </c>
      <c r="AD133" s="48">
        <v>7.4999999999999997E-2</v>
      </c>
      <c r="AE133" s="48">
        <v>7.2999999999999995E-2</v>
      </c>
      <c r="AF133" s="48">
        <v>7.2999999999999995E-2</v>
      </c>
      <c r="AG133" s="48">
        <v>6.8000000000000005E-2</v>
      </c>
      <c r="AH133" s="48">
        <v>6.0999999999999999E-2</v>
      </c>
      <c r="AI133" s="48">
        <v>5.6000000000000001E-2</v>
      </c>
      <c r="AJ133" s="48">
        <v>5.3999999999999999E-2</v>
      </c>
      <c r="AK133" s="48">
        <v>4.9000000000000002E-2</v>
      </c>
      <c r="AL133" s="49">
        <v>4.7875000000000001E-2</v>
      </c>
      <c r="AM133" s="49">
        <v>4.675E-2</v>
      </c>
      <c r="AN133" s="49">
        <v>4.5624999999999999E-2</v>
      </c>
      <c r="AO133" s="49">
        <v>4.4499999999999998E-2</v>
      </c>
      <c r="AP133" s="49">
        <v>4.3374999999999997E-2</v>
      </c>
      <c r="AQ133" s="49">
        <v>4.2249999999999996E-2</v>
      </c>
      <c r="AR133" s="49">
        <v>4.1124999999999995E-2</v>
      </c>
      <c r="AS133" s="49">
        <v>0.04</v>
      </c>
      <c r="AT133" s="49">
        <v>3.9E-2</v>
      </c>
      <c r="AU133" s="49">
        <v>3.7999999999999999E-2</v>
      </c>
      <c r="AV133" s="49">
        <v>3.6999999999999998E-2</v>
      </c>
      <c r="AW133" s="49">
        <v>3.5999999999999997E-2</v>
      </c>
      <c r="AX133" s="49">
        <v>3.4999999999999996E-2</v>
      </c>
      <c r="AY133" s="49">
        <v>3.3999999999999996E-2</v>
      </c>
      <c r="AZ133" s="49">
        <v>3.2999999999999995E-2</v>
      </c>
      <c r="BA133" s="49">
        <v>3.1999999999999994E-2</v>
      </c>
      <c r="BB133" s="49">
        <v>3.0999999999999993E-2</v>
      </c>
      <c r="BC133" s="49">
        <v>0.03</v>
      </c>
    </row>
    <row r="134" spans="1:55" customFormat="1" ht="15" x14ac:dyDescent="0.25">
      <c r="A134" s="60"/>
      <c r="B134" s="60" t="s">
        <v>241</v>
      </c>
      <c r="C134" s="74" t="s">
        <v>27</v>
      </c>
      <c r="D134" s="74" t="s">
        <v>27</v>
      </c>
      <c r="E134" s="48">
        <v>7.0000000000000007E-2</v>
      </c>
      <c r="F134" s="48">
        <v>7.3999999999999996E-2</v>
      </c>
      <c r="G134" s="48">
        <v>7.6999999999999999E-2</v>
      </c>
      <c r="H134" s="48">
        <v>8.2000000000000003E-2</v>
      </c>
      <c r="I134" s="48">
        <v>8.5999999999999993E-2</v>
      </c>
      <c r="J134" s="48">
        <v>9.7000000000000003E-2</v>
      </c>
      <c r="K134" s="48">
        <v>0.107</v>
      </c>
      <c r="L134" s="48">
        <v>0.11799999999999999</v>
      </c>
      <c r="M134" s="48">
        <v>0.128</v>
      </c>
      <c r="N134" s="48">
        <v>0.13900000000000001</v>
      </c>
      <c r="O134" s="48">
        <v>0.14299999999999999</v>
      </c>
      <c r="P134" s="48">
        <v>0.14699999999999999</v>
      </c>
      <c r="Q134" s="48">
        <v>0.14899999999999999</v>
      </c>
      <c r="R134" s="48">
        <v>0.152</v>
      </c>
      <c r="S134" s="48">
        <v>0.152</v>
      </c>
      <c r="T134" s="48">
        <v>0.112</v>
      </c>
      <c r="U134" s="48">
        <v>7.0999999999999994E-2</v>
      </c>
      <c r="V134" s="48">
        <v>3.1E-2</v>
      </c>
      <c r="W134" s="48">
        <v>2.8000000000000001E-2</v>
      </c>
      <c r="X134" s="48">
        <v>2.5000000000000001E-2</v>
      </c>
      <c r="Y134" s="48">
        <v>2.5000000000000001E-2</v>
      </c>
      <c r="Z134" s="48">
        <v>0.02</v>
      </c>
      <c r="AA134" s="48">
        <v>1.9E-2</v>
      </c>
      <c r="AB134" s="48">
        <v>2.1999999999999999E-2</v>
      </c>
      <c r="AC134" s="48">
        <v>1.9E-2</v>
      </c>
      <c r="AD134" s="48">
        <v>1.9E-2</v>
      </c>
      <c r="AE134" s="48">
        <v>1.9E-2</v>
      </c>
      <c r="AF134" s="48">
        <v>1.7999999999999999E-2</v>
      </c>
      <c r="AG134" s="48">
        <v>2.5000000000000001E-2</v>
      </c>
      <c r="AH134" s="48">
        <v>0.02</v>
      </c>
      <c r="AI134" s="48">
        <v>1.4E-2</v>
      </c>
      <c r="AJ134" s="48">
        <v>1.4999999999999999E-2</v>
      </c>
      <c r="AK134" s="48">
        <v>1.4999999999999999E-2</v>
      </c>
      <c r="AL134" s="49">
        <v>1.4374999999999999E-2</v>
      </c>
      <c r="AM134" s="49">
        <v>1.3749999999999998E-2</v>
      </c>
      <c r="AN134" s="49">
        <v>1.3124999999999998E-2</v>
      </c>
      <c r="AO134" s="49">
        <v>1.2499999999999997E-2</v>
      </c>
      <c r="AP134" s="49">
        <v>1.1874999999999997E-2</v>
      </c>
      <c r="AQ134" s="49">
        <v>1.1249999999999996E-2</v>
      </c>
      <c r="AR134" s="49">
        <v>1.0624999999999996E-2</v>
      </c>
      <c r="AS134" s="49">
        <v>0.01</v>
      </c>
      <c r="AT134" s="49">
        <v>0.01</v>
      </c>
      <c r="AU134" s="49">
        <v>0.01</v>
      </c>
      <c r="AV134" s="49">
        <v>0.01</v>
      </c>
      <c r="AW134" s="49">
        <v>0.01</v>
      </c>
      <c r="AX134" s="49">
        <v>0.01</v>
      </c>
      <c r="AY134" s="49">
        <v>0.01</v>
      </c>
      <c r="AZ134" s="49">
        <v>0.01</v>
      </c>
      <c r="BA134" s="49">
        <v>0.01</v>
      </c>
      <c r="BB134" s="49">
        <v>0.01</v>
      </c>
      <c r="BC134" s="49">
        <v>0.01</v>
      </c>
    </row>
    <row r="135" spans="1:55" customFormat="1" ht="15" x14ac:dyDescent="0.25">
      <c r="A135" s="60"/>
      <c r="B135" s="60" t="s">
        <v>242</v>
      </c>
      <c r="C135" s="61">
        <v>6</v>
      </c>
      <c r="D135" s="61">
        <v>6</v>
      </c>
      <c r="E135" s="48">
        <v>0.55500000000000005</v>
      </c>
      <c r="F135" s="48">
        <v>0.56599999999999995</v>
      </c>
      <c r="G135" s="48">
        <v>0.56499999999999995</v>
      </c>
      <c r="H135" s="48">
        <v>0.56399999999999995</v>
      </c>
      <c r="I135" s="48">
        <v>0.56200000000000006</v>
      </c>
      <c r="J135" s="48">
        <v>0.55900000000000005</v>
      </c>
      <c r="K135" s="48">
        <v>0.55600000000000005</v>
      </c>
      <c r="L135" s="48">
        <v>0.55300000000000005</v>
      </c>
      <c r="M135" s="48">
        <v>0.55000000000000004</v>
      </c>
      <c r="N135" s="48">
        <v>0.54700000000000004</v>
      </c>
      <c r="O135" s="48">
        <v>0.51100000000000001</v>
      </c>
      <c r="P135" s="48">
        <v>0.49399999999999999</v>
      </c>
      <c r="Q135" s="48">
        <v>0.46700000000000003</v>
      </c>
      <c r="R135" s="48">
        <v>0.44</v>
      </c>
      <c r="S135" s="48">
        <v>0.44</v>
      </c>
      <c r="T135" s="48">
        <v>0.54</v>
      </c>
      <c r="U135" s="48">
        <v>0.64</v>
      </c>
      <c r="V135" s="48">
        <v>0.71099999999999997</v>
      </c>
      <c r="W135" s="48">
        <v>0.70399999999999996</v>
      </c>
      <c r="X135" s="48">
        <v>0.69</v>
      </c>
      <c r="Y135" s="48">
        <v>0.69</v>
      </c>
      <c r="Z135" s="48">
        <v>0.67500000000000004</v>
      </c>
      <c r="AA135" s="48">
        <v>0.65800000000000003</v>
      </c>
      <c r="AB135" s="48">
        <v>0.626</v>
      </c>
      <c r="AC135" s="48">
        <v>0.59699999999999998</v>
      </c>
      <c r="AD135" s="48">
        <v>0.57999999999999996</v>
      </c>
      <c r="AE135" s="48">
        <v>0.55300000000000005</v>
      </c>
      <c r="AF135" s="48">
        <v>0.59499999999999997</v>
      </c>
      <c r="AG135" s="48">
        <v>0.57899999999999996</v>
      </c>
      <c r="AH135" s="48">
        <v>0.57899999999999996</v>
      </c>
      <c r="AI135" s="48">
        <v>0.58299999999999996</v>
      </c>
      <c r="AJ135" s="48">
        <v>0.57399999999999995</v>
      </c>
      <c r="AK135" s="48">
        <v>0.57099999999999995</v>
      </c>
      <c r="AL135" s="49">
        <v>0.52462500000000001</v>
      </c>
      <c r="AM135" s="49">
        <v>0.47825000000000001</v>
      </c>
      <c r="AN135" s="49">
        <v>0.43187500000000001</v>
      </c>
      <c r="AO135" s="49">
        <v>0.38550000000000001</v>
      </c>
      <c r="AP135" s="49">
        <v>0.33912500000000001</v>
      </c>
      <c r="AQ135" s="49">
        <v>0.29275000000000001</v>
      </c>
      <c r="AR135" s="49">
        <v>0.24637500000000001</v>
      </c>
      <c r="AS135" s="49">
        <v>0.2</v>
      </c>
      <c r="AT135" s="49">
        <v>0.18000000000000002</v>
      </c>
      <c r="AU135" s="49">
        <v>0.16000000000000003</v>
      </c>
      <c r="AV135" s="49">
        <v>0.14000000000000004</v>
      </c>
      <c r="AW135" s="49">
        <v>0.12000000000000004</v>
      </c>
      <c r="AX135" s="49">
        <v>0.10000000000000003</v>
      </c>
      <c r="AY135" s="49">
        <v>8.0000000000000029E-2</v>
      </c>
      <c r="AZ135" s="49">
        <v>6.0000000000000026E-2</v>
      </c>
      <c r="BA135" s="49">
        <v>4.0000000000000022E-2</v>
      </c>
      <c r="BB135" s="49">
        <v>2.0000000000000021E-2</v>
      </c>
      <c r="BC135" s="49">
        <v>0</v>
      </c>
    </row>
    <row r="136" spans="1:55" customFormat="1" ht="15" x14ac:dyDescent="0.25">
      <c r="A136" s="60"/>
      <c r="B136" s="60" t="s">
        <v>243</v>
      </c>
      <c r="C136" s="61">
        <v>6</v>
      </c>
      <c r="D136" s="61">
        <v>6</v>
      </c>
      <c r="E136" s="48">
        <v>4.9000000000000002E-2</v>
      </c>
      <c r="F136" s="48">
        <v>5.5E-2</v>
      </c>
      <c r="G136" s="48">
        <v>6.0999999999999999E-2</v>
      </c>
      <c r="H136" s="48">
        <v>6.7000000000000004E-2</v>
      </c>
      <c r="I136" s="48">
        <v>7.3999999999999996E-2</v>
      </c>
      <c r="J136" s="48">
        <v>0.08</v>
      </c>
      <c r="K136" s="48">
        <v>8.5000000000000006E-2</v>
      </c>
      <c r="L136" s="48">
        <v>9.0999999999999998E-2</v>
      </c>
      <c r="M136" s="48">
        <v>9.8000000000000004E-2</v>
      </c>
      <c r="N136" s="48">
        <v>0.104</v>
      </c>
      <c r="O136" s="48">
        <v>0.104</v>
      </c>
      <c r="P136" s="48">
        <v>0.10100000000000001</v>
      </c>
      <c r="Q136" s="48">
        <v>0.1</v>
      </c>
      <c r="R136" s="48">
        <v>9.8000000000000004E-2</v>
      </c>
      <c r="S136" s="48">
        <v>9.8000000000000004E-2</v>
      </c>
      <c r="T136" s="48">
        <v>9.8000000000000004E-2</v>
      </c>
      <c r="U136" s="48">
        <v>9.7000000000000003E-2</v>
      </c>
      <c r="V136" s="48">
        <v>9.7000000000000003E-2</v>
      </c>
      <c r="W136" s="48">
        <v>9.7000000000000003E-2</v>
      </c>
      <c r="X136" s="48">
        <v>0.1</v>
      </c>
      <c r="Y136" s="48">
        <v>0.1</v>
      </c>
      <c r="Z136" s="48">
        <v>9.7000000000000003E-2</v>
      </c>
      <c r="AA136" s="48">
        <v>9.0999999999999998E-2</v>
      </c>
      <c r="AB136" s="48">
        <v>9.6000000000000002E-2</v>
      </c>
      <c r="AC136" s="48">
        <v>8.1000000000000003E-2</v>
      </c>
      <c r="AD136" s="48">
        <v>0.08</v>
      </c>
      <c r="AE136" s="48">
        <v>7.3999999999999996E-2</v>
      </c>
      <c r="AF136" s="48">
        <v>0</v>
      </c>
      <c r="AG136" s="48">
        <v>0</v>
      </c>
      <c r="AH136" s="48">
        <v>0</v>
      </c>
      <c r="AI136" s="48">
        <v>0</v>
      </c>
      <c r="AJ136" s="48">
        <v>0</v>
      </c>
      <c r="AK136" s="48">
        <v>0</v>
      </c>
      <c r="AL136" s="49">
        <v>0</v>
      </c>
      <c r="AM136" s="49">
        <v>0</v>
      </c>
      <c r="AN136" s="49">
        <v>0</v>
      </c>
      <c r="AO136" s="49">
        <v>0</v>
      </c>
      <c r="AP136" s="49">
        <v>0</v>
      </c>
      <c r="AQ136" s="49">
        <v>0</v>
      </c>
      <c r="AR136" s="49">
        <v>0</v>
      </c>
      <c r="AS136" s="49">
        <v>0</v>
      </c>
      <c r="AT136" s="49">
        <v>0</v>
      </c>
      <c r="AU136" s="49">
        <v>0</v>
      </c>
      <c r="AV136" s="49">
        <v>0</v>
      </c>
      <c r="AW136" s="49">
        <v>0</v>
      </c>
      <c r="AX136" s="49">
        <v>0</v>
      </c>
      <c r="AY136" s="49">
        <v>0</v>
      </c>
      <c r="AZ136" s="49">
        <v>0</v>
      </c>
      <c r="BA136" s="49">
        <v>0</v>
      </c>
      <c r="BB136" s="49">
        <v>0</v>
      </c>
      <c r="BC136" s="49">
        <v>0</v>
      </c>
    </row>
    <row r="137" spans="1:55" customFormat="1" ht="15" x14ac:dyDescent="0.25">
      <c r="A137" s="60"/>
      <c r="B137" s="60" t="s">
        <v>244</v>
      </c>
      <c r="C137" s="74" t="s">
        <v>27</v>
      </c>
      <c r="D137" s="74" t="s">
        <v>27</v>
      </c>
      <c r="E137" s="48">
        <v>0.316</v>
      </c>
      <c r="F137" s="48">
        <v>0.29299999999999998</v>
      </c>
      <c r="G137" s="48">
        <v>0.26900000000000002</v>
      </c>
      <c r="H137" s="48">
        <v>0.245</v>
      </c>
      <c r="I137" s="48">
        <v>0.222</v>
      </c>
      <c r="J137" s="48">
        <v>0.19400000000000001</v>
      </c>
      <c r="K137" s="48">
        <v>0.16600000000000001</v>
      </c>
      <c r="L137" s="48">
        <v>0.13800000000000001</v>
      </c>
      <c r="M137" s="48">
        <v>0.11</v>
      </c>
      <c r="N137" s="48">
        <v>8.2000000000000003E-2</v>
      </c>
      <c r="O137" s="48">
        <v>8.2000000000000003E-2</v>
      </c>
      <c r="P137" s="48">
        <v>7.1999999999999995E-2</v>
      </c>
      <c r="Q137" s="48">
        <v>6.8000000000000005E-2</v>
      </c>
      <c r="R137" s="48">
        <v>6.4000000000000001E-2</v>
      </c>
      <c r="S137" s="48">
        <v>6.4000000000000001E-2</v>
      </c>
      <c r="T137" s="48">
        <v>0.05</v>
      </c>
      <c r="U137" s="48">
        <v>3.6999999999999998E-2</v>
      </c>
      <c r="V137" s="48">
        <v>2.3E-2</v>
      </c>
      <c r="W137" s="48">
        <v>1.6E-2</v>
      </c>
      <c r="X137" s="48">
        <v>0.01</v>
      </c>
      <c r="Y137" s="48">
        <v>0.01</v>
      </c>
      <c r="Z137" s="48">
        <v>2E-3</v>
      </c>
      <c r="AA137" s="48">
        <v>2E-3</v>
      </c>
      <c r="AB137" s="48">
        <v>2E-3</v>
      </c>
      <c r="AC137" s="48">
        <v>2E-3</v>
      </c>
      <c r="AD137" s="48">
        <v>2E-3</v>
      </c>
      <c r="AE137" s="48">
        <v>1E-3</v>
      </c>
      <c r="AF137" s="48">
        <v>2E-3</v>
      </c>
      <c r="AG137" s="48">
        <v>3.0000000000000001E-3</v>
      </c>
      <c r="AH137" s="48">
        <v>3.0000000000000001E-3</v>
      </c>
      <c r="AI137" s="48">
        <v>3.0000000000000001E-3</v>
      </c>
      <c r="AJ137" s="48">
        <v>2E-3</v>
      </c>
      <c r="AK137" s="48">
        <v>2E-3</v>
      </c>
      <c r="AL137" s="49">
        <v>1.75E-3</v>
      </c>
      <c r="AM137" s="49">
        <v>1.5E-3</v>
      </c>
      <c r="AN137" s="49">
        <v>1.25E-3</v>
      </c>
      <c r="AO137" s="49">
        <v>1E-3</v>
      </c>
      <c r="AP137" s="49">
        <v>7.5000000000000002E-4</v>
      </c>
      <c r="AQ137" s="49">
        <v>5.0000000000000001E-4</v>
      </c>
      <c r="AR137" s="49">
        <v>2.5000000000000001E-4</v>
      </c>
      <c r="AS137" s="49">
        <v>0</v>
      </c>
      <c r="AT137" s="49">
        <v>0</v>
      </c>
      <c r="AU137" s="49">
        <v>0</v>
      </c>
      <c r="AV137" s="49">
        <v>0</v>
      </c>
      <c r="AW137" s="49">
        <v>0</v>
      </c>
      <c r="AX137" s="49">
        <v>0</v>
      </c>
      <c r="AY137" s="49">
        <v>0</v>
      </c>
      <c r="AZ137" s="49">
        <v>0</v>
      </c>
      <c r="BA137" s="49">
        <v>0</v>
      </c>
      <c r="BB137" s="49">
        <v>0</v>
      </c>
      <c r="BC137" s="49">
        <v>0</v>
      </c>
    </row>
    <row r="138" spans="1:55" customFormat="1" ht="15" x14ac:dyDescent="0.25">
      <c r="A138" s="60"/>
      <c r="B138" s="85" t="s">
        <v>245</v>
      </c>
      <c r="C138" s="27">
        <v>6</v>
      </c>
      <c r="D138" s="27">
        <v>6</v>
      </c>
      <c r="E138" s="46">
        <v>0</v>
      </c>
      <c r="F138" s="46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0</v>
      </c>
      <c r="L138" s="46">
        <v>0</v>
      </c>
      <c r="M138" s="46">
        <v>0</v>
      </c>
      <c r="N138" s="46">
        <v>0</v>
      </c>
      <c r="O138" s="46">
        <v>0</v>
      </c>
      <c r="P138" s="46">
        <v>0</v>
      </c>
      <c r="Q138" s="46">
        <v>0</v>
      </c>
      <c r="R138" s="46">
        <v>0</v>
      </c>
      <c r="S138" s="46">
        <v>0</v>
      </c>
      <c r="T138" s="46">
        <v>0</v>
      </c>
      <c r="U138" s="46">
        <v>0</v>
      </c>
      <c r="V138" s="46">
        <v>2.9000000000000001E-2</v>
      </c>
      <c r="W138" s="46">
        <v>5.3999999999999999E-2</v>
      </c>
      <c r="X138" s="46">
        <v>0.08</v>
      </c>
      <c r="Y138" s="46">
        <v>0.08</v>
      </c>
      <c r="Z138" s="46">
        <v>0.107</v>
      </c>
      <c r="AA138" s="46">
        <v>0.13600000000000001</v>
      </c>
      <c r="AB138" s="46">
        <v>0.16200000000000001</v>
      </c>
      <c r="AC138" s="46">
        <v>0.21299999999999999</v>
      </c>
      <c r="AD138" s="46">
        <v>0.23599999999999999</v>
      </c>
      <c r="AE138" s="46">
        <v>0.27200000000000002</v>
      </c>
      <c r="AF138" s="46">
        <v>0.30299999999999999</v>
      </c>
      <c r="AG138" s="46">
        <v>0.318</v>
      </c>
      <c r="AH138" s="46">
        <v>0.33</v>
      </c>
      <c r="AI138" s="46">
        <v>0.33800000000000002</v>
      </c>
      <c r="AJ138" s="46">
        <v>0.34899999999999998</v>
      </c>
      <c r="AK138" s="46">
        <v>0.35699999999999998</v>
      </c>
      <c r="AL138" s="49">
        <v>0.40612499999999996</v>
      </c>
      <c r="AM138" s="49">
        <v>0.45524999999999993</v>
      </c>
      <c r="AN138" s="49">
        <v>0.50437499999999991</v>
      </c>
      <c r="AO138" s="49">
        <v>0.55349999999999988</v>
      </c>
      <c r="AP138" s="49">
        <v>0.60262499999999986</v>
      </c>
      <c r="AQ138" s="49">
        <v>0.65174999999999983</v>
      </c>
      <c r="AR138" s="49">
        <v>0.7008749999999998</v>
      </c>
      <c r="AS138" s="49">
        <v>0.75</v>
      </c>
      <c r="AT138" s="49">
        <v>0.77100000000000002</v>
      </c>
      <c r="AU138" s="49">
        <v>0.79200000000000004</v>
      </c>
      <c r="AV138" s="49">
        <v>0.81300000000000006</v>
      </c>
      <c r="AW138" s="49">
        <v>0.83400000000000007</v>
      </c>
      <c r="AX138" s="49">
        <v>0.85500000000000009</v>
      </c>
      <c r="AY138" s="49">
        <v>0.87600000000000011</v>
      </c>
      <c r="AZ138" s="49">
        <v>0.89700000000000013</v>
      </c>
      <c r="BA138" s="49">
        <v>0.91800000000000015</v>
      </c>
      <c r="BB138" s="49">
        <v>0.93900000000000017</v>
      </c>
      <c r="BC138" s="49">
        <v>0.96</v>
      </c>
    </row>
    <row r="139" spans="1:55" customFormat="1" ht="15" x14ac:dyDescent="0.25">
      <c r="A139" s="60"/>
      <c r="B139" t="s">
        <v>246</v>
      </c>
      <c r="C139" s="61" t="s">
        <v>27</v>
      </c>
      <c r="D139" s="61"/>
      <c r="E139" s="45">
        <v>0</v>
      </c>
      <c r="F139" s="45">
        <v>0</v>
      </c>
      <c r="G139" s="45">
        <v>0</v>
      </c>
      <c r="H139" s="45">
        <v>0</v>
      </c>
      <c r="I139" s="45">
        <v>0</v>
      </c>
      <c r="J139" s="45">
        <v>0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5">
        <v>0</v>
      </c>
      <c r="R139" s="45">
        <v>0</v>
      </c>
      <c r="S139" s="45">
        <v>0</v>
      </c>
      <c r="T139" s="45">
        <v>0</v>
      </c>
      <c r="U139" s="45">
        <v>0</v>
      </c>
      <c r="V139" s="45">
        <v>0</v>
      </c>
      <c r="W139" s="45">
        <v>0</v>
      </c>
      <c r="X139" s="45">
        <v>0</v>
      </c>
      <c r="Y139" s="45">
        <v>0</v>
      </c>
      <c r="Z139" s="45">
        <v>0</v>
      </c>
      <c r="AA139" s="45">
        <v>0</v>
      </c>
      <c r="AB139" s="45">
        <v>0</v>
      </c>
      <c r="AC139" s="45">
        <v>0</v>
      </c>
      <c r="AD139" s="45">
        <v>0</v>
      </c>
      <c r="AE139" s="45">
        <v>0</v>
      </c>
      <c r="AF139" s="45">
        <v>0</v>
      </c>
      <c r="AG139" s="45">
        <v>0</v>
      </c>
      <c r="AH139" s="45">
        <v>0</v>
      </c>
      <c r="AI139" s="45">
        <v>1.7000000000000001E-2</v>
      </c>
      <c r="AJ139" s="45">
        <v>1.7000000000000001E-2</v>
      </c>
      <c r="AK139" s="45">
        <v>0.02</v>
      </c>
      <c r="AL139" s="51">
        <v>0.02</v>
      </c>
      <c r="AM139" s="51">
        <v>0.02</v>
      </c>
      <c r="AN139" s="51">
        <v>0.02</v>
      </c>
      <c r="AO139" s="51">
        <v>0.02</v>
      </c>
      <c r="AP139" s="51">
        <v>0.02</v>
      </c>
      <c r="AQ139" s="51">
        <v>0.02</v>
      </c>
      <c r="AR139" s="51">
        <v>0.02</v>
      </c>
      <c r="AS139" s="51">
        <v>0.02</v>
      </c>
      <c r="AT139" s="51">
        <v>0.02</v>
      </c>
      <c r="AU139" s="51">
        <v>0.02</v>
      </c>
      <c r="AV139" s="51">
        <v>0.02</v>
      </c>
      <c r="AW139" s="51">
        <v>0.02</v>
      </c>
      <c r="AX139" s="51">
        <v>0.02</v>
      </c>
      <c r="AY139" s="51">
        <v>0.02</v>
      </c>
      <c r="AZ139" s="51">
        <v>0.02</v>
      </c>
      <c r="BA139" s="51">
        <v>0.02</v>
      </c>
      <c r="BB139" s="51">
        <v>0.02</v>
      </c>
      <c r="BC139" s="51">
        <v>0.02</v>
      </c>
    </row>
    <row r="140" spans="1:55" customFormat="1" ht="15" x14ac:dyDescent="0.25">
      <c r="A140" s="60"/>
      <c r="B140" t="s">
        <v>247</v>
      </c>
      <c r="C140" s="61" t="s">
        <v>27</v>
      </c>
      <c r="D140" s="61"/>
      <c r="E140" s="48">
        <v>0</v>
      </c>
      <c r="F140" s="48">
        <v>0</v>
      </c>
      <c r="G140" s="48">
        <v>0</v>
      </c>
      <c r="H140" s="48">
        <v>0</v>
      </c>
      <c r="I140" s="48">
        <v>0</v>
      </c>
      <c r="J140" s="48">
        <v>0</v>
      </c>
      <c r="K140" s="48">
        <v>0</v>
      </c>
      <c r="L140" s="48">
        <v>0</v>
      </c>
      <c r="M140" s="48">
        <v>0</v>
      </c>
      <c r="N140" s="48">
        <v>0</v>
      </c>
      <c r="O140" s="48">
        <v>0</v>
      </c>
      <c r="P140" s="48">
        <v>0</v>
      </c>
      <c r="Q140" s="48">
        <v>0</v>
      </c>
      <c r="R140" s="48">
        <v>0</v>
      </c>
      <c r="S140" s="48">
        <v>0</v>
      </c>
      <c r="T140" s="48">
        <v>0</v>
      </c>
      <c r="U140" s="48">
        <v>0</v>
      </c>
      <c r="V140" s="48">
        <v>0</v>
      </c>
      <c r="W140" s="48">
        <v>0</v>
      </c>
      <c r="X140" s="48">
        <v>0</v>
      </c>
      <c r="Y140" s="48">
        <v>0</v>
      </c>
      <c r="Z140" s="48">
        <v>0</v>
      </c>
      <c r="AA140" s="48">
        <v>0</v>
      </c>
      <c r="AB140" s="48">
        <v>0</v>
      </c>
      <c r="AC140" s="48">
        <v>0</v>
      </c>
      <c r="AD140" s="48">
        <v>0</v>
      </c>
      <c r="AE140" s="48">
        <v>0</v>
      </c>
      <c r="AF140" s="48">
        <v>0</v>
      </c>
      <c r="AG140" s="48">
        <v>0</v>
      </c>
      <c r="AH140" s="48">
        <v>0.13300000000000001</v>
      </c>
      <c r="AI140" s="48">
        <v>0.36499999999999999</v>
      </c>
      <c r="AJ140" s="48">
        <v>0.374</v>
      </c>
      <c r="AK140" s="48">
        <v>0.38</v>
      </c>
      <c r="AL140" s="49">
        <v>0.38</v>
      </c>
      <c r="AM140" s="49">
        <v>0.38</v>
      </c>
      <c r="AN140" s="49">
        <v>0.38</v>
      </c>
      <c r="AO140" s="49">
        <v>0.38</v>
      </c>
      <c r="AP140" s="49">
        <v>0.38</v>
      </c>
      <c r="AQ140" s="49">
        <v>0.38</v>
      </c>
      <c r="AR140" s="49">
        <v>0.38</v>
      </c>
      <c r="AS140" s="49">
        <v>0.38</v>
      </c>
      <c r="AT140" s="49">
        <v>0.38</v>
      </c>
      <c r="AU140" s="49">
        <v>0.38</v>
      </c>
      <c r="AV140" s="49">
        <v>0.38</v>
      </c>
      <c r="AW140" s="49">
        <v>0.38</v>
      </c>
      <c r="AX140" s="49">
        <v>0.38</v>
      </c>
      <c r="AY140" s="49">
        <v>0.38</v>
      </c>
      <c r="AZ140" s="49">
        <v>0.38</v>
      </c>
      <c r="BA140" s="49">
        <v>0.38</v>
      </c>
      <c r="BB140" s="49">
        <v>0.38</v>
      </c>
      <c r="BC140" s="49">
        <v>0.38</v>
      </c>
    </row>
    <row r="141" spans="1:55" customFormat="1" ht="15" x14ac:dyDescent="0.25">
      <c r="A141" s="60"/>
      <c r="B141" s="4" t="s">
        <v>248</v>
      </c>
      <c r="C141" s="27" t="s">
        <v>27</v>
      </c>
      <c r="D141" s="27"/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46">
        <v>0</v>
      </c>
      <c r="Q141" s="46">
        <v>0</v>
      </c>
      <c r="R141" s="46">
        <v>0</v>
      </c>
      <c r="S141" s="46">
        <v>0</v>
      </c>
      <c r="T141" s="46">
        <v>0</v>
      </c>
      <c r="U141" s="46">
        <v>0</v>
      </c>
      <c r="V141" s="46">
        <v>0</v>
      </c>
      <c r="W141" s="46">
        <v>0</v>
      </c>
      <c r="X141" s="46">
        <v>0</v>
      </c>
      <c r="Y141" s="46">
        <v>0</v>
      </c>
      <c r="Z141" s="46">
        <v>0</v>
      </c>
      <c r="AA141" s="46">
        <v>0</v>
      </c>
      <c r="AB141" s="46">
        <v>0</v>
      </c>
      <c r="AC141" s="46">
        <v>0</v>
      </c>
      <c r="AD141" s="46">
        <v>0</v>
      </c>
      <c r="AE141" s="46">
        <v>0</v>
      </c>
      <c r="AF141" s="46">
        <v>0</v>
      </c>
      <c r="AG141" s="46">
        <v>0</v>
      </c>
      <c r="AH141" s="46">
        <v>0.86699999999999999</v>
      </c>
      <c r="AI141" s="46">
        <v>0.61799999999999999</v>
      </c>
      <c r="AJ141" s="46">
        <v>0.60899999999999999</v>
      </c>
      <c r="AK141" s="46">
        <v>0.6</v>
      </c>
      <c r="AL141" s="49">
        <v>0.6</v>
      </c>
      <c r="AM141" s="49">
        <v>0.6</v>
      </c>
      <c r="AN141" s="49">
        <v>0.6</v>
      </c>
      <c r="AO141" s="49">
        <v>0.6</v>
      </c>
      <c r="AP141" s="49">
        <v>0.6</v>
      </c>
      <c r="AQ141" s="49">
        <v>0.6</v>
      </c>
      <c r="AR141" s="49">
        <v>0.6</v>
      </c>
      <c r="AS141" s="49">
        <v>0.6</v>
      </c>
      <c r="AT141" s="49">
        <v>0.6</v>
      </c>
      <c r="AU141" s="49">
        <v>0.6</v>
      </c>
      <c r="AV141" s="49">
        <v>0.6</v>
      </c>
      <c r="AW141" s="49">
        <v>0.6</v>
      </c>
      <c r="AX141" s="49">
        <v>0.6</v>
      </c>
      <c r="AY141" s="49">
        <v>0.6</v>
      </c>
      <c r="AZ141" s="49">
        <v>0.6</v>
      </c>
      <c r="BA141" s="49">
        <v>0.6</v>
      </c>
      <c r="BB141" s="49">
        <v>0.6</v>
      </c>
      <c r="BC141" s="49">
        <v>0.6</v>
      </c>
    </row>
    <row r="142" spans="1:55" customFormat="1" ht="15" x14ac:dyDescent="0.25">
      <c r="A142" s="60"/>
      <c r="B142" s="60" t="s">
        <v>234</v>
      </c>
      <c r="C142" s="61">
        <v>50</v>
      </c>
      <c r="D142" s="61">
        <v>8</v>
      </c>
      <c r="E142" s="45">
        <v>0.56699999999999995</v>
      </c>
      <c r="F142" s="45">
        <v>0.57999999999999996</v>
      </c>
      <c r="G142" s="45">
        <v>0.59499999999999997</v>
      </c>
      <c r="H142" s="45">
        <v>0.61</v>
      </c>
      <c r="I142" s="45">
        <v>0.625</v>
      </c>
      <c r="J142" s="45">
        <v>0.64</v>
      </c>
      <c r="K142" s="45">
        <v>0.65500000000000003</v>
      </c>
      <c r="L142" s="45">
        <v>0.67</v>
      </c>
      <c r="M142" s="45">
        <v>0.68500000000000005</v>
      </c>
      <c r="N142" s="45">
        <v>0.7</v>
      </c>
      <c r="O142" s="45">
        <v>0.71</v>
      </c>
      <c r="P142" s="45">
        <v>0.74</v>
      </c>
      <c r="Q142" s="45">
        <v>0.749</v>
      </c>
      <c r="R142" s="45">
        <v>0.76600000000000001</v>
      </c>
      <c r="S142" s="45">
        <v>0.76600000000000001</v>
      </c>
      <c r="T142" s="45">
        <v>0.76800000000000002</v>
      </c>
      <c r="U142" s="45">
        <v>0.77</v>
      </c>
      <c r="V142" s="45">
        <v>0.77200000000000002</v>
      </c>
      <c r="W142" s="45">
        <v>0.78100000000000003</v>
      </c>
      <c r="X142" s="45">
        <v>0.76900000000000002</v>
      </c>
      <c r="Y142" s="45">
        <v>0.79600000000000004</v>
      </c>
      <c r="Z142" s="45">
        <v>0.8</v>
      </c>
      <c r="AA142" s="45">
        <v>0.80900000000000005</v>
      </c>
      <c r="AB142" s="45">
        <v>0.80100000000000005</v>
      </c>
      <c r="AC142" s="45">
        <v>0.81299999999999994</v>
      </c>
      <c r="AD142" s="45">
        <v>0.81299999999999994</v>
      </c>
      <c r="AE142" s="45">
        <v>0.81699999999999995</v>
      </c>
      <c r="AF142" s="45">
        <v>0.82199999999999995</v>
      </c>
      <c r="AG142" s="45">
        <v>0.83199999999999996</v>
      </c>
      <c r="AH142" s="45">
        <v>0.83599999999999997</v>
      </c>
      <c r="AI142" s="45">
        <v>0.83899999999999997</v>
      </c>
      <c r="AJ142" s="45">
        <v>0.84199999999999997</v>
      </c>
      <c r="AK142" s="45">
        <v>0.83499999999999996</v>
      </c>
      <c r="AL142" s="51">
        <v>0.81312499999999999</v>
      </c>
      <c r="AM142" s="51">
        <v>0.79125000000000001</v>
      </c>
      <c r="AN142" s="51">
        <v>0.76937500000000003</v>
      </c>
      <c r="AO142" s="51">
        <v>0.74750000000000005</v>
      </c>
      <c r="AP142" s="51">
        <v>0.72562500000000008</v>
      </c>
      <c r="AQ142" s="51">
        <v>0.7037500000000001</v>
      </c>
      <c r="AR142" s="51">
        <v>0.68187500000000012</v>
      </c>
      <c r="AS142" s="51">
        <v>0.66</v>
      </c>
      <c r="AT142" s="51">
        <v>0.61399999999999999</v>
      </c>
      <c r="AU142" s="51">
        <v>0.56799999999999995</v>
      </c>
      <c r="AV142" s="51">
        <v>0.52199999999999991</v>
      </c>
      <c r="AW142" s="51">
        <v>0.47599999999999992</v>
      </c>
      <c r="AX142" s="51">
        <v>0.42999999999999994</v>
      </c>
      <c r="AY142" s="51">
        <v>0.38399999999999995</v>
      </c>
      <c r="AZ142" s="51">
        <v>0.33799999999999997</v>
      </c>
      <c r="BA142" s="51">
        <v>0.29199999999999998</v>
      </c>
      <c r="BB142" s="51">
        <v>0.246</v>
      </c>
      <c r="BC142" s="51">
        <v>0.2</v>
      </c>
    </row>
    <row r="143" spans="1:55" customFormat="1" ht="15" x14ac:dyDescent="0.25">
      <c r="A143" s="60"/>
      <c r="B143" s="60" t="s">
        <v>235</v>
      </c>
      <c r="C143" s="61">
        <v>160</v>
      </c>
      <c r="D143" s="61">
        <v>21</v>
      </c>
      <c r="E143" s="48">
        <v>0.17499999999999999</v>
      </c>
      <c r="F143" s="48">
        <v>0.2</v>
      </c>
      <c r="G143" s="48">
        <v>0.20599999999999999</v>
      </c>
      <c r="H143" s="48">
        <v>0.21299999999999999</v>
      </c>
      <c r="I143" s="48">
        <v>0.219</v>
      </c>
      <c r="J143" s="48">
        <v>0.22500000000000001</v>
      </c>
      <c r="K143" s="48">
        <v>0.23100000000000001</v>
      </c>
      <c r="L143" s="48">
        <v>0.23799999999999999</v>
      </c>
      <c r="M143" s="48">
        <v>0.24399999999999999</v>
      </c>
      <c r="N143" s="48">
        <v>0.25</v>
      </c>
      <c r="O143" s="48">
        <v>0.24</v>
      </c>
      <c r="P143" s="48">
        <v>0.22</v>
      </c>
      <c r="Q143" s="48">
        <v>0.20899999999999999</v>
      </c>
      <c r="R143" s="48">
        <v>0.19500000000000001</v>
      </c>
      <c r="S143" s="48">
        <v>0.19500000000000001</v>
      </c>
      <c r="T143" s="48">
        <v>0.192</v>
      </c>
      <c r="U143" s="48">
        <v>0.19</v>
      </c>
      <c r="V143" s="48">
        <v>0.187</v>
      </c>
      <c r="W143" s="48">
        <v>0.186</v>
      </c>
      <c r="X143" s="48">
        <v>0.19700000000000001</v>
      </c>
      <c r="Y143" s="48">
        <v>0.20400000000000001</v>
      </c>
      <c r="Z143" s="48">
        <v>0.2</v>
      </c>
      <c r="AA143" s="48">
        <v>0.191</v>
      </c>
      <c r="AB143" s="48">
        <v>0.19900000000000001</v>
      </c>
      <c r="AC143" s="48">
        <v>0.187</v>
      </c>
      <c r="AD143" s="48">
        <v>0.187</v>
      </c>
      <c r="AE143" s="48">
        <v>0.183</v>
      </c>
      <c r="AF143" s="48">
        <v>0.17799999999999999</v>
      </c>
      <c r="AG143" s="48">
        <v>0.16800000000000001</v>
      </c>
      <c r="AH143" s="48">
        <v>0.16400000000000001</v>
      </c>
      <c r="AI143" s="48">
        <v>0.161</v>
      </c>
      <c r="AJ143" s="48">
        <v>0.158</v>
      </c>
      <c r="AK143" s="48">
        <v>0.16500000000000001</v>
      </c>
      <c r="AL143" s="49">
        <v>0.16062500000000002</v>
      </c>
      <c r="AM143" s="49">
        <v>0.15625000000000003</v>
      </c>
      <c r="AN143" s="49">
        <v>0.15187500000000004</v>
      </c>
      <c r="AO143" s="49">
        <v>0.14750000000000005</v>
      </c>
      <c r="AP143" s="49">
        <v>0.14312500000000006</v>
      </c>
      <c r="AQ143" s="49">
        <v>0.13875000000000007</v>
      </c>
      <c r="AR143" s="49">
        <v>0.13437500000000008</v>
      </c>
      <c r="AS143" s="49">
        <v>0.13</v>
      </c>
      <c r="AT143" s="49">
        <v>0.122</v>
      </c>
      <c r="AU143" s="49">
        <v>0.11399999999999999</v>
      </c>
      <c r="AV143" s="49">
        <v>0.10599999999999998</v>
      </c>
      <c r="AW143" s="49">
        <v>9.7999999999999976E-2</v>
      </c>
      <c r="AX143" s="49">
        <v>8.9999999999999969E-2</v>
      </c>
      <c r="AY143" s="49">
        <v>8.1999999999999962E-2</v>
      </c>
      <c r="AZ143" s="49">
        <v>7.3999999999999955E-2</v>
      </c>
      <c r="BA143" s="49">
        <v>6.5999999999999948E-2</v>
      </c>
      <c r="BB143" s="49">
        <v>5.7999999999999947E-2</v>
      </c>
      <c r="BC143" s="49">
        <v>0.05</v>
      </c>
    </row>
    <row r="144" spans="1:55" customFormat="1" ht="15" x14ac:dyDescent="0.25">
      <c r="A144" s="60"/>
      <c r="B144" s="60" t="s">
        <v>236</v>
      </c>
      <c r="C144" s="74" t="s">
        <v>27</v>
      </c>
      <c r="D144" s="74" t="s">
        <v>27</v>
      </c>
      <c r="E144" s="48">
        <v>0.25800000000000001</v>
      </c>
      <c r="F144" s="48">
        <v>0.22</v>
      </c>
      <c r="G144" s="48">
        <v>0.19900000000000001</v>
      </c>
      <c r="H144" s="48">
        <v>0.17699999999999999</v>
      </c>
      <c r="I144" s="48">
        <v>0.156</v>
      </c>
      <c r="J144" s="48">
        <v>0.13500000000000001</v>
      </c>
      <c r="K144" s="48">
        <v>0.114</v>
      </c>
      <c r="L144" s="48">
        <v>9.1999999999999998E-2</v>
      </c>
      <c r="M144" s="48">
        <v>7.0999999999999994E-2</v>
      </c>
      <c r="N144" s="48">
        <v>0.05</v>
      </c>
      <c r="O144" s="48">
        <v>0.05</v>
      </c>
      <c r="P144" s="48">
        <v>0.04</v>
      </c>
      <c r="Q144" s="48">
        <v>4.2000000000000003E-2</v>
      </c>
      <c r="R144" s="48">
        <v>3.9E-2</v>
      </c>
      <c r="S144" s="48">
        <v>3.9E-2</v>
      </c>
      <c r="T144" s="48">
        <v>3.1E-2</v>
      </c>
      <c r="U144" s="48">
        <v>2.1999999999999999E-2</v>
      </c>
      <c r="V144" s="48">
        <v>1.4E-2</v>
      </c>
      <c r="W144" s="48">
        <v>8.9999999999999993E-3</v>
      </c>
      <c r="X144" s="48">
        <v>7.0000000000000001E-3</v>
      </c>
      <c r="Y144" s="48">
        <v>0</v>
      </c>
      <c r="Z144" s="48">
        <v>0</v>
      </c>
      <c r="AA144" s="48">
        <v>0</v>
      </c>
      <c r="AB144" s="48">
        <v>0</v>
      </c>
      <c r="AC144" s="48">
        <v>0</v>
      </c>
      <c r="AD144" s="48">
        <v>0</v>
      </c>
      <c r="AE144" s="48">
        <v>0</v>
      </c>
      <c r="AF144" s="48">
        <v>0</v>
      </c>
      <c r="AG144" s="48">
        <v>0</v>
      </c>
      <c r="AH144" s="48">
        <v>0</v>
      </c>
      <c r="AI144" s="48">
        <v>0</v>
      </c>
      <c r="AJ144" s="48">
        <v>0</v>
      </c>
      <c r="AK144" s="48">
        <v>0</v>
      </c>
      <c r="AL144" s="49">
        <v>8.7500000000000008E-3</v>
      </c>
      <c r="AM144" s="49">
        <v>1.7500000000000002E-2</v>
      </c>
      <c r="AN144" s="49">
        <v>2.6250000000000002E-2</v>
      </c>
      <c r="AO144" s="49">
        <v>3.5000000000000003E-2</v>
      </c>
      <c r="AP144" s="49">
        <v>4.3750000000000004E-2</v>
      </c>
      <c r="AQ144" s="49">
        <v>5.2500000000000005E-2</v>
      </c>
      <c r="AR144" s="49">
        <v>6.1250000000000006E-2</v>
      </c>
      <c r="AS144" s="49">
        <v>7.0000000000000007E-2</v>
      </c>
      <c r="AT144" s="49">
        <v>8.8000000000000009E-2</v>
      </c>
      <c r="AU144" s="49">
        <v>0.10600000000000001</v>
      </c>
      <c r="AV144" s="49">
        <v>0.12400000000000001</v>
      </c>
      <c r="AW144" s="49">
        <v>0.14200000000000002</v>
      </c>
      <c r="AX144" s="49">
        <v>0.16</v>
      </c>
      <c r="AY144" s="49">
        <v>0.17799999999999999</v>
      </c>
      <c r="AZ144" s="49">
        <v>0.19599999999999998</v>
      </c>
      <c r="BA144" s="49">
        <v>0.21399999999999997</v>
      </c>
      <c r="BB144" s="49">
        <v>0.23199999999999996</v>
      </c>
      <c r="BC144" s="49">
        <v>0.25</v>
      </c>
    </row>
    <row r="145" spans="1:55" customFormat="1" ht="15" x14ac:dyDescent="0.25">
      <c r="A145" s="60"/>
      <c r="B145" s="85" t="s">
        <v>237</v>
      </c>
      <c r="C145" s="28" t="s">
        <v>27</v>
      </c>
      <c r="D145" s="28" t="s">
        <v>27</v>
      </c>
      <c r="E145" s="46">
        <v>0</v>
      </c>
      <c r="F145" s="46">
        <v>0</v>
      </c>
      <c r="G145" s="46">
        <v>0</v>
      </c>
      <c r="H145" s="46">
        <v>0</v>
      </c>
      <c r="I145" s="46">
        <v>0</v>
      </c>
      <c r="J145" s="46">
        <v>0</v>
      </c>
      <c r="K145" s="46">
        <v>0</v>
      </c>
      <c r="L145" s="46">
        <v>0</v>
      </c>
      <c r="M145" s="46">
        <v>0</v>
      </c>
      <c r="N145" s="46">
        <v>0</v>
      </c>
      <c r="O145" s="46">
        <v>0</v>
      </c>
      <c r="P145" s="46">
        <v>0</v>
      </c>
      <c r="Q145" s="46">
        <v>0</v>
      </c>
      <c r="R145" s="46">
        <v>0</v>
      </c>
      <c r="S145" s="46">
        <v>0</v>
      </c>
      <c r="T145" s="46">
        <v>8.9999999999999993E-3</v>
      </c>
      <c r="U145" s="46">
        <v>1.7999999999999999E-2</v>
      </c>
      <c r="V145" s="46">
        <v>2.7E-2</v>
      </c>
      <c r="W145" s="46">
        <v>2.4E-2</v>
      </c>
      <c r="X145" s="46">
        <v>2.7E-2</v>
      </c>
      <c r="Y145" s="46">
        <v>0</v>
      </c>
      <c r="Z145" s="46">
        <v>0</v>
      </c>
      <c r="AA145" s="46">
        <v>0</v>
      </c>
      <c r="AB145" s="46">
        <v>0</v>
      </c>
      <c r="AC145" s="46">
        <v>0</v>
      </c>
      <c r="AD145" s="46">
        <v>0</v>
      </c>
      <c r="AE145" s="46">
        <v>0</v>
      </c>
      <c r="AF145" s="46">
        <v>0</v>
      </c>
      <c r="AG145" s="46">
        <v>0</v>
      </c>
      <c r="AH145" s="46">
        <v>0</v>
      </c>
      <c r="AI145" s="46">
        <v>0</v>
      </c>
      <c r="AJ145" s="46">
        <v>0</v>
      </c>
      <c r="AK145" s="46">
        <v>0</v>
      </c>
      <c r="AL145" s="50">
        <v>1.7500000000000002E-2</v>
      </c>
      <c r="AM145" s="50">
        <v>3.5000000000000003E-2</v>
      </c>
      <c r="AN145" s="50">
        <v>5.2500000000000005E-2</v>
      </c>
      <c r="AO145" s="50">
        <v>7.0000000000000007E-2</v>
      </c>
      <c r="AP145" s="50">
        <v>8.7500000000000008E-2</v>
      </c>
      <c r="AQ145" s="50">
        <v>0.10500000000000001</v>
      </c>
      <c r="AR145" s="50">
        <v>0.12250000000000001</v>
      </c>
      <c r="AS145" s="50">
        <v>0.14000000000000001</v>
      </c>
      <c r="AT145" s="50">
        <v>0.17600000000000002</v>
      </c>
      <c r="AU145" s="50">
        <v>0.21200000000000002</v>
      </c>
      <c r="AV145" s="50">
        <v>0.24800000000000003</v>
      </c>
      <c r="AW145" s="50">
        <v>0.28400000000000003</v>
      </c>
      <c r="AX145" s="50">
        <v>0.32</v>
      </c>
      <c r="AY145" s="50">
        <v>0.35599999999999998</v>
      </c>
      <c r="AZ145" s="50">
        <v>0.39199999999999996</v>
      </c>
      <c r="BA145" s="50">
        <v>0.42799999999999994</v>
      </c>
      <c r="BB145" s="50">
        <v>0.46399999999999991</v>
      </c>
      <c r="BC145" s="50">
        <v>0.5</v>
      </c>
    </row>
    <row r="146" spans="1:55" customFormat="1" ht="15" x14ac:dyDescent="0.25">
      <c r="A146" s="85"/>
      <c r="B146" s="85" t="s">
        <v>238</v>
      </c>
      <c r="C146" s="28"/>
      <c r="D146" s="28"/>
      <c r="E146" s="46">
        <v>0</v>
      </c>
      <c r="F146" s="46">
        <v>0</v>
      </c>
      <c r="G146" s="46">
        <v>0</v>
      </c>
      <c r="H146" s="46">
        <v>0</v>
      </c>
      <c r="I146" s="46">
        <v>0</v>
      </c>
      <c r="J146" s="46">
        <v>0</v>
      </c>
      <c r="K146" s="46">
        <v>0</v>
      </c>
      <c r="L146" s="46">
        <v>0</v>
      </c>
      <c r="M146" s="46">
        <v>0</v>
      </c>
      <c r="N146" s="46">
        <v>0</v>
      </c>
      <c r="O146" s="46">
        <v>0</v>
      </c>
      <c r="P146" s="46">
        <v>0</v>
      </c>
      <c r="Q146" s="46">
        <v>0</v>
      </c>
      <c r="R146" s="46">
        <v>0</v>
      </c>
      <c r="S146" s="46">
        <v>0</v>
      </c>
      <c r="T146" s="46">
        <v>0</v>
      </c>
      <c r="U146" s="46">
        <v>0</v>
      </c>
      <c r="V146" s="46">
        <v>0</v>
      </c>
      <c r="W146" s="46">
        <v>0</v>
      </c>
      <c r="X146" s="46">
        <v>0</v>
      </c>
      <c r="Y146" s="46">
        <v>0</v>
      </c>
      <c r="Z146" s="46">
        <v>0</v>
      </c>
      <c r="AA146" s="46">
        <v>0</v>
      </c>
      <c r="AB146" s="46">
        <v>0</v>
      </c>
      <c r="AC146" s="46">
        <v>0</v>
      </c>
      <c r="AD146" s="46">
        <v>0</v>
      </c>
      <c r="AE146" s="46">
        <v>0</v>
      </c>
      <c r="AF146" s="46">
        <v>0</v>
      </c>
      <c r="AG146" s="46">
        <v>0</v>
      </c>
      <c r="AH146" s="46">
        <v>1</v>
      </c>
      <c r="AI146" s="46">
        <v>1</v>
      </c>
      <c r="AJ146" s="46">
        <v>1</v>
      </c>
      <c r="AK146" s="46">
        <v>1</v>
      </c>
      <c r="AL146" s="50">
        <v>1</v>
      </c>
      <c r="AM146" s="50">
        <v>1</v>
      </c>
      <c r="AN146" s="50">
        <v>1</v>
      </c>
      <c r="AO146" s="50">
        <v>1</v>
      </c>
      <c r="AP146" s="50">
        <v>1</v>
      </c>
      <c r="AQ146" s="50">
        <v>1</v>
      </c>
      <c r="AR146" s="50">
        <v>1</v>
      </c>
      <c r="AS146" s="50">
        <v>1</v>
      </c>
      <c r="AT146" s="50">
        <v>1</v>
      </c>
      <c r="AU146" s="50">
        <v>1</v>
      </c>
      <c r="AV146" s="50">
        <v>1</v>
      </c>
      <c r="AW146" s="50">
        <v>1</v>
      </c>
      <c r="AX146" s="50">
        <v>1</v>
      </c>
      <c r="AY146" s="50">
        <v>1</v>
      </c>
      <c r="AZ146" s="50">
        <v>1</v>
      </c>
      <c r="BA146" s="50">
        <v>1</v>
      </c>
      <c r="BB146" s="50">
        <v>1</v>
      </c>
      <c r="BC146" s="50">
        <v>1</v>
      </c>
    </row>
    <row r="147" spans="1:55" customFormat="1" ht="15" x14ac:dyDescent="0.25">
      <c r="A147" s="5" t="s">
        <v>3</v>
      </c>
      <c r="B147" s="5" t="s">
        <v>62</v>
      </c>
      <c r="C147" s="23">
        <v>30</v>
      </c>
      <c r="D147" s="23">
        <v>7</v>
      </c>
      <c r="E147" s="48">
        <v>0.54300000000000004</v>
      </c>
      <c r="F147" s="48">
        <v>0.57099999999999995</v>
      </c>
      <c r="G147" s="48">
        <v>0.6</v>
      </c>
      <c r="H147" s="48">
        <v>0.57099999999999995</v>
      </c>
      <c r="I147" s="48">
        <v>0.54300000000000004</v>
      </c>
      <c r="J147" s="48">
        <v>0.51400000000000001</v>
      </c>
      <c r="K147" s="48">
        <v>0.48599999999999999</v>
      </c>
      <c r="L147" s="48">
        <v>0.45700000000000002</v>
      </c>
      <c r="M147" s="48">
        <v>0.42899999999999999</v>
      </c>
      <c r="N147" s="48">
        <v>0.4</v>
      </c>
      <c r="O147" s="48">
        <v>0.38</v>
      </c>
      <c r="P147" s="48">
        <v>0.36</v>
      </c>
      <c r="Q147" s="48">
        <v>0.35</v>
      </c>
      <c r="R147" s="48">
        <v>0.33</v>
      </c>
      <c r="S147" s="48">
        <v>0.31</v>
      </c>
      <c r="T147" s="48">
        <v>0.29099999999999998</v>
      </c>
      <c r="U147" s="48">
        <v>0.27300000000000002</v>
      </c>
      <c r="V147" s="48">
        <v>0.254</v>
      </c>
      <c r="W147" s="48">
        <v>0.23</v>
      </c>
      <c r="X147" s="48">
        <v>0.22</v>
      </c>
      <c r="Y147" s="48">
        <v>0.22</v>
      </c>
      <c r="Z147" s="48">
        <v>0.20200000000000001</v>
      </c>
      <c r="AA147" s="48">
        <v>0.187</v>
      </c>
      <c r="AB147" s="48">
        <v>0.16500000000000001</v>
      </c>
      <c r="AC147" s="48">
        <v>0.14799999999999999</v>
      </c>
      <c r="AD147" s="48">
        <v>0.13400000000000001</v>
      </c>
      <c r="AE147" s="48">
        <v>0</v>
      </c>
      <c r="AF147" s="48">
        <v>0</v>
      </c>
      <c r="AG147" s="48">
        <v>0</v>
      </c>
      <c r="AH147" s="48">
        <v>0</v>
      </c>
      <c r="AI147" s="48">
        <v>0</v>
      </c>
      <c r="AJ147" s="48">
        <v>0</v>
      </c>
      <c r="AK147" s="48">
        <v>0</v>
      </c>
      <c r="AL147" s="51">
        <v>0</v>
      </c>
      <c r="AM147" s="51">
        <v>0</v>
      </c>
      <c r="AN147" s="51">
        <v>0</v>
      </c>
      <c r="AO147" s="51">
        <v>0</v>
      </c>
      <c r="AP147" s="51">
        <v>0</v>
      </c>
      <c r="AQ147" s="51">
        <v>0</v>
      </c>
      <c r="AR147" s="51">
        <v>0</v>
      </c>
      <c r="AS147" s="51">
        <v>0</v>
      </c>
      <c r="AT147" s="51">
        <v>0</v>
      </c>
      <c r="AU147" s="51">
        <v>0</v>
      </c>
      <c r="AV147" s="51">
        <v>0</v>
      </c>
      <c r="AW147" s="51">
        <v>0</v>
      </c>
      <c r="AX147" s="51">
        <v>0</v>
      </c>
      <c r="AY147" s="51">
        <v>0</v>
      </c>
      <c r="AZ147" s="51">
        <v>0</v>
      </c>
      <c r="BA147" s="51">
        <v>0</v>
      </c>
      <c r="BB147" s="51">
        <v>0</v>
      </c>
      <c r="BC147" s="51">
        <v>0</v>
      </c>
    </row>
    <row r="148" spans="1:55" customFormat="1" ht="15" x14ac:dyDescent="0.25">
      <c r="A148" s="5"/>
      <c r="B148" s="5" t="s">
        <v>63</v>
      </c>
      <c r="C148" s="23">
        <v>10</v>
      </c>
      <c r="D148" s="23">
        <v>9</v>
      </c>
      <c r="E148" s="48">
        <v>0.2</v>
      </c>
      <c r="F148" s="48">
        <v>0.2</v>
      </c>
      <c r="G148" s="48">
        <v>0.2</v>
      </c>
      <c r="H148" s="48">
        <v>0.23599999999999999</v>
      </c>
      <c r="I148" s="48">
        <v>0.27200000000000002</v>
      </c>
      <c r="J148" s="48">
        <v>0.307</v>
      </c>
      <c r="K148" s="48">
        <v>0.34300000000000003</v>
      </c>
      <c r="L148" s="48">
        <v>0.379</v>
      </c>
      <c r="M148" s="48">
        <v>0.41399999999999998</v>
      </c>
      <c r="N148" s="48">
        <v>0.45</v>
      </c>
      <c r="O148" s="48">
        <v>0.47</v>
      </c>
      <c r="P148" s="48">
        <v>0.49</v>
      </c>
      <c r="Q148" s="48">
        <v>0.5</v>
      </c>
      <c r="R148" s="48">
        <v>0.52</v>
      </c>
      <c r="S148" s="48">
        <v>0.54</v>
      </c>
      <c r="T148" s="48">
        <v>0.57100000000000006</v>
      </c>
      <c r="U148" s="48">
        <v>0.60200000000000009</v>
      </c>
      <c r="V148" s="48">
        <v>0.63300000000000001</v>
      </c>
      <c r="W148" s="48">
        <v>0.66600000000000004</v>
      </c>
      <c r="X148" s="48">
        <v>0.67800000000000005</v>
      </c>
      <c r="Y148" s="48">
        <v>0.67800000000000005</v>
      </c>
      <c r="Z148" s="48">
        <v>0.69799999999999995</v>
      </c>
      <c r="AA148" s="48">
        <v>0.71599999999999997</v>
      </c>
      <c r="AB148" s="48">
        <v>0.74399999999999999</v>
      </c>
      <c r="AC148" s="48">
        <v>0.74299999999999999</v>
      </c>
      <c r="AD148" s="48">
        <v>0.754</v>
      </c>
      <c r="AE148" s="48">
        <v>0.76900000000000002</v>
      </c>
      <c r="AF148" s="48">
        <v>0.78800000000000003</v>
      </c>
      <c r="AG148" s="48">
        <v>0.78600000000000003</v>
      </c>
      <c r="AH148" s="48">
        <v>0.79300000000000004</v>
      </c>
      <c r="AI148" s="48">
        <v>0.80400000000000005</v>
      </c>
      <c r="AJ148" s="48">
        <v>0.81299999999999994</v>
      </c>
      <c r="AK148" s="48">
        <v>0.81200000000000006</v>
      </c>
      <c r="AL148" s="49">
        <v>0.82175000000000009</v>
      </c>
      <c r="AM148" s="49">
        <v>0.83150000000000013</v>
      </c>
      <c r="AN148" s="49">
        <v>0.84125000000000016</v>
      </c>
      <c r="AO148" s="49">
        <v>0.8510000000000002</v>
      </c>
      <c r="AP148" s="49">
        <v>0.86075000000000024</v>
      </c>
      <c r="AQ148" s="49">
        <v>0.87050000000000027</v>
      </c>
      <c r="AR148" s="49">
        <v>0.88025000000000031</v>
      </c>
      <c r="AS148" s="49">
        <v>0.89</v>
      </c>
      <c r="AT148" s="49">
        <v>0.89500000000000002</v>
      </c>
      <c r="AU148" s="49">
        <v>0.9</v>
      </c>
      <c r="AV148" s="49">
        <v>0.90500000000000003</v>
      </c>
      <c r="AW148" s="49">
        <v>0.91</v>
      </c>
      <c r="AX148" s="49">
        <v>0.91500000000000004</v>
      </c>
      <c r="AY148" s="49">
        <v>0.92</v>
      </c>
      <c r="AZ148" s="49">
        <v>0.92500000000000004</v>
      </c>
      <c r="BA148" s="49">
        <v>0.93</v>
      </c>
      <c r="BB148" s="49">
        <v>0.93500000000000005</v>
      </c>
      <c r="BC148" s="49">
        <v>0.94</v>
      </c>
    </row>
    <row r="149" spans="1:55" customFormat="1" ht="15" x14ac:dyDescent="0.25">
      <c r="A149" s="5"/>
      <c r="B149" s="5" t="s">
        <v>64</v>
      </c>
      <c r="C149" s="21" t="s">
        <v>27</v>
      </c>
      <c r="D149" s="21" t="s">
        <v>27</v>
      </c>
      <c r="E149" s="48">
        <v>0.20699999999999999</v>
      </c>
      <c r="F149" s="48">
        <v>0.17899999999999999</v>
      </c>
      <c r="G149" s="48">
        <v>0.15</v>
      </c>
      <c r="H149" s="48">
        <v>0.13600000000000001</v>
      </c>
      <c r="I149" s="48">
        <v>0.121</v>
      </c>
      <c r="J149" s="48">
        <v>0.107</v>
      </c>
      <c r="K149" s="48">
        <v>9.2999999999999999E-2</v>
      </c>
      <c r="L149" s="48">
        <v>7.8E-2</v>
      </c>
      <c r="M149" s="48">
        <v>6.4000000000000001E-2</v>
      </c>
      <c r="N149" s="48">
        <v>0.05</v>
      </c>
      <c r="O149" s="48">
        <v>0.05</v>
      </c>
      <c r="P149" s="48">
        <v>0.05</v>
      </c>
      <c r="Q149" s="48">
        <v>0.05</v>
      </c>
      <c r="R149" s="48">
        <v>0.05</v>
      </c>
      <c r="S149" s="48">
        <v>0.05</v>
      </c>
      <c r="T149" s="48">
        <v>3.6999999999999998E-2</v>
      </c>
      <c r="U149" s="48">
        <v>2.5000000000000001E-2</v>
      </c>
      <c r="V149" s="48">
        <v>1.2E-2</v>
      </c>
      <c r="W149" s="48">
        <v>8.9999999999999993E-3</v>
      </c>
      <c r="X149" s="48">
        <v>6.0000000000000001E-3</v>
      </c>
      <c r="Y149" s="48">
        <v>6.0000000000000001E-3</v>
      </c>
      <c r="Z149" s="48">
        <v>5.0000000000000001E-3</v>
      </c>
      <c r="AA149" s="48">
        <v>4.0000000000000001E-3</v>
      </c>
      <c r="AB149" s="48">
        <v>4.0000000000000001E-3</v>
      </c>
      <c r="AC149" s="48">
        <v>3.0000000000000001E-3</v>
      </c>
      <c r="AD149" s="48">
        <v>2E-3</v>
      </c>
      <c r="AE149" s="48">
        <v>2E-3</v>
      </c>
      <c r="AF149" s="48">
        <v>2E-3</v>
      </c>
      <c r="AG149" s="48">
        <v>2E-3</v>
      </c>
      <c r="AH149" s="48">
        <v>1E-3</v>
      </c>
      <c r="AI149" s="48">
        <v>1E-3</v>
      </c>
      <c r="AJ149" s="48">
        <v>1E-3</v>
      </c>
      <c r="AK149" s="48">
        <v>1E-3</v>
      </c>
      <c r="AL149" s="49">
        <v>8.7500000000000002E-4</v>
      </c>
      <c r="AM149" s="49">
        <v>7.5000000000000002E-4</v>
      </c>
      <c r="AN149" s="49">
        <v>6.2500000000000001E-4</v>
      </c>
      <c r="AO149" s="49">
        <v>5.0000000000000001E-4</v>
      </c>
      <c r="AP149" s="49">
        <v>3.7500000000000001E-4</v>
      </c>
      <c r="AQ149" s="49">
        <v>2.5000000000000001E-4</v>
      </c>
      <c r="AR149" s="49">
        <v>1.25E-4</v>
      </c>
      <c r="AS149" s="49">
        <v>0</v>
      </c>
      <c r="AT149" s="49">
        <v>0</v>
      </c>
      <c r="AU149" s="49">
        <v>0</v>
      </c>
      <c r="AV149" s="49">
        <v>0</v>
      </c>
      <c r="AW149" s="49">
        <v>0</v>
      </c>
      <c r="AX149" s="49">
        <v>0</v>
      </c>
      <c r="AY149" s="49">
        <v>0</v>
      </c>
      <c r="AZ149" s="49">
        <v>0</v>
      </c>
      <c r="BA149" s="49">
        <v>0</v>
      </c>
      <c r="BB149" s="49">
        <v>0</v>
      </c>
      <c r="BC149" s="49">
        <v>0</v>
      </c>
    </row>
    <row r="150" spans="1:55" customFormat="1" ht="15" x14ac:dyDescent="0.25">
      <c r="A150" s="5"/>
      <c r="B150" s="5" t="s">
        <v>65</v>
      </c>
      <c r="C150" s="21" t="s">
        <v>27</v>
      </c>
      <c r="D150" s="21" t="s">
        <v>27</v>
      </c>
      <c r="E150" s="48">
        <v>0.05</v>
      </c>
      <c r="F150" s="48">
        <v>0.05</v>
      </c>
      <c r="G150" s="48">
        <v>0.05</v>
      </c>
      <c r="H150" s="48">
        <v>0.05</v>
      </c>
      <c r="I150" s="48">
        <v>0.05</v>
      </c>
      <c r="J150" s="48">
        <v>0.05</v>
      </c>
      <c r="K150" s="48">
        <v>0.05</v>
      </c>
      <c r="L150" s="48">
        <v>0.05</v>
      </c>
      <c r="M150" s="48">
        <v>0.05</v>
      </c>
      <c r="N150" s="48">
        <v>0.05</v>
      </c>
      <c r="O150" s="48">
        <v>0.05</v>
      </c>
      <c r="P150" s="48">
        <v>0.05</v>
      </c>
      <c r="Q150" s="48">
        <v>0.05</v>
      </c>
      <c r="R150" s="48">
        <v>0.05</v>
      </c>
      <c r="S150" s="48">
        <v>0.05</v>
      </c>
      <c r="T150" s="48">
        <v>4.3999999999999997E-2</v>
      </c>
      <c r="U150" s="48">
        <v>3.6999999999999998E-2</v>
      </c>
      <c r="V150" s="48">
        <v>3.1E-2</v>
      </c>
      <c r="W150" s="48">
        <v>2.4E-2</v>
      </c>
      <c r="X150" s="48">
        <v>1.7999999999999999E-2</v>
      </c>
      <c r="Y150" s="48">
        <v>1.7999999999999999E-2</v>
      </c>
      <c r="Z150" s="48">
        <v>1.2999999999999999E-2</v>
      </c>
      <c r="AA150" s="48">
        <v>1.2E-2</v>
      </c>
      <c r="AB150" s="48">
        <v>1.2999999999999999E-2</v>
      </c>
      <c r="AC150" s="48">
        <v>1.7000000000000001E-2</v>
      </c>
      <c r="AD150" s="48">
        <v>1.2999999999999999E-2</v>
      </c>
      <c r="AE150" s="48">
        <v>1.0999999999999999E-2</v>
      </c>
      <c r="AF150" s="48">
        <v>0.01</v>
      </c>
      <c r="AG150" s="48">
        <v>0.02</v>
      </c>
      <c r="AH150" s="48">
        <v>1.9E-2</v>
      </c>
      <c r="AI150" s="48">
        <v>1.4999999999999999E-2</v>
      </c>
      <c r="AJ150" s="48">
        <v>6.0000000000000001E-3</v>
      </c>
      <c r="AK150" s="48">
        <v>5.0000000000000001E-3</v>
      </c>
      <c r="AL150" s="49">
        <v>5.6249999999999998E-3</v>
      </c>
      <c r="AM150" s="49">
        <v>6.2499999999999995E-3</v>
      </c>
      <c r="AN150" s="49">
        <v>6.8749999999999992E-3</v>
      </c>
      <c r="AO150" s="49">
        <v>7.4999999999999989E-3</v>
      </c>
      <c r="AP150" s="49">
        <v>8.1249999999999985E-3</v>
      </c>
      <c r="AQ150" s="49">
        <v>8.7499999999999991E-3</v>
      </c>
      <c r="AR150" s="49">
        <v>9.3749999999999997E-3</v>
      </c>
      <c r="AS150" s="49">
        <v>0.01</v>
      </c>
      <c r="AT150" s="49">
        <v>0.01</v>
      </c>
      <c r="AU150" s="49">
        <v>0.01</v>
      </c>
      <c r="AV150" s="49">
        <v>0.01</v>
      </c>
      <c r="AW150" s="49">
        <v>0.01</v>
      </c>
      <c r="AX150" s="49">
        <v>0.01</v>
      </c>
      <c r="AY150" s="49">
        <v>0.01</v>
      </c>
      <c r="AZ150" s="49">
        <v>0.01</v>
      </c>
      <c r="BA150" s="49">
        <v>0.01</v>
      </c>
      <c r="BB150" s="49">
        <v>0.01</v>
      </c>
      <c r="BC150" s="49">
        <v>0.01</v>
      </c>
    </row>
    <row r="151" spans="1:55" customFormat="1" ht="15" x14ac:dyDescent="0.25">
      <c r="A151" s="5"/>
      <c r="B151" s="14" t="s">
        <v>66</v>
      </c>
      <c r="C151" s="24">
        <v>30</v>
      </c>
      <c r="D151" s="24">
        <v>14</v>
      </c>
      <c r="E151" s="46">
        <v>0</v>
      </c>
      <c r="F151" s="46">
        <v>0</v>
      </c>
      <c r="G151" s="46">
        <v>0</v>
      </c>
      <c r="H151" s="46">
        <v>7.0000000000000001E-3</v>
      </c>
      <c r="I151" s="46">
        <v>1.4E-2</v>
      </c>
      <c r="J151" s="46">
        <v>2.1999999999999999E-2</v>
      </c>
      <c r="K151" s="46">
        <v>2.8000000000000001E-2</v>
      </c>
      <c r="L151" s="46">
        <v>3.5999999999999997E-2</v>
      </c>
      <c r="M151" s="46">
        <v>4.2999999999999997E-2</v>
      </c>
      <c r="N151" s="46">
        <v>0.05</v>
      </c>
      <c r="O151" s="46">
        <v>0.05</v>
      </c>
      <c r="P151" s="46">
        <v>0.05</v>
      </c>
      <c r="Q151" s="46">
        <v>0.05</v>
      </c>
      <c r="R151" s="46">
        <v>0.05</v>
      </c>
      <c r="S151" s="46">
        <v>0.05</v>
      </c>
      <c r="T151" s="46">
        <v>5.7000000000000002E-2</v>
      </c>
      <c r="U151" s="46">
        <v>6.3E-2</v>
      </c>
      <c r="V151" s="46">
        <v>7.0000000000000007E-2</v>
      </c>
      <c r="W151" s="46">
        <v>7.0999999999999994E-2</v>
      </c>
      <c r="X151" s="46">
        <v>7.8E-2</v>
      </c>
      <c r="Y151" s="46">
        <v>7.8E-2</v>
      </c>
      <c r="Z151" s="46">
        <v>8.2000000000000003E-2</v>
      </c>
      <c r="AA151" s="46">
        <v>8.1000000000000003E-2</v>
      </c>
      <c r="AB151" s="46">
        <v>7.3999999999999996E-2</v>
      </c>
      <c r="AC151" s="46">
        <v>8.8999999999999996E-2</v>
      </c>
      <c r="AD151" s="46">
        <v>9.7000000000000003E-2</v>
      </c>
      <c r="AE151" s="46">
        <v>0.218</v>
      </c>
      <c r="AF151" s="46">
        <v>0.2</v>
      </c>
      <c r="AG151" s="46">
        <v>0.192</v>
      </c>
      <c r="AH151" s="46">
        <v>0.187</v>
      </c>
      <c r="AI151" s="46">
        <v>0.18</v>
      </c>
      <c r="AJ151" s="46">
        <v>0.18</v>
      </c>
      <c r="AK151" s="46">
        <v>0.182</v>
      </c>
      <c r="AL151" s="49">
        <v>0.17174999999999999</v>
      </c>
      <c r="AM151" s="49">
        <v>0.16149999999999998</v>
      </c>
      <c r="AN151" s="49">
        <v>0.15124999999999997</v>
      </c>
      <c r="AO151" s="49">
        <v>0.14099999999999996</v>
      </c>
      <c r="AP151" s="49">
        <v>0.13074999999999995</v>
      </c>
      <c r="AQ151" s="49">
        <v>0.12049999999999995</v>
      </c>
      <c r="AR151" s="49">
        <v>0.11024999999999996</v>
      </c>
      <c r="AS151" s="49">
        <v>0.1</v>
      </c>
      <c r="AT151" s="49">
        <v>9.5000000000000001E-2</v>
      </c>
      <c r="AU151" s="49">
        <v>0.09</v>
      </c>
      <c r="AV151" s="49">
        <v>8.4999999999999992E-2</v>
      </c>
      <c r="AW151" s="49">
        <v>7.9999999999999988E-2</v>
      </c>
      <c r="AX151" s="49">
        <v>7.4999999999999983E-2</v>
      </c>
      <c r="AY151" s="49">
        <v>6.9999999999999979E-2</v>
      </c>
      <c r="AZ151" s="49">
        <v>6.4999999999999974E-2</v>
      </c>
      <c r="BA151" s="49">
        <v>5.9999999999999977E-2</v>
      </c>
      <c r="BB151" s="49">
        <v>5.4999999999999979E-2</v>
      </c>
      <c r="BC151" s="49">
        <v>0.05</v>
      </c>
    </row>
    <row r="152" spans="1:55" customFormat="1" ht="15" x14ac:dyDescent="0.25">
      <c r="A152" s="60"/>
      <c r="B152" t="s">
        <v>231</v>
      </c>
      <c r="C152" s="61" t="s">
        <v>27</v>
      </c>
      <c r="D152" s="61"/>
      <c r="E152" s="48">
        <v>0</v>
      </c>
      <c r="F152" s="48">
        <v>0</v>
      </c>
      <c r="G152" s="48">
        <v>0</v>
      </c>
      <c r="H152" s="48">
        <v>0</v>
      </c>
      <c r="I152" s="48">
        <v>0</v>
      </c>
      <c r="J152" s="48">
        <v>0</v>
      </c>
      <c r="K152" s="48">
        <v>0</v>
      </c>
      <c r="L152" s="48">
        <v>0</v>
      </c>
      <c r="M152" s="48">
        <v>0</v>
      </c>
      <c r="N152" s="48">
        <v>0</v>
      </c>
      <c r="O152" s="48">
        <v>0</v>
      </c>
      <c r="P152" s="48">
        <v>0</v>
      </c>
      <c r="Q152" s="48">
        <v>0</v>
      </c>
      <c r="R152" s="48">
        <v>0</v>
      </c>
      <c r="S152" s="48">
        <v>0</v>
      </c>
      <c r="T152" s="48">
        <v>0</v>
      </c>
      <c r="U152" s="48">
        <v>0</v>
      </c>
      <c r="V152" s="48">
        <v>0</v>
      </c>
      <c r="W152" s="48">
        <v>0</v>
      </c>
      <c r="X152" s="48">
        <v>0</v>
      </c>
      <c r="Y152" s="48">
        <v>0</v>
      </c>
      <c r="Z152" s="48">
        <v>0</v>
      </c>
      <c r="AA152" s="48">
        <v>0</v>
      </c>
      <c r="AB152" s="48">
        <v>0</v>
      </c>
      <c r="AC152" s="48">
        <v>0</v>
      </c>
      <c r="AD152" s="48">
        <v>0</v>
      </c>
      <c r="AE152" s="48">
        <v>0</v>
      </c>
      <c r="AF152" s="48">
        <v>0</v>
      </c>
      <c r="AG152" s="48">
        <v>0</v>
      </c>
      <c r="AH152" s="48">
        <v>0</v>
      </c>
      <c r="AI152" s="48">
        <v>5.2999999999999999E-2</v>
      </c>
      <c r="AJ152" s="48">
        <v>5.7000000000000002E-2</v>
      </c>
      <c r="AK152" s="48">
        <v>0.13600000000000001</v>
      </c>
      <c r="AL152" s="51">
        <v>0.13600000000000001</v>
      </c>
      <c r="AM152" s="51">
        <v>0.13600000000000001</v>
      </c>
      <c r="AN152" s="51">
        <v>0.13600000000000001</v>
      </c>
      <c r="AO152" s="51">
        <v>0.13600000000000001</v>
      </c>
      <c r="AP152" s="51">
        <v>0.13600000000000001</v>
      </c>
      <c r="AQ152" s="51">
        <v>0.13600000000000001</v>
      </c>
      <c r="AR152" s="51">
        <v>0.13600000000000001</v>
      </c>
      <c r="AS152" s="51">
        <v>0.13600000000000001</v>
      </c>
      <c r="AT152" s="51">
        <v>0.13600000000000001</v>
      </c>
      <c r="AU152" s="51">
        <v>0.13600000000000001</v>
      </c>
      <c r="AV152" s="51">
        <v>0.13600000000000001</v>
      </c>
      <c r="AW152" s="51">
        <v>0.13600000000000001</v>
      </c>
      <c r="AX152" s="51">
        <v>0.13600000000000001</v>
      </c>
      <c r="AY152" s="51">
        <v>0.13600000000000001</v>
      </c>
      <c r="AZ152" s="51">
        <v>0.13600000000000001</v>
      </c>
      <c r="BA152" s="51">
        <v>0.13600000000000001</v>
      </c>
      <c r="BB152" s="51">
        <v>0.13600000000000001</v>
      </c>
      <c r="BC152" s="51">
        <v>0.13600000000000001</v>
      </c>
    </row>
    <row r="153" spans="1:55" customFormat="1" ht="15" x14ac:dyDescent="0.25">
      <c r="A153" s="5"/>
      <c r="B153" t="s">
        <v>232</v>
      </c>
      <c r="C153" s="61" t="s">
        <v>27</v>
      </c>
      <c r="D153" s="61"/>
      <c r="E153" s="48">
        <v>0</v>
      </c>
      <c r="F153" s="48">
        <v>0</v>
      </c>
      <c r="G153" s="48">
        <v>0</v>
      </c>
      <c r="H153" s="48">
        <v>0</v>
      </c>
      <c r="I153" s="48">
        <v>0</v>
      </c>
      <c r="J153" s="48">
        <v>0</v>
      </c>
      <c r="K153" s="48">
        <v>0</v>
      </c>
      <c r="L153" s="48">
        <v>0</v>
      </c>
      <c r="M153" s="48">
        <v>0</v>
      </c>
      <c r="N153" s="48">
        <v>0</v>
      </c>
      <c r="O153" s="48">
        <v>0</v>
      </c>
      <c r="P153" s="48">
        <v>0</v>
      </c>
      <c r="Q153" s="48">
        <v>0</v>
      </c>
      <c r="R153" s="48">
        <v>0</v>
      </c>
      <c r="S153" s="48">
        <v>0</v>
      </c>
      <c r="T153" s="48">
        <v>0</v>
      </c>
      <c r="U153" s="48">
        <v>0</v>
      </c>
      <c r="V153" s="48">
        <v>0</v>
      </c>
      <c r="W153" s="48">
        <v>0</v>
      </c>
      <c r="X153" s="48">
        <v>0</v>
      </c>
      <c r="Y153" s="48">
        <v>0</v>
      </c>
      <c r="Z153" s="48">
        <v>0</v>
      </c>
      <c r="AA153" s="48">
        <v>0</v>
      </c>
      <c r="AB153" s="48">
        <v>0</v>
      </c>
      <c r="AC153" s="48">
        <v>0</v>
      </c>
      <c r="AD153" s="48">
        <v>0</v>
      </c>
      <c r="AE153" s="48">
        <v>0</v>
      </c>
      <c r="AF153" s="48">
        <v>0</v>
      </c>
      <c r="AG153" s="48">
        <v>0</v>
      </c>
      <c r="AH153" s="48">
        <v>0.63</v>
      </c>
      <c r="AI153" s="48">
        <v>0.51300000000000001</v>
      </c>
      <c r="AJ153" s="48">
        <v>0.498</v>
      </c>
      <c r="AK153" s="48">
        <v>0.44</v>
      </c>
      <c r="AL153" s="49">
        <v>0.44</v>
      </c>
      <c r="AM153" s="49">
        <v>0.44</v>
      </c>
      <c r="AN153" s="49">
        <v>0.44</v>
      </c>
      <c r="AO153" s="49">
        <v>0.44</v>
      </c>
      <c r="AP153" s="49">
        <v>0.44</v>
      </c>
      <c r="AQ153" s="49">
        <v>0.44</v>
      </c>
      <c r="AR153" s="49">
        <v>0.44</v>
      </c>
      <c r="AS153" s="49">
        <v>0.44</v>
      </c>
      <c r="AT153" s="49">
        <v>0.44</v>
      </c>
      <c r="AU153" s="49">
        <v>0.44</v>
      </c>
      <c r="AV153" s="49">
        <v>0.44</v>
      </c>
      <c r="AW153" s="49">
        <v>0.44</v>
      </c>
      <c r="AX153" s="49">
        <v>0.44</v>
      </c>
      <c r="AY153" s="49">
        <v>0.44</v>
      </c>
      <c r="AZ153" s="49">
        <v>0.44</v>
      </c>
      <c r="BA153" s="49">
        <v>0.44</v>
      </c>
      <c r="BB153" s="49">
        <v>0.44</v>
      </c>
      <c r="BC153" s="49">
        <v>0.44</v>
      </c>
    </row>
    <row r="154" spans="1:55" customFormat="1" ht="15" x14ac:dyDescent="0.25">
      <c r="A154" s="14"/>
      <c r="B154" s="4" t="s">
        <v>233</v>
      </c>
      <c r="C154" s="27" t="s">
        <v>27</v>
      </c>
      <c r="D154" s="27"/>
      <c r="E154" s="46">
        <v>0</v>
      </c>
      <c r="F154" s="46">
        <v>0</v>
      </c>
      <c r="G154" s="46">
        <v>0</v>
      </c>
      <c r="H154" s="46">
        <v>0</v>
      </c>
      <c r="I154" s="46">
        <v>0</v>
      </c>
      <c r="J154" s="46">
        <v>0</v>
      </c>
      <c r="K154" s="46">
        <v>0</v>
      </c>
      <c r="L154" s="46">
        <v>0</v>
      </c>
      <c r="M154" s="46">
        <v>0</v>
      </c>
      <c r="N154" s="46">
        <v>0</v>
      </c>
      <c r="O154" s="46">
        <v>0</v>
      </c>
      <c r="P154" s="46">
        <v>0</v>
      </c>
      <c r="Q154" s="46">
        <v>0</v>
      </c>
      <c r="R154" s="46">
        <v>0</v>
      </c>
      <c r="S154" s="46">
        <v>0</v>
      </c>
      <c r="T154" s="46">
        <v>0</v>
      </c>
      <c r="U154" s="46">
        <v>0</v>
      </c>
      <c r="V154" s="46">
        <v>0</v>
      </c>
      <c r="W154" s="46">
        <v>0</v>
      </c>
      <c r="X154" s="46">
        <v>0</v>
      </c>
      <c r="Y154" s="46">
        <v>0</v>
      </c>
      <c r="Z154" s="46">
        <v>0</v>
      </c>
      <c r="AA154" s="46">
        <v>0</v>
      </c>
      <c r="AB154" s="46">
        <v>0</v>
      </c>
      <c r="AC154" s="46">
        <v>0</v>
      </c>
      <c r="AD154" s="46">
        <v>0</v>
      </c>
      <c r="AE154" s="46">
        <v>0</v>
      </c>
      <c r="AF154" s="46">
        <v>0</v>
      </c>
      <c r="AG154" s="46">
        <v>0</v>
      </c>
      <c r="AH154" s="46">
        <v>0.37</v>
      </c>
      <c r="AI154" s="46">
        <v>0.434</v>
      </c>
      <c r="AJ154" s="46">
        <v>0.44500000000000001</v>
      </c>
      <c r="AK154" s="46">
        <v>0.42399999999999999</v>
      </c>
      <c r="AL154" s="49">
        <v>0.42399999999999999</v>
      </c>
      <c r="AM154" s="49">
        <v>0.42399999999999999</v>
      </c>
      <c r="AN154" s="49">
        <v>0.42399999999999999</v>
      </c>
      <c r="AO154" s="49">
        <v>0.42399999999999999</v>
      </c>
      <c r="AP154" s="49">
        <v>0.42399999999999999</v>
      </c>
      <c r="AQ154" s="49">
        <v>0.42399999999999999</v>
      </c>
      <c r="AR154" s="49">
        <v>0.42399999999999999</v>
      </c>
      <c r="AS154" s="49">
        <v>0.42399999999999999</v>
      </c>
      <c r="AT154" s="49">
        <v>0.42399999999999999</v>
      </c>
      <c r="AU154" s="49">
        <v>0.42399999999999999</v>
      </c>
      <c r="AV154" s="49">
        <v>0.42399999999999999</v>
      </c>
      <c r="AW154" s="49">
        <v>0.42399999999999999</v>
      </c>
      <c r="AX154" s="49">
        <v>0.42399999999999999</v>
      </c>
      <c r="AY154" s="49">
        <v>0.42399999999999999</v>
      </c>
      <c r="AZ154" s="49">
        <v>0.42399999999999999</v>
      </c>
      <c r="BA154" s="49">
        <v>0.42399999999999999</v>
      </c>
      <c r="BB154" s="49">
        <v>0.42399999999999999</v>
      </c>
      <c r="BC154" s="49">
        <v>0.42399999999999999</v>
      </c>
    </row>
    <row r="155" spans="1:55" customFormat="1" ht="15" x14ac:dyDescent="0.25">
      <c r="A155" s="5" t="s">
        <v>4</v>
      </c>
      <c r="B155" s="29" t="s">
        <v>62</v>
      </c>
      <c r="C155" s="61">
        <v>20</v>
      </c>
      <c r="D155" s="61">
        <v>7</v>
      </c>
      <c r="E155" s="48">
        <v>0.51100000000000001</v>
      </c>
      <c r="F155" s="48">
        <v>0.55600000000000005</v>
      </c>
      <c r="G155" s="48">
        <v>0.6</v>
      </c>
      <c r="H155" s="48">
        <v>0.6</v>
      </c>
      <c r="I155" s="48">
        <v>0.6</v>
      </c>
      <c r="J155" s="48">
        <v>0.6</v>
      </c>
      <c r="K155" s="48">
        <v>0.6</v>
      </c>
      <c r="L155" s="48">
        <v>0.6</v>
      </c>
      <c r="M155" s="48">
        <v>0.6</v>
      </c>
      <c r="N155" s="48">
        <v>0.6</v>
      </c>
      <c r="O155" s="48">
        <v>0.57999999999999996</v>
      </c>
      <c r="P155" s="48">
        <v>0.56999999999999995</v>
      </c>
      <c r="Q155" s="48">
        <v>0.56000000000000005</v>
      </c>
      <c r="R155" s="48">
        <v>0.55000000000000004</v>
      </c>
      <c r="S155" s="48">
        <v>0.53</v>
      </c>
      <c r="T155" s="48">
        <v>0.53</v>
      </c>
      <c r="U155" s="48">
        <v>0.53</v>
      </c>
      <c r="V155" s="48">
        <v>0.53</v>
      </c>
      <c r="W155" s="48">
        <v>0.52900000000000003</v>
      </c>
      <c r="X155" s="48">
        <v>0.53800000000000003</v>
      </c>
      <c r="Y155" s="48">
        <v>0.53800000000000003</v>
      </c>
      <c r="Z155" s="48">
        <v>0.53200000000000003</v>
      </c>
      <c r="AA155" s="48">
        <v>0.51500000000000001</v>
      </c>
      <c r="AB155" s="48">
        <v>0.46400000000000002</v>
      </c>
      <c r="AC155" s="48">
        <v>0.437</v>
      </c>
      <c r="AD155" s="48">
        <v>0.39800000000000002</v>
      </c>
      <c r="AE155" s="48">
        <v>0</v>
      </c>
      <c r="AF155" s="48">
        <v>0</v>
      </c>
      <c r="AG155" s="48">
        <v>0</v>
      </c>
      <c r="AH155" s="48">
        <v>0</v>
      </c>
      <c r="AI155" s="48">
        <v>0</v>
      </c>
      <c r="AJ155" s="48">
        <v>0</v>
      </c>
      <c r="AK155" s="48">
        <v>0</v>
      </c>
      <c r="AL155" s="51">
        <v>0</v>
      </c>
      <c r="AM155" s="51">
        <v>0</v>
      </c>
      <c r="AN155" s="51">
        <v>0</v>
      </c>
      <c r="AO155" s="51">
        <v>0</v>
      </c>
      <c r="AP155" s="51">
        <v>0</v>
      </c>
      <c r="AQ155" s="51">
        <v>0</v>
      </c>
      <c r="AR155" s="51">
        <v>0</v>
      </c>
      <c r="AS155" s="51">
        <v>0</v>
      </c>
      <c r="AT155" s="51">
        <v>0</v>
      </c>
      <c r="AU155" s="51">
        <v>0</v>
      </c>
      <c r="AV155" s="51">
        <v>0</v>
      </c>
      <c r="AW155" s="51">
        <v>0</v>
      </c>
      <c r="AX155" s="51">
        <v>0</v>
      </c>
      <c r="AY155" s="51">
        <v>0</v>
      </c>
      <c r="AZ155" s="51">
        <v>0</v>
      </c>
      <c r="BA155" s="51">
        <v>0</v>
      </c>
      <c r="BB155" s="51">
        <v>0</v>
      </c>
      <c r="BC155" s="51">
        <v>0</v>
      </c>
    </row>
    <row r="156" spans="1:55" customFormat="1" ht="15" x14ac:dyDescent="0.25">
      <c r="A156" s="5"/>
      <c r="B156" s="29" t="s">
        <v>64</v>
      </c>
      <c r="C156" s="30" t="s">
        <v>27</v>
      </c>
      <c r="D156" s="30" t="s">
        <v>27</v>
      </c>
      <c r="E156" s="48">
        <v>0.221</v>
      </c>
      <c r="F156" s="48">
        <v>0.186</v>
      </c>
      <c r="G156" s="48">
        <v>0.15</v>
      </c>
      <c r="H156" s="48">
        <v>0.13600000000000001</v>
      </c>
      <c r="I156" s="48">
        <v>0.121</v>
      </c>
      <c r="J156" s="48">
        <v>0.107</v>
      </c>
      <c r="K156" s="48">
        <v>9.2999999999999999E-2</v>
      </c>
      <c r="L156" s="48">
        <v>7.9000000000000001E-2</v>
      </c>
      <c r="M156" s="48">
        <v>6.4000000000000001E-2</v>
      </c>
      <c r="N156" s="48">
        <v>0.05</v>
      </c>
      <c r="O156" s="48">
        <v>0.05</v>
      </c>
      <c r="P156" s="48">
        <v>0.04</v>
      </c>
      <c r="Q156" s="48">
        <v>0.04</v>
      </c>
      <c r="R156" s="48">
        <v>0.04</v>
      </c>
      <c r="S156" s="48">
        <v>0.03</v>
      </c>
      <c r="T156" s="48">
        <v>3.2000000000000001E-2</v>
      </c>
      <c r="U156" s="48">
        <v>3.5000000000000003E-2</v>
      </c>
      <c r="V156" s="48">
        <v>3.6999999999999998E-2</v>
      </c>
      <c r="W156" s="48">
        <v>2.5999999999999999E-2</v>
      </c>
      <c r="X156" s="48">
        <v>1.7000000000000001E-2</v>
      </c>
      <c r="Y156" s="48">
        <v>1.7000000000000001E-2</v>
      </c>
      <c r="Z156" s="48">
        <v>1.2E-2</v>
      </c>
      <c r="AA156" s="48">
        <v>0.01</v>
      </c>
      <c r="AB156" s="48">
        <v>0.01</v>
      </c>
      <c r="AC156" s="48">
        <v>8.0000000000000002E-3</v>
      </c>
      <c r="AD156" s="48">
        <v>6.0000000000000001E-3</v>
      </c>
      <c r="AE156" s="48">
        <v>6.0000000000000001E-3</v>
      </c>
      <c r="AF156" s="48">
        <v>5.0000000000000001E-3</v>
      </c>
      <c r="AG156" s="48">
        <v>4.0000000000000001E-3</v>
      </c>
      <c r="AH156" s="48">
        <v>4.0000000000000001E-3</v>
      </c>
      <c r="AI156" s="48">
        <v>4.0000000000000001E-3</v>
      </c>
      <c r="AJ156" s="48">
        <v>4.0000000000000001E-3</v>
      </c>
      <c r="AK156" s="48">
        <v>2E-3</v>
      </c>
      <c r="AL156" s="49">
        <v>1.8749999999999999E-3</v>
      </c>
      <c r="AM156" s="49">
        <v>1.7499999999999998E-3</v>
      </c>
      <c r="AN156" s="49">
        <v>1.6249999999999997E-3</v>
      </c>
      <c r="AO156" s="49">
        <v>1.4999999999999996E-3</v>
      </c>
      <c r="AP156" s="49">
        <v>1.3749999999999995E-3</v>
      </c>
      <c r="AQ156" s="49">
        <v>1.2499999999999994E-3</v>
      </c>
      <c r="AR156" s="49">
        <v>1.1249999999999993E-3</v>
      </c>
      <c r="AS156" s="49">
        <v>1E-3</v>
      </c>
      <c r="AT156" s="49">
        <v>1E-3</v>
      </c>
      <c r="AU156" s="49">
        <v>1E-3</v>
      </c>
      <c r="AV156" s="49">
        <v>1E-3</v>
      </c>
      <c r="AW156" s="49">
        <v>1E-3</v>
      </c>
      <c r="AX156" s="49">
        <v>1E-3</v>
      </c>
      <c r="AY156" s="49">
        <v>1E-3</v>
      </c>
      <c r="AZ156" s="49">
        <v>1E-3</v>
      </c>
      <c r="BA156" s="49">
        <v>1E-3</v>
      </c>
      <c r="BB156" s="49">
        <v>1E-3</v>
      </c>
      <c r="BC156" s="49">
        <v>1E-3</v>
      </c>
    </row>
    <row r="157" spans="1:55" customFormat="1" ht="15" x14ac:dyDescent="0.25">
      <c r="A157" s="5"/>
      <c r="B157" s="29" t="s">
        <v>61</v>
      </c>
      <c r="C157" s="30" t="s">
        <v>27</v>
      </c>
      <c r="D157" s="30" t="s">
        <v>27</v>
      </c>
      <c r="E157" s="48">
        <v>3.9E-2</v>
      </c>
      <c r="F157" s="48">
        <v>4.3999999999999997E-2</v>
      </c>
      <c r="G157" s="48">
        <v>0.05</v>
      </c>
      <c r="H157" s="48">
        <v>4.3999999999999997E-2</v>
      </c>
      <c r="I157" s="48">
        <v>3.9E-2</v>
      </c>
      <c r="J157" s="48">
        <v>3.3000000000000002E-2</v>
      </c>
      <c r="K157" s="48">
        <v>2.7E-2</v>
      </c>
      <c r="L157" s="48">
        <v>2.1000000000000001E-2</v>
      </c>
      <c r="M157" s="48">
        <v>1.6E-2</v>
      </c>
      <c r="N157" s="48">
        <v>0.01</v>
      </c>
      <c r="O157" s="48">
        <v>0.01</v>
      </c>
      <c r="P157" s="48">
        <v>0.01</v>
      </c>
      <c r="Q157" s="48">
        <v>0.01</v>
      </c>
      <c r="R157" s="48">
        <v>0.01</v>
      </c>
      <c r="S157" s="48">
        <v>0.01</v>
      </c>
      <c r="T157" s="48">
        <v>0.02</v>
      </c>
      <c r="U157" s="48">
        <v>3.1E-2</v>
      </c>
      <c r="V157" s="48">
        <v>4.1000000000000002E-2</v>
      </c>
      <c r="W157" s="48">
        <v>3.2000000000000001E-2</v>
      </c>
      <c r="X157" s="48">
        <v>2.3E-2</v>
      </c>
      <c r="Y157" s="48">
        <v>2.3E-2</v>
      </c>
      <c r="Z157" s="48">
        <v>1.7999999999999999E-2</v>
      </c>
      <c r="AA157" s="48">
        <v>1.4999999999999999E-2</v>
      </c>
      <c r="AB157" s="48">
        <v>1.4E-2</v>
      </c>
      <c r="AC157" s="48">
        <v>1.2999999999999999E-2</v>
      </c>
      <c r="AD157" s="48">
        <v>0.01</v>
      </c>
      <c r="AE157" s="48">
        <v>8.9999999999999993E-3</v>
      </c>
      <c r="AF157" s="48">
        <v>8.0000000000000002E-3</v>
      </c>
      <c r="AG157" s="48">
        <v>8.0000000000000002E-3</v>
      </c>
      <c r="AH157" s="48">
        <v>7.0000000000000001E-3</v>
      </c>
      <c r="AI157" s="48">
        <v>5.0000000000000001E-3</v>
      </c>
      <c r="AJ157" s="48">
        <v>6.0000000000000001E-3</v>
      </c>
      <c r="AK157" s="48">
        <v>6.0000000000000001E-3</v>
      </c>
      <c r="AL157" s="49">
        <v>5.7499999999999999E-3</v>
      </c>
      <c r="AM157" s="49">
        <v>5.4999999999999997E-3</v>
      </c>
      <c r="AN157" s="49">
        <v>5.2499999999999995E-3</v>
      </c>
      <c r="AO157" s="49">
        <v>4.9999999999999992E-3</v>
      </c>
      <c r="AP157" s="49">
        <v>4.749999999999999E-3</v>
      </c>
      <c r="AQ157" s="49">
        <v>4.4999999999999988E-3</v>
      </c>
      <c r="AR157" s="49">
        <v>4.2499999999999986E-3</v>
      </c>
      <c r="AS157" s="49">
        <v>4.0000000000000001E-3</v>
      </c>
      <c r="AT157" s="49">
        <v>4.0000000000000001E-3</v>
      </c>
      <c r="AU157" s="49">
        <v>4.0000000000000001E-3</v>
      </c>
      <c r="AV157" s="49">
        <v>4.0000000000000001E-3</v>
      </c>
      <c r="AW157" s="49">
        <v>4.0000000000000001E-3</v>
      </c>
      <c r="AX157" s="49">
        <v>4.0000000000000001E-3</v>
      </c>
      <c r="AY157" s="49">
        <v>4.0000000000000001E-3</v>
      </c>
      <c r="AZ157" s="49">
        <v>4.0000000000000001E-3</v>
      </c>
      <c r="BA157" s="49">
        <v>4.0000000000000001E-3</v>
      </c>
      <c r="BB157" s="49">
        <v>4.0000000000000001E-3</v>
      </c>
      <c r="BC157" s="49">
        <v>4.0000000000000001E-3</v>
      </c>
    </row>
    <row r="158" spans="1:55" customFormat="1" ht="15" x14ac:dyDescent="0.25">
      <c r="A158" s="5"/>
      <c r="B158" s="29" t="s">
        <v>67</v>
      </c>
      <c r="C158" s="23">
        <v>20</v>
      </c>
      <c r="D158" s="23">
        <v>7</v>
      </c>
      <c r="E158" s="48">
        <v>0</v>
      </c>
      <c r="F158" s="48">
        <v>0</v>
      </c>
      <c r="G158" s="48">
        <v>0</v>
      </c>
      <c r="H158" s="48">
        <v>7.0000000000000001E-3</v>
      </c>
      <c r="I158" s="48">
        <v>1.4E-2</v>
      </c>
      <c r="J158" s="48">
        <v>2.1000000000000001E-2</v>
      </c>
      <c r="K158" s="48">
        <v>2.9000000000000001E-2</v>
      </c>
      <c r="L158" s="48">
        <v>3.5999999999999997E-2</v>
      </c>
      <c r="M158" s="48">
        <v>4.2999999999999997E-2</v>
      </c>
      <c r="N158" s="48">
        <v>0.05</v>
      </c>
      <c r="O158" s="48">
        <v>0.05</v>
      </c>
      <c r="P158" s="48">
        <v>0.05</v>
      </c>
      <c r="Q158" s="48">
        <v>0.05</v>
      </c>
      <c r="R158" s="48">
        <v>0.05</v>
      </c>
      <c r="S158" s="48">
        <v>0.05</v>
      </c>
      <c r="T158" s="48">
        <v>3.5000000000000003E-2</v>
      </c>
      <c r="U158" s="48">
        <v>2.1000000000000001E-2</v>
      </c>
      <c r="V158" s="48">
        <v>6.0000000000000001E-3</v>
      </c>
      <c r="W158" s="48">
        <v>5.0000000000000001E-3</v>
      </c>
      <c r="X158" s="48">
        <v>5.0000000000000001E-3</v>
      </c>
      <c r="Y158" s="48">
        <v>5.0000000000000001E-3</v>
      </c>
      <c r="Z158" s="48">
        <v>5.0000000000000001E-3</v>
      </c>
      <c r="AA158" s="48">
        <v>5.0000000000000001E-3</v>
      </c>
      <c r="AB158" s="48">
        <v>7.0000000000000001E-3</v>
      </c>
      <c r="AC158" s="48">
        <v>6.0000000000000001E-3</v>
      </c>
      <c r="AD158" s="48">
        <v>6.0000000000000001E-3</v>
      </c>
      <c r="AE158" s="48">
        <v>5.0000000000000001E-3</v>
      </c>
      <c r="AF158" s="48">
        <v>6.0000000000000001E-3</v>
      </c>
      <c r="AG158" s="48">
        <v>7.0000000000000001E-3</v>
      </c>
      <c r="AH158" s="48">
        <v>8.9999999999999993E-3</v>
      </c>
      <c r="AI158" s="48">
        <v>5.0000000000000001E-3</v>
      </c>
      <c r="AJ158" s="48">
        <v>5.0000000000000001E-3</v>
      </c>
      <c r="AK158" s="48">
        <v>4.0000000000000001E-3</v>
      </c>
      <c r="AL158" s="49">
        <v>4.1250000000000002E-3</v>
      </c>
      <c r="AM158" s="49">
        <v>4.2500000000000003E-3</v>
      </c>
      <c r="AN158" s="49">
        <v>4.3750000000000004E-3</v>
      </c>
      <c r="AO158" s="49">
        <v>4.5000000000000005E-3</v>
      </c>
      <c r="AP158" s="49">
        <v>4.6250000000000006E-3</v>
      </c>
      <c r="AQ158" s="49">
        <v>4.7500000000000007E-3</v>
      </c>
      <c r="AR158" s="49">
        <v>4.8750000000000009E-3</v>
      </c>
      <c r="AS158" s="49">
        <v>5.0000000000000001E-3</v>
      </c>
      <c r="AT158" s="49">
        <v>5.0000000000000001E-3</v>
      </c>
      <c r="AU158" s="49">
        <v>5.0000000000000001E-3</v>
      </c>
      <c r="AV158" s="49">
        <v>5.0000000000000001E-3</v>
      </c>
      <c r="AW158" s="49">
        <v>5.0000000000000001E-3</v>
      </c>
      <c r="AX158" s="49">
        <v>5.0000000000000001E-3</v>
      </c>
      <c r="AY158" s="49">
        <v>5.0000000000000001E-3</v>
      </c>
      <c r="AZ158" s="49">
        <v>5.0000000000000001E-3</v>
      </c>
      <c r="BA158" s="49">
        <v>5.0000000000000001E-3</v>
      </c>
      <c r="BB158" s="49">
        <v>5.0000000000000001E-3</v>
      </c>
      <c r="BC158" s="49">
        <v>5.0000000000000001E-3</v>
      </c>
    </row>
    <row r="159" spans="1:55" customFormat="1" ht="15" x14ac:dyDescent="0.25">
      <c r="A159" s="26"/>
      <c r="B159" s="29" t="s">
        <v>68</v>
      </c>
      <c r="C159" s="23">
        <v>20</v>
      </c>
      <c r="D159" s="23">
        <v>8</v>
      </c>
      <c r="E159" s="48">
        <v>0</v>
      </c>
      <c r="F159" s="48">
        <v>0</v>
      </c>
      <c r="G159" s="48">
        <v>0</v>
      </c>
      <c r="H159" s="48">
        <v>0</v>
      </c>
      <c r="I159" s="48">
        <v>0</v>
      </c>
      <c r="J159" s="48">
        <v>0</v>
      </c>
      <c r="K159" s="48">
        <v>0</v>
      </c>
      <c r="L159" s="48">
        <v>0</v>
      </c>
      <c r="M159" s="48">
        <v>0</v>
      </c>
      <c r="N159" s="48">
        <v>0</v>
      </c>
      <c r="O159" s="48">
        <v>0</v>
      </c>
      <c r="P159" s="48">
        <v>0</v>
      </c>
      <c r="Q159" s="48">
        <v>0</v>
      </c>
      <c r="R159" s="48">
        <v>0</v>
      </c>
      <c r="S159" s="48">
        <v>0</v>
      </c>
      <c r="T159" s="48">
        <v>0.03</v>
      </c>
      <c r="U159" s="48">
        <v>3.9E-2</v>
      </c>
      <c r="V159" s="48">
        <v>4.9000000000000002E-2</v>
      </c>
      <c r="W159" s="48">
        <v>6.0999999999999999E-2</v>
      </c>
      <c r="X159" s="48">
        <v>6.8000000000000005E-2</v>
      </c>
      <c r="Y159" s="48">
        <v>6.8000000000000005E-2</v>
      </c>
      <c r="Z159" s="48">
        <v>8.2000000000000003E-2</v>
      </c>
      <c r="AA159" s="48">
        <v>9.8000000000000004E-2</v>
      </c>
      <c r="AB159" s="48">
        <v>0.129</v>
      </c>
      <c r="AC159" s="48">
        <v>0.14799999999999999</v>
      </c>
      <c r="AD159" s="48">
        <v>0.187</v>
      </c>
      <c r="AE159" s="48">
        <v>0.57100000000000006</v>
      </c>
      <c r="AF159" s="48">
        <v>0.497</v>
      </c>
      <c r="AG159" s="48">
        <v>0.49199999999999999</v>
      </c>
      <c r="AH159" s="48">
        <v>0.49099999999999999</v>
      </c>
      <c r="AI159" s="48">
        <v>0.48899999999999999</v>
      </c>
      <c r="AJ159" s="48">
        <v>0.496</v>
      </c>
      <c r="AK159" s="48">
        <v>0.497</v>
      </c>
      <c r="AL159" s="49">
        <v>0.484875</v>
      </c>
      <c r="AM159" s="49">
        <v>0.47275</v>
      </c>
      <c r="AN159" s="49">
        <v>0.46062500000000001</v>
      </c>
      <c r="AO159" s="49">
        <v>0.44850000000000001</v>
      </c>
      <c r="AP159" s="49">
        <v>0.43637500000000001</v>
      </c>
      <c r="AQ159" s="49">
        <v>0.42425000000000002</v>
      </c>
      <c r="AR159" s="49">
        <v>0.41212500000000002</v>
      </c>
      <c r="AS159" s="49">
        <v>0.4</v>
      </c>
      <c r="AT159" s="49">
        <v>0.38500000000000001</v>
      </c>
      <c r="AU159" s="49">
        <v>0.37</v>
      </c>
      <c r="AV159" s="49">
        <v>0.35499999999999998</v>
      </c>
      <c r="AW159" s="49">
        <v>0.33999999999999997</v>
      </c>
      <c r="AX159" s="49">
        <v>0.32499999999999996</v>
      </c>
      <c r="AY159" s="49">
        <v>0.30999999999999994</v>
      </c>
      <c r="AZ159" s="49">
        <v>0.29499999999999993</v>
      </c>
      <c r="BA159" s="49">
        <v>0.27999999999999992</v>
      </c>
      <c r="BB159" s="49">
        <v>0.2649999999999999</v>
      </c>
      <c r="BC159" s="49">
        <v>0.25</v>
      </c>
    </row>
    <row r="160" spans="1:55" customFormat="1" ht="15" x14ac:dyDescent="0.25">
      <c r="A160" s="5"/>
      <c r="B160" s="29" t="s">
        <v>170</v>
      </c>
      <c r="C160" s="23">
        <v>15</v>
      </c>
      <c r="D160" s="23">
        <v>8</v>
      </c>
      <c r="E160" s="48">
        <v>0</v>
      </c>
      <c r="F160" s="48">
        <v>0</v>
      </c>
      <c r="G160" s="48">
        <v>0</v>
      </c>
      <c r="H160" s="48">
        <v>0</v>
      </c>
      <c r="I160" s="48">
        <v>0</v>
      </c>
      <c r="J160" s="48">
        <v>0</v>
      </c>
      <c r="K160" s="48">
        <v>0</v>
      </c>
      <c r="L160" s="48">
        <v>0</v>
      </c>
      <c r="M160" s="48">
        <v>0</v>
      </c>
      <c r="N160" s="48">
        <v>0</v>
      </c>
      <c r="O160" s="48">
        <v>0</v>
      </c>
      <c r="P160" s="48">
        <v>0</v>
      </c>
      <c r="Q160" s="48">
        <v>0</v>
      </c>
      <c r="R160" s="48">
        <v>0</v>
      </c>
      <c r="S160" s="48">
        <v>0</v>
      </c>
      <c r="T160" s="48">
        <v>0.29099999999999998</v>
      </c>
      <c r="U160" s="48">
        <v>0.28399999999999997</v>
      </c>
      <c r="V160" s="48">
        <v>0.27800000000000002</v>
      </c>
      <c r="W160" s="48">
        <v>0.27700000000000002</v>
      </c>
      <c r="X160" s="48">
        <v>0.27300000000000002</v>
      </c>
      <c r="Y160" s="48">
        <v>0.27300000000000002</v>
      </c>
      <c r="Z160" s="48">
        <v>0.27600000000000002</v>
      </c>
      <c r="AA160" s="48">
        <v>0.27800000000000002</v>
      </c>
      <c r="AB160" s="48">
        <v>0.29599999999999999</v>
      </c>
      <c r="AC160" s="48">
        <v>0.30199999999999999</v>
      </c>
      <c r="AD160" s="48">
        <v>0.30499999999999999</v>
      </c>
      <c r="AE160" s="48">
        <v>0.316</v>
      </c>
      <c r="AF160" s="48">
        <v>0.38300000000000001</v>
      </c>
      <c r="AG160" s="48">
        <v>0.38300000000000001</v>
      </c>
      <c r="AH160" s="48">
        <v>0.38300000000000001</v>
      </c>
      <c r="AI160" s="48">
        <v>0.39</v>
      </c>
      <c r="AJ160" s="48">
        <v>0.38400000000000001</v>
      </c>
      <c r="AK160" s="48">
        <v>0.378</v>
      </c>
      <c r="AL160" s="49">
        <v>0.39324999999999999</v>
      </c>
      <c r="AM160" s="49">
        <v>0.40849999999999997</v>
      </c>
      <c r="AN160" s="49">
        <v>0.42374999999999996</v>
      </c>
      <c r="AO160" s="49">
        <v>0.43899999999999995</v>
      </c>
      <c r="AP160" s="49">
        <v>0.45424999999999993</v>
      </c>
      <c r="AQ160" s="49">
        <v>0.46949999999999992</v>
      </c>
      <c r="AR160" s="49">
        <v>0.4847499999999999</v>
      </c>
      <c r="AS160" s="49">
        <v>0.5</v>
      </c>
      <c r="AT160" s="49">
        <v>0.51700000000000002</v>
      </c>
      <c r="AU160" s="49">
        <v>0.53400000000000003</v>
      </c>
      <c r="AV160" s="49">
        <v>0.55100000000000005</v>
      </c>
      <c r="AW160" s="49">
        <v>0.56800000000000006</v>
      </c>
      <c r="AX160" s="49">
        <v>0.58500000000000008</v>
      </c>
      <c r="AY160" s="49">
        <v>0.60200000000000009</v>
      </c>
      <c r="AZ160" s="49">
        <v>0.61900000000000011</v>
      </c>
      <c r="BA160" s="49">
        <v>0.63600000000000012</v>
      </c>
      <c r="BB160" s="49">
        <v>0.65300000000000014</v>
      </c>
      <c r="BC160" s="49">
        <v>0.67</v>
      </c>
    </row>
    <row r="161" spans="1:55" customFormat="1" ht="15" x14ac:dyDescent="0.25">
      <c r="B161" s="14" t="s">
        <v>169</v>
      </c>
      <c r="C161" s="24">
        <v>10</v>
      </c>
      <c r="D161" s="24">
        <v>7</v>
      </c>
      <c r="E161" s="46">
        <v>0.22900000000000001</v>
      </c>
      <c r="F161" s="46">
        <v>0.214</v>
      </c>
      <c r="G161" s="46">
        <v>0.2</v>
      </c>
      <c r="H161" s="46">
        <v>0.21299999999999999</v>
      </c>
      <c r="I161" s="46">
        <v>0.22600000000000001</v>
      </c>
      <c r="J161" s="46">
        <v>0.23899999999999999</v>
      </c>
      <c r="K161" s="46">
        <v>0.251</v>
      </c>
      <c r="L161" s="46">
        <v>0.26400000000000001</v>
      </c>
      <c r="M161" s="46">
        <v>0.27700000000000002</v>
      </c>
      <c r="N161" s="46">
        <v>0.28999999999999998</v>
      </c>
      <c r="O161" s="46">
        <v>0.31</v>
      </c>
      <c r="P161" s="46">
        <v>0.33</v>
      </c>
      <c r="Q161" s="46">
        <v>0.34</v>
      </c>
      <c r="R161" s="46">
        <v>0.35</v>
      </c>
      <c r="S161" s="46">
        <v>0.38</v>
      </c>
      <c r="T161" s="46">
        <v>6.2E-2</v>
      </c>
      <c r="U161" s="46">
        <v>0.06</v>
      </c>
      <c r="V161" s="46">
        <v>5.8999999999999997E-2</v>
      </c>
      <c r="W161" s="46">
        <v>7.0000000000000007E-2</v>
      </c>
      <c r="X161" s="46">
        <v>7.5999999999999998E-2</v>
      </c>
      <c r="Y161" s="46">
        <v>7.5999999999999998E-2</v>
      </c>
      <c r="Z161" s="46">
        <v>7.4999999999999997E-2</v>
      </c>
      <c r="AA161" s="46">
        <v>7.9000000000000001E-2</v>
      </c>
      <c r="AB161" s="46">
        <v>0.08</v>
      </c>
      <c r="AC161" s="46">
        <v>8.5999999999999993E-2</v>
      </c>
      <c r="AD161" s="46">
        <v>8.7999999999999995E-2</v>
      </c>
      <c r="AE161" s="46">
        <v>9.2999999999999999E-2</v>
      </c>
      <c r="AF161" s="46">
        <v>0.10100000000000001</v>
      </c>
      <c r="AG161" s="46">
        <v>0.106</v>
      </c>
      <c r="AH161" s="46">
        <v>0.106</v>
      </c>
      <c r="AI161" s="46">
        <v>0.107</v>
      </c>
      <c r="AJ161" s="46">
        <v>0.105</v>
      </c>
      <c r="AK161" s="46">
        <v>0.113</v>
      </c>
      <c r="AL161" s="49">
        <v>0.110125</v>
      </c>
      <c r="AM161" s="49">
        <v>0.10725</v>
      </c>
      <c r="AN161" s="49">
        <v>0.104375</v>
      </c>
      <c r="AO161" s="49">
        <v>0.10149999999999999</v>
      </c>
      <c r="AP161" s="49">
        <v>9.862499999999999E-2</v>
      </c>
      <c r="AQ161" s="49">
        <v>9.5749999999999988E-2</v>
      </c>
      <c r="AR161" s="49">
        <v>9.2874999999999985E-2</v>
      </c>
      <c r="AS161" s="49">
        <v>0.09</v>
      </c>
      <c r="AT161" s="49">
        <v>8.7999999999999995E-2</v>
      </c>
      <c r="AU161" s="49">
        <v>8.5999999999999993E-2</v>
      </c>
      <c r="AV161" s="49">
        <v>8.3999999999999991E-2</v>
      </c>
      <c r="AW161" s="49">
        <v>8.199999999999999E-2</v>
      </c>
      <c r="AX161" s="49">
        <v>7.9999999999999988E-2</v>
      </c>
      <c r="AY161" s="49">
        <v>7.7999999999999986E-2</v>
      </c>
      <c r="AZ161" s="49">
        <v>7.5999999999999984E-2</v>
      </c>
      <c r="BA161" s="49">
        <v>7.3999999999999982E-2</v>
      </c>
      <c r="BB161" s="49">
        <v>7.1999999999999981E-2</v>
      </c>
      <c r="BC161" s="49">
        <v>7.0000000000000007E-2</v>
      </c>
    </row>
    <row r="162" spans="1:55" customFormat="1" ht="15" x14ac:dyDescent="0.25">
      <c r="A162" s="60"/>
      <c r="B162" t="s">
        <v>231</v>
      </c>
      <c r="C162" s="61" t="s">
        <v>27</v>
      </c>
      <c r="D162" s="61"/>
      <c r="E162" s="45">
        <v>0</v>
      </c>
      <c r="F162" s="45">
        <v>0</v>
      </c>
      <c r="G162" s="45">
        <v>0</v>
      </c>
      <c r="H162" s="45">
        <v>0</v>
      </c>
      <c r="I162" s="45">
        <v>0</v>
      </c>
      <c r="J162" s="45">
        <v>0</v>
      </c>
      <c r="K162" s="45">
        <v>0</v>
      </c>
      <c r="L162" s="45">
        <v>0</v>
      </c>
      <c r="M162" s="45">
        <v>0</v>
      </c>
      <c r="N162" s="45">
        <v>0</v>
      </c>
      <c r="O162" s="45">
        <v>0</v>
      </c>
      <c r="P162" s="45">
        <v>0</v>
      </c>
      <c r="Q162" s="45">
        <v>0</v>
      </c>
      <c r="R162" s="45">
        <v>0</v>
      </c>
      <c r="S162" s="45">
        <v>0</v>
      </c>
      <c r="T162" s="45">
        <v>0</v>
      </c>
      <c r="U162" s="45">
        <v>0</v>
      </c>
      <c r="V162" s="45">
        <v>0</v>
      </c>
      <c r="W162" s="45">
        <v>0</v>
      </c>
      <c r="X162" s="45">
        <v>0</v>
      </c>
      <c r="Y162" s="45">
        <v>0</v>
      </c>
      <c r="Z162" s="45">
        <v>0</v>
      </c>
      <c r="AA162" s="45">
        <v>0</v>
      </c>
      <c r="AB162" s="45">
        <v>0</v>
      </c>
      <c r="AC162" s="45">
        <v>0</v>
      </c>
      <c r="AD162" s="45">
        <v>0</v>
      </c>
      <c r="AE162" s="45">
        <v>0</v>
      </c>
      <c r="AF162" s="45">
        <v>0</v>
      </c>
      <c r="AG162" s="45">
        <v>0</v>
      </c>
      <c r="AH162" s="45">
        <v>0.93400000000000005</v>
      </c>
      <c r="AI162" s="45">
        <v>0.42199999999999999</v>
      </c>
      <c r="AJ162" s="45">
        <v>0.36799999999999999</v>
      </c>
      <c r="AK162" s="45">
        <v>0.33200000000000002</v>
      </c>
      <c r="AL162" s="51">
        <v>0.33200000000000002</v>
      </c>
      <c r="AM162" s="51">
        <v>0.33200000000000002</v>
      </c>
      <c r="AN162" s="51">
        <v>0.33200000000000002</v>
      </c>
      <c r="AO162" s="51">
        <v>0.33200000000000002</v>
      </c>
      <c r="AP162" s="51">
        <v>0.33200000000000002</v>
      </c>
      <c r="AQ162" s="51">
        <v>0.33200000000000002</v>
      </c>
      <c r="AR162" s="51">
        <v>0.33200000000000002</v>
      </c>
      <c r="AS162" s="51">
        <v>0.33200000000000002</v>
      </c>
      <c r="AT162" s="51">
        <v>0.33200000000000002</v>
      </c>
      <c r="AU162" s="51">
        <v>0.33200000000000002</v>
      </c>
      <c r="AV162" s="51">
        <v>0.33200000000000002</v>
      </c>
      <c r="AW162" s="51">
        <v>0.33200000000000002</v>
      </c>
      <c r="AX162" s="51">
        <v>0.33200000000000002</v>
      </c>
      <c r="AY162" s="51">
        <v>0.33200000000000002</v>
      </c>
      <c r="AZ162" s="51">
        <v>0.33200000000000002</v>
      </c>
      <c r="BA162" s="51">
        <v>0.33200000000000002</v>
      </c>
      <c r="BB162" s="51">
        <v>0.33200000000000002</v>
      </c>
      <c r="BC162" s="51">
        <v>0.33200000000000002</v>
      </c>
    </row>
    <row r="163" spans="1:55" customFormat="1" ht="15" x14ac:dyDescent="0.25">
      <c r="B163" t="s">
        <v>232</v>
      </c>
      <c r="C163" s="61" t="s">
        <v>27</v>
      </c>
      <c r="D163" s="61"/>
      <c r="E163" s="48">
        <v>0</v>
      </c>
      <c r="F163" s="48">
        <v>0</v>
      </c>
      <c r="G163" s="48">
        <v>0</v>
      </c>
      <c r="H163" s="48">
        <v>0</v>
      </c>
      <c r="I163" s="48">
        <v>0</v>
      </c>
      <c r="J163" s="48">
        <v>0</v>
      </c>
      <c r="K163" s="48">
        <v>0</v>
      </c>
      <c r="L163" s="48">
        <v>0</v>
      </c>
      <c r="M163" s="48">
        <v>0</v>
      </c>
      <c r="N163" s="48">
        <v>0</v>
      </c>
      <c r="O163" s="48">
        <v>0</v>
      </c>
      <c r="P163" s="48">
        <v>0</v>
      </c>
      <c r="Q163" s="48">
        <v>0</v>
      </c>
      <c r="R163" s="48">
        <v>0</v>
      </c>
      <c r="S163" s="48">
        <v>0</v>
      </c>
      <c r="T163" s="48">
        <v>0</v>
      </c>
      <c r="U163" s="48">
        <v>0</v>
      </c>
      <c r="V163" s="48">
        <v>0</v>
      </c>
      <c r="W163" s="48">
        <v>0</v>
      </c>
      <c r="X163" s="48">
        <v>0</v>
      </c>
      <c r="Y163" s="48">
        <v>0</v>
      </c>
      <c r="Z163" s="48">
        <v>0</v>
      </c>
      <c r="AA163" s="48">
        <v>0</v>
      </c>
      <c r="AB163" s="48">
        <v>0</v>
      </c>
      <c r="AC163" s="48">
        <v>0</v>
      </c>
      <c r="AD163" s="48">
        <v>0</v>
      </c>
      <c r="AE163" s="48">
        <v>0</v>
      </c>
      <c r="AF163" s="48">
        <v>0</v>
      </c>
      <c r="AG163" s="48">
        <v>0</v>
      </c>
      <c r="AH163" s="48">
        <v>0</v>
      </c>
      <c r="AI163" s="48">
        <v>0.51600000000000001</v>
      </c>
      <c r="AJ163" s="48">
        <v>0.57099999999999995</v>
      </c>
      <c r="AK163" s="48">
        <v>0.60499999999999998</v>
      </c>
      <c r="AL163" s="49">
        <v>0.60499999999999998</v>
      </c>
      <c r="AM163" s="49">
        <v>0.60499999999999998</v>
      </c>
      <c r="AN163" s="49">
        <v>0.60499999999999998</v>
      </c>
      <c r="AO163" s="49">
        <v>0.60499999999999998</v>
      </c>
      <c r="AP163" s="49">
        <v>0.60499999999999998</v>
      </c>
      <c r="AQ163" s="49">
        <v>0.60499999999999998</v>
      </c>
      <c r="AR163" s="49">
        <v>0.60499999999999998</v>
      </c>
      <c r="AS163" s="49">
        <v>0.60499999999999998</v>
      </c>
      <c r="AT163" s="49">
        <v>0.60499999999999998</v>
      </c>
      <c r="AU163" s="49">
        <v>0.60499999999999998</v>
      </c>
      <c r="AV163" s="49">
        <v>0.60499999999999998</v>
      </c>
      <c r="AW163" s="49">
        <v>0.60499999999999998</v>
      </c>
      <c r="AX163" s="49">
        <v>0.60499999999999998</v>
      </c>
      <c r="AY163" s="49">
        <v>0.60499999999999998</v>
      </c>
      <c r="AZ163" s="49">
        <v>0.60499999999999998</v>
      </c>
      <c r="BA163" s="49">
        <v>0.60499999999999998</v>
      </c>
      <c r="BB163" s="49">
        <v>0.60499999999999998</v>
      </c>
      <c r="BC163" s="49">
        <v>0.60499999999999998</v>
      </c>
    </row>
    <row r="164" spans="1:55" customFormat="1" ht="15" x14ac:dyDescent="0.25">
      <c r="A164" s="4"/>
      <c r="B164" s="4" t="s">
        <v>233</v>
      </c>
      <c r="C164" s="27" t="s">
        <v>27</v>
      </c>
      <c r="D164" s="27"/>
      <c r="E164" s="46">
        <v>0</v>
      </c>
      <c r="F164" s="46">
        <v>0</v>
      </c>
      <c r="G164" s="46">
        <v>0</v>
      </c>
      <c r="H164" s="46">
        <v>0</v>
      </c>
      <c r="I164" s="46">
        <v>0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v>0</v>
      </c>
      <c r="P164" s="46">
        <v>0</v>
      </c>
      <c r="Q164" s="46">
        <v>0</v>
      </c>
      <c r="R164" s="46">
        <v>0</v>
      </c>
      <c r="S164" s="46">
        <v>0</v>
      </c>
      <c r="T164" s="46">
        <v>0</v>
      </c>
      <c r="U164" s="46">
        <v>0</v>
      </c>
      <c r="V164" s="46">
        <v>0</v>
      </c>
      <c r="W164" s="46">
        <v>0</v>
      </c>
      <c r="X164" s="46">
        <v>0</v>
      </c>
      <c r="Y164" s="46">
        <v>0</v>
      </c>
      <c r="Z164" s="46">
        <v>0</v>
      </c>
      <c r="AA164" s="46">
        <v>0</v>
      </c>
      <c r="AB164" s="46">
        <v>0</v>
      </c>
      <c r="AC164" s="46">
        <v>0</v>
      </c>
      <c r="AD164" s="46">
        <v>0</v>
      </c>
      <c r="AE164" s="46">
        <v>0</v>
      </c>
      <c r="AF164" s="46">
        <v>0</v>
      </c>
      <c r="AG164" s="46">
        <v>0</v>
      </c>
      <c r="AH164" s="46">
        <v>6.6000000000000003E-2</v>
      </c>
      <c r="AI164" s="46">
        <v>6.2E-2</v>
      </c>
      <c r="AJ164" s="46">
        <v>6.0999999999999999E-2</v>
      </c>
      <c r="AK164" s="46">
        <v>6.3E-2</v>
      </c>
      <c r="AL164" s="49">
        <v>6.3E-2</v>
      </c>
      <c r="AM164" s="49">
        <v>6.3E-2</v>
      </c>
      <c r="AN164" s="49">
        <v>6.3E-2</v>
      </c>
      <c r="AO164" s="49">
        <v>6.3E-2</v>
      </c>
      <c r="AP164" s="49">
        <v>6.3E-2</v>
      </c>
      <c r="AQ164" s="49">
        <v>6.3E-2</v>
      </c>
      <c r="AR164" s="49">
        <v>6.3E-2</v>
      </c>
      <c r="AS164" s="49">
        <v>6.3E-2</v>
      </c>
      <c r="AT164" s="49">
        <v>6.3E-2</v>
      </c>
      <c r="AU164" s="49">
        <v>6.3E-2</v>
      </c>
      <c r="AV164" s="49">
        <v>6.3E-2</v>
      </c>
      <c r="AW164" s="49">
        <v>6.3E-2</v>
      </c>
      <c r="AX164" s="49">
        <v>6.3E-2</v>
      </c>
      <c r="AY164" s="49">
        <v>6.3E-2</v>
      </c>
      <c r="AZ164" s="49">
        <v>6.3E-2</v>
      </c>
      <c r="BA164" s="49">
        <v>6.3E-2</v>
      </c>
      <c r="BB164" s="49">
        <v>6.3E-2</v>
      </c>
      <c r="BC164" s="49">
        <v>6.3E-2</v>
      </c>
    </row>
    <row r="165" spans="1:55" customFormat="1" ht="15" x14ac:dyDescent="0.25">
      <c r="A165" s="5" t="s">
        <v>10</v>
      </c>
      <c r="B165" s="5" t="s">
        <v>72</v>
      </c>
      <c r="C165" s="30" t="s">
        <v>27</v>
      </c>
      <c r="D165" s="30"/>
      <c r="E165" s="48">
        <v>0.183</v>
      </c>
      <c r="F165" s="48">
        <v>0.2</v>
      </c>
      <c r="G165" s="48">
        <v>0.2</v>
      </c>
      <c r="H165" s="48">
        <v>0.217</v>
      </c>
      <c r="I165" s="48">
        <v>0.23300000000000001</v>
      </c>
      <c r="J165" s="48">
        <v>0.25</v>
      </c>
      <c r="K165" s="48">
        <v>0.26200000000000001</v>
      </c>
      <c r="L165" s="48">
        <v>0.27500000000000002</v>
      </c>
      <c r="M165" s="48">
        <v>0.28699999999999998</v>
      </c>
      <c r="N165" s="48">
        <v>0.3</v>
      </c>
      <c r="O165" s="48">
        <v>0.42</v>
      </c>
      <c r="P165" s="48">
        <v>0.5</v>
      </c>
      <c r="Q165" s="48">
        <v>0.55000000000000004</v>
      </c>
      <c r="R165" s="48">
        <v>0.6</v>
      </c>
      <c r="S165" s="48">
        <v>0.65</v>
      </c>
      <c r="T165" s="48">
        <v>0.72699999999999998</v>
      </c>
      <c r="U165" s="48">
        <v>0.80500000000000005</v>
      </c>
      <c r="V165" s="48">
        <v>0.88200000000000001</v>
      </c>
      <c r="W165" s="48">
        <v>0.92200000000000004</v>
      </c>
      <c r="X165" s="48">
        <v>0.94799999999999995</v>
      </c>
      <c r="Y165" s="48">
        <v>0.97299999999999998</v>
      </c>
      <c r="Z165" s="48">
        <v>0.96499999999999997</v>
      </c>
      <c r="AA165" s="48">
        <v>0.97199999999999998</v>
      </c>
      <c r="AB165" s="48">
        <v>0.97899999999999998</v>
      </c>
      <c r="AC165" s="48">
        <v>0.97399999999999998</v>
      </c>
      <c r="AD165" s="48">
        <v>0.97799999999999998</v>
      </c>
      <c r="AE165" s="48">
        <v>0.98099999999999998</v>
      </c>
      <c r="AF165" s="48">
        <v>0.98</v>
      </c>
      <c r="AG165" s="48">
        <v>0.98199999999999998</v>
      </c>
      <c r="AH165" s="48">
        <v>0.98699999999999999</v>
      </c>
      <c r="AI165" s="48">
        <v>0.98499999999999999</v>
      </c>
      <c r="AJ165" s="48">
        <v>0.98599999999999999</v>
      </c>
      <c r="AK165" s="48">
        <v>0.98599999999999999</v>
      </c>
      <c r="AL165" s="51">
        <v>0.98775000000000002</v>
      </c>
      <c r="AM165" s="51">
        <v>0.98950000000000005</v>
      </c>
      <c r="AN165" s="51">
        <v>0.99125000000000008</v>
      </c>
      <c r="AO165" s="51">
        <v>0.9930000000000001</v>
      </c>
      <c r="AP165" s="51">
        <v>0.99475000000000013</v>
      </c>
      <c r="AQ165" s="51">
        <v>0.99650000000000016</v>
      </c>
      <c r="AR165" s="51">
        <v>0.99825000000000019</v>
      </c>
      <c r="AS165" s="51">
        <v>1</v>
      </c>
      <c r="AT165" s="51">
        <v>1</v>
      </c>
      <c r="AU165" s="51">
        <v>1</v>
      </c>
      <c r="AV165" s="51">
        <v>1</v>
      </c>
      <c r="AW165" s="51">
        <v>1</v>
      </c>
      <c r="AX165" s="51">
        <v>1</v>
      </c>
      <c r="AY165" s="51">
        <v>1</v>
      </c>
      <c r="AZ165" s="51">
        <v>1</v>
      </c>
      <c r="BA165" s="51">
        <v>1</v>
      </c>
      <c r="BB165" s="51">
        <v>1</v>
      </c>
      <c r="BC165" s="51">
        <v>1</v>
      </c>
    </row>
    <row r="166" spans="1:55" customFormat="1" ht="15" x14ac:dyDescent="0.25">
      <c r="A166" s="14"/>
      <c r="B166" s="14" t="s">
        <v>73</v>
      </c>
      <c r="C166" s="31" t="s">
        <v>27</v>
      </c>
      <c r="D166" s="31"/>
      <c r="E166" s="46">
        <v>0.81699999999999995</v>
      </c>
      <c r="F166" s="46">
        <v>0.8</v>
      </c>
      <c r="G166" s="46">
        <v>0.8</v>
      </c>
      <c r="H166" s="46">
        <v>0.78300000000000003</v>
      </c>
      <c r="I166" s="46">
        <v>0.76700000000000002</v>
      </c>
      <c r="J166" s="46">
        <v>0.75</v>
      </c>
      <c r="K166" s="46">
        <v>0.73799999999999999</v>
      </c>
      <c r="L166" s="46">
        <v>0.72499999999999998</v>
      </c>
      <c r="M166" s="46">
        <v>0.71299999999999997</v>
      </c>
      <c r="N166" s="46">
        <v>0.7</v>
      </c>
      <c r="O166" s="46">
        <v>0.57999999999999996</v>
      </c>
      <c r="P166" s="46">
        <v>0.5</v>
      </c>
      <c r="Q166" s="46">
        <v>0.45</v>
      </c>
      <c r="R166" s="46">
        <v>0.4</v>
      </c>
      <c r="S166" s="46">
        <v>0.35</v>
      </c>
      <c r="T166" s="46">
        <v>0.27299999999999996</v>
      </c>
      <c r="U166" s="46">
        <v>0.19499999999999995</v>
      </c>
      <c r="V166" s="46">
        <v>0.11799999999999999</v>
      </c>
      <c r="W166" s="46">
        <v>7.8E-2</v>
      </c>
      <c r="X166" s="46">
        <v>5.2000000000000005E-2</v>
      </c>
      <c r="Y166" s="46">
        <v>2.7E-2</v>
      </c>
      <c r="Z166" s="46">
        <v>3.5000000000000003E-2</v>
      </c>
      <c r="AA166" s="46">
        <v>2.8000000000000001E-2</v>
      </c>
      <c r="AB166" s="46">
        <v>2.1000000000000001E-2</v>
      </c>
      <c r="AC166" s="46">
        <v>2.5999999999999999E-2</v>
      </c>
      <c r="AD166" s="46">
        <v>2.1999999999999999E-2</v>
      </c>
      <c r="AE166" s="46">
        <v>1.9E-2</v>
      </c>
      <c r="AF166" s="46">
        <v>0.02</v>
      </c>
      <c r="AG166" s="46">
        <v>1.7999999999999999E-2</v>
      </c>
      <c r="AH166" s="46">
        <v>1.2999999999999999E-2</v>
      </c>
      <c r="AI166" s="46">
        <v>1.4999999999999999E-2</v>
      </c>
      <c r="AJ166" s="46">
        <v>1.4E-2</v>
      </c>
      <c r="AK166" s="46">
        <v>1.4E-2</v>
      </c>
      <c r="AL166" s="50">
        <v>1.225E-2</v>
      </c>
      <c r="AM166" s="50">
        <v>1.0500000000000001E-2</v>
      </c>
      <c r="AN166" s="50">
        <v>8.7500000000000008E-3</v>
      </c>
      <c r="AO166" s="50">
        <v>7.000000000000001E-3</v>
      </c>
      <c r="AP166" s="50">
        <v>5.2500000000000012E-3</v>
      </c>
      <c r="AQ166" s="50">
        <v>3.5000000000000014E-3</v>
      </c>
      <c r="AR166" s="50">
        <v>1.7500000000000013E-3</v>
      </c>
      <c r="AS166" s="50">
        <v>0</v>
      </c>
      <c r="AT166" s="50">
        <v>0</v>
      </c>
      <c r="AU166" s="50">
        <v>0</v>
      </c>
      <c r="AV166" s="50">
        <v>0</v>
      </c>
      <c r="AW166" s="50">
        <v>0</v>
      </c>
      <c r="AX166" s="50">
        <v>0</v>
      </c>
      <c r="AY166" s="50">
        <v>0</v>
      </c>
      <c r="AZ166" s="50">
        <v>0</v>
      </c>
      <c r="BA166" s="50">
        <v>0</v>
      </c>
      <c r="BB166" s="50">
        <v>0</v>
      </c>
      <c r="BC166" s="50">
        <v>0</v>
      </c>
    </row>
    <row r="167" spans="1:55" customFormat="1" ht="15" x14ac:dyDescent="0.25">
      <c r="A167" t="s">
        <v>220</v>
      </c>
      <c r="B167" s="86" t="s">
        <v>75</v>
      </c>
      <c r="C167" s="30" t="s">
        <v>27</v>
      </c>
      <c r="D167" s="30"/>
      <c r="E167" s="48">
        <v>0</v>
      </c>
      <c r="F167" s="48">
        <v>0</v>
      </c>
      <c r="G167" s="48">
        <v>1.6350266181001431E-2</v>
      </c>
      <c r="H167" s="48">
        <v>1.6407003792455334E-2</v>
      </c>
      <c r="I167" s="48">
        <v>1.6442751105755771E-2</v>
      </c>
      <c r="J167" s="48">
        <v>5.0778548027447259E-2</v>
      </c>
      <c r="K167" s="48">
        <v>8.4577252622560106E-2</v>
      </c>
      <c r="L167" s="48">
        <v>7.7878133295056315E-2</v>
      </c>
      <c r="M167" s="48">
        <v>7.736450474677814E-2</v>
      </c>
      <c r="N167" s="48">
        <v>7.7172059278695956E-2</v>
      </c>
      <c r="O167" s="48">
        <v>7.9499952990934541E-2</v>
      </c>
      <c r="P167" s="48">
        <v>7.9935305138937748E-2</v>
      </c>
      <c r="Q167" s="48">
        <v>7.3115752211157028E-2</v>
      </c>
      <c r="R167" s="48">
        <v>7.4150099999980637E-2</v>
      </c>
      <c r="S167" s="48">
        <v>6.4915814268514782E-2</v>
      </c>
      <c r="T167" s="48">
        <v>6.846694822717328E-2</v>
      </c>
      <c r="U167" s="48">
        <v>5.1417747164649384E-2</v>
      </c>
      <c r="V167" s="48">
        <v>4.786034212769355E-2</v>
      </c>
      <c r="W167" s="48">
        <v>4.5524442957565879E-2</v>
      </c>
      <c r="X167" s="48">
        <v>5.0808545532205214E-2</v>
      </c>
      <c r="Y167" s="48">
        <v>5.183090260262372E-2</v>
      </c>
      <c r="Z167" s="48">
        <v>6.1897327049571176E-2</v>
      </c>
      <c r="AA167" s="48">
        <v>5.5802148788619568E-2</v>
      </c>
      <c r="AB167" s="48">
        <v>4.0066580660077594E-2</v>
      </c>
      <c r="AC167" s="48">
        <v>4.0163982232254626E-2</v>
      </c>
      <c r="AD167" s="48">
        <v>5.1637314958018515E-2</v>
      </c>
      <c r="AE167" s="48">
        <v>5.0375640383817803E-2</v>
      </c>
      <c r="AF167" s="48">
        <v>6.214986381432544E-2</v>
      </c>
      <c r="AG167" s="48">
        <v>7.3459627028134161E-2</v>
      </c>
      <c r="AH167" s="48">
        <v>8.0750253200635225E-2</v>
      </c>
      <c r="AI167" s="48">
        <v>6.6595923685418057E-2</v>
      </c>
      <c r="AJ167" s="48">
        <v>5.3777405072642538E-2</v>
      </c>
      <c r="AK167" s="48">
        <v>6.6271358802605207E-2</v>
      </c>
      <c r="AL167" s="49">
        <f>AK167</f>
        <v>6.6271358802605207E-2</v>
      </c>
      <c r="AM167" s="49">
        <f t="shared" ref="AM167:BC174" si="0">AL167</f>
        <v>6.6271358802605207E-2</v>
      </c>
      <c r="AN167" s="49">
        <f t="shared" si="0"/>
        <v>6.6271358802605207E-2</v>
      </c>
      <c r="AO167" s="49">
        <f t="shared" si="0"/>
        <v>6.6271358802605207E-2</v>
      </c>
      <c r="AP167" s="49">
        <f t="shared" si="0"/>
        <v>6.6271358802605207E-2</v>
      </c>
      <c r="AQ167" s="49">
        <f t="shared" si="0"/>
        <v>6.6271358802605207E-2</v>
      </c>
      <c r="AR167" s="49">
        <f t="shared" si="0"/>
        <v>6.6271358802605207E-2</v>
      </c>
      <c r="AS167" s="49">
        <f t="shared" si="0"/>
        <v>6.6271358802605207E-2</v>
      </c>
      <c r="AT167" s="49">
        <f t="shared" si="0"/>
        <v>6.6271358802605207E-2</v>
      </c>
      <c r="AU167" s="49">
        <f t="shared" si="0"/>
        <v>6.6271358802605207E-2</v>
      </c>
      <c r="AV167" s="49">
        <f t="shared" si="0"/>
        <v>6.6271358802605207E-2</v>
      </c>
      <c r="AW167" s="49">
        <f t="shared" si="0"/>
        <v>6.6271358802605207E-2</v>
      </c>
      <c r="AX167" s="49">
        <f t="shared" si="0"/>
        <v>6.6271358802605207E-2</v>
      </c>
      <c r="AY167" s="49">
        <f t="shared" si="0"/>
        <v>6.6271358802605207E-2</v>
      </c>
      <c r="AZ167" s="49">
        <f t="shared" si="0"/>
        <v>6.6271358802605207E-2</v>
      </c>
      <c r="BA167" s="49">
        <f t="shared" si="0"/>
        <v>6.6271358802605207E-2</v>
      </c>
      <c r="BB167" s="49">
        <f t="shared" si="0"/>
        <v>6.6271358802605207E-2</v>
      </c>
      <c r="BC167" s="49">
        <f t="shared" si="0"/>
        <v>6.6271358802605207E-2</v>
      </c>
    </row>
    <row r="168" spans="1:55" customFormat="1" ht="15" x14ac:dyDescent="0.25">
      <c r="B168" s="86" t="s">
        <v>76</v>
      </c>
      <c r="C168" s="30" t="s">
        <v>27</v>
      </c>
      <c r="D168" s="30"/>
      <c r="E168" s="48">
        <v>0</v>
      </c>
      <c r="F168" s="48">
        <v>0</v>
      </c>
      <c r="G168" s="48">
        <v>0</v>
      </c>
      <c r="H168" s="48">
        <v>0</v>
      </c>
      <c r="I168" s="48">
        <v>5.6961115425163801E-3</v>
      </c>
      <c r="J168" s="48">
        <v>2.3940968212254821E-2</v>
      </c>
      <c r="K168" s="48">
        <v>4.6500209430570399E-2</v>
      </c>
      <c r="L168" s="48">
        <v>5.3922980192415461E-2</v>
      </c>
      <c r="M168" s="48">
        <v>7.9071678958945943E-2</v>
      </c>
      <c r="N168" s="48">
        <v>0.10041689188279394</v>
      </c>
      <c r="O168" s="48">
        <v>0.10114677711472504</v>
      </c>
      <c r="P168" s="48">
        <v>0.10549986918493297</v>
      </c>
      <c r="Q168" s="48">
        <v>0.10823622416334204</v>
      </c>
      <c r="R168" s="48">
        <v>0.12149982470927062</v>
      </c>
      <c r="S168" s="48">
        <v>0.11218878886367376</v>
      </c>
      <c r="T168" s="48">
        <v>0.12135029117474901</v>
      </c>
      <c r="U168" s="48">
        <v>0.12068887876146865</v>
      </c>
      <c r="V168" s="48">
        <v>0.12781832674754678</v>
      </c>
      <c r="W168" s="48">
        <v>0.12781482191238333</v>
      </c>
      <c r="X168" s="48">
        <v>0.11630738792480889</v>
      </c>
      <c r="Y168" s="48">
        <v>0.11798991312213021</v>
      </c>
      <c r="Z168" s="48">
        <v>0.12590479024855949</v>
      </c>
      <c r="AA168" s="48">
        <v>0.15601350765484887</v>
      </c>
      <c r="AB168" s="48">
        <v>0.14769641498224681</v>
      </c>
      <c r="AC168" s="48">
        <v>0.1615150515436122</v>
      </c>
      <c r="AD168" s="48">
        <v>0.19162284847702191</v>
      </c>
      <c r="AE168" s="48">
        <v>0.21186630005173379</v>
      </c>
      <c r="AF168" s="48">
        <v>0.23370938371845298</v>
      </c>
      <c r="AG168" s="48">
        <v>0.26654621612638968</v>
      </c>
      <c r="AH168" s="48">
        <v>0.25114290057935662</v>
      </c>
      <c r="AI168" s="48">
        <v>0.26200238397289471</v>
      </c>
      <c r="AJ168" s="48">
        <v>0.27596299971487614</v>
      </c>
      <c r="AK168" s="48">
        <v>0.28179488037859907</v>
      </c>
      <c r="AL168" s="49">
        <f t="shared" ref="AL168:BA174" si="1">AK168</f>
        <v>0.28179488037859907</v>
      </c>
      <c r="AM168" s="49">
        <f t="shared" si="1"/>
        <v>0.28179488037859907</v>
      </c>
      <c r="AN168" s="49">
        <f t="shared" si="1"/>
        <v>0.28179488037859907</v>
      </c>
      <c r="AO168" s="49">
        <f t="shared" si="1"/>
        <v>0.28179488037859907</v>
      </c>
      <c r="AP168" s="49">
        <f t="shared" si="1"/>
        <v>0.28179488037859907</v>
      </c>
      <c r="AQ168" s="49">
        <f t="shared" si="1"/>
        <v>0.28179488037859907</v>
      </c>
      <c r="AR168" s="49">
        <f t="shared" si="1"/>
        <v>0.28179488037859907</v>
      </c>
      <c r="AS168" s="49">
        <f t="shared" si="1"/>
        <v>0.28179488037859907</v>
      </c>
      <c r="AT168" s="49">
        <f t="shared" si="1"/>
        <v>0.28179488037859907</v>
      </c>
      <c r="AU168" s="49">
        <f t="shared" si="1"/>
        <v>0.28179488037859907</v>
      </c>
      <c r="AV168" s="49">
        <f t="shared" si="1"/>
        <v>0.28179488037859907</v>
      </c>
      <c r="AW168" s="49">
        <f t="shared" si="1"/>
        <v>0.28179488037859907</v>
      </c>
      <c r="AX168" s="49">
        <f t="shared" si="1"/>
        <v>0.28179488037859907</v>
      </c>
      <c r="AY168" s="49">
        <f t="shared" si="1"/>
        <v>0.28179488037859907</v>
      </c>
      <c r="AZ168" s="49">
        <f t="shared" si="1"/>
        <v>0.28179488037859907</v>
      </c>
      <c r="BA168" s="49">
        <f t="shared" si="1"/>
        <v>0.28179488037859907</v>
      </c>
      <c r="BB168" s="49">
        <f t="shared" si="0"/>
        <v>0.28179488037859907</v>
      </c>
      <c r="BC168" s="49">
        <f t="shared" si="0"/>
        <v>0.28179488037859907</v>
      </c>
    </row>
    <row r="169" spans="1:55" customFormat="1" ht="15" x14ac:dyDescent="0.25">
      <c r="B169" s="86" t="s">
        <v>77</v>
      </c>
      <c r="C169" s="30" t="s">
        <v>27</v>
      </c>
      <c r="D169" s="30"/>
      <c r="E169" s="48">
        <v>5.2702517107063203E-2</v>
      </c>
      <c r="F169" s="48">
        <v>7.3550001438671769E-2</v>
      </c>
      <c r="G169" s="48">
        <v>8.1448871998336794E-2</v>
      </c>
      <c r="H169" s="48">
        <v>8.2696635120778822E-2</v>
      </c>
      <c r="I169" s="48">
        <v>0.10312402316591864</v>
      </c>
      <c r="J169" s="48">
        <v>0.14428447963412225</v>
      </c>
      <c r="K169" s="48">
        <v>0.14446656615602455</v>
      </c>
      <c r="L169" s="48">
        <v>0.15052688373232551</v>
      </c>
      <c r="M169" s="48">
        <v>0.12898342149665049</v>
      </c>
      <c r="N169" s="48">
        <v>0.1467792789539123</v>
      </c>
      <c r="O169" s="48">
        <v>0.15086398461676478</v>
      </c>
      <c r="P169" s="48">
        <v>0.14434368589261407</v>
      </c>
      <c r="Q169" s="48">
        <v>0.15863554841372213</v>
      </c>
      <c r="R169" s="48">
        <v>0.15990294436137131</v>
      </c>
      <c r="S169" s="48">
        <v>0.18771194016624265</v>
      </c>
      <c r="T169" s="48">
        <v>0.20739733942650693</v>
      </c>
      <c r="U169" s="48">
        <v>0.19527189372642123</v>
      </c>
      <c r="V169" s="48">
        <v>0.16259987438042064</v>
      </c>
      <c r="W169" s="48">
        <v>0.14865756582530804</v>
      </c>
      <c r="X169" s="48">
        <v>0.14364719679262206</v>
      </c>
      <c r="Y169" s="48">
        <v>0.12752734320849313</v>
      </c>
      <c r="Z169" s="48">
        <v>0.13465752967760378</v>
      </c>
      <c r="AA169" s="48">
        <v>0.15017342982819676</v>
      </c>
      <c r="AB169" s="48">
        <v>0.17179425111092919</v>
      </c>
      <c r="AC169" s="48">
        <v>0.17221188171163213</v>
      </c>
      <c r="AD169" s="48">
        <v>0.16268388768661449</v>
      </c>
      <c r="AE169" s="48">
        <v>0.21975088024573583</v>
      </c>
      <c r="AF169" s="48">
        <v>0.28918712142175923</v>
      </c>
      <c r="AG169" s="48">
        <v>0.3085804060535568</v>
      </c>
      <c r="AH169" s="48">
        <v>0.34666107241380578</v>
      </c>
      <c r="AI169" s="48">
        <v>0.38066765423197513</v>
      </c>
      <c r="AJ169" s="48">
        <v>0.42157161765488627</v>
      </c>
      <c r="AK169" s="48">
        <v>0.40260397265972125</v>
      </c>
      <c r="AL169" s="49">
        <f t="shared" si="1"/>
        <v>0.40260397265972125</v>
      </c>
      <c r="AM169" s="49">
        <f t="shared" si="0"/>
        <v>0.40260397265972125</v>
      </c>
      <c r="AN169" s="49">
        <f t="shared" si="0"/>
        <v>0.40260397265972125</v>
      </c>
      <c r="AO169" s="49">
        <f t="shared" si="0"/>
        <v>0.40260397265972125</v>
      </c>
      <c r="AP169" s="49">
        <f t="shared" si="0"/>
        <v>0.40260397265972125</v>
      </c>
      <c r="AQ169" s="49">
        <f t="shared" si="0"/>
        <v>0.40260397265972125</v>
      </c>
      <c r="AR169" s="49">
        <f t="shared" si="0"/>
        <v>0.40260397265972125</v>
      </c>
      <c r="AS169" s="49">
        <f t="shared" si="0"/>
        <v>0.40260397265972125</v>
      </c>
      <c r="AT169" s="49">
        <f t="shared" si="0"/>
        <v>0.40260397265972125</v>
      </c>
      <c r="AU169" s="49">
        <f t="shared" si="0"/>
        <v>0.40260397265972125</v>
      </c>
      <c r="AV169" s="49">
        <f t="shared" si="0"/>
        <v>0.40260397265972125</v>
      </c>
      <c r="AW169" s="49">
        <f t="shared" si="0"/>
        <v>0.40260397265972125</v>
      </c>
      <c r="AX169" s="49">
        <f t="shared" si="0"/>
        <v>0.40260397265972125</v>
      </c>
      <c r="AY169" s="49">
        <f t="shared" si="0"/>
        <v>0.40260397265972125</v>
      </c>
      <c r="AZ169" s="49">
        <f t="shared" si="0"/>
        <v>0.40260397265972125</v>
      </c>
      <c r="BA169" s="49">
        <f t="shared" si="0"/>
        <v>0.40260397265972125</v>
      </c>
      <c r="BB169" s="49">
        <f t="shared" si="0"/>
        <v>0.40260397265972125</v>
      </c>
      <c r="BC169" s="49">
        <f t="shared" si="0"/>
        <v>0.40260397265972125</v>
      </c>
    </row>
    <row r="170" spans="1:55" customFormat="1" ht="15" x14ac:dyDescent="0.25">
      <c r="B170" s="86" t="s">
        <v>78</v>
      </c>
      <c r="C170" s="30" t="s">
        <v>27</v>
      </c>
      <c r="D170" s="30"/>
      <c r="E170" s="48">
        <v>0</v>
      </c>
      <c r="F170" s="48">
        <v>0</v>
      </c>
      <c r="G170" s="48">
        <v>0</v>
      </c>
      <c r="H170" s="48">
        <v>0</v>
      </c>
      <c r="I170" s="48">
        <v>0</v>
      </c>
      <c r="J170" s="48">
        <v>0</v>
      </c>
      <c r="K170" s="48">
        <v>4.4820182863406048E-3</v>
      </c>
      <c r="L170" s="48">
        <v>2.1643988754916697E-3</v>
      </c>
      <c r="M170" s="48">
        <v>3.1278956177222691E-3</v>
      </c>
      <c r="N170" s="48">
        <v>9.6054648750302184E-4</v>
      </c>
      <c r="O170" s="48">
        <v>0</v>
      </c>
      <c r="P170" s="48">
        <v>9.3328107710563774E-4</v>
      </c>
      <c r="Q170" s="48">
        <v>9.298196374884929E-4</v>
      </c>
      <c r="R170" s="48">
        <v>0</v>
      </c>
      <c r="S170" s="48">
        <v>0</v>
      </c>
      <c r="T170" s="48">
        <v>0</v>
      </c>
      <c r="U170" s="48">
        <v>0</v>
      </c>
      <c r="V170" s="48">
        <v>0</v>
      </c>
      <c r="W170" s="48">
        <v>0</v>
      </c>
      <c r="X170" s="48">
        <v>0</v>
      </c>
      <c r="Y170" s="48">
        <v>0</v>
      </c>
      <c r="Z170" s="48">
        <v>0</v>
      </c>
      <c r="AA170" s="48">
        <v>0</v>
      </c>
      <c r="AB170" s="48">
        <v>0</v>
      </c>
      <c r="AC170" s="48">
        <v>0</v>
      </c>
      <c r="AD170" s="48">
        <v>0</v>
      </c>
      <c r="AE170" s="48">
        <v>0</v>
      </c>
      <c r="AF170" s="48">
        <v>0</v>
      </c>
      <c r="AG170" s="48">
        <v>0</v>
      </c>
      <c r="AH170" s="48">
        <v>0</v>
      </c>
      <c r="AI170" s="48">
        <v>0</v>
      </c>
      <c r="AJ170" s="48">
        <v>0</v>
      </c>
      <c r="AK170" s="48">
        <v>0</v>
      </c>
      <c r="AL170" s="49">
        <f t="shared" si="1"/>
        <v>0</v>
      </c>
      <c r="AM170" s="49">
        <f t="shared" si="0"/>
        <v>0</v>
      </c>
      <c r="AN170" s="49">
        <f t="shared" si="0"/>
        <v>0</v>
      </c>
      <c r="AO170" s="49">
        <f t="shared" si="0"/>
        <v>0</v>
      </c>
      <c r="AP170" s="49">
        <f t="shared" si="0"/>
        <v>0</v>
      </c>
      <c r="AQ170" s="49">
        <f t="shared" si="0"/>
        <v>0</v>
      </c>
      <c r="AR170" s="49">
        <f t="shared" si="0"/>
        <v>0</v>
      </c>
      <c r="AS170" s="49">
        <f t="shared" si="0"/>
        <v>0</v>
      </c>
      <c r="AT170" s="49">
        <f t="shared" si="0"/>
        <v>0</v>
      </c>
      <c r="AU170" s="49">
        <f t="shared" si="0"/>
        <v>0</v>
      </c>
      <c r="AV170" s="49">
        <f t="shared" si="0"/>
        <v>0</v>
      </c>
      <c r="AW170" s="49">
        <f t="shared" si="0"/>
        <v>0</v>
      </c>
      <c r="AX170" s="49">
        <f t="shared" si="0"/>
        <v>0</v>
      </c>
      <c r="AY170" s="49">
        <f t="shared" si="0"/>
        <v>0</v>
      </c>
      <c r="AZ170" s="49">
        <f t="shared" si="0"/>
        <v>0</v>
      </c>
      <c r="BA170" s="49">
        <f t="shared" si="0"/>
        <v>0</v>
      </c>
      <c r="BB170" s="49">
        <f t="shared" si="0"/>
        <v>0</v>
      </c>
      <c r="BC170" s="49">
        <f t="shared" si="0"/>
        <v>0</v>
      </c>
    </row>
    <row r="171" spans="1:55" customFormat="1" ht="15" x14ac:dyDescent="0.25">
      <c r="B171" s="86" t="s">
        <v>79</v>
      </c>
      <c r="C171" s="30" t="s">
        <v>27</v>
      </c>
      <c r="D171" s="30"/>
      <c r="E171" s="48">
        <v>0.75388846589357084</v>
      </c>
      <c r="F171" s="48">
        <v>0.70580549339410892</v>
      </c>
      <c r="G171" s="48">
        <v>0.65818824787974384</v>
      </c>
      <c r="H171" s="48">
        <v>0.67669917590076711</v>
      </c>
      <c r="I171" s="48">
        <v>0.68788254368367141</v>
      </c>
      <c r="J171" s="48">
        <v>0.56171888560050398</v>
      </c>
      <c r="K171" s="48">
        <v>0.51834946970894491</v>
      </c>
      <c r="L171" s="48">
        <v>0.47235948267091427</v>
      </c>
      <c r="M171" s="48">
        <v>0.43861834519621806</v>
      </c>
      <c r="N171" s="48">
        <v>0.3840827434170962</v>
      </c>
      <c r="O171" s="48">
        <v>0.37595127111534948</v>
      </c>
      <c r="P171" s="48">
        <v>0.37109315101825413</v>
      </c>
      <c r="Q171" s="48">
        <v>0.35886693499458067</v>
      </c>
      <c r="R171" s="48">
        <v>0.4350106505951245</v>
      </c>
      <c r="S171" s="48">
        <v>0.43918559911044147</v>
      </c>
      <c r="T171" s="48">
        <v>0.41251031195694404</v>
      </c>
      <c r="U171" s="48">
        <v>0.44919497121915608</v>
      </c>
      <c r="V171" s="48">
        <v>0.44033884081345775</v>
      </c>
      <c r="W171" s="48">
        <v>0.44014473809963439</v>
      </c>
      <c r="X171" s="48">
        <v>0.43463943900817137</v>
      </c>
      <c r="Y171" s="48">
        <v>0.44432134876273804</v>
      </c>
      <c r="Z171" s="48">
        <v>0.44323625138523504</v>
      </c>
      <c r="AA171" s="48">
        <v>0.42765123925694615</v>
      </c>
      <c r="AB171" s="48">
        <v>0.4311541811097912</v>
      </c>
      <c r="AC171" s="48">
        <v>0.41949048109243725</v>
      </c>
      <c r="AD171" s="48">
        <v>0.37641557562218952</v>
      </c>
      <c r="AE171" s="48">
        <v>0.31983543956557597</v>
      </c>
      <c r="AF171" s="48">
        <v>0.23383117078657095</v>
      </c>
      <c r="AG171" s="48">
        <v>0.17273922197209771</v>
      </c>
      <c r="AH171" s="48">
        <v>0.15190641691208609</v>
      </c>
      <c r="AI171" s="48">
        <v>0.13051462430810576</v>
      </c>
      <c r="AJ171" s="48">
        <v>0.10539290441372157</v>
      </c>
      <c r="AK171" s="48">
        <v>8.6620692293717161E-2</v>
      </c>
      <c r="AL171" s="49">
        <f t="shared" si="1"/>
        <v>8.6620692293717161E-2</v>
      </c>
      <c r="AM171" s="49">
        <f t="shared" si="0"/>
        <v>8.6620692293717161E-2</v>
      </c>
      <c r="AN171" s="49">
        <f t="shared" si="0"/>
        <v>8.6620692293717161E-2</v>
      </c>
      <c r="AO171" s="49">
        <f t="shared" si="0"/>
        <v>8.6620692293717161E-2</v>
      </c>
      <c r="AP171" s="49">
        <f t="shared" si="0"/>
        <v>8.6620692293717161E-2</v>
      </c>
      <c r="AQ171" s="49">
        <f t="shared" si="0"/>
        <v>8.6620692293717161E-2</v>
      </c>
      <c r="AR171" s="49">
        <f t="shared" si="0"/>
        <v>8.6620692293717161E-2</v>
      </c>
      <c r="AS171" s="49">
        <f t="shared" si="0"/>
        <v>8.6620692293717161E-2</v>
      </c>
      <c r="AT171" s="49">
        <f t="shared" si="0"/>
        <v>8.6620692293717161E-2</v>
      </c>
      <c r="AU171" s="49">
        <f t="shared" si="0"/>
        <v>8.6620692293717161E-2</v>
      </c>
      <c r="AV171" s="49">
        <f t="shared" si="0"/>
        <v>8.6620692293717161E-2</v>
      </c>
      <c r="AW171" s="49">
        <f t="shared" si="0"/>
        <v>8.6620692293717161E-2</v>
      </c>
      <c r="AX171" s="49">
        <f t="shared" si="0"/>
        <v>8.6620692293717161E-2</v>
      </c>
      <c r="AY171" s="49">
        <f t="shared" si="0"/>
        <v>8.6620692293717161E-2</v>
      </c>
      <c r="AZ171" s="49">
        <f t="shared" si="0"/>
        <v>8.6620692293717161E-2</v>
      </c>
      <c r="BA171" s="49">
        <f t="shared" si="0"/>
        <v>8.6620692293717161E-2</v>
      </c>
      <c r="BB171" s="49">
        <f t="shared" si="0"/>
        <v>8.6620692293717161E-2</v>
      </c>
      <c r="BC171" s="49">
        <f t="shared" si="0"/>
        <v>8.6620692293717161E-2</v>
      </c>
    </row>
    <row r="172" spans="1:55" customFormat="1" ht="15" x14ac:dyDescent="0.25">
      <c r="A172" s="4"/>
      <c r="B172" s="87" t="s">
        <v>80</v>
      </c>
      <c r="C172" s="77" t="s">
        <v>27</v>
      </c>
      <c r="D172" s="32"/>
      <c r="E172" s="46">
        <v>0.19340901699936594</v>
      </c>
      <c r="F172" s="46">
        <v>0.22064450516721928</v>
      </c>
      <c r="G172" s="46">
        <v>0.24401261394091797</v>
      </c>
      <c r="H172" s="46">
        <v>0.22419718518599868</v>
      </c>
      <c r="I172" s="46">
        <v>0.18685457050213772</v>
      </c>
      <c r="J172" s="46">
        <v>0.2192771185256718</v>
      </c>
      <c r="K172" s="46">
        <v>0.20162448379555942</v>
      </c>
      <c r="L172" s="46">
        <v>0.24314812123379692</v>
      </c>
      <c r="M172" s="46">
        <v>0.27283415398368527</v>
      </c>
      <c r="N172" s="46">
        <v>0.29058847997999848</v>
      </c>
      <c r="O172" s="46">
        <v>0.29253801416222625</v>
      </c>
      <c r="P172" s="46">
        <v>0.29819470768815548</v>
      </c>
      <c r="Q172" s="46">
        <v>0.3002157205797098</v>
      </c>
      <c r="R172" s="46">
        <v>0.20943648033425291</v>
      </c>
      <c r="S172" s="46">
        <v>0.19599785759112739</v>
      </c>
      <c r="T172" s="46">
        <v>0.19027510921462681</v>
      </c>
      <c r="U172" s="46">
        <v>0.18342650912830463</v>
      </c>
      <c r="V172" s="46">
        <v>0.22138261593088135</v>
      </c>
      <c r="W172" s="46">
        <v>0.23785843120510841</v>
      </c>
      <c r="X172" s="46">
        <v>0.25459743074219249</v>
      </c>
      <c r="Y172" s="46">
        <v>0.25833049230401484</v>
      </c>
      <c r="Z172" s="46">
        <v>0.23430410163903051</v>
      </c>
      <c r="AA172" s="46">
        <v>0.21035967447138867</v>
      </c>
      <c r="AB172" s="46">
        <v>0.2092885721369552</v>
      </c>
      <c r="AC172" s="46">
        <v>0.2066186034200638</v>
      </c>
      <c r="AD172" s="46">
        <v>0.21764037325615554</v>
      </c>
      <c r="AE172" s="46">
        <v>0.19817173975313657</v>
      </c>
      <c r="AF172" s="46">
        <v>0.18112246025889131</v>
      </c>
      <c r="AG172" s="46">
        <v>0.17867452881982171</v>
      </c>
      <c r="AH172" s="46">
        <v>0.16953935689411617</v>
      </c>
      <c r="AI172" s="46">
        <v>0.16021941380160645</v>
      </c>
      <c r="AJ172" s="46">
        <v>0.14329507314387357</v>
      </c>
      <c r="AK172" s="46">
        <v>0.16270909586535731</v>
      </c>
      <c r="AL172" s="50">
        <f t="shared" si="1"/>
        <v>0.16270909586535731</v>
      </c>
      <c r="AM172" s="50">
        <f t="shared" si="0"/>
        <v>0.16270909586535731</v>
      </c>
      <c r="AN172" s="50">
        <f t="shared" si="0"/>
        <v>0.16270909586535731</v>
      </c>
      <c r="AO172" s="50">
        <f t="shared" si="0"/>
        <v>0.16270909586535731</v>
      </c>
      <c r="AP172" s="50">
        <f t="shared" si="0"/>
        <v>0.16270909586535731</v>
      </c>
      <c r="AQ172" s="50">
        <f t="shared" si="0"/>
        <v>0.16270909586535731</v>
      </c>
      <c r="AR172" s="50">
        <f t="shared" si="0"/>
        <v>0.16270909586535731</v>
      </c>
      <c r="AS172" s="50">
        <f t="shared" si="0"/>
        <v>0.16270909586535731</v>
      </c>
      <c r="AT172" s="50">
        <f t="shared" si="0"/>
        <v>0.16270909586535731</v>
      </c>
      <c r="AU172" s="50">
        <f t="shared" si="0"/>
        <v>0.16270909586535731</v>
      </c>
      <c r="AV172" s="50">
        <f t="shared" si="0"/>
        <v>0.16270909586535731</v>
      </c>
      <c r="AW172" s="50">
        <f t="shared" si="0"/>
        <v>0.16270909586535731</v>
      </c>
      <c r="AX172" s="50">
        <f t="shared" si="0"/>
        <v>0.16270909586535731</v>
      </c>
      <c r="AY172" s="50">
        <f t="shared" si="0"/>
        <v>0.16270909586535731</v>
      </c>
      <c r="AZ172" s="50">
        <f t="shared" si="0"/>
        <v>0.16270909586535731</v>
      </c>
      <c r="BA172" s="50">
        <f t="shared" si="0"/>
        <v>0.16270909586535731</v>
      </c>
      <c r="BB172" s="50">
        <f t="shared" si="0"/>
        <v>0.16270909586535731</v>
      </c>
      <c r="BC172" s="50">
        <f t="shared" si="0"/>
        <v>0.16270909586535731</v>
      </c>
    </row>
    <row r="173" spans="1:55" customFormat="1" ht="15" x14ac:dyDescent="0.25">
      <c r="A173" t="s">
        <v>249</v>
      </c>
      <c r="B173" s="86" t="s">
        <v>279</v>
      </c>
      <c r="C173" s="25" t="s">
        <v>27</v>
      </c>
      <c r="D173" s="77"/>
      <c r="E173" s="48">
        <v>0.74399999999999999</v>
      </c>
      <c r="F173" s="48">
        <v>0.74399999999999999</v>
      </c>
      <c r="G173" s="48">
        <v>0.74399999999999999</v>
      </c>
      <c r="H173" s="48">
        <v>0.74399999999999999</v>
      </c>
      <c r="I173" s="48">
        <v>0.74399999999999999</v>
      </c>
      <c r="J173" s="48">
        <v>0.74399999999999999</v>
      </c>
      <c r="K173" s="48">
        <v>0.74399999999999999</v>
      </c>
      <c r="L173" s="48">
        <v>0.74399999999999999</v>
      </c>
      <c r="M173" s="48">
        <v>0.74399999999999999</v>
      </c>
      <c r="N173" s="48">
        <v>0.74399999999999999</v>
      </c>
      <c r="O173" s="48">
        <v>0.7659999999999999</v>
      </c>
      <c r="P173" s="48">
        <v>0.75</v>
      </c>
      <c r="Q173" s="48">
        <v>0.75</v>
      </c>
      <c r="R173" s="48">
        <v>0.75</v>
      </c>
      <c r="S173" s="48">
        <v>0.74</v>
      </c>
      <c r="T173" s="48">
        <v>0.76</v>
      </c>
      <c r="U173" s="48">
        <v>0.78099999999999992</v>
      </c>
      <c r="V173" s="48">
        <v>0.80099999999999993</v>
      </c>
      <c r="W173" s="48">
        <v>0.90799999999999992</v>
      </c>
      <c r="X173" s="48">
        <v>0.85199999999999998</v>
      </c>
      <c r="Y173" s="48">
        <v>0.85199999999999998</v>
      </c>
      <c r="Z173" s="48">
        <v>0.94799999999999995</v>
      </c>
      <c r="AA173" s="48">
        <v>0.95100000000000007</v>
      </c>
      <c r="AB173" s="48">
        <v>0.56299999999999994</v>
      </c>
      <c r="AC173" s="48">
        <v>0.64100000000000001</v>
      </c>
      <c r="AD173" s="48">
        <v>0.60899999999999999</v>
      </c>
      <c r="AE173" s="48">
        <v>0.71299999999999997</v>
      </c>
      <c r="AF173" s="48">
        <v>0.68500000000000005</v>
      </c>
      <c r="AG173" s="48">
        <v>0.66700000000000004</v>
      </c>
      <c r="AH173" s="48">
        <v>0.67799999999999994</v>
      </c>
      <c r="AI173" s="48">
        <v>0.69300000000000006</v>
      </c>
      <c r="AJ173" s="48">
        <v>0.69500000000000006</v>
      </c>
      <c r="AK173" s="48">
        <v>0.70400000000000007</v>
      </c>
      <c r="AL173" s="49">
        <f t="shared" si="1"/>
        <v>0.70400000000000007</v>
      </c>
      <c r="AM173" s="49">
        <f t="shared" si="0"/>
        <v>0.70400000000000007</v>
      </c>
      <c r="AN173" s="49">
        <f t="shared" si="0"/>
        <v>0.70400000000000007</v>
      </c>
      <c r="AO173" s="49">
        <f t="shared" si="0"/>
        <v>0.70400000000000007</v>
      </c>
      <c r="AP173" s="49">
        <f t="shared" si="0"/>
        <v>0.70400000000000007</v>
      </c>
      <c r="AQ173" s="49">
        <f t="shared" si="0"/>
        <v>0.70400000000000007</v>
      </c>
      <c r="AR173" s="49">
        <f t="shared" si="0"/>
        <v>0.70400000000000007</v>
      </c>
      <c r="AS173" s="49">
        <f t="shared" si="0"/>
        <v>0.70400000000000007</v>
      </c>
      <c r="AT173" s="49">
        <f t="shared" si="0"/>
        <v>0.70400000000000007</v>
      </c>
      <c r="AU173" s="49">
        <f t="shared" si="0"/>
        <v>0.70400000000000007</v>
      </c>
      <c r="AV173" s="49">
        <f t="shared" si="0"/>
        <v>0.70400000000000007</v>
      </c>
      <c r="AW173" s="49">
        <f t="shared" si="0"/>
        <v>0.70400000000000007</v>
      </c>
      <c r="AX173" s="49">
        <f t="shared" si="0"/>
        <v>0.70400000000000007</v>
      </c>
      <c r="AY173" s="49">
        <f t="shared" si="0"/>
        <v>0.70400000000000007</v>
      </c>
      <c r="AZ173" s="49">
        <f t="shared" si="0"/>
        <v>0.70400000000000007</v>
      </c>
      <c r="BA173" s="49">
        <f t="shared" si="0"/>
        <v>0.70400000000000007</v>
      </c>
      <c r="BB173" s="49">
        <f t="shared" si="0"/>
        <v>0.70400000000000007</v>
      </c>
      <c r="BC173" s="49">
        <f t="shared" si="0"/>
        <v>0.70400000000000007</v>
      </c>
    </row>
    <row r="174" spans="1:55" customFormat="1" ht="15" x14ac:dyDescent="0.25">
      <c r="B174" s="86" t="s">
        <v>280</v>
      </c>
      <c r="C174" s="21" t="s">
        <v>27</v>
      </c>
      <c r="D174" s="77"/>
      <c r="E174" s="48">
        <v>0.25599999999999995</v>
      </c>
      <c r="F174" s="48">
        <v>0.25600000000000001</v>
      </c>
      <c r="G174" s="48">
        <v>0.25599999999999995</v>
      </c>
      <c r="H174" s="48">
        <v>0.25600000000000001</v>
      </c>
      <c r="I174" s="48">
        <v>0.25599999999999989</v>
      </c>
      <c r="J174" s="48">
        <v>0.25599999999999989</v>
      </c>
      <c r="K174" s="48">
        <v>0.25599999999999995</v>
      </c>
      <c r="L174" s="48">
        <v>0.25599999999999989</v>
      </c>
      <c r="M174" s="48">
        <v>0.25599999999999989</v>
      </c>
      <c r="N174" s="48">
        <v>0.25600000000000006</v>
      </c>
      <c r="O174" s="48">
        <v>0.23400000000000001</v>
      </c>
      <c r="P174" s="48">
        <v>0.25</v>
      </c>
      <c r="Q174" s="48">
        <v>0.25</v>
      </c>
      <c r="R174" s="48">
        <v>0.25</v>
      </c>
      <c r="S174" s="48">
        <v>0.26</v>
      </c>
      <c r="T174" s="48">
        <v>0.24</v>
      </c>
      <c r="U174" s="48">
        <v>0.219</v>
      </c>
      <c r="V174" s="48">
        <v>0.19900000000000001</v>
      </c>
      <c r="W174" s="48">
        <v>9.1999999999999998E-2</v>
      </c>
      <c r="X174" s="48">
        <v>0.14799999999999999</v>
      </c>
      <c r="Y174" s="48">
        <v>0.14799999999999999</v>
      </c>
      <c r="Z174" s="48">
        <v>5.1999999999999998E-2</v>
      </c>
      <c r="AA174" s="48">
        <v>4.9000000000000002E-2</v>
      </c>
      <c r="AB174" s="48">
        <v>0.437</v>
      </c>
      <c r="AC174" s="48">
        <v>0.35899999999999999</v>
      </c>
      <c r="AD174" s="48">
        <v>0.39100000000000001</v>
      </c>
      <c r="AE174" s="48">
        <v>0.28699999999999998</v>
      </c>
      <c r="AF174" s="48">
        <v>0.315</v>
      </c>
      <c r="AG174" s="48">
        <v>0.33300000000000002</v>
      </c>
      <c r="AH174" s="48">
        <v>0.32200000000000001</v>
      </c>
      <c r="AI174" s="48">
        <v>0.307</v>
      </c>
      <c r="AJ174" s="48">
        <v>0.30499999999999999</v>
      </c>
      <c r="AK174" s="48">
        <v>0.29599999999999999</v>
      </c>
      <c r="AL174" s="49">
        <f t="shared" si="1"/>
        <v>0.29599999999999999</v>
      </c>
      <c r="AM174" s="49">
        <f t="shared" si="0"/>
        <v>0.29599999999999999</v>
      </c>
      <c r="AN174" s="49">
        <f t="shared" si="0"/>
        <v>0.29599999999999999</v>
      </c>
      <c r="AO174" s="49">
        <f t="shared" si="0"/>
        <v>0.29599999999999999</v>
      </c>
      <c r="AP174" s="49">
        <f t="shared" si="0"/>
        <v>0.29599999999999999</v>
      </c>
      <c r="AQ174" s="49">
        <f t="shared" si="0"/>
        <v>0.29599999999999999</v>
      </c>
      <c r="AR174" s="49">
        <f t="shared" si="0"/>
        <v>0.29599999999999999</v>
      </c>
      <c r="AS174" s="49">
        <f t="shared" si="0"/>
        <v>0.29599999999999999</v>
      </c>
      <c r="AT174" s="49">
        <f t="shared" si="0"/>
        <v>0.29599999999999999</v>
      </c>
      <c r="AU174" s="49">
        <f t="shared" si="0"/>
        <v>0.29599999999999999</v>
      </c>
      <c r="AV174" s="49">
        <f t="shared" si="0"/>
        <v>0.29599999999999999</v>
      </c>
      <c r="AW174" s="49">
        <f t="shared" si="0"/>
        <v>0.29599999999999999</v>
      </c>
      <c r="AX174" s="49">
        <f t="shared" si="0"/>
        <v>0.29599999999999999</v>
      </c>
      <c r="AY174" s="49">
        <f t="shared" si="0"/>
        <v>0.29599999999999999</v>
      </c>
      <c r="AZ174" s="49">
        <f t="shared" si="0"/>
        <v>0.29599999999999999</v>
      </c>
      <c r="BA174" s="49">
        <f t="shared" si="0"/>
        <v>0.29599999999999999</v>
      </c>
      <c r="BB174" s="49">
        <f t="shared" si="0"/>
        <v>0.29599999999999999</v>
      </c>
      <c r="BC174" s="49">
        <f t="shared" si="0"/>
        <v>0.29599999999999999</v>
      </c>
    </row>
    <row r="175" spans="1:55" customFormat="1" ht="15" x14ac:dyDescent="0.25">
      <c r="A175" s="78" t="s">
        <v>69</v>
      </c>
      <c r="B175" s="78" t="s">
        <v>70</v>
      </c>
      <c r="C175" s="25" t="s">
        <v>27</v>
      </c>
      <c r="D175" s="25"/>
      <c r="E175" s="45">
        <v>0</v>
      </c>
      <c r="F175" s="45">
        <v>0</v>
      </c>
      <c r="G175" s="45">
        <v>0</v>
      </c>
      <c r="H175" s="45">
        <v>0</v>
      </c>
      <c r="I175" s="45">
        <v>0</v>
      </c>
      <c r="J175" s="45">
        <v>0</v>
      </c>
      <c r="K175" s="45">
        <v>0</v>
      </c>
      <c r="L175" s="45">
        <v>0</v>
      </c>
      <c r="M175" s="45">
        <v>0</v>
      </c>
      <c r="N175" s="45">
        <v>3.0000000000000001E-3</v>
      </c>
      <c r="O175" s="45">
        <v>3.0000000000000001E-3</v>
      </c>
      <c r="P175" s="45">
        <v>9.999999999999998E-4</v>
      </c>
      <c r="Q175" s="45">
        <v>9.999999999999998E-4</v>
      </c>
      <c r="R175" s="45">
        <v>9.999999999999998E-4</v>
      </c>
      <c r="S175" s="45">
        <v>9.999999999999998E-4</v>
      </c>
      <c r="T175" s="45">
        <v>0</v>
      </c>
      <c r="U175" s="45">
        <v>0</v>
      </c>
      <c r="V175" s="45">
        <v>0</v>
      </c>
      <c r="W175" s="45">
        <v>0</v>
      </c>
      <c r="X175" s="45">
        <v>0</v>
      </c>
      <c r="Y175" s="45">
        <v>0</v>
      </c>
      <c r="Z175" s="45">
        <v>0</v>
      </c>
      <c r="AA175" s="45">
        <v>0</v>
      </c>
      <c r="AB175" s="45">
        <v>1E-3</v>
      </c>
      <c r="AC175" s="45">
        <v>2E-3</v>
      </c>
      <c r="AD175" s="45">
        <v>2E-3</v>
      </c>
      <c r="AE175" s="45">
        <v>1E-3</v>
      </c>
      <c r="AF175" s="45">
        <v>5.0000000000000001E-3</v>
      </c>
      <c r="AG175" s="45">
        <v>1.2E-2</v>
      </c>
      <c r="AH175" s="45">
        <v>2.9000000000000001E-2</v>
      </c>
      <c r="AI175" s="45">
        <v>3.7999999999999999E-2</v>
      </c>
      <c r="AJ175" s="45">
        <v>6.4000000000000001E-2</v>
      </c>
      <c r="AK175" s="45">
        <v>7.9000000000000001E-2</v>
      </c>
      <c r="AL175" s="51">
        <v>0.106625</v>
      </c>
      <c r="AM175" s="51">
        <v>0.13424999999999998</v>
      </c>
      <c r="AN175" s="51">
        <v>0.16187499999999999</v>
      </c>
      <c r="AO175" s="51">
        <v>0.1895</v>
      </c>
      <c r="AP175" s="51">
        <v>0.21712500000000001</v>
      </c>
      <c r="AQ175" s="51">
        <v>0.24475000000000002</v>
      </c>
      <c r="AR175" s="51">
        <v>0.27237500000000003</v>
      </c>
      <c r="AS175" s="51">
        <v>0.3</v>
      </c>
      <c r="AT175" s="51">
        <v>0.3</v>
      </c>
      <c r="AU175" s="51">
        <v>0.3</v>
      </c>
      <c r="AV175" s="51">
        <v>0.3</v>
      </c>
      <c r="AW175" s="51">
        <v>0.3</v>
      </c>
      <c r="AX175" s="51">
        <v>0.3</v>
      </c>
      <c r="AY175" s="51">
        <v>0.3</v>
      </c>
      <c r="AZ175" s="51">
        <v>0.3</v>
      </c>
      <c r="BA175" s="51">
        <v>0.3</v>
      </c>
      <c r="BB175" s="51">
        <v>0.3</v>
      </c>
      <c r="BC175" s="51">
        <v>0.3</v>
      </c>
    </row>
    <row r="176" spans="1:55" customFormat="1" ht="15" x14ac:dyDescent="0.25">
      <c r="A176" s="5"/>
      <c r="B176" s="5" t="s">
        <v>71</v>
      </c>
      <c r="C176" s="21" t="s">
        <v>27</v>
      </c>
      <c r="D176" s="21"/>
      <c r="E176" s="48">
        <v>1</v>
      </c>
      <c r="F176" s="48">
        <v>1</v>
      </c>
      <c r="G176" s="48">
        <v>1</v>
      </c>
      <c r="H176" s="48">
        <v>1</v>
      </c>
      <c r="I176" s="48">
        <v>1</v>
      </c>
      <c r="J176" s="48">
        <v>1</v>
      </c>
      <c r="K176" s="48">
        <v>1</v>
      </c>
      <c r="L176" s="48">
        <v>1</v>
      </c>
      <c r="M176" s="48">
        <v>1</v>
      </c>
      <c r="N176" s="48">
        <v>0.997</v>
      </c>
      <c r="O176" s="48">
        <v>0.997</v>
      </c>
      <c r="P176" s="48">
        <v>0.99899999999999989</v>
      </c>
      <c r="Q176" s="48">
        <v>0.99899999999999989</v>
      </c>
      <c r="R176" s="48">
        <v>0.99899999999999989</v>
      </c>
      <c r="S176" s="48">
        <v>0.99899999999999989</v>
      </c>
      <c r="T176" s="48">
        <v>0.50700000000000001</v>
      </c>
      <c r="U176" s="48">
        <v>0.54100000000000004</v>
      </c>
      <c r="V176" s="48">
        <v>0.53200000000000003</v>
      </c>
      <c r="W176" s="48">
        <v>0.48499999999999999</v>
      </c>
      <c r="X176" s="48">
        <v>0.35799999999999998</v>
      </c>
      <c r="Y176" s="48">
        <v>0.21</v>
      </c>
      <c r="Z176" s="48">
        <v>3.3000000000000002E-2</v>
      </c>
      <c r="AA176" s="48">
        <v>4.8000000000000001E-2</v>
      </c>
      <c r="AB176" s="48">
        <v>3.3000000000000002E-2</v>
      </c>
      <c r="AC176" s="48">
        <v>2.3E-2</v>
      </c>
      <c r="AD176" s="48">
        <v>1.4E-2</v>
      </c>
      <c r="AE176" s="48">
        <v>3.6999999999999998E-2</v>
      </c>
      <c r="AF176" s="48">
        <v>4.2999999999999997E-2</v>
      </c>
      <c r="AG176" s="48">
        <v>5.3999999999999999E-2</v>
      </c>
      <c r="AH176" s="48">
        <v>4.0999999999999995E-2</v>
      </c>
      <c r="AI176" s="48">
        <v>6.2E-2</v>
      </c>
      <c r="AJ176" s="48">
        <v>4.2999999999999997E-2</v>
      </c>
      <c r="AK176" s="48">
        <v>2.3E-2</v>
      </c>
      <c r="AL176" s="49">
        <v>3.8875E-2</v>
      </c>
      <c r="AM176" s="49">
        <v>5.475E-2</v>
      </c>
      <c r="AN176" s="49">
        <v>7.0624999999999993E-2</v>
      </c>
      <c r="AO176" s="49">
        <v>8.6499999999999994E-2</v>
      </c>
      <c r="AP176" s="49">
        <v>0.10237499999999999</v>
      </c>
      <c r="AQ176" s="49">
        <v>0.11824999999999999</v>
      </c>
      <c r="AR176" s="49">
        <v>0.13412499999999999</v>
      </c>
      <c r="AS176" s="49">
        <v>0.15</v>
      </c>
      <c r="AT176" s="49">
        <v>0.15</v>
      </c>
      <c r="AU176" s="49">
        <v>0.15</v>
      </c>
      <c r="AV176" s="49">
        <v>0.15</v>
      </c>
      <c r="AW176" s="49">
        <v>0.15</v>
      </c>
      <c r="AX176" s="49">
        <v>0.15</v>
      </c>
      <c r="AY176" s="49">
        <v>0.15</v>
      </c>
      <c r="AZ176" s="49">
        <v>0.15</v>
      </c>
      <c r="BA176" s="49">
        <v>0.15</v>
      </c>
      <c r="BB176" s="49">
        <v>0.15</v>
      </c>
      <c r="BC176" s="49">
        <v>0.15</v>
      </c>
    </row>
    <row r="177" spans="1:55" customFormat="1" ht="15" x14ac:dyDescent="0.25">
      <c r="A177" s="5"/>
      <c r="B177" s="5" t="s">
        <v>81</v>
      </c>
      <c r="C177" s="21" t="s">
        <v>27</v>
      </c>
      <c r="D177" s="21"/>
      <c r="E177" s="48">
        <v>0</v>
      </c>
      <c r="F177" s="48">
        <v>0</v>
      </c>
      <c r="G177" s="48">
        <v>0</v>
      </c>
      <c r="H177" s="48">
        <v>0</v>
      </c>
      <c r="I177" s="48">
        <v>0</v>
      </c>
      <c r="J177" s="48">
        <v>0</v>
      </c>
      <c r="K177" s="48">
        <v>0</v>
      </c>
      <c r="L177" s="48">
        <v>0</v>
      </c>
      <c r="M177" s="48">
        <v>0</v>
      </c>
      <c r="N177" s="48">
        <v>0</v>
      </c>
      <c r="O177" s="48">
        <v>0</v>
      </c>
      <c r="P177" s="48">
        <v>0</v>
      </c>
      <c r="Q177" s="48">
        <v>0</v>
      </c>
      <c r="R177" s="48">
        <v>0</v>
      </c>
      <c r="S177" s="48">
        <v>0</v>
      </c>
      <c r="T177" s="48">
        <v>1E-3</v>
      </c>
      <c r="U177" s="48">
        <v>3.0000000000000001E-3</v>
      </c>
      <c r="V177" s="48">
        <v>8.0000000000000002E-3</v>
      </c>
      <c r="W177" s="48">
        <v>2E-3</v>
      </c>
      <c r="X177" s="48">
        <v>4.0000000000000001E-3</v>
      </c>
      <c r="Y177" s="48">
        <v>1E-3</v>
      </c>
      <c r="Z177" s="48">
        <v>1E-3</v>
      </c>
      <c r="AA177" s="48">
        <v>5.0000000000000001E-3</v>
      </c>
      <c r="AB177" s="48">
        <v>3.0000000000000001E-3</v>
      </c>
      <c r="AC177" s="48">
        <v>1.0999999999999999E-2</v>
      </c>
      <c r="AD177" s="48">
        <v>2E-3</v>
      </c>
      <c r="AE177" s="48">
        <v>4.0000000000000001E-3</v>
      </c>
      <c r="AF177" s="48">
        <v>8.9999999999999993E-3</v>
      </c>
      <c r="AG177" s="48">
        <v>1.4E-2</v>
      </c>
      <c r="AH177" s="48">
        <v>1.2E-2</v>
      </c>
      <c r="AI177" s="48">
        <v>1.2E-2</v>
      </c>
      <c r="AJ177" s="48">
        <v>1.4E-2</v>
      </c>
      <c r="AK177" s="48">
        <v>1.6E-2</v>
      </c>
      <c r="AL177" s="49">
        <v>1.525E-2</v>
      </c>
      <c r="AM177" s="49">
        <v>1.4499999999999999E-2</v>
      </c>
      <c r="AN177" s="49">
        <v>1.3749999999999998E-2</v>
      </c>
      <c r="AO177" s="49">
        <v>1.2999999999999998E-2</v>
      </c>
      <c r="AP177" s="49">
        <v>1.2249999999999997E-2</v>
      </c>
      <c r="AQ177" s="49">
        <v>1.1499999999999996E-2</v>
      </c>
      <c r="AR177" s="49">
        <v>1.0749999999999996E-2</v>
      </c>
      <c r="AS177" s="49">
        <v>0.01</v>
      </c>
      <c r="AT177" s="49">
        <v>0.01</v>
      </c>
      <c r="AU177" s="49">
        <v>0.01</v>
      </c>
      <c r="AV177" s="49">
        <v>0.01</v>
      </c>
      <c r="AW177" s="49">
        <v>0.01</v>
      </c>
      <c r="AX177" s="49">
        <v>0.01</v>
      </c>
      <c r="AY177" s="49">
        <v>0.01</v>
      </c>
      <c r="AZ177" s="49">
        <v>0.01</v>
      </c>
      <c r="BA177" s="49">
        <v>0.01</v>
      </c>
      <c r="BB177" s="49">
        <v>0.01</v>
      </c>
      <c r="BC177" s="49">
        <v>0.01</v>
      </c>
    </row>
    <row r="178" spans="1:55" customFormat="1" ht="15" x14ac:dyDescent="0.25">
      <c r="A178" s="5"/>
      <c r="B178" s="5" t="s">
        <v>82</v>
      </c>
      <c r="C178" s="21" t="s">
        <v>27</v>
      </c>
      <c r="D178" s="21"/>
      <c r="E178" s="48">
        <v>0</v>
      </c>
      <c r="F178" s="48">
        <v>0</v>
      </c>
      <c r="G178" s="48">
        <v>0</v>
      </c>
      <c r="H178" s="48">
        <v>0</v>
      </c>
      <c r="I178" s="48">
        <v>0</v>
      </c>
      <c r="J178" s="48">
        <v>0</v>
      </c>
      <c r="K178" s="48">
        <v>0</v>
      </c>
      <c r="L178" s="48">
        <v>0</v>
      </c>
      <c r="M178" s="48">
        <v>0</v>
      </c>
      <c r="N178" s="48">
        <v>0</v>
      </c>
      <c r="O178" s="48">
        <v>0</v>
      </c>
      <c r="P178" s="48">
        <v>0</v>
      </c>
      <c r="Q178" s="48">
        <v>0</v>
      </c>
      <c r="R178" s="48">
        <v>0</v>
      </c>
      <c r="S178" s="48">
        <v>0</v>
      </c>
      <c r="T178" s="48">
        <v>3.6999999999999998E-2</v>
      </c>
      <c r="U178" s="48">
        <v>4.8000000000000001E-2</v>
      </c>
      <c r="V178" s="48">
        <v>8.0000000000000002E-3</v>
      </c>
      <c r="W178" s="48">
        <v>2.1999999999999999E-2</v>
      </c>
      <c r="X178" s="48">
        <v>7.0000000000000007E-2</v>
      </c>
      <c r="Y178" s="48">
        <v>3.2000000000000001E-2</v>
      </c>
      <c r="Z178" s="48">
        <v>0.106</v>
      </c>
      <c r="AA178" s="48">
        <v>0.13600000000000001</v>
      </c>
      <c r="AB178" s="48">
        <v>0.17100000000000001</v>
      </c>
      <c r="AC178" s="48">
        <v>0.22700000000000001</v>
      </c>
      <c r="AD178" s="48">
        <v>0.252</v>
      </c>
      <c r="AE178" s="48">
        <v>0.39200000000000002</v>
      </c>
      <c r="AF178" s="48">
        <v>0.51800000000000002</v>
      </c>
      <c r="AG178" s="48">
        <v>0.56899999999999995</v>
      </c>
      <c r="AH178" s="48">
        <v>0.505</v>
      </c>
      <c r="AI178" s="48">
        <v>0.30499999999999999</v>
      </c>
      <c r="AJ178" s="48">
        <v>0.39600000000000002</v>
      </c>
      <c r="AK178" s="48">
        <v>0.41</v>
      </c>
      <c r="AL178" s="49">
        <v>0.38874999999999998</v>
      </c>
      <c r="AM178" s="49">
        <v>0.36749999999999999</v>
      </c>
      <c r="AN178" s="49">
        <v>0.34625</v>
      </c>
      <c r="AO178" s="49">
        <v>0.32500000000000001</v>
      </c>
      <c r="AP178" s="49">
        <v>0.30375000000000002</v>
      </c>
      <c r="AQ178" s="49">
        <v>0.28250000000000003</v>
      </c>
      <c r="AR178" s="49">
        <v>0.26125000000000004</v>
      </c>
      <c r="AS178" s="49">
        <v>0.24</v>
      </c>
      <c r="AT178" s="49">
        <v>0.24</v>
      </c>
      <c r="AU178" s="49">
        <v>0.24</v>
      </c>
      <c r="AV178" s="49">
        <v>0.24</v>
      </c>
      <c r="AW178" s="49">
        <v>0.24</v>
      </c>
      <c r="AX178" s="49">
        <v>0.24</v>
      </c>
      <c r="AY178" s="49">
        <v>0.24</v>
      </c>
      <c r="AZ178" s="49">
        <v>0.24</v>
      </c>
      <c r="BA178" s="49">
        <v>0.24</v>
      </c>
      <c r="BB178" s="49">
        <v>0.24</v>
      </c>
      <c r="BC178" s="49">
        <v>0.24</v>
      </c>
    </row>
    <row r="179" spans="1:55" customFormat="1" ht="15" x14ac:dyDescent="0.25">
      <c r="A179" s="5"/>
      <c r="B179" s="5" t="s">
        <v>83</v>
      </c>
      <c r="C179" s="21" t="s">
        <v>27</v>
      </c>
      <c r="D179" s="21"/>
      <c r="E179" s="48">
        <v>0</v>
      </c>
      <c r="F179" s="48">
        <v>0</v>
      </c>
      <c r="G179" s="48">
        <v>0</v>
      </c>
      <c r="H179" s="48">
        <v>0</v>
      </c>
      <c r="I179" s="48">
        <v>0</v>
      </c>
      <c r="J179" s="48">
        <v>0</v>
      </c>
      <c r="K179" s="48">
        <v>0</v>
      </c>
      <c r="L179" s="48">
        <v>0</v>
      </c>
      <c r="M179" s="48">
        <v>0</v>
      </c>
      <c r="N179" s="48">
        <v>0</v>
      </c>
      <c r="O179" s="48">
        <v>0</v>
      </c>
      <c r="P179" s="48">
        <v>0</v>
      </c>
      <c r="Q179" s="48">
        <v>0</v>
      </c>
      <c r="R179" s="48">
        <v>0</v>
      </c>
      <c r="S179" s="48">
        <v>0</v>
      </c>
      <c r="T179" s="48">
        <v>0.45400000000000001</v>
      </c>
      <c r="U179" s="48">
        <v>0.40699999999999997</v>
      </c>
      <c r="V179" s="48">
        <v>0.45100000000000001</v>
      </c>
      <c r="W179" s="48">
        <v>0.49</v>
      </c>
      <c r="X179" s="48">
        <v>0.56699999999999995</v>
      </c>
      <c r="Y179" s="48">
        <v>0.75600000000000001</v>
      </c>
      <c r="Z179" s="48">
        <v>0.85699999999999998</v>
      </c>
      <c r="AA179" s="48">
        <v>0.80600000000000005</v>
      </c>
      <c r="AB179" s="48">
        <v>0.78500000000000003</v>
      </c>
      <c r="AC179" s="48">
        <v>0.73199999999999998</v>
      </c>
      <c r="AD179" s="48">
        <v>0.72399999999999998</v>
      </c>
      <c r="AE179" s="48">
        <v>0.55800000000000005</v>
      </c>
      <c r="AF179" s="48">
        <v>0.41099999999999998</v>
      </c>
      <c r="AG179" s="48">
        <v>0.34</v>
      </c>
      <c r="AH179" s="48">
        <v>0.4</v>
      </c>
      <c r="AI179" s="48">
        <v>0.56599999999999995</v>
      </c>
      <c r="AJ179" s="48">
        <v>0.46700000000000003</v>
      </c>
      <c r="AK179" s="48">
        <v>0.45300000000000001</v>
      </c>
      <c r="AL179" s="49">
        <v>0.42762500000000003</v>
      </c>
      <c r="AM179" s="49">
        <v>0.40225000000000005</v>
      </c>
      <c r="AN179" s="49">
        <v>0.37687500000000007</v>
      </c>
      <c r="AO179" s="49">
        <v>0.35150000000000009</v>
      </c>
      <c r="AP179" s="49">
        <v>0.32612500000000011</v>
      </c>
      <c r="AQ179" s="49">
        <v>0.30075000000000013</v>
      </c>
      <c r="AR179" s="49">
        <v>0.27537500000000015</v>
      </c>
      <c r="AS179" s="49">
        <v>0.25</v>
      </c>
      <c r="AT179" s="49">
        <v>0.25</v>
      </c>
      <c r="AU179" s="49">
        <v>0.25</v>
      </c>
      <c r="AV179" s="49">
        <v>0.25</v>
      </c>
      <c r="AW179" s="49">
        <v>0.25</v>
      </c>
      <c r="AX179" s="49">
        <v>0.25</v>
      </c>
      <c r="AY179" s="49">
        <v>0.25</v>
      </c>
      <c r="AZ179" s="49">
        <v>0.25</v>
      </c>
      <c r="BA179" s="49">
        <v>0.25</v>
      </c>
      <c r="BB179" s="49">
        <v>0.25</v>
      </c>
      <c r="BC179" s="49">
        <v>0.25</v>
      </c>
    </row>
    <row r="180" spans="1:55" customFormat="1" ht="15" x14ac:dyDescent="0.25">
      <c r="A180" s="14"/>
      <c r="B180" s="14" t="s">
        <v>84</v>
      </c>
      <c r="C180" s="22" t="s">
        <v>27</v>
      </c>
      <c r="D180" s="22"/>
      <c r="E180" s="46">
        <v>0</v>
      </c>
      <c r="F180" s="46">
        <v>0</v>
      </c>
      <c r="G180" s="46">
        <v>0</v>
      </c>
      <c r="H180" s="46">
        <v>0</v>
      </c>
      <c r="I180" s="46">
        <v>0</v>
      </c>
      <c r="J180" s="46">
        <v>0</v>
      </c>
      <c r="K180" s="46">
        <v>0</v>
      </c>
      <c r="L180" s="46">
        <v>0</v>
      </c>
      <c r="M180" s="46">
        <v>0</v>
      </c>
      <c r="N180" s="46">
        <v>0</v>
      </c>
      <c r="O180" s="46">
        <v>0</v>
      </c>
      <c r="P180" s="46">
        <v>0</v>
      </c>
      <c r="Q180" s="46">
        <v>0</v>
      </c>
      <c r="R180" s="46">
        <v>0</v>
      </c>
      <c r="S180" s="46">
        <v>0</v>
      </c>
      <c r="T180" s="46">
        <v>1E-3</v>
      </c>
      <c r="U180" s="46">
        <v>1E-3</v>
      </c>
      <c r="V180" s="46">
        <v>1E-3</v>
      </c>
      <c r="W180" s="46">
        <v>1E-3</v>
      </c>
      <c r="X180" s="46">
        <v>1E-3</v>
      </c>
      <c r="Y180" s="46">
        <v>1E-3</v>
      </c>
      <c r="Z180" s="46">
        <v>3.0000000000000001E-3</v>
      </c>
      <c r="AA180" s="46">
        <v>5.0000000000000001E-3</v>
      </c>
      <c r="AB180" s="46">
        <v>7.0000000000000001E-3</v>
      </c>
      <c r="AC180" s="46">
        <v>5.0000000000000001E-3</v>
      </c>
      <c r="AD180" s="46">
        <v>6.0000000000000001E-3</v>
      </c>
      <c r="AE180" s="46">
        <v>8.0000000000000002E-3</v>
      </c>
      <c r="AF180" s="46">
        <v>1.4E-2</v>
      </c>
      <c r="AG180" s="46">
        <v>1.0999999999999999E-2</v>
      </c>
      <c r="AH180" s="46">
        <v>1.2999999999999999E-2</v>
      </c>
      <c r="AI180" s="46">
        <v>1.7000000000000001E-2</v>
      </c>
      <c r="AJ180" s="46">
        <v>1.6E-2</v>
      </c>
      <c r="AK180" s="46">
        <v>1.9E-2</v>
      </c>
      <c r="AL180" s="50">
        <v>2.2875E-2</v>
      </c>
      <c r="AM180" s="50">
        <v>2.6749999999999999E-2</v>
      </c>
      <c r="AN180" s="50">
        <v>3.0624999999999999E-2</v>
      </c>
      <c r="AO180" s="50">
        <v>3.4500000000000003E-2</v>
      </c>
      <c r="AP180" s="50">
        <v>3.8375000000000006E-2</v>
      </c>
      <c r="AQ180" s="50">
        <v>4.225000000000001E-2</v>
      </c>
      <c r="AR180" s="50">
        <v>4.6125000000000013E-2</v>
      </c>
      <c r="AS180" s="50">
        <v>0.05</v>
      </c>
      <c r="AT180" s="50">
        <v>0.05</v>
      </c>
      <c r="AU180" s="50">
        <v>0.05</v>
      </c>
      <c r="AV180" s="50">
        <v>0.05</v>
      </c>
      <c r="AW180" s="50">
        <v>0.05</v>
      </c>
      <c r="AX180" s="50">
        <v>0.05</v>
      </c>
      <c r="AY180" s="50">
        <v>0.05</v>
      </c>
      <c r="AZ180" s="50">
        <v>0.05</v>
      </c>
      <c r="BA180" s="50">
        <v>0.05</v>
      </c>
      <c r="BB180" s="50">
        <v>0.05</v>
      </c>
      <c r="BC180" s="50">
        <v>0.05</v>
      </c>
    </row>
    <row r="181" spans="1:55" customFormat="1" ht="15" x14ac:dyDescent="0.25">
      <c r="A181" s="14" t="s">
        <v>281</v>
      </c>
      <c r="B181" s="14"/>
      <c r="C181" s="79" t="s">
        <v>27</v>
      </c>
      <c r="D181" s="22"/>
      <c r="E181" s="46">
        <v>1</v>
      </c>
      <c r="F181" s="46">
        <v>1</v>
      </c>
      <c r="G181" s="46">
        <v>1</v>
      </c>
      <c r="H181" s="46">
        <v>1</v>
      </c>
      <c r="I181" s="46">
        <v>1</v>
      </c>
      <c r="J181" s="46">
        <v>1</v>
      </c>
      <c r="K181" s="46">
        <v>1</v>
      </c>
      <c r="L181" s="46">
        <v>1</v>
      </c>
      <c r="M181" s="46">
        <v>1</v>
      </c>
      <c r="N181" s="46">
        <v>1</v>
      </c>
      <c r="O181" s="46">
        <v>1</v>
      </c>
      <c r="P181" s="46">
        <v>1</v>
      </c>
      <c r="Q181" s="46">
        <v>1</v>
      </c>
      <c r="R181" s="46">
        <v>1</v>
      </c>
      <c r="S181" s="46">
        <v>1</v>
      </c>
      <c r="T181" s="46">
        <v>1</v>
      </c>
      <c r="U181" s="46">
        <v>1</v>
      </c>
      <c r="V181" s="46">
        <v>1</v>
      </c>
      <c r="W181" s="46">
        <v>1</v>
      </c>
      <c r="X181" s="46">
        <v>1</v>
      </c>
      <c r="Y181" s="46">
        <v>1</v>
      </c>
      <c r="Z181" s="46">
        <v>1</v>
      </c>
      <c r="AA181" s="46">
        <v>1</v>
      </c>
      <c r="AB181" s="46">
        <v>1</v>
      </c>
      <c r="AC181" s="46">
        <v>1</v>
      </c>
      <c r="AD181" s="46">
        <v>1</v>
      </c>
      <c r="AE181" s="46">
        <v>1</v>
      </c>
      <c r="AF181" s="46">
        <v>1</v>
      </c>
      <c r="AG181" s="46">
        <v>1</v>
      </c>
      <c r="AH181" s="46">
        <v>1</v>
      </c>
      <c r="AI181" s="46">
        <v>1</v>
      </c>
      <c r="AJ181" s="46">
        <v>1</v>
      </c>
      <c r="AK181" s="46">
        <v>1</v>
      </c>
      <c r="AL181" s="50">
        <v>1</v>
      </c>
      <c r="AM181" s="50">
        <v>1</v>
      </c>
      <c r="AN181" s="50">
        <v>1</v>
      </c>
      <c r="AO181" s="50">
        <v>1</v>
      </c>
      <c r="AP181" s="50">
        <v>1</v>
      </c>
      <c r="AQ181" s="50">
        <v>1</v>
      </c>
      <c r="AR181" s="50">
        <v>1</v>
      </c>
      <c r="AS181" s="50">
        <v>1</v>
      </c>
      <c r="AT181" s="50">
        <v>1</v>
      </c>
      <c r="AU181" s="50">
        <v>1</v>
      </c>
      <c r="AV181" s="50">
        <v>1</v>
      </c>
      <c r="AW181" s="50">
        <v>1</v>
      </c>
      <c r="AX181" s="50">
        <v>1</v>
      </c>
      <c r="AY181" s="50">
        <v>1</v>
      </c>
      <c r="AZ181" s="50">
        <v>1</v>
      </c>
      <c r="BA181" s="50">
        <v>1</v>
      </c>
      <c r="BB181" s="50">
        <v>1</v>
      </c>
      <c r="BC181" s="50">
        <v>1</v>
      </c>
    </row>
    <row r="182" spans="1:55" customFormat="1" ht="15" x14ac:dyDescent="0.25">
      <c r="A182" s="88" t="s">
        <v>126</v>
      </c>
      <c r="B182" s="88" t="s">
        <v>250</v>
      </c>
      <c r="C182" s="79" t="s">
        <v>27</v>
      </c>
      <c r="D182" s="79"/>
      <c r="E182" s="52">
        <v>1</v>
      </c>
      <c r="F182" s="52">
        <v>1</v>
      </c>
      <c r="G182" s="52">
        <v>1</v>
      </c>
      <c r="H182" s="52">
        <v>1</v>
      </c>
      <c r="I182" s="52">
        <v>1</v>
      </c>
      <c r="J182" s="52">
        <v>1</v>
      </c>
      <c r="K182" s="52">
        <v>1</v>
      </c>
      <c r="L182" s="52">
        <v>1</v>
      </c>
      <c r="M182" s="52">
        <v>1</v>
      </c>
      <c r="N182" s="52">
        <v>1</v>
      </c>
      <c r="O182" s="52">
        <v>1</v>
      </c>
      <c r="P182" s="52">
        <v>1</v>
      </c>
      <c r="Q182" s="52">
        <v>1</v>
      </c>
      <c r="R182" s="52">
        <v>1</v>
      </c>
      <c r="S182" s="52">
        <v>1</v>
      </c>
      <c r="T182" s="52">
        <v>1</v>
      </c>
      <c r="U182" s="52">
        <v>1</v>
      </c>
      <c r="V182" s="52">
        <v>1</v>
      </c>
      <c r="W182" s="52">
        <v>1</v>
      </c>
      <c r="X182" s="52">
        <v>1</v>
      </c>
      <c r="Y182" s="52">
        <v>1</v>
      </c>
      <c r="Z182" s="52">
        <v>1</v>
      </c>
      <c r="AA182" s="52">
        <v>1</v>
      </c>
      <c r="AB182" s="52">
        <v>1</v>
      </c>
      <c r="AC182" s="52">
        <v>1</v>
      </c>
      <c r="AD182" s="52">
        <v>1</v>
      </c>
      <c r="AE182" s="52">
        <v>1</v>
      </c>
      <c r="AF182" s="52">
        <v>1</v>
      </c>
      <c r="AG182" s="52">
        <v>1</v>
      </c>
      <c r="AH182" s="52">
        <v>1</v>
      </c>
      <c r="AI182" s="52">
        <v>1</v>
      </c>
      <c r="AJ182" s="52">
        <v>1</v>
      </c>
      <c r="AK182" s="52">
        <v>1</v>
      </c>
      <c r="AL182" s="50">
        <v>1</v>
      </c>
      <c r="AM182" s="50">
        <v>1</v>
      </c>
      <c r="AN182" s="50">
        <v>1</v>
      </c>
      <c r="AO182" s="50">
        <v>1</v>
      </c>
      <c r="AP182" s="50">
        <v>1</v>
      </c>
      <c r="AQ182" s="50">
        <v>1</v>
      </c>
      <c r="AR182" s="50">
        <v>1</v>
      </c>
      <c r="AS182" s="50">
        <v>1</v>
      </c>
      <c r="AT182" s="50">
        <v>1</v>
      </c>
      <c r="AU182" s="50">
        <v>1</v>
      </c>
      <c r="AV182" s="50">
        <v>1</v>
      </c>
      <c r="AW182" s="50">
        <v>1</v>
      </c>
      <c r="AX182" s="50">
        <v>1</v>
      </c>
      <c r="AY182" s="50">
        <v>1</v>
      </c>
      <c r="AZ182" s="50">
        <v>1</v>
      </c>
      <c r="BA182" s="50">
        <v>1</v>
      </c>
      <c r="BB182" s="50">
        <v>1</v>
      </c>
      <c r="BC182" s="50">
        <v>1</v>
      </c>
    </row>
    <row r="183" spans="1:55" customFormat="1" ht="15" x14ac:dyDescent="0.25">
      <c r="A183" s="88" t="s">
        <v>282</v>
      </c>
      <c r="B183" s="89"/>
      <c r="C183" s="79" t="s">
        <v>27</v>
      </c>
      <c r="D183" s="79"/>
      <c r="E183" s="52">
        <v>1</v>
      </c>
      <c r="F183" s="52">
        <v>1</v>
      </c>
      <c r="G183" s="52">
        <v>1</v>
      </c>
      <c r="H183" s="52">
        <v>1</v>
      </c>
      <c r="I183" s="52">
        <v>1</v>
      </c>
      <c r="J183" s="52">
        <v>1</v>
      </c>
      <c r="K183" s="52">
        <v>1</v>
      </c>
      <c r="L183" s="52">
        <v>1</v>
      </c>
      <c r="M183" s="52">
        <v>1</v>
      </c>
      <c r="N183" s="52">
        <v>1</v>
      </c>
      <c r="O183" s="52">
        <v>1</v>
      </c>
      <c r="P183" s="52">
        <v>1</v>
      </c>
      <c r="Q183" s="52">
        <v>1</v>
      </c>
      <c r="R183" s="52">
        <v>1</v>
      </c>
      <c r="S183" s="52">
        <v>1</v>
      </c>
      <c r="T183" s="52">
        <v>1</v>
      </c>
      <c r="U183" s="52">
        <v>1</v>
      </c>
      <c r="V183" s="52">
        <v>1</v>
      </c>
      <c r="W183" s="52">
        <v>1</v>
      </c>
      <c r="X183" s="52">
        <v>1</v>
      </c>
      <c r="Y183" s="52">
        <v>1</v>
      </c>
      <c r="Z183" s="52">
        <v>1</v>
      </c>
      <c r="AA183" s="52">
        <v>1</v>
      </c>
      <c r="AB183" s="52">
        <v>1</v>
      </c>
      <c r="AC183" s="52">
        <v>1</v>
      </c>
      <c r="AD183" s="52">
        <v>1</v>
      </c>
      <c r="AE183" s="52">
        <v>1</v>
      </c>
      <c r="AF183" s="52">
        <v>1</v>
      </c>
      <c r="AG183" s="52">
        <v>1</v>
      </c>
      <c r="AH183" s="52">
        <v>1</v>
      </c>
      <c r="AI183" s="52">
        <v>1</v>
      </c>
      <c r="AJ183" s="52">
        <v>1</v>
      </c>
      <c r="AK183" s="52">
        <v>1</v>
      </c>
      <c r="AL183" s="50">
        <v>1</v>
      </c>
      <c r="AM183" s="50">
        <v>1</v>
      </c>
      <c r="AN183" s="50">
        <v>1</v>
      </c>
      <c r="AO183" s="50">
        <v>1</v>
      </c>
      <c r="AP183" s="50">
        <v>1</v>
      </c>
      <c r="AQ183" s="50">
        <v>1</v>
      </c>
      <c r="AR183" s="50">
        <v>1</v>
      </c>
      <c r="AS183" s="50">
        <v>1</v>
      </c>
      <c r="AT183" s="50">
        <v>1</v>
      </c>
      <c r="AU183" s="50">
        <v>1</v>
      </c>
      <c r="AV183" s="50">
        <v>1</v>
      </c>
      <c r="AW183" s="50">
        <v>1</v>
      </c>
      <c r="AX183" s="50">
        <v>1</v>
      </c>
      <c r="AY183" s="50">
        <v>1</v>
      </c>
      <c r="AZ183" s="50">
        <v>1</v>
      </c>
      <c r="BA183" s="50">
        <v>1</v>
      </c>
      <c r="BB183" s="50">
        <v>1</v>
      </c>
      <c r="BC183" s="50">
        <v>1</v>
      </c>
    </row>
    <row r="184" spans="1:55" customFormat="1" ht="15" x14ac:dyDescent="0.25">
      <c r="A184" s="14" t="s">
        <v>283</v>
      </c>
      <c r="B184" s="4"/>
      <c r="C184" s="22" t="s">
        <v>27</v>
      </c>
      <c r="D184" s="22"/>
      <c r="E184" s="46">
        <v>1</v>
      </c>
      <c r="F184" s="46">
        <v>1</v>
      </c>
      <c r="G184" s="46">
        <v>1</v>
      </c>
      <c r="H184" s="46">
        <v>1</v>
      </c>
      <c r="I184" s="46">
        <v>1</v>
      </c>
      <c r="J184" s="46">
        <v>1</v>
      </c>
      <c r="K184" s="46">
        <v>1</v>
      </c>
      <c r="L184" s="46">
        <v>1</v>
      </c>
      <c r="M184" s="46">
        <v>1</v>
      </c>
      <c r="N184" s="46">
        <v>1</v>
      </c>
      <c r="O184" s="46">
        <v>1</v>
      </c>
      <c r="P184" s="46">
        <v>1</v>
      </c>
      <c r="Q184" s="46">
        <v>1</v>
      </c>
      <c r="R184" s="46">
        <v>1</v>
      </c>
      <c r="S184" s="46">
        <v>1</v>
      </c>
      <c r="T184" s="46">
        <v>1</v>
      </c>
      <c r="U184" s="46">
        <v>1</v>
      </c>
      <c r="V184" s="46">
        <v>1</v>
      </c>
      <c r="W184" s="46">
        <v>1</v>
      </c>
      <c r="X184" s="46">
        <v>1</v>
      </c>
      <c r="Y184" s="46">
        <v>1</v>
      </c>
      <c r="Z184" s="46">
        <v>1</v>
      </c>
      <c r="AA184" s="46">
        <v>1</v>
      </c>
      <c r="AB184" s="46">
        <v>1</v>
      </c>
      <c r="AC184" s="46">
        <v>1</v>
      </c>
      <c r="AD184" s="46">
        <v>1</v>
      </c>
      <c r="AE184" s="46">
        <v>1</v>
      </c>
      <c r="AF184" s="46">
        <v>1</v>
      </c>
      <c r="AG184" s="46">
        <v>1</v>
      </c>
      <c r="AH184" s="46">
        <v>1</v>
      </c>
      <c r="AI184" s="46">
        <v>1</v>
      </c>
      <c r="AJ184" s="46">
        <v>1</v>
      </c>
      <c r="AK184" s="46">
        <v>1</v>
      </c>
      <c r="AL184" s="50">
        <v>1</v>
      </c>
      <c r="AM184" s="50">
        <v>1</v>
      </c>
      <c r="AN184" s="50">
        <v>1</v>
      </c>
      <c r="AO184" s="50">
        <v>1</v>
      </c>
      <c r="AP184" s="50">
        <v>1</v>
      </c>
      <c r="AQ184" s="50">
        <v>1</v>
      </c>
      <c r="AR184" s="50">
        <v>1</v>
      </c>
      <c r="AS184" s="50">
        <v>1</v>
      </c>
      <c r="AT184" s="50">
        <v>1</v>
      </c>
      <c r="AU184" s="50">
        <v>1</v>
      </c>
      <c r="AV184" s="50">
        <v>1</v>
      </c>
      <c r="AW184" s="50">
        <v>1</v>
      </c>
      <c r="AX184" s="50">
        <v>1</v>
      </c>
      <c r="AY184" s="50">
        <v>1</v>
      </c>
      <c r="AZ184" s="50">
        <v>1</v>
      </c>
      <c r="BA184" s="50">
        <v>1</v>
      </c>
      <c r="BB184" s="50">
        <v>1</v>
      </c>
      <c r="BC184" s="50">
        <v>1</v>
      </c>
    </row>
    <row r="185" spans="1:55" customFormat="1" ht="15" x14ac:dyDescent="0.25">
      <c r="A185" s="14" t="s">
        <v>127</v>
      </c>
      <c r="B185" s="4" t="s">
        <v>278</v>
      </c>
      <c r="C185" s="22" t="s">
        <v>27</v>
      </c>
      <c r="D185" s="22"/>
      <c r="E185" s="46">
        <v>1</v>
      </c>
      <c r="F185" s="46">
        <v>1</v>
      </c>
      <c r="G185" s="46">
        <v>1</v>
      </c>
      <c r="H185" s="46">
        <v>1</v>
      </c>
      <c r="I185" s="46">
        <v>1</v>
      </c>
      <c r="J185" s="46">
        <v>1</v>
      </c>
      <c r="K185" s="46">
        <v>1</v>
      </c>
      <c r="L185" s="46">
        <v>1</v>
      </c>
      <c r="M185" s="46">
        <v>1</v>
      </c>
      <c r="N185" s="46">
        <v>1</v>
      </c>
      <c r="O185" s="46">
        <v>1</v>
      </c>
      <c r="P185" s="46">
        <v>1</v>
      </c>
      <c r="Q185" s="46">
        <v>1</v>
      </c>
      <c r="R185" s="46">
        <v>1</v>
      </c>
      <c r="S185" s="46">
        <v>1</v>
      </c>
      <c r="T185" s="46">
        <v>1</v>
      </c>
      <c r="U185" s="46">
        <v>1</v>
      </c>
      <c r="V185" s="46">
        <v>1</v>
      </c>
      <c r="W185" s="46">
        <v>1</v>
      </c>
      <c r="X185" s="46">
        <v>1</v>
      </c>
      <c r="Y185" s="46">
        <v>1</v>
      </c>
      <c r="Z185" s="46">
        <v>1</v>
      </c>
      <c r="AA185" s="46">
        <v>1</v>
      </c>
      <c r="AB185" s="46">
        <v>1</v>
      </c>
      <c r="AC185" s="46">
        <v>1</v>
      </c>
      <c r="AD185" s="46">
        <v>1</v>
      </c>
      <c r="AE185" s="46">
        <v>1</v>
      </c>
      <c r="AF185" s="46">
        <v>1</v>
      </c>
      <c r="AG185" s="46">
        <v>1</v>
      </c>
      <c r="AH185" s="46">
        <v>1</v>
      </c>
      <c r="AI185" s="46">
        <v>1</v>
      </c>
      <c r="AJ185" s="46">
        <v>1</v>
      </c>
      <c r="AK185" s="46">
        <v>1</v>
      </c>
      <c r="AL185" s="50">
        <v>1</v>
      </c>
      <c r="AM185" s="50">
        <v>1</v>
      </c>
      <c r="AN185" s="50">
        <v>1</v>
      </c>
      <c r="AO185" s="50">
        <v>1</v>
      </c>
      <c r="AP185" s="50">
        <v>1</v>
      </c>
      <c r="AQ185" s="50">
        <v>1</v>
      </c>
      <c r="AR185" s="50">
        <v>1</v>
      </c>
      <c r="AS185" s="50">
        <v>1</v>
      </c>
      <c r="AT185" s="50">
        <v>1</v>
      </c>
      <c r="AU185" s="50">
        <v>1</v>
      </c>
      <c r="AV185" s="50">
        <v>1</v>
      </c>
      <c r="AW185" s="50">
        <v>1</v>
      </c>
      <c r="AX185" s="50">
        <v>1</v>
      </c>
      <c r="AY185" s="50">
        <v>1</v>
      </c>
      <c r="AZ185" s="50">
        <v>1</v>
      </c>
      <c r="BA185" s="50">
        <v>1</v>
      </c>
      <c r="BB185" s="50">
        <v>1</v>
      </c>
      <c r="BC185" s="50">
        <v>1</v>
      </c>
    </row>
    <row r="186" spans="1:55" customFormat="1" ht="15" x14ac:dyDescent="0.25"/>
    <row r="187" spans="1:55" customFormat="1" ht="15" x14ac:dyDescent="0.25">
      <c r="A187" t="s">
        <v>128</v>
      </c>
      <c r="B187" s="42" t="s">
        <v>284</v>
      </c>
    </row>
    <row r="188" spans="1:55" customFormat="1" ht="15" x14ac:dyDescent="0.25">
      <c r="B188" s="42" t="s">
        <v>144</v>
      </c>
      <c r="D188" s="5"/>
    </row>
    <row r="189" spans="1:55" ht="15" x14ac:dyDescent="0.25">
      <c r="B189" t="s">
        <v>145</v>
      </c>
      <c r="D189" s="5"/>
    </row>
    <row r="190" spans="1:55" ht="15" x14ac:dyDescent="0.25">
      <c r="B190" t="s">
        <v>259</v>
      </c>
      <c r="D190" s="5"/>
    </row>
    <row r="191" spans="1:55" x14ac:dyDescent="0.2">
      <c r="B191" s="90" t="s">
        <v>285</v>
      </c>
    </row>
    <row r="192" spans="1:55" ht="15" x14ac:dyDescent="0.25">
      <c r="A192" t="s">
        <v>146</v>
      </c>
      <c r="B192" t="s">
        <v>130</v>
      </c>
      <c r="D192" s="5"/>
    </row>
    <row r="193" spans="2:4" ht="15" x14ac:dyDescent="0.25">
      <c r="B193" t="s">
        <v>190</v>
      </c>
      <c r="D193" s="5"/>
    </row>
    <row r="194" spans="2:4" ht="15" x14ac:dyDescent="0.25">
      <c r="B194" t="s">
        <v>191</v>
      </c>
    </row>
    <row r="195" spans="2:4" x14ac:dyDescent="0.2">
      <c r="B195" s="9" t="s">
        <v>287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52"/>
  <sheetViews>
    <sheetView workbookViewId="0">
      <selection activeCell="AJ24" sqref="AJ24"/>
    </sheetView>
  </sheetViews>
  <sheetFormatPr defaultColWidth="9.140625" defaultRowHeight="15" x14ac:dyDescent="0.25"/>
  <cols>
    <col min="1" max="1" width="25.42578125" customWidth="1"/>
    <col min="2" max="2" width="8.85546875"/>
    <col min="3" max="3" width="10" hidden="1" customWidth="1"/>
    <col min="4" max="4" width="9.5703125" hidden="1" customWidth="1"/>
    <col min="5" max="6" width="10" hidden="1" customWidth="1"/>
    <col min="7" max="7" width="8.85546875"/>
    <col min="8" max="8" width="10" hidden="1" customWidth="1"/>
    <col min="9" max="9" width="10.140625" hidden="1" customWidth="1"/>
    <col min="10" max="10" width="10.5703125" hidden="1" customWidth="1"/>
    <col min="11" max="11" width="11" hidden="1" customWidth="1"/>
    <col min="12" max="12" width="8.85546875"/>
    <col min="13" max="13" width="10.140625" hidden="1" customWidth="1"/>
    <col min="14" max="14" width="10.42578125" hidden="1" customWidth="1"/>
    <col min="15" max="15" width="10.5703125" hidden="1" customWidth="1"/>
    <col min="16" max="16" width="10.42578125" hidden="1" customWidth="1"/>
    <col min="17" max="17" width="8.85546875"/>
    <col min="18" max="18" width="10.5703125" hidden="1" customWidth="1"/>
    <col min="19" max="19" width="10.42578125" hidden="1" customWidth="1"/>
    <col min="20" max="20" width="10.5703125" hidden="1" customWidth="1"/>
    <col min="21" max="21" width="10.140625" hidden="1" customWidth="1"/>
    <col min="22" max="22" width="8.85546875"/>
    <col min="23" max="23" width="7.5703125" hidden="1" customWidth="1"/>
    <col min="24" max="24" width="8.5703125" hidden="1" customWidth="1"/>
    <col min="25" max="25" width="8.85546875" hidden="1" customWidth="1"/>
    <col min="26" max="26" width="8.5703125" hidden="1" customWidth="1"/>
    <col min="27" max="27" width="8.85546875"/>
    <col min="28" max="31" width="0" hidden="1" customWidth="1"/>
    <col min="32" max="47" width="8.85546875" customWidth="1"/>
  </cols>
  <sheetData>
    <row r="1" spans="1:52" ht="18.75" x14ac:dyDescent="0.3">
      <c r="A1" s="11" t="s">
        <v>151</v>
      </c>
    </row>
    <row r="2" spans="1:52" ht="16.5" x14ac:dyDescent="0.3">
      <c r="A2" s="12" t="s">
        <v>313</v>
      </c>
    </row>
    <row r="3" spans="1:52" ht="16.5" x14ac:dyDescent="0.3">
      <c r="A3" s="12"/>
    </row>
    <row r="4" spans="1:52" ht="16.5" x14ac:dyDescent="0.3">
      <c r="A4" s="12" t="s">
        <v>224</v>
      </c>
    </row>
    <row r="6" spans="1:52" s="3" customFormat="1" x14ac:dyDescent="0.25">
      <c r="A6" s="2" t="s">
        <v>12</v>
      </c>
      <c r="B6" s="13">
        <v>1990</v>
      </c>
      <c r="C6" s="13">
        <v>1991</v>
      </c>
      <c r="D6" s="13">
        <v>1992</v>
      </c>
      <c r="E6" s="13">
        <v>1993</v>
      </c>
      <c r="F6" s="13">
        <v>1994</v>
      </c>
      <c r="G6" s="13">
        <v>1995</v>
      </c>
      <c r="H6" s="13">
        <v>1996</v>
      </c>
      <c r="I6" s="13">
        <v>1997</v>
      </c>
      <c r="J6" s="13">
        <v>1998</v>
      </c>
      <c r="K6" s="13">
        <v>1999</v>
      </c>
      <c r="L6" s="13">
        <v>2000</v>
      </c>
      <c r="M6" s="13">
        <v>2001</v>
      </c>
      <c r="N6" s="13">
        <v>2002</v>
      </c>
      <c r="O6" s="13">
        <v>2003</v>
      </c>
      <c r="P6" s="13">
        <v>2004</v>
      </c>
      <c r="Q6" s="13">
        <v>2005</v>
      </c>
      <c r="R6" s="13">
        <v>2006</v>
      </c>
      <c r="S6" s="13">
        <v>2007</v>
      </c>
      <c r="T6" s="13">
        <v>2008</v>
      </c>
      <c r="U6" s="13">
        <v>2009</v>
      </c>
      <c r="V6" s="13">
        <v>2010</v>
      </c>
      <c r="W6" s="13">
        <v>2011</v>
      </c>
      <c r="X6" s="13">
        <v>2012</v>
      </c>
      <c r="Y6" s="13">
        <v>2013</v>
      </c>
      <c r="Z6" s="13">
        <v>2014</v>
      </c>
      <c r="AA6" s="13">
        <v>2015</v>
      </c>
      <c r="AB6" s="13">
        <v>2016</v>
      </c>
      <c r="AC6" s="13">
        <v>2017</v>
      </c>
      <c r="AD6" s="13">
        <v>2018</v>
      </c>
      <c r="AE6" s="13">
        <v>2019</v>
      </c>
      <c r="AF6" s="13">
        <v>2020</v>
      </c>
      <c r="AG6" s="13">
        <v>2021</v>
      </c>
      <c r="AH6" s="13">
        <v>2022</v>
      </c>
      <c r="AI6" s="2">
        <v>2023</v>
      </c>
      <c r="AJ6" s="2">
        <v>2024</v>
      </c>
      <c r="AK6" s="2">
        <v>2025</v>
      </c>
      <c r="AL6" s="2">
        <v>2026</v>
      </c>
      <c r="AM6" s="2">
        <v>2027</v>
      </c>
      <c r="AN6" s="2">
        <v>2028</v>
      </c>
      <c r="AO6" s="2">
        <v>2029</v>
      </c>
      <c r="AP6" s="2">
        <v>2030</v>
      </c>
      <c r="AQ6" s="2">
        <v>2031</v>
      </c>
      <c r="AR6" s="2">
        <v>2032</v>
      </c>
      <c r="AS6" s="2">
        <v>2033</v>
      </c>
      <c r="AT6" s="2">
        <v>2034</v>
      </c>
      <c r="AU6" s="2">
        <v>2035</v>
      </c>
      <c r="AV6" s="2">
        <v>2036</v>
      </c>
      <c r="AW6" s="2">
        <v>2037</v>
      </c>
      <c r="AX6" s="2">
        <v>2038</v>
      </c>
      <c r="AY6" s="2">
        <v>2039</v>
      </c>
      <c r="AZ6" s="2">
        <v>2040</v>
      </c>
    </row>
    <row r="7" spans="1:52" x14ac:dyDescent="0.25">
      <c r="A7" s="33" t="s">
        <v>121</v>
      </c>
      <c r="B7" s="48">
        <v>96.196799999999996</v>
      </c>
      <c r="C7" s="48">
        <v>96.184700000000007</v>
      </c>
      <c r="D7" s="48">
        <v>92.920299999999997</v>
      </c>
      <c r="E7" s="48">
        <v>94.580799999999996</v>
      </c>
      <c r="F7" s="48">
        <v>93.737399999999994</v>
      </c>
      <c r="G7" s="48">
        <v>93.409099999999995</v>
      </c>
      <c r="H7" s="48">
        <v>93.217299999999994</v>
      </c>
      <c r="I7" s="48">
        <v>88.450100000000006</v>
      </c>
      <c r="J7" s="48">
        <v>88.869900000000001</v>
      </c>
      <c r="K7" s="48">
        <v>84.2654</v>
      </c>
      <c r="L7" s="48">
        <v>82.518900000000002</v>
      </c>
      <c r="M7" s="48">
        <v>82.581299999999999</v>
      </c>
      <c r="N7" s="48">
        <v>82.021900000000002</v>
      </c>
      <c r="O7" s="48">
        <v>81.989800000000002</v>
      </c>
      <c r="P7" s="48">
        <v>78.813100000000006</v>
      </c>
      <c r="Q7" s="48">
        <v>80.116100000000003</v>
      </c>
      <c r="R7" s="48">
        <v>78.800899999999999</v>
      </c>
      <c r="S7" s="48">
        <v>78.735500000000002</v>
      </c>
      <c r="T7" s="48">
        <v>80.528800000000004</v>
      </c>
      <c r="U7" s="48">
        <v>83.195999999999998</v>
      </c>
      <c r="V7" s="48">
        <v>83.880300000000005</v>
      </c>
      <c r="W7" s="48">
        <v>82.512600000000006</v>
      </c>
      <c r="X7" s="48">
        <v>86.128799999999998</v>
      </c>
      <c r="Y7" s="48">
        <v>86.0745</v>
      </c>
      <c r="Z7" s="48">
        <v>86.507800000000003</v>
      </c>
      <c r="AA7" s="48">
        <v>86.591899999999995</v>
      </c>
      <c r="AB7" s="48">
        <v>89.161900000000003</v>
      </c>
      <c r="AC7" s="48">
        <v>90.734499999999997</v>
      </c>
      <c r="AD7" s="48">
        <v>91.499499999999998</v>
      </c>
      <c r="AE7" s="48">
        <v>91.112099999999998</v>
      </c>
      <c r="AF7" s="48">
        <v>89.269300000000001</v>
      </c>
      <c r="AG7" s="48">
        <v>91.337999999999994</v>
      </c>
      <c r="AH7" s="48">
        <v>89.697599999999994</v>
      </c>
      <c r="AI7" s="49">
        <v>76.964500000000001</v>
      </c>
      <c r="AJ7" s="49">
        <v>77.677599999999998</v>
      </c>
      <c r="AK7" s="49">
        <v>71.788300000000007</v>
      </c>
      <c r="AL7" s="49">
        <v>70.8643</v>
      </c>
      <c r="AM7" s="49">
        <v>69.931700000000006</v>
      </c>
      <c r="AN7" s="49">
        <v>69.059200000000004</v>
      </c>
      <c r="AO7" s="49">
        <v>68.55</v>
      </c>
      <c r="AP7" s="49">
        <v>68.2012</v>
      </c>
      <c r="AQ7" s="49">
        <v>68.023700000000005</v>
      </c>
      <c r="AR7" s="49">
        <v>67.931299999999993</v>
      </c>
      <c r="AS7" s="49">
        <v>67.911600000000007</v>
      </c>
      <c r="AT7" s="49">
        <v>67.725099999999998</v>
      </c>
      <c r="AU7" s="49">
        <v>67.442599999999999</v>
      </c>
      <c r="AV7" s="49">
        <v>67.093900000000005</v>
      </c>
      <c r="AW7" s="49">
        <v>66.837000000000003</v>
      </c>
      <c r="AX7" s="49">
        <v>66.438199999999995</v>
      </c>
      <c r="AY7" s="49">
        <v>66.203400000000002</v>
      </c>
      <c r="AZ7" s="49">
        <v>65.859200000000001</v>
      </c>
    </row>
    <row r="8" spans="1:52" x14ac:dyDescent="0.25">
      <c r="A8" s="33" t="s">
        <v>288</v>
      </c>
      <c r="B8" s="48">
        <v>0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9">
        <v>12.616</v>
      </c>
      <c r="AJ8" s="49">
        <v>12.7919</v>
      </c>
      <c r="AK8" s="49">
        <v>13.206300000000001</v>
      </c>
      <c r="AL8" s="49">
        <v>13.8939</v>
      </c>
      <c r="AM8" s="49">
        <v>14.6393</v>
      </c>
      <c r="AN8" s="49">
        <v>15.238799999999999</v>
      </c>
      <c r="AO8" s="49">
        <v>15.561299999999999</v>
      </c>
      <c r="AP8" s="49">
        <v>15.652900000000001</v>
      </c>
      <c r="AQ8" s="49">
        <v>15.5419</v>
      </c>
      <c r="AR8" s="49">
        <v>15.361000000000001</v>
      </c>
      <c r="AS8" s="49">
        <v>15.180400000000001</v>
      </c>
      <c r="AT8" s="49">
        <v>15.0953</v>
      </c>
      <c r="AU8" s="49">
        <v>15.093299999999999</v>
      </c>
      <c r="AV8" s="49">
        <v>15.2004</v>
      </c>
      <c r="AW8" s="49">
        <v>15.3422</v>
      </c>
      <c r="AX8" s="49">
        <v>15.5259</v>
      </c>
      <c r="AY8" s="49">
        <v>15.682700000000001</v>
      </c>
      <c r="AZ8" s="49">
        <v>15.836499999999999</v>
      </c>
    </row>
    <row r="9" spans="1:52" x14ac:dyDescent="0.25">
      <c r="A9" s="33" t="s">
        <v>36</v>
      </c>
      <c r="B9" s="48">
        <v>47.751800000000003</v>
      </c>
      <c r="C9" s="48">
        <v>48.481499999999997</v>
      </c>
      <c r="D9" s="48">
        <v>49.160400000000003</v>
      </c>
      <c r="E9" s="48">
        <v>49.201099999999997</v>
      </c>
      <c r="F9" s="48">
        <v>46.991</v>
      </c>
      <c r="G9" s="48">
        <v>47.193399999999997</v>
      </c>
      <c r="H9" s="48">
        <v>46.993499999999997</v>
      </c>
      <c r="I9" s="48">
        <v>45.841200000000001</v>
      </c>
      <c r="J9" s="48">
        <v>44.6252</v>
      </c>
      <c r="K9" s="48">
        <v>43.328800000000001</v>
      </c>
      <c r="L9" s="48">
        <v>42.874400000000001</v>
      </c>
      <c r="M9" s="48">
        <v>44.448900000000002</v>
      </c>
      <c r="N9" s="48">
        <v>42.372399999999999</v>
      </c>
      <c r="O9" s="48">
        <v>40.498100000000001</v>
      </c>
      <c r="P9" s="48">
        <v>38.771900000000002</v>
      </c>
      <c r="Q9" s="48">
        <v>37.300400000000003</v>
      </c>
      <c r="R9" s="48">
        <v>38.4193</v>
      </c>
      <c r="S9" s="48">
        <v>41.1601</v>
      </c>
      <c r="T9" s="48">
        <v>41.557699999999997</v>
      </c>
      <c r="U9" s="48">
        <v>39.722499999999997</v>
      </c>
      <c r="V9" s="48">
        <v>40.540799999999997</v>
      </c>
      <c r="W9" s="48">
        <v>40.853000000000002</v>
      </c>
      <c r="X9" s="48">
        <v>41.433799999999998</v>
      </c>
      <c r="Y9" s="48">
        <v>42.716999999999999</v>
      </c>
      <c r="Z9" s="48">
        <v>42.140599999999999</v>
      </c>
      <c r="AA9" s="48">
        <v>41.088999999999999</v>
      </c>
      <c r="AB9" s="48">
        <v>40.702399999999997</v>
      </c>
      <c r="AC9" s="48">
        <v>39.808799999999998</v>
      </c>
      <c r="AD9" s="48">
        <v>39.275199999999998</v>
      </c>
      <c r="AE9" s="48">
        <v>38.353700000000003</v>
      </c>
      <c r="AF9" s="48">
        <v>38.534799999999997</v>
      </c>
      <c r="AG9" s="48">
        <v>38.165199999999999</v>
      </c>
      <c r="AH9" s="48">
        <v>37.480699999999999</v>
      </c>
      <c r="AI9" s="49">
        <v>37.0137</v>
      </c>
      <c r="AJ9" s="49">
        <v>36.744799999999998</v>
      </c>
      <c r="AK9" s="49">
        <v>36.506100000000004</v>
      </c>
      <c r="AL9" s="49">
        <v>36.251600000000003</v>
      </c>
      <c r="AM9" s="49">
        <v>35.9925</v>
      </c>
      <c r="AN9" s="49">
        <v>35.737400000000001</v>
      </c>
      <c r="AO9" s="49">
        <v>35.487499999999997</v>
      </c>
      <c r="AP9" s="49">
        <v>35.238999999999997</v>
      </c>
      <c r="AQ9" s="49">
        <v>35.025700000000001</v>
      </c>
      <c r="AR9" s="49">
        <v>34.809899999999999</v>
      </c>
      <c r="AS9" s="49">
        <v>34.584200000000003</v>
      </c>
      <c r="AT9" s="49">
        <v>34.357199999999999</v>
      </c>
      <c r="AU9" s="49">
        <v>34.130899999999997</v>
      </c>
      <c r="AV9" s="49">
        <v>33.905200000000001</v>
      </c>
      <c r="AW9" s="49">
        <v>33.680799999999998</v>
      </c>
      <c r="AX9" s="49">
        <v>33.455800000000004</v>
      </c>
      <c r="AY9" s="49">
        <v>33.231400000000001</v>
      </c>
      <c r="AZ9" s="49">
        <v>33.006300000000003</v>
      </c>
    </row>
    <row r="10" spans="1:52" x14ac:dyDescent="0.25">
      <c r="A10" s="33" t="s">
        <v>251</v>
      </c>
      <c r="B10" s="48">
        <v>1.5789</v>
      </c>
      <c r="C10" s="48">
        <v>1.8292999999999999</v>
      </c>
      <c r="D10" s="48">
        <v>1.7593000000000001</v>
      </c>
      <c r="E10" s="48">
        <v>1.5161</v>
      </c>
      <c r="F10" s="48">
        <v>1.3736999999999999</v>
      </c>
      <c r="G10" s="48">
        <v>1.3862000000000001</v>
      </c>
      <c r="H10" s="48">
        <v>1.6154999999999999</v>
      </c>
      <c r="I10" s="48">
        <v>1.6477999999999999</v>
      </c>
      <c r="J10" s="48">
        <v>1.7335</v>
      </c>
      <c r="K10" s="48">
        <v>1.8157000000000001</v>
      </c>
      <c r="L10" s="48">
        <v>1.9177</v>
      </c>
      <c r="M10" s="48">
        <v>2.0371999999999999</v>
      </c>
      <c r="N10" s="48">
        <v>2.0173999999999999</v>
      </c>
      <c r="O10" s="48">
        <v>2.0785</v>
      </c>
      <c r="P10" s="48">
        <v>2.1333000000000002</v>
      </c>
      <c r="Q10" s="48">
        <v>2.1688000000000001</v>
      </c>
      <c r="R10" s="48">
        <v>2.1941000000000002</v>
      </c>
      <c r="S10" s="48">
        <v>2.1261999999999999</v>
      </c>
      <c r="T10" s="48">
        <v>2.0179999999999998</v>
      </c>
      <c r="U10" s="48">
        <v>1.9842</v>
      </c>
      <c r="V10" s="48">
        <v>1.9066000000000001</v>
      </c>
      <c r="W10" s="48">
        <v>1.6065</v>
      </c>
      <c r="X10" s="48">
        <v>1.5516000000000001</v>
      </c>
      <c r="Y10" s="48">
        <v>1.5185</v>
      </c>
      <c r="Z10" s="48">
        <v>1.5106999999999999</v>
      </c>
      <c r="AA10" s="48">
        <v>1.4444999999999999</v>
      </c>
      <c r="AB10" s="48">
        <v>1.4244000000000001</v>
      </c>
      <c r="AC10" s="48">
        <v>1.4043000000000001</v>
      </c>
      <c r="AD10" s="48">
        <v>1.4079999999999999</v>
      </c>
      <c r="AE10" s="48">
        <v>1.5083</v>
      </c>
      <c r="AF10" s="48">
        <v>1.3748</v>
      </c>
      <c r="AG10" s="48">
        <v>1.3456999999999999</v>
      </c>
      <c r="AH10" s="48">
        <v>1.3062</v>
      </c>
      <c r="AI10" s="49">
        <v>1.3062</v>
      </c>
      <c r="AJ10" s="49">
        <v>1.3062</v>
      </c>
      <c r="AK10" s="49">
        <v>1.3062</v>
      </c>
      <c r="AL10" s="49">
        <v>1.3062</v>
      </c>
      <c r="AM10" s="49">
        <v>1.3062</v>
      </c>
      <c r="AN10" s="49">
        <v>1.3062</v>
      </c>
      <c r="AO10" s="49">
        <v>1.3062</v>
      </c>
      <c r="AP10" s="49">
        <v>1.3062</v>
      </c>
      <c r="AQ10" s="49">
        <v>1.3062</v>
      </c>
      <c r="AR10" s="49">
        <v>1.3062</v>
      </c>
      <c r="AS10" s="49">
        <v>1.3062</v>
      </c>
      <c r="AT10" s="49">
        <v>1.3062</v>
      </c>
      <c r="AU10" s="49">
        <v>1.3062</v>
      </c>
      <c r="AV10" s="49">
        <v>1.3062</v>
      </c>
      <c r="AW10" s="49">
        <v>1.3062</v>
      </c>
      <c r="AX10" s="49">
        <v>1.3062</v>
      </c>
      <c r="AY10" s="49">
        <v>1.3062</v>
      </c>
      <c r="AZ10" s="49">
        <v>1.3062</v>
      </c>
    </row>
    <row r="11" spans="1:52" x14ac:dyDescent="0.25">
      <c r="A11" s="33" t="s">
        <v>2</v>
      </c>
      <c r="B11" s="48">
        <v>2.2157</v>
      </c>
      <c r="C11" s="48">
        <v>2.2749000000000001</v>
      </c>
      <c r="D11" s="48">
        <v>2.4546000000000001</v>
      </c>
      <c r="E11" s="48">
        <v>2.5518999999999998</v>
      </c>
      <c r="F11" s="48">
        <v>2.4306999999999999</v>
      </c>
      <c r="G11" s="48">
        <v>2.4883999999999999</v>
      </c>
      <c r="H11" s="48">
        <v>2.4765000000000001</v>
      </c>
      <c r="I11" s="48">
        <v>2.6193</v>
      </c>
      <c r="J11" s="48">
        <v>2.7593999999999999</v>
      </c>
      <c r="K11" s="48">
        <v>2.6798000000000002</v>
      </c>
      <c r="L11" s="48">
        <v>2.7370999999999999</v>
      </c>
      <c r="M11" s="48">
        <v>2.9382000000000001</v>
      </c>
      <c r="N11" s="48">
        <v>2.9567999999999999</v>
      </c>
      <c r="O11" s="48">
        <v>3.1318999999999999</v>
      </c>
      <c r="P11" s="48">
        <v>3.1419999999999999</v>
      </c>
      <c r="Q11" s="48">
        <v>3.1484999999999999</v>
      </c>
      <c r="R11" s="48">
        <v>3.125</v>
      </c>
      <c r="S11" s="48">
        <v>3.2265999999999999</v>
      </c>
      <c r="T11" s="48">
        <v>2.9641999999999999</v>
      </c>
      <c r="U11" s="48">
        <v>3.0779000000000001</v>
      </c>
      <c r="V11" s="48">
        <v>3.2008999999999999</v>
      </c>
      <c r="W11" s="48">
        <v>3.0756000000000001</v>
      </c>
      <c r="X11" s="48">
        <v>2.9344999999999999</v>
      </c>
      <c r="Y11" s="48">
        <v>3.0384000000000002</v>
      </c>
      <c r="Z11" s="48">
        <v>2.9472999999999998</v>
      </c>
      <c r="AA11" s="48">
        <v>2.9439000000000002</v>
      </c>
      <c r="AB11" s="48">
        <v>2.8191000000000002</v>
      </c>
      <c r="AC11" s="48">
        <v>2.8365999999999998</v>
      </c>
      <c r="AD11" s="48">
        <v>2.9011</v>
      </c>
      <c r="AE11" s="48">
        <v>2.8197999999999999</v>
      </c>
      <c r="AF11" s="48">
        <v>2.9847999999999999</v>
      </c>
      <c r="AG11" s="48">
        <v>2.9672000000000001</v>
      </c>
      <c r="AH11" s="48">
        <v>2.7846000000000002</v>
      </c>
      <c r="AI11" s="49">
        <v>2.5817999999999999</v>
      </c>
      <c r="AJ11" s="49">
        <v>2.6092</v>
      </c>
      <c r="AK11" s="49">
        <v>2.5916000000000001</v>
      </c>
      <c r="AL11" s="49">
        <v>2.5773999999999999</v>
      </c>
      <c r="AM11" s="49">
        <v>2.5670000000000002</v>
      </c>
      <c r="AN11" s="49">
        <v>2.5512000000000001</v>
      </c>
      <c r="AO11" s="49">
        <v>2.5335000000000001</v>
      </c>
      <c r="AP11" s="49">
        <v>2.5165000000000002</v>
      </c>
      <c r="AQ11" s="49">
        <v>2.4996999999999998</v>
      </c>
      <c r="AR11" s="49">
        <v>2.4822000000000002</v>
      </c>
      <c r="AS11" s="49">
        <v>2.4634999999999998</v>
      </c>
      <c r="AT11" s="49">
        <v>2.4437000000000002</v>
      </c>
      <c r="AU11" s="49">
        <v>2.4232</v>
      </c>
      <c r="AV11" s="49">
        <v>2.4026000000000001</v>
      </c>
      <c r="AW11" s="49">
        <v>2.3815</v>
      </c>
      <c r="AX11" s="49">
        <v>2.3601000000000001</v>
      </c>
      <c r="AY11" s="49">
        <v>2.3380000000000001</v>
      </c>
      <c r="AZ11" s="49">
        <v>2.3155999999999999</v>
      </c>
    </row>
    <row r="12" spans="1:52" x14ac:dyDescent="0.25">
      <c r="A12" s="33" t="s">
        <v>3</v>
      </c>
      <c r="B12" s="48">
        <v>1.1109</v>
      </c>
      <c r="C12" s="48">
        <v>1.2329000000000001</v>
      </c>
      <c r="D12" s="48">
        <v>1.3955</v>
      </c>
      <c r="E12" s="48">
        <v>1.5996999999999999</v>
      </c>
      <c r="F12" s="48">
        <v>1.6815</v>
      </c>
      <c r="G12" s="48">
        <v>1.6678999999999999</v>
      </c>
      <c r="H12" s="48">
        <v>1.6877</v>
      </c>
      <c r="I12" s="48">
        <v>1.7579</v>
      </c>
      <c r="J12" s="48">
        <v>2.0081000000000002</v>
      </c>
      <c r="K12" s="48">
        <v>2.008</v>
      </c>
      <c r="L12" s="48">
        <v>1.9796</v>
      </c>
      <c r="M12" s="48">
        <v>2.0697999999999999</v>
      </c>
      <c r="N12" s="48">
        <v>2.16</v>
      </c>
      <c r="O12" s="48">
        <v>2.0747</v>
      </c>
      <c r="P12" s="48">
        <v>2.2223000000000002</v>
      </c>
      <c r="Q12" s="48">
        <v>2.2574000000000001</v>
      </c>
      <c r="R12" s="48">
        <v>2.3672</v>
      </c>
      <c r="S12" s="48">
        <v>2.4365999999999999</v>
      </c>
      <c r="T12" s="48">
        <v>2.5510999999999999</v>
      </c>
      <c r="U12" s="48">
        <v>2.4279000000000002</v>
      </c>
      <c r="V12" s="48">
        <v>2.4874999999999998</v>
      </c>
      <c r="W12" s="48">
        <v>2.5724</v>
      </c>
      <c r="X12" s="48">
        <v>2.5514999999999999</v>
      </c>
      <c r="Y12" s="48">
        <v>2.3929</v>
      </c>
      <c r="Z12" s="48">
        <v>2.5045000000000002</v>
      </c>
      <c r="AA12" s="48">
        <v>2.5888</v>
      </c>
      <c r="AB12" s="48">
        <v>2.6558999999999999</v>
      </c>
      <c r="AC12" s="48">
        <v>2.63</v>
      </c>
      <c r="AD12" s="48">
        <v>2.7010999999999998</v>
      </c>
      <c r="AE12" s="48">
        <v>2.6259000000000001</v>
      </c>
      <c r="AF12" s="48">
        <v>2.661</v>
      </c>
      <c r="AG12" s="48">
        <v>2.6404999999999998</v>
      </c>
      <c r="AH12" s="48">
        <v>2.5013000000000001</v>
      </c>
      <c r="AI12" s="49">
        <v>2.3041999999999998</v>
      </c>
      <c r="AJ12" s="49">
        <v>2.3491</v>
      </c>
      <c r="AK12" s="49">
        <v>2.395</v>
      </c>
      <c r="AL12" s="49">
        <v>2.3906000000000001</v>
      </c>
      <c r="AM12" s="49">
        <v>2.3845999999999998</v>
      </c>
      <c r="AN12" s="49">
        <v>2.3791000000000002</v>
      </c>
      <c r="AO12" s="49">
        <v>2.3694999999999999</v>
      </c>
      <c r="AP12" s="49">
        <v>2.3586</v>
      </c>
      <c r="AQ12" s="49">
        <v>2.3479000000000001</v>
      </c>
      <c r="AR12" s="49">
        <v>2.3369</v>
      </c>
      <c r="AS12" s="49">
        <v>2.3250000000000002</v>
      </c>
      <c r="AT12" s="49">
        <v>2.3117999999999999</v>
      </c>
      <c r="AU12" s="49">
        <v>2.2865000000000002</v>
      </c>
      <c r="AV12" s="49">
        <v>2.266</v>
      </c>
      <c r="AW12" s="49">
        <v>2.2450999999999999</v>
      </c>
      <c r="AX12" s="49">
        <v>2.2235</v>
      </c>
      <c r="AY12" s="49">
        <v>2.2012999999999998</v>
      </c>
      <c r="AZ12" s="49">
        <v>2.1892999999999998</v>
      </c>
    </row>
    <row r="13" spans="1:52" x14ac:dyDescent="0.25">
      <c r="A13" s="33" t="s">
        <v>4</v>
      </c>
      <c r="B13" s="48">
        <v>7.0147000000000004</v>
      </c>
      <c r="C13" s="48">
        <v>7.2454999999999998</v>
      </c>
      <c r="D13" s="48">
        <v>7.6898999999999997</v>
      </c>
      <c r="E13" s="48">
        <v>8.3374000000000006</v>
      </c>
      <c r="F13" s="48">
        <v>8.0161999999999995</v>
      </c>
      <c r="G13" s="48">
        <v>7.9012000000000002</v>
      </c>
      <c r="H13" s="48">
        <v>7.9420999999999999</v>
      </c>
      <c r="I13" s="48">
        <v>8.1585000000000001</v>
      </c>
      <c r="J13" s="48">
        <v>8.5958000000000006</v>
      </c>
      <c r="K13" s="48">
        <v>8.5863999999999994</v>
      </c>
      <c r="L13" s="48">
        <v>8.4626999999999999</v>
      </c>
      <c r="M13" s="48">
        <v>9.1471999999999998</v>
      </c>
      <c r="N13" s="48">
        <v>9.3721999999999994</v>
      </c>
      <c r="O13" s="48">
        <v>9.3213000000000008</v>
      </c>
      <c r="P13" s="48">
        <v>9.6654</v>
      </c>
      <c r="Q13" s="48">
        <v>9.1674000000000007</v>
      </c>
      <c r="R13" s="48">
        <v>9.1549999999999994</v>
      </c>
      <c r="S13" s="48">
        <v>9.4269999999999996</v>
      </c>
      <c r="T13" s="48">
        <v>8.7479999999999993</v>
      </c>
      <c r="U13" s="48">
        <v>8.3665000000000003</v>
      </c>
      <c r="V13" s="48">
        <v>8.5639000000000003</v>
      </c>
      <c r="W13" s="48">
        <v>8.6745999999999999</v>
      </c>
      <c r="X13" s="48">
        <v>8.1074000000000002</v>
      </c>
      <c r="Y13" s="48">
        <v>8.1106999999999996</v>
      </c>
      <c r="Z13" s="48">
        <v>8.3709000000000007</v>
      </c>
      <c r="AA13" s="48">
        <v>8.2824000000000009</v>
      </c>
      <c r="AB13" s="48">
        <v>8.0965000000000007</v>
      </c>
      <c r="AC13" s="48">
        <v>7.9749999999999996</v>
      </c>
      <c r="AD13" s="48">
        <v>8.1699000000000002</v>
      </c>
      <c r="AE13" s="48">
        <v>7.6696999999999997</v>
      </c>
      <c r="AF13" s="48">
        <v>8.1681000000000008</v>
      </c>
      <c r="AG13" s="48">
        <v>8.2593999999999994</v>
      </c>
      <c r="AH13" s="48">
        <v>7.6462000000000003</v>
      </c>
      <c r="AI13" s="49">
        <v>6.3205999999999998</v>
      </c>
      <c r="AJ13" s="49">
        <v>6.4642999999999997</v>
      </c>
      <c r="AK13" s="49">
        <v>6.6886999999999999</v>
      </c>
      <c r="AL13" s="49">
        <v>6.7224000000000004</v>
      </c>
      <c r="AM13" s="49">
        <v>6.7255000000000003</v>
      </c>
      <c r="AN13" s="49">
        <v>6.7160000000000002</v>
      </c>
      <c r="AO13" s="49">
        <v>6.6957000000000004</v>
      </c>
      <c r="AP13" s="49">
        <v>6.6614000000000004</v>
      </c>
      <c r="AQ13" s="49">
        <v>6.6211000000000002</v>
      </c>
      <c r="AR13" s="49">
        <v>6.5789</v>
      </c>
      <c r="AS13" s="49">
        <v>6.5358999999999998</v>
      </c>
      <c r="AT13" s="49">
        <v>6.4915000000000003</v>
      </c>
      <c r="AU13" s="49">
        <v>6.4438000000000004</v>
      </c>
      <c r="AV13" s="49">
        <v>6.3948</v>
      </c>
      <c r="AW13" s="49">
        <v>6.3446999999999996</v>
      </c>
      <c r="AX13" s="49">
        <v>6.2915999999999999</v>
      </c>
      <c r="AY13" s="49">
        <v>6.2370999999999999</v>
      </c>
      <c r="AZ13" s="49">
        <v>6.1776</v>
      </c>
    </row>
    <row r="14" spans="1:52" x14ac:dyDescent="0.25">
      <c r="A14" s="33" t="s">
        <v>125</v>
      </c>
      <c r="B14" s="48">
        <v>0.1084</v>
      </c>
      <c r="C14" s="48">
        <v>0.107</v>
      </c>
      <c r="D14" s="48">
        <v>0.1055</v>
      </c>
      <c r="E14" s="48">
        <v>0.1041</v>
      </c>
      <c r="F14" s="48">
        <v>0.1026</v>
      </c>
      <c r="G14" s="48">
        <v>0.1012</v>
      </c>
      <c r="H14" s="48">
        <v>9.9699999999999997E-2</v>
      </c>
      <c r="I14" s="48">
        <v>9.8299999999999998E-2</v>
      </c>
      <c r="J14" s="48">
        <v>0.11219999999999999</v>
      </c>
      <c r="K14" s="48">
        <v>0.11700000000000001</v>
      </c>
      <c r="L14" s="48">
        <v>0.12239999999999999</v>
      </c>
      <c r="M14" s="48">
        <v>0.1366</v>
      </c>
      <c r="N14" s="48">
        <v>0.13350000000000001</v>
      </c>
      <c r="O14" s="48">
        <v>0.14530000000000001</v>
      </c>
      <c r="P14" s="48">
        <v>0.15579999999999999</v>
      </c>
      <c r="Q14" s="48">
        <v>0.16189999999999999</v>
      </c>
      <c r="R14" s="48">
        <v>0.17269999999999999</v>
      </c>
      <c r="S14" s="48">
        <v>0.1807</v>
      </c>
      <c r="T14" s="48">
        <v>0.20230000000000001</v>
      </c>
      <c r="U14" s="48">
        <v>0.22470000000000001</v>
      </c>
      <c r="V14" s="48">
        <v>0.22919999999999999</v>
      </c>
      <c r="W14" s="48">
        <v>0.18</v>
      </c>
      <c r="X14" s="48">
        <v>0.1842</v>
      </c>
      <c r="Y14" s="48">
        <v>0.18629999999999999</v>
      </c>
      <c r="Z14" s="48">
        <v>0.17100000000000001</v>
      </c>
      <c r="AA14" s="48">
        <v>0.1615</v>
      </c>
      <c r="AB14" s="48">
        <v>0.16120000000000001</v>
      </c>
      <c r="AC14" s="48">
        <v>0.161</v>
      </c>
      <c r="AD14" s="48">
        <v>0.14829999999999999</v>
      </c>
      <c r="AE14" s="48">
        <v>0.1681</v>
      </c>
      <c r="AF14" s="48">
        <v>0.14879999999999999</v>
      </c>
      <c r="AG14" s="48">
        <v>0.14729999999999999</v>
      </c>
      <c r="AH14" s="48">
        <v>0.14829999999999999</v>
      </c>
      <c r="AI14" s="49">
        <v>0.14829999999999999</v>
      </c>
      <c r="AJ14" s="49">
        <v>0.14829999999999999</v>
      </c>
      <c r="AK14" s="49">
        <v>0.14829999999999999</v>
      </c>
      <c r="AL14" s="49">
        <v>0.14829999999999999</v>
      </c>
      <c r="AM14" s="49">
        <v>0.14829999999999999</v>
      </c>
      <c r="AN14" s="49">
        <v>0.14829999999999999</v>
      </c>
      <c r="AO14" s="49">
        <v>0.14829999999999999</v>
      </c>
      <c r="AP14" s="49">
        <v>0.14829999999999999</v>
      </c>
      <c r="AQ14" s="49">
        <v>0.14829999999999999</v>
      </c>
      <c r="AR14" s="49">
        <v>0.14829999999999999</v>
      </c>
      <c r="AS14" s="49">
        <v>0.14829999999999999</v>
      </c>
      <c r="AT14" s="49">
        <v>0.14829999999999999</v>
      </c>
      <c r="AU14" s="49">
        <v>0.14829999999999999</v>
      </c>
      <c r="AV14" s="49">
        <v>0.14829999999999999</v>
      </c>
      <c r="AW14" s="49">
        <v>0.14829999999999999</v>
      </c>
      <c r="AX14" s="49">
        <v>0.14829999999999999</v>
      </c>
      <c r="AY14" s="49">
        <v>0.14829999999999999</v>
      </c>
      <c r="AZ14" s="49">
        <v>0.14829999999999999</v>
      </c>
    </row>
    <row r="15" spans="1:52" x14ac:dyDescent="0.25">
      <c r="A15" s="33" t="s">
        <v>126</v>
      </c>
      <c r="B15" s="48">
        <v>2.9443999999999999</v>
      </c>
      <c r="C15" s="48">
        <v>2.9771000000000001</v>
      </c>
      <c r="D15" s="48">
        <v>3.0097999999999998</v>
      </c>
      <c r="E15" s="48">
        <v>3.0425</v>
      </c>
      <c r="F15" s="48">
        <v>3.0752000000000002</v>
      </c>
      <c r="G15" s="48">
        <v>3.1078999999999999</v>
      </c>
      <c r="H15" s="48">
        <v>3.1406999999999998</v>
      </c>
      <c r="I15" s="48">
        <v>3.1734</v>
      </c>
      <c r="J15" s="48">
        <v>3.2061000000000002</v>
      </c>
      <c r="K15" s="48">
        <v>3.2387999999999999</v>
      </c>
      <c r="L15" s="48">
        <v>3.2715000000000001</v>
      </c>
      <c r="M15" s="48">
        <v>3.3805999999999998</v>
      </c>
      <c r="N15" s="48">
        <v>3.4895999999999998</v>
      </c>
      <c r="O15" s="48">
        <v>3.5989</v>
      </c>
      <c r="P15" s="48">
        <v>3.7080000000000002</v>
      </c>
      <c r="Q15" s="48">
        <v>3.8170000000000002</v>
      </c>
      <c r="R15" s="48">
        <v>3.9260999999999999</v>
      </c>
      <c r="S15" s="48">
        <v>4.0349000000000004</v>
      </c>
      <c r="T15" s="48">
        <v>4.1439000000000004</v>
      </c>
      <c r="U15" s="48">
        <v>3.8713000000000002</v>
      </c>
      <c r="V15" s="48">
        <v>3.5989</v>
      </c>
      <c r="W15" s="48">
        <v>3.3805999999999998</v>
      </c>
      <c r="X15" s="48">
        <v>3.3805999999999998</v>
      </c>
      <c r="Y15" s="48">
        <v>3.2715000000000001</v>
      </c>
      <c r="Z15" s="48">
        <v>3.2715000000000001</v>
      </c>
      <c r="AA15" s="48">
        <v>3.3805999999999998</v>
      </c>
      <c r="AB15" s="48">
        <v>3.5442</v>
      </c>
      <c r="AC15" s="48">
        <v>3.7077</v>
      </c>
      <c r="AD15" s="48">
        <v>3.8168000000000002</v>
      </c>
      <c r="AE15" s="48">
        <v>3.8168000000000002</v>
      </c>
      <c r="AF15" s="48">
        <v>4.4347000000000003</v>
      </c>
      <c r="AG15" s="48">
        <v>4.4382999999999999</v>
      </c>
      <c r="AH15" s="48">
        <v>4.4467999999999996</v>
      </c>
      <c r="AI15" s="49">
        <v>4.4470000000000001</v>
      </c>
      <c r="AJ15" s="49">
        <v>4.4470000000000001</v>
      </c>
      <c r="AK15" s="49">
        <v>4.4470000000000001</v>
      </c>
      <c r="AL15" s="49">
        <v>4.4470000000000001</v>
      </c>
      <c r="AM15" s="49">
        <v>4.4470000000000001</v>
      </c>
      <c r="AN15" s="49">
        <v>4.4470000000000001</v>
      </c>
      <c r="AO15" s="49">
        <v>4.4470000000000001</v>
      </c>
      <c r="AP15" s="49">
        <v>4.4470000000000001</v>
      </c>
      <c r="AQ15" s="49">
        <v>4.4470000000000001</v>
      </c>
      <c r="AR15" s="49">
        <v>4.4470000000000001</v>
      </c>
      <c r="AS15" s="49">
        <v>4.4470000000000001</v>
      </c>
      <c r="AT15" s="49">
        <v>4.4470000000000001</v>
      </c>
      <c r="AU15" s="49">
        <v>4.4470000000000001</v>
      </c>
      <c r="AV15" s="49">
        <v>4.4470000000000001</v>
      </c>
      <c r="AW15" s="49">
        <v>4.4470000000000001</v>
      </c>
      <c r="AX15" s="49">
        <v>4.4470000000000001</v>
      </c>
      <c r="AY15" s="49">
        <v>4.4470000000000001</v>
      </c>
      <c r="AZ15" s="49">
        <v>4.4470000000000001</v>
      </c>
    </row>
    <row r="16" spans="1:52" x14ac:dyDescent="0.25">
      <c r="A16" s="33" t="s">
        <v>39</v>
      </c>
      <c r="B16" s="48">
        <v>5.96E-2</v>
      </c>
      <c r="C16" s="48">
        <v>5.3600000000000002E-2</v>
      </c>
      <c r="D16" s="48">
        <v>5.8299999999999998E-2</v>
      </c>
      <c r="E16" s="48">
        <v>6.0199999999999997E-2</v>
      </c>
      <c r="F16" s="48">
        <v>7.5499999999999998E-2</v>
      </c>
      <c r="G16" s="48">
        <v>6.7000000000000004E-2</v>
      </c>
      <c r="H16" s="48">
        <v>7.0199999999999999E-2</v>
      </c>
      <c r="I16" s="48">
        <v>6.3299999999999995E-2</v>
      </c>
      <c r="J16" s="48">
        <v>5.6300000000000003E-2</v>
      </c>
      <c r="K16" s="48">
        <v>5.8700000000000002E-2</v>
      </c>
      <c r="L16" s="48">
        <v>5.79E-2</v>
      </c>
      <c r="M16" s="48">
        <v>5.6599999999999998E-2</v>
      </c>
      <c r="N16" s="48">
        <v>5.5199999999999999E-2</v>
      </c>
      <c r="O16" s="48">
        <v>6.3399999999999998E-2</v>
      </c>
      <c r="P16" s="48">
        <v>6.3E-2</v>
      </c>
      <c r="Q16" s="48">
        <v>7.0300000000000001E-2</v>
      </c>
      <c r="R16" s="48">
        <v>6.0199999999999997E-2</v>
      </c>
      <c r="S16" s="48">
        <v>5.7500000000000002E-2</v>
      </c>
      <c r="T16" s="48">
        <v>6.3200000000000006E-2</v>
      </c>
      <c r="U16" s="48">
        <v>5.6599999999999998E-2</v>
      </c>
      <c r="V16" s="48">
        <v>5.9799999999999999E-2</v>
      </c>
      <c r="W16" s="48">
        <v>6.6600000000000006E-2</v>
      </c>
      <c r="X16" s="48">
        <v>6.2799999999999995E-2</v>
      </c>
      <c r="Y16" s="48">
        <v>5.8999999999999997E-2</v>
      </c>
      <c r="Z16" s="48">
        <v>5.6399999999999999E-2</v>
      </c>
      <c r="AA16" s="48">
        <v>5.9900000000000002E-2</v>
      </c>
      <c r="AB16" s="48">
        <v>6.4199999999999993E-2</v>
      </c>
      <c r="AC16" s="48">
        <v>6.2799999999999995E-2</v>
      </c>
      <c r="AD16" s="48">
        <v>6.5799999999999997E-2</v>
      </c>
      <c r="AE16" s="48">
        <v>7.0499999999999993E-2</v>
      </c>
      <c r="AF16" s="48">
        <v>7.2999999999999995E-2</v>
      </c>
      <c r="AG16" s="48">
        <v>7.3599999999999999E-2</v>
      </c>
      <c r="AH16" s="48">
        <v>7.0199999999999999E-2</v>
      </c>
      <c r="AI16" s="49">
        <v>6.8199999999999997E-2</v>
      </c>
      <c r="AJ16" s="49">
        <v>6.8500000000000005E-2</v>
      </c>
      <c r="AK16" s="49">
        <v>6.8099999999999994E-2</v>
      </c>
      <c r="AL16" s="49">
        <v>6.7599999999999993E-2</v>
      </c>
      <c r="AM16" s="49">
        <v>6.7100000000000007E-2</v>
      </c>
      <c r="AN16" s="49">
        <v>6.6600000000000006E-2</v>
      </c>
      <c r="AO16" s="49">
        <v>6.6100000000000006E-2</v>
      </c>
      <c r="AP16" s="49">
        <v>6.5600000000000006E-2</v>
      </c>
      <c r="AQ16" s="49">
        <v>6.5100000000000005E-2</v>
      </c>
      <c r="AR16" s="49">
        <v>6.4500000000000002E-2</v>
      </c>
      <c r="AS16" s="49">
        <v>6.4000000000000001E-2</v>
      </c>
      <c r="AT16" s="49">
        <v>6.3399999999999998E-2</v>
      </c>
      <c r="AU16" s="49">
        <v>6.2899999999999998E-2</v>
      </c>
      <c r="AV16" s="49">
        <v>6.2399999999999997E-2</v>
      </c>
      <c r="AW16" s="49">
        <v>6.1899999999999997E-2</v>
      </c>
      <c r="AX16" s="49">
        <v>6.1499999999999999E-2</v>
      </c>
      <c r="AY16" s="49">
        <v>6.0999999999999999E-2</v>
      </c>
      <c r="AZ16" s="49">
        <v>6.0600000000000001E-2</v>
      </c>
    </row>
    <row r="17" spans="1:52" x14ac:dyDescent="0.25">
      <c r="A17" s="33" t="s">
        <v>10</v>
      </c>
      <c r="B17" s="91" t="s">
        <v>27</v>
      </c>
      <c r="C17" s="91" t="s">
        <v>27</v>
      </c>
      <c r="D17" s="91" t="s">
        <v>27</v>
      </c>
      <c r="E17" s="91" t="s">
        <v>27</v>
      </c>
      <c r="F17" s="91" t="s">
        <v>27</v>
      </c>
      <c r="G17" s="91" t="s">
        <v>27</v>
      </c>
      <c r="H17" s="91" t="s">
        <v>27</v>
      </c>
      <c r="I17" s="91" t="s">
        <v>27</v>
      </c>
      <c r="J17" s="91" t="s">
        <v>27</v>
      </c>
      <c r="K17" s="91" t="s">
        <v>27</v>
      </c>
      <c r="L17" s="91" t="s">
        <v>27</v>
      </c>
      <c r="M17" s="91" t="s">
        <v>27</v>
      </c>
      <c r="N17" s="91" t="s">
        <v>27</v>
      </c>
      <c r="O17" s="91" t="s">
        <v>27</v>
      </c>
      <c r="P17" s="91" t="s">
        <v>27</v>
      </c>
      <c r="Q17" s="91" t="s">
        <v>27</v>
      </c>
      <c r="R17" s="91" t="s">
        <v>27</v>
      </c>
      <c r="S17" s="91" t="s">
        <v>27</v>
      </c>
      <c r="T17" s="91" t="s">
        <v>27</v>
      </c>
      <c r="U17" s="91" t="s">
        <v>27</v>
      </c>
      <c r="V17" s="91" t="s">
        <v>27</v>
      </c>
      <c r="W17" s="91" t="s">
        <v>27</v>
      </c>
      <c r="X17" s="91" t="s">
        <v>27</v>
      </c>
      <c r="Y17" s="91" t="s">
        <v>27</v>
      </c>
      <c r="Z17" s="91" t="s">
        <v>27</v>
      </c>
      <c r="AA17" s="91" t="s">
        <v>27</v>
      </c>
      <c r="AB17" s="91" t="s">
        <v>27</v>
      </c>
      <c r="AC17" s="91" t="s">
        <v>27</v>
      </c>
      <c r="AD17" s="91" t="s">
        <v>27</v>
      </c>
      <c r="AE17" s="91" t="s">
        <v>27</v>
      </c>
      <c r="AF17" s="91" t="s">
        <v>27</v>
      </c>
      <c r="AG17" s="91" t="s">
        <v>27</v>
      </c>
      <c r="AH17" s="91" t="s">
        <v>27</v>
      </c>
      <c r="AI17" s="92" t="s">
        <v>27</v>
      </c>
      <c r="AJ17" s="92" t="s">
        <v>27</v>
      </c>
      <c r="AK17" s="92" t="s">
        <v>27</v>
      </c>
      <c r="AL17" s="92" t="s">
        <v>27</v>
      </c>
      <c r="AM17" s="92" t="s">
        <v>27</v>
      </c>
      <c r="AN17" s="92" t="s">
        <v>27</v>
      </c>
      <c r="AO17" s="92" t="s">
        <v>27</v>
      </c>
      <c r="AP17" s="92" t="s">
        <v>27</v>
      </c>
      <c r="AQ17" s="92" t="s">
        <v>27</v>
      </c>
      <c r="AR17" s="92" t="s">
        <v>27</v>
      </c>
      <c r="AS17" s="92" t="s">
        <v>27</v>
      </c>
      <c r="AT17" s="92" t="s">
        <v>27</v>
      </c>
      <c r="AU17" s="92" t="s">
        <v>27</v>
      </c>
      <c r="AV17" s="92" t="s">
        <v>27</v>
      </c>
      <c r="AW17" s="92" t="s">
        <v>27</v>
      </c>
      <c r="AX17" s="92" t="s">
        <v>27</v>
      </c>
      <c r="AY17" s="92" t="s">
        <v>27</v>
      </c>
      <c r="AZ17" s="92" t="s">
        <v>27</v>
      </c>
    </row>
    <row r="18" spans="1:52" x14ac:dyDescent="0.25">
      <c r="A18" s="33" t="s">
        <v>127</v>
      </c>
      <c r="B18" s="48">
        <v>0.113</v>
      </c>
      <c r="C18" s="48">
        <v>0.113</v>
      </c>
      <c r="D18" s="48">
        <v>0.113</v>
      </c>
      <c r="E18" s="48">
        <v>0.113</v>
      </c>
      <c r="F18" s="48">
        <v>0.113</v>
      </c>
      <c r="G18" s="48">
        <v>0.113</v>
      </c>
      <c r="H18" s="48">
        <v>0.113</v>
      </c>
      <c r="I18" s="48">
        <v>0.113</v>
      </c>
      <c r="J18" s="48">
        <v>0.113</v>
      </c>
      <c r="K18" s="48">
        <v>0.113</v>
      </c>
      <c r="L18" s="48">
        <v>0.113</v>
      </c>
      <c r="M18" s="48">
        <v>0.1203</v>
      </c>
      <c r="N18" s="48">
        <v>0.1118</v>
      </c>
      <c r="O18" s="48">
        <v>0.1094</v>
      </c>
      <c r="P18" s="48">
        <v>0.1094</v>
      </c>
      <c r="Q18" s="48">
        <v>0.1086</v>
      </c>
      <c r="R18" s="48">
        <v>0.1086</v>
      </c>
      <c r="S18" s="48">
        <v>0.10979999999999999</v>
      </c>
      <c r="T18" s="48">
        <v>0.1081</v>
      </c>
      <c r="U18" s="48">
        <v>0.10730000000000001</v>
      </c>
      <c r="V18" s="48">
        <v>0.1075</v>
      </c>
      <c r="W18" s="48">
        <v>9.1300000000000006E-2</v>
      </c>
      <c r="X18" s="48">
        <v>8.1100000000000005E-2</v>
      </c>
      <c r="Y18" s="48">
        <v>8.8599999999999998E-2</v>
      </c>
      <c r="Z18" s="48">
        <v>8.3199999999999996E-2</v>
      </c>
      <c r="AA18" s="48">
        <v>8.5999999999999993E-2</v>
      </c>
      <c r="AB18" s="48">
        <v>8.2799999999999999E-2</v>
      </c>
      <c r="AC18" s="48">
        <v>7.9699999999999993E-2</v>
      </c>
      <c r="AD18" s="48">
        <v>8.6599999999999996E-2</v>
      </c>
      <c r="AE18" s="48">
        <v>8.7800000000000003E-2</v>
      </c>
      <c r="AF18" s="48">
        <v>7.5899999999999995E-2</v>
      </c>
      <c r="AG18" s="48">
        <v>7.51E-2</v>
      </c>
      <c r="AH18" s="48">
        <v>7.17E-2</v>
      </c>
      <c r="AI18" s="49">
        <v>7.17E-2</v>
      </c>
      <c r="AJ18" s="49">
        <v>7.17E-2</v>
      </c>
      <c r="AK18" s="49">
        <v>7.17E-2</v>
      </c>
      <c r="AL18" s="49">
        <v>7.17E-2</v>
      </c>
      <c r="AM18" s="49">
        <v>7.17E-2</v>
      </c>
      <c r="AN18" s="49">
        <v>7.17E-2</v>
      </c>
      <c r="AO18" s="49">
        <v>7.17E-2</v>
      </c>
      <c r="AP18" s="49">
        <v>7.17E-2</v>
      </c>
      <c r="AQ18" s="49">
        <v>7.17E-2</v>
      </c>
      <c r="AR18" s="49">
        <v>7.17E-2</v>
      </c>
      <c r="AS18" s="49">
        <v>7.17E-2</v>
      </c>
      <c r="AT18" s="49">
        <v>7.17E-2</v>
      </c>
      <c r="AU18" s="49">
        <v>7.17E-2</v>
      </c>
      <c r="AV18" s="49">
        <v>7.17E-2</v>
      </c>
      <c r="AW18" s="49">
        <v>7.17E-2</v>
      </c>
      <c r="AX18" s="49">
        <v>7.17E-2</v>
      </c>
      <c r="AY18" s="49">
        <v>7.17E-2</v>
      </c>
      <c r="AZ18" s="49">
        <v>7.17E-2</v>
      </c>
    </row>
    <row r="19" spans="1:52" x14ac:dyDescent="0.25">
      <c r="A19" s="34" t="s">
        <v>150</v>
      </c>
      <c r="B19" s="52">
        <f>SUM(B7:B18)</f>
        <v>159.09419999999997</v>
      </c>
      <c r="C19" s="52">
        <f t="shared" ref="C19:AI19" si="0">SUM(C7:C18)</f>
        <v>160.49949999999998</v>
      </c>
      <c r="D19" s="52">
        <f t="shared" si="0"/>
        <v>158.66660000000002</v>
      </c>
      <c r="E19" s="52">
        <f t="shared" si="0"/>
        <v>161.10679999999999</v>
      </c>
      <c r="F19" s="52">
        <f t="shared" si="0"/>
        <v>157.5968</v>
      </c>
      <c r="G19" s="52">
        <f t="shared" si="0"/>
        <v>157.43530000000001</v>
      </c>
      <c r="H19" s="52">
        <f t="shared" si="0"/>
        <v>157.35620000000003</v>
      </c>
      <c r="I19" s="52">
        <f t="shared" si="0"/>
        <v>151.9228</v>
      </c>
      <c r="J19" s="52">
        <f t="shared" si="0"/>
        <v>152.0795</v>
      </c>
      <c r="K19" s="52">
        <f t="shared" si="0"/>
        <v>146.21159999999998</v>
      </c>
      <c r="L19" s="52">
        <f t="shared" si="0"/>
        <v>144.05520000000001</v>
      </c>
      <c r="M19" s="52">
        <f t="shared" si="0"/>
        <v>146.91669999999996</v>
      </c>
      <c r="N19" s="52">
        <f t="shared" si="0"/>
        <v>144.69079999999997</v>
      </c>
      <c r="O19" s="52">
        <f t="shared" si="0"/>
        <v>143.01129999999998</v>
      </c>
      <c r="P19" s="52">
        <f t="shared" si="0"/>
        <v>138.7842</v>
      </c>
      <c r="Q19" s="52">
        <f t="shared" si="0"/>
        <v>138.31640000000004</v>
      </c>
      <c r="R19" s="52">
        <f t="shared" si="0"/>
        <v>138.32909999999998</v>
      </c>
      <c r="S19" s="52">
        <f t="shared" si="0"/>
        <v>141.4949</v>
      </c>
      <c r="T19" s="52">
        <f t="shared" si="0"/>
        <v>142.8853</v>
      </c>
      <c r="U19" s="52">
        <f t="shared" si="0"/>
        <v>143.03490000000002</v>
      </c>
      <c r="V19" s="52">
        <f t="shared" si="0"/>
        <v>144.57539999999995</v>
      </c>
      <c r="W19" s="52">
        <f t="shared" si="0"/>
        <v>143.01319999999996</v>
      </c>
      <c r="X19" s="52">
        <f t="shared" si="0"/>
        <v>146.41630000000001</v>
      </c>
      <c r="Y19" s="52">
        <f t="shared" si="0"/>
        <v>147.45739999999998</v>
      </c>
      <c r="Z19" s="52">
        <f t="shared" si="0"/>
        <v>147.56390000000005</v>
      </c>
      <c r="AA19" s="52">
        <f t="shared" si="0"/>
        <v>146.62849999999997</v>
      </c>
      <c r="AB19" s="52">
        <f t="shared" si="0"/>
        <v>148.71259999999998</v>
      </c>
      <c r="AC19" s="52">
        <f t="shared" si="0"/>
        <v>149.40039999999999</v>
      </c>
      <c r="AD19" s="52">
        <f t="shared" si="0"/>
        <v>150.07230000000001</v>
      </c>
      <c r="AE19" s="52">
        <f t="shared" si="0"/>
        <v>148.23269999999999</v>
      </c>
      <c r="AF19" s="52">
        <f t="shared" si="0"/>
        <v>147.7252</v>
      </c>
      <c r="AG19" s="52">
        <f t="shared" si="0"/>
        <v>149.45029999999997</v>
      </c>
      <c r="AH19" s="52">
        <f t="shared" si="0"/>
        <v>146.15359999999998</v>
      </c>
      <c r="AI19" s="53">
        <f t="shared" si="0"/>
        <v>143.84220000000002</v>
      </c>
      <c r="AJ19" s="53">
        <f t="shared" ref="AJ19" si="1">SUM(AJ7:AJ18)</f>
        <v>144.67859999999999</v>
      </c>
      <c r="AK19" s="53">
        <f t="shared" ref="AK19" si="2">SUM(AK7:AK18)</f>
        <v>139.21729999999999</v>
      </c>
      <c r="AL19" s="53">
        <f t="shared" ref="AL19" si="3">SUM(AL7:AL18)</f>
        <v>138.74100000000001</v>
      </c>
      <c r="AM19" s="53">
        <f t="shared" ref="AM19" si="4">SUM(AM7:AM18)</f>
        <v>138.28090000000003</v>
      </c>
      <c r="AN19" s="53">
        <f t="shared" ref="AN19" si="5">SUM(AN7:AN18)</f>
        <v>137.72149999999999</v>
      </c>
      <c r="AO19" s="53">
        <f t="shared" ref="AO19" si="6">SUM(AO7:AO18)</f>
        <v>137.23680000000002</v>
      </c>
      <c r="AP19" s="53">
        <f t="shared" ref="AP19" si="7">SUM(AP7:AP18)</f>
        <v>136.66839999999996</v>
      </c>
      <c r="AQ19" s="53">
        <f t="shared" ref="AQ19" si="8">SUM(AQ7:AQ18)</f>
        <v>136.09830000000002</v>
      </c>
      <c r="AR19" s="53">
        <f t="shared" ref="AR19" si="9">SUM(AR7:AR18)</f>
        <v>135.53790000000001</v>
      </c>
      <c r="AS19" s="53">
        <f t="shared" ref="AS19" si="10">SUM(AS7:AS18)</f>
        <v>135.03780000000003</v>
      </c>
      <c r="AT19" s="53">
        <f t="shared" ref="AT19" si="11">SUM(AT7:AT18)</f>
        <v>134.46119999999999</v>
      </c>
      <c r="AU19" s="53">
        <f t="shared" ref="AU19" si="12">SUM(AU7:AU18)</f>
        <v>133.85640000000001</v>
      </c>
      <c r="AV19" s="53">
        <f t="shared" ref="AV19" si="13">SUM(AV7:AV18)</f>
        <v>133.29850000000002</v>
      </c>
      <c r="AW19" s="53">
        <f t="shared" ref="AW19" si="14">SUM(AW7:AW18)</f>
        <v>132.86640000000003</v>
      </c>
      <c r="AX19" s="53">
        <f t="shared" ref="AX19" si="15">SUM(AX7:AX18)</f>
        <v>132.32980000000001</v>
      </c>
      <c r="AY19" s="53">
        <f t="shared" ref="AY19" si="16">SUM(AY7:AY18)</f>
        <v>131.9281</v>
      </c>
      <c r="AZ19" s="53">
        <f t="shared" ref="AZ19" si="17">SUM(AZ7:AZ18)</f>
        <v>131.41829999999999</v>
      </c>
    </row>
    <row r="21" spans="1:52" x14ac:dyDescent="0.25">
      <c r="A21" t="s">
        <v>225</v>
      </c>
    </row>
    <row r="23" spans="1:52" s="3" customFormat="1" x14ac:dyDescent="0.25">
      <c r="A23" s="2" t="s">
        <v>12</v>
      </c>
      <c r="B23" s="13">
        <v>1990</v>
      </c>
      <c r="C23" s="13">
        <v>1991</v>
      </c>
      <c r="D23" s="13">
        <v>1992</v>
      </c>
      <c r="E23" s="13">
        <v>1993</v>
      </c>
      <c r="F23" s="13">
        <v>1994</v>
      </c>
      <c r="G23" s="13">
        <v>1995</v>
      </c>
      <c r="H23" s="13">
        <v>1996</v>
      </c>
      <c r="I23" s="13">
        <v>1997</v>
      </c>
      <c r="J23" s="13">
        <v>1998</v>
      </c>
      <c r="K23" s="13">
        <v>1999</v>
      </c>
      <c r="L23" s="13">
        <v>2000</v>
      </c>
      <c r="M23" s="13">
        <v>2001</v>
      </c>
      <c r="N23" s="13">
        <v>2002</v>
      </c>
      <c r="O23" s="13">
        <v>2003</v>
      </c>
      <c r="P23" s="13">
        <v>2004</v>
      </c>
      <c r="Q23" s="13">
        <v>2005</v>
      </c>
      <c r="R23" s="13">
        <v>2006</v>
      </c>
      <c r="S23" s="13">
        <v>2007</v>
      </c>
      <c r="T23" s="13">
        <v>2008</v>
      </c>
      <c r="U23" s="13">
        <v>2009</v>
      </c>
      <c r="V23" s="13">
        <v>2010</v>
      </c>
      <c r="W23" s="13">
        <v>2011</v>
      </c>
      <c r="X23" s="13">
        <v>2012</v>
      </c>
      <c r="Y23" s="13">
        <v>2013</v>
      </c>
      <c r="Z23" s="13">
        <v>2014</v>
      </c>
      <c r="AA23" s="13">
        <v>2015</v>
      </c>
      <c r="AB23" s="13">
        <v>2016</v>
      </c>
      <c r="AC23" s="13">
        <v>2017</v>
      </c>
      <c r="AD23" s="13">
        <v>2018</v>
      </c>
      <c r="AE23" s="13">
        <v>2019</v>
      </c>
      <c r="AF23" s="13">
        <v>2020</v>
      </c>
      <c r="AG23" s="13">
        <v>2021</v>
      </c>
      <c r="AH23" s="13">
        <v>2022</v>
      </c>
      <c r="AI23" s="2">
        <v>2023</v>
      </c>
      <c r="AJ23" s="2">
        <v>2024</v>
      </c>
      <c r="AK23" s="2">
        <v>2025</v>
      </c>
      <c r="AL23" s="2">
        <v>2026</v>
      </c>
      <c r="AM23" s="2">
        <v>2027</v>
      </c>
      <c r="AN23" s="2">
        <v>2028</v>
      </c>
      <c r="AO23" s="2">
        <v>2029</v>
      </c>
      <c r="AP23" s="2">
        <v>2030</v>
      </c>
      <c r="AQ23" s="2">
        <v>2031</v>
      </c>
      <c r="AR23" s="2">
        <v>2032</v>
      </c>
      <c r="AS23" s="2">
        <v>2033</v>
      </c>
      <c r="AT23" s="2">
        <v>2034</v>
      </c>
      <c r="AU23" s="2">
        <v>2035</v>
      </c>
      <c r="AV23" s="2">
        <v>2036</v>
      </c>
      <c r="AW23" s="2">
        <v>2037</v>
      </c>
      <c r="AX23" s="2">
        <v>2038</v>
      </c>
      <c r="AY23" s="2">
        <v>2039</v>
      </c>
      <c r="AZ23" s="2">
        <v>2040</v>
      </c>
    </row>
    <row r="24" spans="1:52" x14ac:dyDescent="0.25">
      <c r="A24" s="33" t="s">
        <v>121</v>
      </c>
      <c r="B24" s="48">
        <f>B7*1000000/SUM('Tabel 1 Antal dyr'!C7:C8)</f>
        <v>127.73188689642352</v>
      </c>
      <c r="C24" s="48">
        <f>C7*1000000/SUM('Tabel 1 Antal dyr'!D7:D8)</f>
        <v>129.69067494374008</v>
      </c>
      <c r="D24" s="48">
        <f>D7*1000000/SUM('Tabel 1 Antal dyr'!E7:E8)</f>
        <v>130.51923790046183</v>
      </c>
      <c r="E24" s="48">
        <f>E7*1000000/SUM('Tabel 1 Antal dyr'!F7:F8)</f>
        <v>132.44588711247164</v>
      </c>
      <c r="F24" s="48">
        <f>F7*1000000/SUM('Tabel 1 Antal dyr'!G7:G8)</f>
        <v>133.9955628998965</v>
      </c>
      <c r="G24" s="48">
        <f>G7*1000000/SUM('Tabel 1 Antal dyr'!H7:H8)</f>
        <v>132.97180105142832</v>
      </c>
      <c r="H24" s="48">
        <f>H7*1000000/SUM('Tabel 1 Antal dyr'!I7:I8)</f>
        <v>133.04497998273021</v>
      </c>
      <c r="I24" s="48">
        <f>I7*1000000/SUM('Tabel 1 Antal dyr'!J7:J8)</f>
        <v>131.94536021266376</v>
      </c>
      <c r="J24" s="48">
        <f>J7*1000000/SUM('Tabel 1 Antal dyr'!K7:K8)</f>
        <v>132.82819601858731</v>
      </c>
      <c r="K24" s="48">
        <f>K7*1000000/SUM('Tabel 1 Antal dyr'!L7:L8)</f>
        <v>131.6241719345764</v>
      </c>
      <c r="L24" s="48">
        <f>L7*1000000/SUM('Tabel 1 Antal dyr'!M7:M8)</f>
        <v>129.8451027350917</v>
      </c>
      <c r="M24" s="48">
        <f>M7*1000000/SUM('Tabel 1 Antal dyr'!N7:N8)</f>
        <v>132.4781265340302</v>
      </c>
      <c r="N24" s="48">
        <f>N7*1000000/SUM('Tabel 1 Antal dyr'!O7:O8)</f>
        <v>134.54991945564484</v>
      </c>
      <c r="O24" s="48">
        <f>O7*1000000/SUM('Tabel 1 Antal dyr'!P7:P8)</f>
        <v>137.55893120191129</v>
      </c>
      <c r="P24" s="48">
        <f>P7*1000000/SUM('Tabel 1 Antal dyr'!Q7:Q8)</f>
        <v>139.87494986281044</v>
      </c>
      <c r="Q24" s="48">
        <f>Q7*1000000/SUM('Tabel 1 Antal dyr'!R7:R8)</f>
        <v>141.98311077242076</v>
      </c>
      <c r="R24" s="48">
        <f>R7*1000000/SUM('Tabel 1 Antal dyr'!S7:S8)</f>
        <v>143.20172130864526</v>
      </c>
      <c r="S24" s="48">
        <f>S7*1000000/SUM('Tabel 1 Antal dyr'!T7:T8)</f>
        <v>144.35650063070199</v>
      </c>
      <c r="T24" s="48">
        <f>T7*1000000/SUM('Tabel 1 Antal dyr'!U7:U8)</f>
        <v>144.32253601396471</v>
      </c>
      <c r="U24" s="48">
        <f>U7*1000000/SUM('Tabel 1 Antal dyr'!V7:V8)</f>
        <v>147.73905754997088</v>
      </c>
      <c r="V24" s="48">
        <f>V7*1000000/SUM('Tabel 1 Antal dyr'!W7:W8)</f>
        <v>147.62408439252238</v>
      </c>
      <c r="W24" s="48">
        <f>W7*1000000/SUM('Tabel 1 Antal dyr'!X7:X8)</f>
        <v>146.01208972444206</v>
      </c>
      <c r="X24" s="48">
        <f>X7*1000000/SUM('Tabel 1 Antal dyr'!Y7:Y8)</f>
        <v>146.67985946603224</v>
      </c>
      <c r="Y24" s="48">
        <f>Y7*1000000/SUM('Tabel 1 Antal dyr'!Z7:Z8)</f>
        <v>147.80798159151013</v>
      </c>
      <c r="Z24" s="48">
        <f>Z7*1000000/SUM('Tabel 1 Antal dyr'!AA7:AA8)</f>
        <v>153.75583641854075</v>
      </c>
      <c r="AA24" s="48">
        <f>AA7*1000000/SUM('Tabel 1 Antal dyr'!AB7:AB8)</f>
        <v>154.35166237673886</v>
      </c>
      <c r="AB24" s="48">
        <f>AB7*1000000/SUM('Tabel 1 Antal dyr'!AC7:AC8)</f>
        <v>155.97506831198547</v>
      </c>
      <c r="AC24" s="48">
        <f>AC7*1000000/SUM('Tabel 1 Antal dyr'!AD7:AD8)</f>
        <v>159.17272181854543</v>
      </c>
      <c r="AD24" s="48">
        <f>AD7*1000000/SUM('Tabel 1 Antal dyr'!AE7:AE8)</f>
        <v>159.01258726189255</v>
      </c>
      <c r="AE24" s="48">
        <f>AE7*1000000/SUM('Tabel 1 Antal dyr'!AF7:AF8)</f>
        <v>160.79390934969177</v>
      </c>
      <c r="AF24" s="48">
        <f>AF7*1000000/SUM('Tabel 1 Antal dyr'!AG7:AG8)</f>
        <v>157.44533374721775</v>
      </c>
      <c r="AG24" s="48">
        <f>AG7*1000000/SUM('Tabel 1 Antal dyr'!AH7:AH8)</f>
        <v>161.89140949994064</v>
      </c>
      <c r="AH24" s="48">
        <f>AH7*1000000/SUM('Tabel 1 Antal dyr'!AI7:AI8)</f>
        <v>161.00432048794409</v>
      </c>
      <c r="AI24" s="49">
        <f>AI7*1000000/SUM('Tabel 1 Antal dyr'!AJ7:AJ8)</f>
        <v>162.51979643980826</v>
      </c>
      <c r="AJ24" s="49">
        <f>AJ7*1000000/SUM('Tabel 1 Antal dyr'!AK7:AK8)</f>
        <v>164.17466289047638</v>
      </c>
      <c r="AK24" s="49">
        <f>AK7*1000000/SUM('Tabel 1 Antal dyr'!AL7:AL8)</f>
        <v>155.5306887362697</v>
      </c>
      <c r="AL24" s="49">
        <f>AL7*1000000/SUM('Tabel 1 Antal dyr'!AM7:AM8)</f>
        <v>156.5750458472348</v>
      </c>
      <c r="AM24" s="49">
        <f>AM7*1000000/SUM('Tabel 1 Antal dyr'!AN7:AN8)</f>
        <v>157.89857526699632</v>
      </c>
      <c r="AN24" s="49">
        <f>AN7*1000000/SUM('Tabel 1 Antal dyr'!AO7:AO8)</f>
        <v>158.93581275459712</v>
      </c>
      <c r="AO24" s="49">
        <f>AO7*1000000/SUM('Tabel 1 Antal dyr'!AP7:AP8)</f>
        <v>160.25715955581532</v>
      </c>
      <c r="AP24" s="49">
        <f>AP7*1000000/SUM('Tabel 1 Antal dyr'!AQ7:AQ8)</f>
        <v>161.3236824675939</v>
      </c>
      <c r="AQ24" s="49">
        <f>AQ7*1000000/SUM('Tabel 1 Antal dyr'!AR7:AR8)</f>
        <v>162.3671082468075</v>
      </c>
      <c r="AR24" s="49">
        <f>AR7*1000000/SUM('Tabel 1 Antal dyr'!AS7:AS8)</f>
        <v>163.44176310660924</v>
      </c>
      <c r="AS24" s="49">
        <f>AS7*1000000/SUM('Tabel 1 Antal dyr'!AT7:AT8)</f>
        <v>164.73801668930719</v>
      </c>
      <c r="AT24" s="49">
        <f>AT7*1000000/SUM('Tabel 1 Antal dyr'!AU7:AU8)</f>
        <v>165.80595407139009</v>
      </c>
      <c r="AU24" s="49">
        <f>AU7*1000000/SUM('Tabel 1 Antal dyr'!AV7:AV8)</f>
        <v>166.81738356130501</v>
      </c>
      <c r="AV24" s="49">
        <f>AV7*1000000/SUM('Tabel 1 Antal dyr'!AW7:AW8)</f>
        <v>167.83964978111322</v>
      </c>
      <c r="AW24" s="49">
        <f>AW7*1000000/SUM('Tabel 1 Antal dyr'!AX7:AX8)</f>
        <v>169.16476841305999</v>
      </c>
      <c r="AX24" s="49">
        <f>AX7*1000000/SUM('Tabel 1 Antal dyr'!AY7:AY8)</f>
        <v>170.17981557377047</v>
      </c>
      <c r="AY24" s="49">
        <f>AY7*1000000/SUM('Tabel 1 Antal dyr'!AZ7:AZ8)</f>
        <v>171.50251282316978</v>
      </c>
      <c r="AZ24" s="49">
        <f>AZ7*1000000/SUM('Tabel 1 Antal dyr'!BA7:BA8)</f>
        <v>172.52822675713202</v>
      </c>
    </row>
    <row r="25" spans="1:52" x14ac:dyDescent="0.25">
      <c r="A25" s="33" t="s">
        <v>288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9">
        <f>AI8*1000000/SUM('Tabel 1 Antal dyr'!AJ9:AJ10)</f>
        <v>158.9918084436043</v>
      </c>
      <c r="AJ25" s="49">
        <f>AJ8*1000000/SUM('Tabel 1 Antal dyr'!AK9:AK10)</f>
        <v>160.23925842415133</v>
      </c>
      <c r="AK25" s="49">
        <f>AK8*1000000/SUM('Tabel 1 Antal dyr'!AL9:AL10)</f>
        <v>161.42647598093143</v>
      </c>
      <c r="AL25" s="49">
        <f>AL8*1000000/SUM('Tabel 1 Antal dyr'!AM9:AM10)</f>
        <v>162.36882084842819</v>
      </c>
      <c r="AM25" s="49">
        <f>AM8*1000000/SUM('Tabel 1 Antal dyr'!AN9:AN10)</f>
        <v>163.09380570409982</v>
      </c>
      <c r="AN25" s="49">
        <f>AN8*1000000/SUM('Tabel 1 Antal dyr'!AO9:AO10)</f>
        <v>164.03444564047362</v>
      </c>
      <c r="AO25" s="49">
        <f>AO8*1000000/SUM('Tabel 1 Antal dyr'!AP9:AP10)</f>
        <v>164.75701429327685</v>
      </c>
      <c r="AP25" s="49">
        <f>AP8*1000000/SUM('Tabel 1 Antal dyr'!AQ9:AQ10)</f>
        <v>165.65668324690444</v>
      </c>
      <c r="AQ25" s="49">
        <f>AQ8*1000000/SUM('Tabel 1 Antal dyr'!AR9:AR10)</f>
        <v>166.40149892933619</v>
      </c>
      <c r="AR25" s="49">
        <f>AR8*1000000/SUM('Tabel 1 Antal dyr'!AS9:AS10)</f>
        <v>167.31292887485023</v>
      </c>
      <c r="AS25" s="49">
        <f>AS8*1000000/SUM('Tabel 1 Antal dyr'!AT9:AT10)</f>
        <v>168.05490977526847</v>
      </c>
      <c r="AT25" s="49">
        <f>AT8*1000000/SUM('Tabel 1 Antal dyr'!AU9:AU10)</f>
        <v>168.9646295052608</v>
      </c>
      <c r="AU25" s="49">
        <f>AU8*1000000/SUM('Tabel 1 Antal dyr'!AV9:AV10)</f>
        <v>169.68296795952782</v>
      </c>
      <c r="AV25" s="49">
        <f>AV8*1000000/SUM('Tabel 1 Antal dyr'!AW9:AW10)</f>
        <v>170.61847569873163</v>
      </c>
      <c r="AW25" s="49">
        <f>AW8*1000000/SUM('Tabel 1 Antal dyr'!AX9:AX10)</f>
        <v>171.32551647124512</v>
      </c>
      <c r="AX25" s="49">
        <f>AX8*1000000/SUM('Tabel 1 Antal dyr'!AY9:AY10)</f>
        <v>172.26117829801399</v>
      </c>
      <c r="AY25" s="49">
        <f>AY8*1000000/SUM('Tabel 1 Antal dyr'!AZ9:AZ10)</f>
        <v>172.96459688982023</v>
      </c>
      <c r="AZ25" s="49">
        <f>AZ8*1000000/SUM('Tabel 1 Antal dyr'!BA9:BA10)</f>
        <v>173.8746157224418</v>
      </c>
    </row>
    <row r="26" spans="1:52" x14ac:dyDescent="0.25">
      <c r="A26" s="33" t="s">
        <v>36</v>
      </c>
      <c r="B26" s="48">
        <f>B9*1000000/SUM('Tabel 1 Antal dyr'!C11:C21)</f>
        <v>16.732778903547452</v>
      </c>
      <c r="C26" s="48">
        <f>C9*1000000/SUM('Tabel 1 Antal dyr'!D11:D21)</f>
        <v>16.944707202044793</v>
      </c>
      <c r="D26" s="48">
        <f>D9*1000000/SUM('Tabel 1 Antal dyr'!E11:E21)</f>
        <v>17.040642832557861</v>
      </c>
      <c r="E26" s="48">
        <f>E9*1000000/SUM('Tabel 1 Antal dyr'!F11:F21)</f>
        <v>17.537523328702196</v>
      </c>
      <c r="F26" s="48">
        <f>F9*1000000/SUM('Tabel 1 Antal dyr'!G11:G21)</f>
        <v>17.47758774420921</v>
      </c>
      <c r="G26" s="48">
        <f>G9*1000000/SUM('Tabel 1 Antal dyr'!H11:H21)</f>
        <v>17.634322703947056</v>
      </c>
      <c r="H26" s="48">
        <f>H9*1000000/SUM('Tabel 1 Antal dyr'!I11:I21)</f>
        <v>17.783002564908685</v>
      </c>
      <c r="I26" s="48">
        <f>I9*1000000/SUM('Tabel 1 Antal dyr'!J11:J21)</f>
        <v>18.00876024010504</v>
      </c>
      <c r="J26" s="48">
        <f>J9*1000000/SUM('Tabel 1 Antal dyr'!K11:K21)</f>
        <v>18.12829529292857</v>
      </c>
      <c r="K26" s="48">
        <f>K9*1000000/SUM('Tabel 1 Antal dyr'!L11:L21)</f>
        <v>18.542228006328632</v>
      </c>
      <c r="L26" s="48">
        <f>L9*1000000/SUM('Tabel 1 Antal dyr'!M11:M21)</f>
        <v>18.857079022733753</v>
      </c>
      <c r="M26" s="48">
        <f>M9*1000000/SUM('Tabel 1 Antal dyr'!N11:N21)</f>
        <v>19.442209605773289</v>
      </c>
      <c r="N26" s="48">
        <f>N9*1000000/SUM('Tabel 1 Antal dyr'!O11:O21)</f>
        <v>19.084112249044278</v>
      </c>
      <c r="O26" s="48">
        <f>O9*1000000/SUM('Tabel 1 Antal dyr'!P11:P21)</f>
        <v>29.492028768092933</v>
      </c>
      <c r="P26" s="48">
        <f>P9*1000000/SUM('Tabel 1 Antal dyr'!Q11:Q21)</f>
        <v>28.528825062930313</v>
      </c>
      <c r="Q26" s="48">
        <f>Q9*1000000/SUM('Tabel 1 Antal dyr'!R11:R21)</f>
        <v>29.946738730753605</v>
      </c>
      <c r="R26" s="48">
        <f>R9*1000000/SUM('Tabel 1 Antal dyr'!S11:S21)</f>
        <v>31.746791177172959</v>
      </c>
      <c r="S26" s="48">
        <f>S9*1000000/SUM('Tabel 1 Antal dyr'!T11:T21)</f>
        <v>32.639209936379068</v>
      </c>
      <c r="T26" s="48">
        <f>T9*1000000/SUM('Tabel 1 Antal dyr'!U11:U21)</f>
        <v>32.790477295125108</v>
      </c>
      <c r="U26" s="48">
        <f>U9*1000000/SUM('Tabel 1 Antal dyr'!V11:V21)</f>
        <v>32.778369618047101</v>
      </c>
      <c r="V26" s="48">
        <f>V9*1000000/SUM('Tabel 1 Antal dyr'!W11:W21)</f>
        <v>33.123679450161042</v>
      </c>
      <c r="W26" s="48">
        <f>W9*1000000/SUM('Tabel 1 Antal dyr'!X11:X21)</f>
        <v>32.489877979047357</v>
      </c>
      <c r="X26" s="48">
        <f>X9*1000000/SUM('Tabel 1 Antal dyr'!Y11:Y21)</f>
        <v>33.97165434900603</v>
      </c>
      <c r="Y26" s="48">
        <f>Y9*1000000/SUM('Tabel 1 Antal dyr'!Z11:Z21)</f>
        <v>34.502198942730566</v>
      </c>
      <c r="Z26" s="48">
        <f>Z9*1000000/SUM('Tabel 1 Antal dyr'!AA11:AA21)</f>
        <v>34.797522425255337</v>
      </c>
      <c r="AA26" s="48">
        <f>AA9*1000000/SUM('Tabel 1 Antal dyr'!AB11:AB21)</f>
        <v>34.32211955314169</v>
      </c>
      <c r="AB26" s="48">
        <f>AB9*1000000/SUM('Tabel 1 Antal dyr'!AC11:AC21)</f>
        <v>34.080035635400279</v>
      </c>
      <c r="AC26" s="48">
        <f>AC9*1000000/SUM('Tabel 1 Antal dyr'!AD11:AD21)</f>
        <v>33.837266825219011</v>
      </c>
      <c r="AD26" s="48">
        <f>AD9*1000000/SUM('Tabel 1 Antal dyr'!AE11:AE21)</f>
        <v>33.564272584089721</v>
      </c>
      <c r="AE26" s="48">
        <f>AE9*1000000/SUM('Tabel 1 Antal dyr'!AF11:AF21)</f>
        <v>33.938324042120158</v>
      </c>
      <c r="AF26" s="48">
        <f>AF9*1000000/SUM('Tabel 1 Antal dyr'!AG11:AG21)</f>
        <v>34.387802908276406</v>
      </c>
      <c r="AG26" s="48">
        <f>AG9*1000000/SUM('Tabel 1 Antal dyr'!AH11:AH21)</f>
        <v>34.422664633095913</v>
      </c>
      <c r="AH26" s="48">
        <f>AH9*1000000/SUM('Tabel 1 Antal dyr'!AI11:AI21)</f>
        <v>34.487241891094847</v>
      </c>
      <c r="AI26" s="49">
        <f>AI9*1000000/SUM('Tabel 1 Antal dyr'!AJ11:AJ21)</f>
        <v>34.418701933318729</v>
      </c>
      <c r="AJ26" s="49">
        <f>AJ9*1000000/SUM('Tabel 1 Antal dyr'!AK11:AK21)</f>
        <v>34.437359152882877</v>
      </c>
      <c r="AK26" s="49">
        <f>AK9*1000000/SUM('Tabel 1 Antal dyr'!AL11:AL21)</f>
        <v>34.469861720693991</v>
      </c>
      <c r="AL26" s="49">
        <f>AL9*1000000/SUM('Tabel 1 Antal dyr'!AM11:AM21)</f>
        <v>34.495699720355944</v>
      </c>
      <c r="AM26" s="49">
        <f>AM9*1000000/SUM('Tabel 1 Antal dyr'!AN11:AN21)</f>
        <v>34.519848633870886</v>
      </c>
      <c r="AN26" s="49">
        <f>AN9*1000000/SUM('Tabel 1 Antal dyr'!AO11:AO21)</f>
        <v>34.546245256285793</v>
      </c>
      <c r="AO26" s="49">
        <f>AO9*1000000/SUM('Tabel 1 Antal dyr'!AP11:AP21)</f>
        <v>34.575434374604271</v>
      </c>
      <c r="AP26" s="49">
        <f>AP9*1000000/SUM('Tabel 1 Antal dyr'!AQ11:AQ21)</f>
        <v>34.605783137902186</v>
      </c>
      <c r="AQ26" s="49">
        <f>AQ9*1000000/SUM('Tabel 1 Antal dyr'!AR11:AR21)</f>
        <v>34.628665622986958</v>
      </c>
      <c r="AR26" s="49">
        <f>AR9*1000000/SUM('Tabel 1 Antal dyr'!AS11:AS21)</f>
        <v>34.65075069598786</v>
      </c>
      <c r="AS26" s="49">
        <f>AS9*1000000/SUM('Tabel 1 Antal dyr'!AT11:AT21)</f>
        <v>34.668429549723264</v>
      </c>
      <c r="AT26" s="49">
        <f>AT9*1000000/SUM('Tabel 1 Antal dyr'!AU11:AU21)</f>
        <v>34.68574693289456</v>
      </c>
      <c r="AU26" s="49">
        <f>AU9*1000000/SUM('Tabel 1 Antal dyr'!AV11:AV21)</f>
        <v>34.703671218397638</v>
      </c>
      <c r="AV26" s="49">
        <f>AV9*1000000/SUM('Tabel 1 Antal dyr'!AW11:AW21)</f>
        <v>34.722112523262226</v>
      </c>
      <c r="AW26" s="49">
        <f>AW9*1000000/SUM('Tabel 1 Antal dyr'!AX11:AX21)</f>
        <v>34.741445348183305</v>
      </c>
      <c r="AX26" s="49">
        <f>AX9*1000000/SUM('Tabel 1 Antal dyr'!AY11:AY21)</f>
        <v>34.760797146231212</v>
      </c>
      <c r="AY26" s="49">
        <f>AY9*1000000/SUM('Tabel 1 Antal dyr'!AZ11:AZ21)</f>
        <v>34.780697036969165</v>
      </c>
      <c r="AZ26" s="49">
        <f>AZ9*1000000/SUM('Tabel 1 Antal dyr'!BA11:BA21)</f>
        <v>34.800519575069004</v>
      </c>
    </row>
    <row r="27" spans="1:52" x14ac:dyDescent="0.25">
      <c r="A27" s="33" t="s">
        <v>251</v>
      </c>
      <c r="B27" s="48">
        <f>B10*1000000/SUM('Tabel 1 Antal dyr'!C33:C34)</f>
        <v>6.8706674847586848</v>
      </c>
      <c r="C27" s="48">
        <f>C10*1000000/SUM('Tabel 1 Antal dyr'!D33:D34)</f>
        <v>6.8706103286384979</v>
      </c>
      <c r="D27" s="48">
        <f>D10*1000000/SUM('Tabel 1 Antal dyr'!E33:E34)</f>
        <v>6.8703601735456186</v>
      </c>
      <c r="E27" s="48">
        <f>E10*1000000/SUM('Tabel 1 Antal dyr'!F33:F34)</f>
        <v>6.8704088892514203</v>
      </c>
      <c r="F27" s="48">
        <f>F10*1000000/SUM('Tabel 1 Antal dyr'!G33:G34)</f>
        <v>6.8705268054075956</v>
      </c>
      <c r="G27" s="48">
        <f>G10*1000000/SUM('Tabel 1 Antal dyr'!H33:H34)</f>
        <v>6.8703689936312049</v>
      </c>
      <c r="H27" s="48">
        <f>H10*1000000/SUM('Tabel 1 Antal dyr'!I33:I34)</f>
        <v>6.8707257323670508</v>
      </c>
      <c r="I27" s="48">
        <f>I10*1000000/SUM('Tabel 1 Antal dyr'!J33:J34)</f>
        <v>6.8705568411616316</v>
      </c>
      <c r="J27" s="48">
        <f>J10*1000000/SUM('Tabel 1 Antal dyr'!K33:K34)</f>
        <v>6.8706525831830518</v>
      </c>
      <c r="K27" s="48">
        <f>K10*1000000/SUM('Tabel 1 Antal dyr'!L33:L34)</f>
        <v>6.8704947497871531</v>
      </c>
      <c r="L27" s="48">
        <f>L10*1000000/SUM('Tabel 1 Antal dyr'!M33:M34)</f>
        <v>6.8705831773357096</v>
      </c>
      <c r="M27" s="48">
        <f>M10*1000000/SUM('Tabel 1 Antal dyr'!N33:N34)</f>
        <v>6.870478727888977</v>
      </c>
      <c r="N27" s="48">
        <f>N10*1000000/SUM('Tabel 1 Antal dyr'!O33:O34)</f>
        <v>6.870609871350605</v>
      </c>
      <c r="O27" s="48">
        <f>O10*1000000/SUM('Tabel 1 Antal dyr'!P33:P34)</f>
        <v>6.8704497938203968</v>
      </c>
      <c r="P27" s="48">
        <f>P10*1000000/SUM('Tabel 1 Antal dyr'!Q33:Q34)</f>
        <v>6.8705867196998369</v>
      </c>
      <c r="Q27" s="48">
        <f>Q10*1000000/SUM('Tabel 1 Antal dyr'!R33:R34)</f>
        <v>6.870683646961921</v>
      </c>
      <c r="R27" s="48">
        <f>R10*1000000/SUM('Tabel 1 Antal dyr'!S33:S34)</f>
        <v>6.870625812209366</v>
      </c>
      <c r="S27" s="48">
        <f>S10*1000000/SUM('Tabel 1 Antal dyr'!T33:T34)</f>
        <v>6.8705114430432923</v>
      </c>
      <c r="T27" s="48">
        <f>T10*1000000/SUM('Tabel 1 Antal dyr'!U33:U34)</f>
        <v>6.8704304232736675</v>
      </c>
      <c r="U27" s="48">
        <f>U10*1000000/SUM('Tabel 1 Antal dyr'!V33:V34)</f>
        <v>6.8704391409354146</v>
      </c>
      <c r="V27" s="48">
        <f>V10*1000000/SUM('Tabel 1 Antal dyr'!W33:W34)</f>
        <v>6.8705068377146361</v>
      </c>
      <c r="W27" s="48">
        <f>W10*1000000/SUM('Tabel 1 Antal dyr'!X33:X34)</f>
        <v>6.8706697459584296</v>
      </c>
      <c r="X27" s="48">
        <f>X10*1000000/SUM('Tabel 1 Antal dyr'!Y33:Y34)</f>
        <v>6.8705028007173379</v>
      </c>
      <c r="Y27" s="48">
        <f>Y10*1000000/SUM('Tabel 1 Antal dyr'!Z33:Z34)</f>
        <v>6.8704966801271397</v>
      </c>
      <c r="Z27" s="48">
        <f>Z10*1000000/SUM('Tabel 1 Antal dyr'!AA33:AA34)</f>
        <v>6.8704876468113651</v>
      </c>
      <c r="AA27" s="48">
        <f>AA10*1000000/SUM('Tabel 1 Antal dyr'!AB33:AB34)</f>
        <v>6.8704740841151501</v>
      </c>
      <c r="AB27" s="48">
        <f>AB10*1000000/SUM('Tabel 1 Antal dyr'!AC33:AC34)</f>
        <v>6.8704968738129839</v>
      </c>
      <c r="AC27" s="48">
        <f>AC10*1000000/SUM('Tabel 1 Antal dyr'!AD33:AD34)</f>
        <v>6.8705203160546979</v>
      </c>
      <c r="AD27" s="48">
        <f>AD10*1000000/SUM('Tabel 1 Antal dyr'!AE33:AE34)</f>
        <v>6.870638754696726</v>
      </c>
      <c r="AE27" s="48">
        <f>AE10*1000000/SUM('Tabel 1 Antal dyr'!AF33:AF34)</f>
        <v>6.8705089223691251</v>
      </c>
      <c r="AF27" s="48">
        <f>AF10*1000000/SUM('Tabel 1 Antal dyr'!AG33:AG34)</f>
        <v>6.8705647176411793</v>
      </c>
      <c r="AG27" s="48">
        <f>AG10*1000000/SUM('Tabel 1 Antal dyr'!AH33:AH34)</f>
        <v>6.8706362882123937</v>
      </c>
      <c r="AH27" s="48">
        <f>AH10*1000000/SUM('Tabel 1 Antal dyr'!AI33:AI34)</f>
        <v>6.8704879876918223</v>
      </c>
      <c r="AI27" s="49">
        <f>AI10*1000000/SUM('Tabel 1 Antal dyr'!AJ33:AJ34)</f>
        <v>6.8704879876918223</v>
      </c>
      <c r="AJ27" s="49">
        <f>AJ10*1000000/SUM('Tabel 1 Antal dyr'!AK33:AK34)</f>
        <v>6.8704879876918223</v>
      </c>
      <c r="AK27" s="49">
        <f>AK10*1000000/SUM('Tabel 1 Antal dyr'!AL33:AL34)</f>
        <v>6.8704879876918223</v>
      </c>
      <c r="AL27" s="49">
        <f>AL10*1000000/SUM('Tabel 1 Antal dyr'!AM33:AM34)</f>
        <v>6.8704879876918223</v>
      </c>
      <c r="AM27" s="49">
        <f>AM10*1000000/SUM('Tabel 1 Antal dyr'!AN33:AN34)</f>
        <v>6.8704879876918223</v>
      </c>
      <c r="AN27" s="49">
        <f>AN10*1000000/SUM('Tabel 1 Antal dyr'!AO33:AO34)</f>
        <v>6.8704879876918223</v>
      </c>
      <c r="AO27" s="49">
        <f>AO10*1000000/SUM('Tabel 1 Antal dyr'!AP33:AP34)</f>
        <v>6.8704879876918223</v>
      </c>
      <c r="AP27" s="49">
        <f>AP10*1000000/SUM('Tabel 1 Antal dyr'!AQ33:AQ34)</f>
        <v>6.8704879876918223</v>
      </c>
      <c r="AQ27" s="49">
        <f>AQ10*1000000/SUM('Tabel 1 Antal dyr'!AR33:AR34)</f>
        <v>6.8704879876918223</v>
      </c>
      <c r="AR27" s="49">
        <f>AR10*1000000/SUM('Tabel 1 Antal dyr'!AS33:AS34)</f>
        <v>6.8704879876918223</v>
      </c>
      <c r="AS27" s="49">
        <f>AS10*1000000/SUM('Tabel 1 Antal dyr'!AT33:AT34)</f>
        <v>6.8704879876918223</v>
      </c>
      <c r="AT27" s="49">
        <f>AT10*1000000/SUM('Tabel 1 Antal dyr'!AU33:AU34)</f>
        <v>6.8704879876918223</v>
      </c>
      <c r="AU27" s="49">
        <f>AU10*1000000/SUM('Tabel 1 Antal dyr'!AV33:AV34)</f>
        <v>6.8704879876918223</v>
      </c>
      <c r="AV27" s="49">
        <f>AV10*1000000/SUM('Tabel 1 Antal dyr'!AW33:AW34)</f>
        <v>6.8704879876918223</v>
      </c>
      <c r="AW27" s="49">
        <f>AW10*1000000/SUM('Tabel 1 Antal dyr'!AX33:AX34)</f>
        <v>6.8704879876918223</v>
      </c>
      <c r="AX27" s="49">
        <f>AX10*1000000/SUM('Tabel 1 Antal dyr'!AY33:AY34)</f>
        <v>6.8704879876918223</v>
      </c>
      <c r="AY27" s="49">
        <f>AY10*1000000/SUM('Tabel 1 Antal dyr'!AZ33:AZ34)</f>
        <v>6.8704879876918223</v>
      </c>
      <c r="AZ27" s="49">
        <f>AZ10*1000000/SUM('Tabel 1 Antal dyr'!BA33:BA34)</f>
        <v>6.8704879876918223</v>
      </c>
    </row>
    <row r="28" spans="1:52" x14ac:dyDescent="0.25">
      <c r="A28" s="33" t="s">
        <v>2</v>
      </c>
      <c r="B28" s="48">
        <f>B11*1000000/('Tabel 1 Antal dyr'!C22+'Tabel 1 Antal dyr'!C25)</f>
        <v>2.4514809901518109</v>
      </c>
      <c r="C28" s="48">
        <f>C11*1000000/('Tabel 1 Antal dyr'!D22+'Tabel 1 Antal dyr'!D25)</f>
        <v>2.4513955788888384</v>
      </c>
      <c r="D28" s="48">
        <f>D11*1000000/('Tabel 1 Antal dyr'!E22+'Tabel 1 Antal dyr'!E25)</f>
        <v>2.4514351971604658</v>
      </c>
      <c r="E28" s="48">
        <f>E11*1000000/('Tabel 1 Antal dyr'!F22+'Tabel 1 Antal dyr'!F25)</f>
        <v>2.451383472109617</v>
      </c>
      <c r="F28" s="48">
        <f>F11*1000000/('Tabel 1 Antal dyr'!G22+'Tabel 1 Antal dyr'!G25)</f>
        <v>2.4513847848142629</v>
      </c>
      <c r="G28" s="48">
        <f>G11*1000000/('Tabel 1 Antal dyr'!H22+'Tabel 1 Antal dyr'!H25)</f>
        <v>2.4514372294542883</v>
      </c>
      <c r="H28" s="48">
        <f>H11*1000000/('Tabel 1 Antal dyr'!I22+'Tabel 1 Antal dyr'!I25)</f>
        <v>2.4514073939158769</v>
      </c>
      <c r="I28" s="48">
        <f>I11*1000000/('Tabel 1 Antal dyr'!J22+'Tabel 1 Antal dyr'!J25)</f>
        <v>2.4514446798793044</v>
      </c>
      <c r="J28" s="48">
        <f>J11*1000000/('Tabel 1 Antal dyr'!K22+'Tabel 1 Antal dyr'!K25)</f>
        <v>2.5268351467622923</v>
      </c>
      <c r="K28" s="48">
        <f>K11*1000000/('Tabel 1 Antal dyr'!L22+'Tabel 1 Antal dyr'!L25)</f>
        <v>2.5268855225998688</v>
      </c>
      <c r="L28" s="48">
        <f>L11*1000000/('Tabel 1 Antal dyr'!M22+'Tabel 1 Antal dyr'!M25)</f>
        <v>2.526883507263717</v>
      </c>
      <c r="M28" s="48">
        <f>M11*1000000/('Tabel 1 Antal dyr'!N22+'Tabel 1 Antal dyr'!N25)</f>
        <v>2.6211625286698017</v>
      </c>
      <c r="N28" s="48">
        <f>N11*1000000/('Tabel 1 Antal dyr'!O22+'Tabel 1 Antal dyr'!O25)</f>
        <v>2.6211487915039604</v>
      </c>
      <c r="O28" s="48">
        <f>O11*1000000/('Tabel 1 Antal dyr'!P22+'Tabel 1 Antal dyr'!P25)</f>
        <v>2.7267368919604835</v>
      </c>
      <c r="P28" s="48">
        <f>P11*1000000/('Tabel 1 Antal dyr'!Q22+'Tabel 1 Antal dyr'!Q25)</f>
        <v>2.7192044898895271</v>
      </c>
      <c r="Q28" s="48">
        <f>Q11*1000000/('Tabel 1 Antal dyr'!R22+'Tabel 1 Antal dyr'!R25)</f>
        <v>2.7343047779338088</v>
      </c>
      <c r="R28" s="48">
        <f>R11*1000000/('Tabel 1 Antal dyr'!S22+'Tabel 1 Antal dyr'!S25)</f>
        <v>2.7719996984064328</v>
      </c>
      <c r="S28" s="48">
        <f>S11*1000000/('Tabel 1 Antal dyr'!T22+'Tabel 1 Antal dyr'!T25)</f>
        <v>2.8096971385778229</v>
      </c>
      <c r="T28" s="48">
        <f>T11*1000000/('Tabel 1 Antal dyr'!U22+'Tabel 1 Antal dyr'!U25)</f>
        <v>2.7984400032853962</v>
      </c>
      <c r="U28" s="48">
        <f>U11*1000000/('Tabel 1 Antal dyr'!V22+'Tabel 1 Antal dyr'!V25)</f>
        <v>2.8285882331317662</v>
      </c>
      <c r="V28" s="48">
        <f>V11*1000000/('Tabel 1 Antal dyr'!W22+'Tabel 1 Antal dyr'!W25)</f>
        <v>2.8662483120753324</v>
      </c>
      <c r="W28" s="48">
        <f>W11*1000000/('Tabel 1 Antal dyr'!X22+'Tabel 1 Antal dyr'!X25)</f>
        <v>2.8945897260699422</v>
      </c>
      <c r="X28" s="48">
        <f>X11*1000000/('Tabel 1 Antal dyr'!Y22+'Tabel 1 Antal dyr'!Y25)</f>
        <v>2.9039619362780993</v>
      </c>
      <c r="Y28" s="48">
        <f>Y11*1000000/('Tabel 1 Antal dyr'!Z22+'Tabel 1 Antal dyr'!Z25)</f>
        <v>3.1114697557438893</v>
      </c>
      <c r="Z28" s="48">
        <f>Z11*1000000/('Tabel 1 Antal dyr'!AA22+'Tabel 1 Antal dyr'!AA25)</f>
        <v>2.8568326795370989</v>
      </c>
      <c r="AA28" s="48">
        <f>AA11*1000000/('Tabel 1 Antal dyr'!AB22+'Tabel 1 Antal dyr'!AB25)</f>
        <v>2.8474593976606322</v>
      </c>
      <c r="AB28" s="48">
        <f>AB11*1000000/('Tabel 1 Antal dyr'!AC22+'Tabel 1 Antal dyr'!AC25)</f>
        <v>2.8209844175909509</v>
      </c>
      <c r="AC28" s="48">
        <f>AC11*1000000/('Tabel 1 Antal dyr'!AD22+'Tabel 1 Antal dyr'!AD25)</f>
        <v>2.7983521231803707</v>
      </c>
      <c r="AD28" s="48">
        <f>AD11*1000000/('Tabel 1 Antal dyr'!AE22+'Tabel 1 Antal dyr'!AE25)</f>
        <v>2.7757339750182983</v>
      </c>
      <c r="AE28" s="48">
        <f>AE11*1000000/('Tabel 1 Antal dyr'!AF22+'Tabel 1 Antal dyr'!AF25)</f>
        <v>2.8141351459512003</v>
      </c>
      <c r="AF28" s="48">
        <f>AF11*1000000/('Tabel 1 Antal dyr'!AG22+'Tabel 1 Antal dyr'!AG25)</f>
        <v>2.8294732371721953</v>
      </c>
      <c r="AG28" s="48">
        <f>AG11*1000000/('Tabel 1 Antal dyr'!AH22+'Tabel 1 Antal dyr'!AH25)</f>
        <v>2.8481228324961676</v>
      </c>
      <c r="AH28" s="48">
        <f>AH11*1000000/('Tabel 1 Antal dyr'!AI22+'Tabel 1 Antal dyr'!AI25)</f>
        <v>2.8562402171259533</v>
      </c>
      <c r="AI28" s="49">
        <f>AI11*1000000/('Tabel 1 Antal dyr'!AJ22+'Tabel 1 Antal dyr'!AJ25)</f>
        <v>2.8456035212325488</v>
      </c>
      <c r="AJ28" s="49">
        <f>AJ11*1000000/('Tabel 1 Antal dyr'!AK22+'Tabel 1 Antal dyr'!AK25)</f>
        <v>2.8349269660360847</v>
      </c>
      <c r="AK28" s="49">
        <f>AK11*1000000/('Tabel 1 Antal dyr'!AL22+'Tabel 1 Antal dyr'!AL25)</f>
        <v>2.82454129625365</v>
      </c>
      <c r="AL28" s="49">
        <f>AL11*1000000/('Tabel 1 Antal dyr'!AM22+'Tabel 1 Antal dyr'!AM25)</f>
        <v>2.8245308680144672</v>
      </c>
      <c r="AM28" s="49">
        <f>AM11*1000000/('Tabel 1 Antal dyr'!AN22+'Tabel 1 Antal dyr'!AN25)</f>
        <v>2.8245072065936987</v>
      </c>
      <c r="AN28" s="49">
        <f>AN11*1000000/('Tabel 1 Antal dyr'!AO22+'Tabel 1 Antal dyr'!AO25)</f>
        <v>2.824511762294617</v>
      </c>
      <c r="AO28" s="49">
        <f>AO11*1000000/('Tabel 1 Antal dyr'!AP22+'Tabel 1 Antal dyr'!AP25)</f>
        <v>2.8244764889406468</v>
      </c>
      <c r="AP28" s="49">
        <f>AP11*1000000/('Tabel 1 Antal dyr'!AQ22+'Tabel 1 Antal dyr'!AQ25)</f>
        <v>2.8245081321399659</v>
      </c>
      <c r="AQ28" s="49">
        <f>AQ11*1000000/('Tabel 1 Antal dyr'!AR22+'Tabel 1 Antal dyr'!AR25)</f>
        <v>2.8244517956799458</v>
      </c>
      <c r="AR28" s="49">
        <f>AR11*1000000/('Tabel 1 Antal dyr'!AS22+'Tabel 1 Antal dyr'!AS25)</f>
        <v>2.8244846433223967</v>
      </c>
      <c r="AS28" s="49">
        <f>AS11*1000000/('Tabel 1 Antal dyr'!AT22+'Tabel 1 Antal dyr'!AT25)</f>
        <v>2.8244500780220081</v>
      </c>
      <c r="AT28" s="49">
        <f>AT11*1000000/('Tabel 1 Antal dyr'!AU22+'Tabel 1 Antal dyr'!AU25)</f>
        <v>2.8244942471257817</v>
      </c>
      <c r="AU28" s="49">
        <f>AU11*1000000/('Tabel 1 Antal dyr'!AV22+'Tabel 1 Antal dyr'!AV25)</f>
        <v>2.8244691619609186</v>
      </c>
      <c r="AV28" s="49">
        <f>AV11*1000000/('Tabel 1 Antal dyr'!AW22+'Tabel 1 Antal dyr'!AW25)</f>
        <v>2.8244569233599837</v>
      </c>
      <c r="AW28" s="49">
        <f>AW11*1000000/('Tabel 1 Antal dyr'!AX22+'Tabel 1 Antal dyr'!AX25)</f>
        <v>2.8245114502794371</v>
      </c>
      <c r="AX28" s="49">
        <f>AX11*1000000/('Tabel 1 Antal dyr'!AY22+'Tabel 1 Antal dyr'!AY25)</f>
        <v>2.8245076186757698</v>
      </c>
      <c r="AY28" s="49">
        <f>AY11*1000000/('Tabel 1 Antal dyr'!AZ22+'Tabel 1 Antal dyr'!AZ25)</f>
        <v>2.8245320212840066</v>
      </c>
      <c r="AZ28" s="49">
        <f>AZ11*1000000/('Tabel 1 Antal dyr'!BA22+'Tabel 1 Antal dyr'!BA25)</f>
        <v>2.8244624748216847</v>
      </c>
    </row>
    <row r="29" spans="1:52" x14ac:dyDescent="0.25">
      <c r="A29" s="33" t="s">
        <v>3</v>
      </c>
      <c r="B29" s="48">
        <f>B12*1000000/('Tabel 1 Antal dyr'!C23+'Tabel 1 Antal dyr'!C26)</f>
        <v>6.7439782314469829E-2</v>
      </c>
      <c r="C29" s="48">
        <f>C12*1000000/('Tabel 1 Antal dyr'!D23+'Tabel 1 Antal dyr'!D26)</f>
        <v>7.0544958111552244E-2</v>
      </c>
      <c r="D29" s="48">
        <f>D12*1000000/('Tabel 1 Antal dyr'!E23+'Tabel 1 Antal dyr'!E26)</f>
        <v>7.3650837542810765E-2</v>
      </c>
      <c r="E29" s="48">
        <f>E12*1000000/('Tabel 1 Antal dyr'!F23+'Tabel 1 Antal dyr'!F26)</f>
        <v>7.6751853813684864E-2</v>
      </c>
      <c r="F29" s="48">
        <f>F12*1000000/('Tabel 1 Antal dyr'!G23+'Tabel 1 Antal dyr'!G26)</f>
        <v>7.9860647504379434E-2</v>
      </c>
      <c r="G29" s="48">
        <f>G12*1000000/('Tabel 1 Antal dyr'!H23+'Tabel 1 Antal dyr'!H26)</f>
        <v>7.9860979110745814E-2</v>
      </c>
      <c r="H29" s="48">
        <f>H12*1000000/('Tabel 1 Antal dyr'!I23+'Tabel 1 Antal dyr'!I26)</f>
        <v>7.9860451223865633E-2</v>
      </c>
      <c r="I29" s="48">
        <f>I12*1000000/('Tabel 1 Antal dyr'!J23+'Tabel 1 Antal dyr'!J26)</f>
        <v>7.9858119525369059E-2</v>
      </c>
      <c r="J29" s="48">
        <f>J12*1000000/('Tabel 1 Antal dyr'!K23+'Tabel 1 Antal dyr'!K26)</f>
        <v>8.3355974037471331E-2</v>
      </c>
      <c r="K29" s="48">
        <f>K12*1000000/('Tabel 1 Antal dyr'!L23+'Tabel 1 Antal dyr'!L26)</f>
        <v>8.3354218720566517E-2</v>
      </c>
      <c r="L29" s="48">
        <f>L12*1000000/('Tabel 1 Antal dyr'!M23+'Tabel 1 Antal dyr'!M26)</f>
        <v>8.3355031467145874E-2</v>
      </c>
      <c r="M29" s="48">
        <f>M12*1000000/('Tabel 1 Antal dyr'!N23+'Tabel 1 Antal dyr'!N26)</f>
        <v>8.3356141621898652E-2</v>
      </c>
      <c r="N29" s="48">
        <f>N12*1000000/('Tabel 1 Antal dyr'!O23+'Tabel 1 Antal dyr'!O26)</f>
        <v>8.3354258119567856E-2</v>
      </c>
      <c r="O29" s="48">
        <f>O12*1000000/('Tabel 1 Antal dyr'!P23+'Tabel 1 Antal dyr'!P26)</f>
        <v>7.9682222390277321E-2</v>
      </c>
      <c r="P29" s="48">
        <f>P12*1000000/('Tabel 1 Antal dyr'!Q23+'Tabel 1 Antal dyr'!Q26)</f>
        <v>8.2129915377568155E-2</v>
      </c>
      <c r="Q29" s="48">
        <f>Q12*1000000/('Tabel 1 Antal dyr'!R23+'Tabel 1 Antal dyr'!R26)</f>
        <v>8.3792512458493493E-2</v>
      </c>
      <c r="R29" s="48">
        <f>R12*1000000/('Tabel 1 Antal dyr'!S23+'Tabel 1 Antal dyr'!S26)</f>
        <v>8.7485369884631695E-2</v>
      </c>
      <c r="S29" s="48">
        <f>S12*1000000/('Tabel 1 Antal dyr'!T23+'Tabel 1 Antal dyr'!T26)</f>
        <v>8.8546788102119189E-2</v>
      </c>
      <c r="T29" s="48">
        <f>T12*1000000/('Tabel 1 Antal dyr'!U23+'Tabel 1 Antal dyr'!U26)</f>
        <v>9.2130149634952155E-2</v>
      </c>
      <c r="U29" s="48">
        <f>U12*1000000/('Tabel 1 Antal dyr'!V23+'Tabel 1 Antal dyr'!V26)</f>
        <v>8.6439298010210053E-2</v>
      </c>
      <c r="V29" s="48">
        <f>V12*1000000/('Tabel 1 Antal dyr'!W23+'Tabel 1 Antal dyr'!W26)</f>
        <v>8.5183444709525769E-2</v>
      </c>
      <c r="W29" s="48">
        <f>W12*1000000/('Tabel 1 Antal dyr'!X23+'Tabel 1 Antal dyr'!X26)</f>
        <v>8.5915381881775235E-2</v>
      </c>
      <c r="X29" s="48">
        <f>X12*1000000/('Tabel 1 Antal dyr'!Y23+'Tabel 1 Antal dyr'!Y26)</f>
        <v>8.6262586304979294E-2</v>
      </c>
      <c r="Y29" s="48">
        <f>Y12*1000000/('Tabel 1 Antal dyr'!Z23+'Tabel 1 Antal dyr'!Z26)</f>
        <v>8.0585818481358415E-2</v>
      </c>
      <c r="Z29" s="48">
        <f>Z12*1000000/('Tabel 1 Antal dyr'!AA23+'Tabel 1 Antal dyr'!AA26)</f>
        <v>8.1858279413830712E-2</v>
      </c>
      <c r="AA29" s="48">
        <f>AA12*1000000/('Tabel 1 Antal dyr'!AB23+'Tabel 1 Antal dyr'!AB26)</f>
        <v>8.2203042707519991E-2</v>
      </c>
      <c r="AB29" s="48">
        <f>AB12*1000000/('Tabel 1 Antal dyr'!AC23+'Tabel 1 Antal dyr'!AC26)</f>
        <v>8.2027818874786676E-2</v>
      </c>
      <c r="AC29" s="48">
        <f>AC12*1000000/('Tabel 1 Antal dyr'!AD23+'Tabel 1 Antal dyr'!AD26)</f>
        <v>8.1506301921707838E-2</v>
      </c>
      <c r="AD29" s="48">
        <f>AD12*1000000/('Tabel 1 Antal dyr'!AE23+'Tabel 1 Antal dyr'!AE26)</f>
        <v>8.1407779704411057E-2</v>
      </c>
      <c r="AE29" s="48">
        <f>AE12*1000000/('Tabel 1 Antal dyr'!AF23+'Tabel 1 Antal dyr'!AF26)</f>
        <v>8.0632716309365859E-2</v>
      </c>
      <c r="AF29" s="48">
        <f>AF12*1000000/('Tabel 1 Antal dyr'!AG23+'Tabel 1 Antal dyr'!AG26)</f>
        <v>8.010999248805456E-2</v>
      </c>
      <c r="AG29" s="48">
        <f>AG12*1000000/('Tabel 1 Antal dyr'!AH23+'Tabel 1 Antal dyr'!AH26)</f>
        <v>7.7535136769087284E-2</v>
      </c>
      <c r="AH29" s="48">
        <f>AH12*1000000/('Tabel 1 Antal dyr'!AI23+'Tabel 1 Antal dyr'!AI26)</f>
        <v>7.7088809597404814E-2</v>
      </c>
      <c r="AI29" s="49">
        <f>AI12*1000000/('Tabel 1 Antal dyr'!AJ23+'Tabel 1 Antal dyr'!AJ26)</f>
        <v>7.7272202685010449E-2</v>
      </c>
      <c r="AJ29" s="49">
        <f>AJ12*1000000/('Tabel 1 Antal dyr'!AK23+'Tabel 1 Antal dyr'!AK26)</f>
        <v>7.7445927747936336E-2</v>
      </c>
      <c r="AK29" s="49">
        <f>AK12*1000000/('Tabel 1 Antal dyr'!AL23+'Tabel 1 Antal dyr'!AL26)</f>
        <v>7.7800853084892263E-2</v>
      </c>
      <c r="AL29" s="49">
        <f>AL12*1000000/('Tabel 1 Antal dyr'!AM23+'Tabel 1 Antal dyr'!AM26)</f>
        <v>7.7446210768395571E-2</v>
      </c>
      <c r="AM29" s="49">
        <f>AM12*1000000/('Tabel 1 Antal dyr'!AN23+'Tabel 1 Antal dyr'!AN26)</f>
        <v>7.7093006974972608E-2</v>
      </c>
      <c r="AN29" s="49">
        <f>AN12*1000000/('Tabel 1 Antal dyr'!AO23+'Tabel 1 Antal dyr'!AO26)</f>
        <v>7.6742129483573021E-2</v>
      </c>
      <c r="AO29" s="49">
        <f>AO12*1000000/('Tabel 1 Antal dyr'!AP23+'Tabel 1 Antal dyr'!AP26)</f>
        <v>7.6388999252733306E-2</v>
      </c>
      <c r="AP29" s="49">
        <f>AP12*1000000/('Tabel 1 Antal dyr'!AQ23+'Tabel 1 Antal dyr'!AQ26)</f>
        <v>7.6034808970104839E-2</v>
      </c>
      <c r="AQ29" s="49">
        <f>AQ12*1000000/('Tabel 1 Antal dyr'!AR23+'Tabel 1 Antal dyr'!AR26)</f>
        <v>7.5681957462052446E-2</v>
      </c>
      <c r="AR29" s="49">
        <f>AR12*1000000/('Tabel 1 Antal dyr'!AS23+'Tabel 1 Antal dyr'!AS26)</f>
        <v>7.5329236147759007E-2</v>
      </c>
      <c r="AS29" s="49">
        <f>AS12*1000000/('Tabel 1 Antal dyr'!AT23+'Tabel 1 Antal dyr'!AT26)</f>
        <v>7.4978054291143306E-2</v>
      </c>
      <c r="AT29" s="49">
        <f>AT12*1000000/('Tabel 1 Antal dyr'!AU23+'Tabel 1 Antal dyr'!AU26)</f>
        <v>7.4625064540125241E-2</v>
      </c>
      <c r="AU29" s="49">
        <f>AU12*1000000/('Tabel 1 Antal dyr'!AV23+'Tabel 1 Antal dyr'!AV26)</f>
        <v>7.3919025729361959E-2</v>
      </c>
      <c r="AV29" s="49">
        <f>AV12*1000000/('Tabel 1 Antal dyr'!AW23+'Tabel 1 Antal dyr'!AW26)</f>
        <v>7.3388549761908214E-2</v>
      </c>
      <c r="AW29" s="49">
        <f>AW12*1000000/('Tabel 1 Antal dyr'!AX23+'Tabel 1 Antal dyr'!AX26)</f>
        <v>7.2861563335602383E-2</v>
      </c>
      <c r="AX29" s="49">
        <f>AX12*1000000/('Tabel 1 Antal dyr'!AY23+'Tabel 1 Antal dyr'!AY26)</f>
        <v>7.2330799963519446E-2</v>
      </c>
      <c r="AY29" s="49">
        <f>AY12*1000000/('Tabel 1 Antal dyr'!AZ23+'Tabel 1 Antal dyr'!AZ26)</f>
        <v>7.1800693909689448E-2</v>
      </c>
      <c r="AZ29" s="49">
        <f>AZ12*1000000/('Tabel 1 Antal dyr'!BA23+'Tabel 1 Antal dyr'!BA26)</f>
        <v>7.1625811991585131E-2</v>
      </c>
    </row>
    <row r="30" spans="1:52" x14ac:dyDescent="0.25">
      <c r="A30" s="33" t="s">
        <v>4</v>
      </c>
      <c r="B30" s="48">
        <f>B13*1000000/('Tabel 1 Antal dyr'!C24+'Tabel 1 Antal dyr'!C27)</f>
        <v>0.42590276789547049</v>
      </c>
      <c r="C30" s="48">
        <f>C13*1000000/('Tabel 1 Antal dyr'!D24+'Tabel 1 Antal dyr'!D27)</f>
        <v>0.41511556204949956</v>
      </c>
      <c r="D30" s="48">
        <f>D13*1000000/('Tabel 1 Antal dyr'!E24+'Tabel 1 Antal dyr'!E27)</f>
        <v>0.40711999009490624</v>
      </c>
      <c r="E30" s="48">
        <f>E13*1000000/('Tabel 1 Antal dyr'!F24+'Tabel 1 Antal dyr'!F27)</f>
        <v>0.4009809834866595</v>
      </c>
      <c r="F30" s="48">
        <f>F13*1000000/('Tabel 1 Antal dyr'!G24+'Tabel 1 Antal dyr'!G27)</f>
        <v>0.38275306436613604</v>
      </c>
      <c r="G30" s="48">
        <f>G13*1000000/('Tabel 1 Antal dyr'!H24+'Tabel 1 Antal dyr'!H27)</f>
        <v>0.38275499320632655</v>
      </c>
      <c r="H30" s="48">
        <f>H13*1000000/('Tabel 1 Antal dyr'!I24+'Tabel 1 Antal dyr'!I27)</f>
        <v>0.38275706974002927</v>
      </c>
      <c r="I30" s="48">
        <f>I13*1000000/('Tabel 1 Antal dyr'!J24+'Tabel 1 Antal dyr'!J27)</f>
        <v>0.38275379222812456</v>
      </c>
      <c r="J30" s="48">
        <f>J13*1000000/('Tabel 1 Antal dyr'!K24+'Tabel 1 Antal dyr'!K27)</f>
        <v>0.37494456424812128</v>
      </c>
      <c r="K30" s="48">
        <f>K13*1000000/('Tabel 1 Antal dyr'!L24+'Tabel 1 Antal dyr'!L27)</f>
        <v>0.37494546463024747</v>
      </c>
      <c r="L30" s="48">
        <f>L13*1000000/('Tabel 1 Antal dyr'!M24+'Tabel 1 Antal dyr'!M27)</f>
        <v>0.37494490121607621</v>
      </c>
      <c r="M30" s="48">
        <f>M13*1000000/('Tabel 1 Antal dyr'!N24+'Tabel 1 Antal dyr'!N27)</f>
        <v>0.3856555186421175</v>
      </c>
      <c r="N30" s="48">
        <f>N13*1000000/('Tabel 1 Antal dyr'!O24+'Tabel 1 Antal dyr'!O27)</f>
        <v>0.38565404840486178</v>
      </c>
      <c r="O30" s="48">
        <f>O13*1000000/('Tabel 1 Antal dyr'!P24+'Tabel 1 Antal dyr'!P27)</f>
        <v>0.38293984238392181</v>
      </c>
      <c r="P30" s="48">
        <f>P13*1000000/('Tabel 1 Antal dyr'!Q24+'Tabel 1 Antal dyr'!Q27)</f>
        <v>0.3843170608906652</v>
      </c>
      <c r="Q30" s="48">
        <f>Q13*1000000/('Tabel 1 Antal dyr'!R24+'Tabel 1 Antal dyr'!R27)</f>
        <v>0.38286748615033861</v>
      </c>
      <c r="R30" s="48">
        <f>R13*1000000/('Tabel 1 Antal dyr'!S24+'Tabel 1 Antal dyr'!S27)</f>
        <v>0.39224106540884318</v>
      </c>
      <c r="S30" s="48">
        <f>S13*1000000/('Tabel 1 Antal dyr'!T24+'Tabel 1 Antal dyr'!T27)</f>
        <v>0.40032859677860683</v>
      </c>
      <c r="T30" s="48">
        <f>T13*1000000/('Tabel 1 Antal dyr'!U24+'Tabel 1 Antal dyr'!U27)</f>
        <v>0.39224169657365549</v>
      </c>
      <c r="U30" s="48">
        <f>U13*1000000/('Tabel 1 Antal dyr'!V24+'Tabel 1 Antal dyr'!V27)</f>
        <v>0.39754117017258062</v>
      </c>
      <c r="V30" s="48">
        <f>V13*1000000/('Tabel 1 Antal dyr'!W24+'Tabel 1 Antal dyr'!W27)</f>
        <v>0.39614519770385775</v>
      </c>
      <c r="W30" s="48">
        <f>W13*1000000/('Tabel 1 Antal dyr'!X24+'Tabel 1 Antal dyr'!X27)</f>
        <v>0.39754199308680277</v>
      </c>
      <c r="X30" s="48">
        <f>X13*1000000/('Tabel 1 Antal dyr'!Y24+'Tabel 1 Antal dyr'!Y27)</f>
        <v>0.3989353250131325</v>
      </c>
      <c r="Y30" s="48">
        <f>Y13*1000000/('Tabel 1 Antal dyr'!Z24+'Tabel 1 Antal dyr'!Z27)</f>
        <v>0.40284179683816301</v>
      </c>
      <c r="Z30" s="48">
        <f>Z13*1000000/('Tabel 1 Antal dyr'!AA24+'Tabel 1 Antal dyr'!AA27)</f>
        <v>0.42021406441770071</v>
      </c>
      <c r="AA30" s="48">
        <f>AA13*1000000/('Tabel 1 Antal dyr'!AB24+'Tabel 1 Antal dyr'!AB27)</f>
        <v>0.4172756146599419</v>
      </c>
      <c r="AB30" s="48">
        <f>AB13*1000000/('Tabel 1 Antal dyr'!AC24+'Tabel 1 Antal dyr'!AC27)</f>
        <v>0.41433311651968091</v>
      </c>
      <c r="AC30" s="48">
        <f>AC13*1000000/('Tabel 1 Antal dyr'!AD24+'Tabel 1 Antal dyr'!AD27)</f>
        <v>0.43007114393791801</v>
      </c>
      <c r="AD30" s="48">
        <f>AD13*1000000/('Tabel 1 Antal dyr'!AE24+'Tabel 1 Antal dyr'!AE27)</f>
        <v>0.42549622154253885</v>
      </c>
      <c r="AE30" s="48">
        <f>AE13*1000000/('Tabel 1 Antal dyr'!AF24+'Tabel 1 Antal dyr'!AF27)</f>
        <v>0.42246903717651202</v>
      </c>
      <c r="AF30" s="48">
        <f>AF13*1000000/('Tabel 1 Antal dyr'!AG24+'Tabel 1 Antal dyr'!AG27)</f>
        <v>0.4298279025267901</v>
      </c>
      <c r="AG30" s="48">
        <f>AG13*1000000/('Tabel 1 Antal dyr'!AH24+'Tabel 1 Antal dyr'!AH27)</f>
        <v>0.4128321816263355</v>
      </c>
      <c r="AH30" s="48">
        <f>AH13*1000000/('Tabel 1 Antal dyr'!AI24+'Tabel 1 Antal dyr'!AI27)</f>
        <v>0.4097814370962406</v>
      </c>
      <c r="AI30" s="49">
        <f>AI13*1000000/('Tabel 1 Antal dyr'!AJ24+'Tabel 1 Antal dyr'!AJ27)</f>
        <v>0.41735379795918648</v>
      </c>
      <c r="AJ30" s="49">
        <f>AJ13*1000000/('Tabel 1 Antal dyr'!AK24+'Tabel 1 Antal dyr'!AK27)</f>
        <v>0.4248835694794274</v>
      </c>
      <c r="AK30" s="49">
        <f>AK13*1000000/('Tabel 1 Antal dyr'!AL24+'Tabel 1 Antal dyr'!AL27)</f>
        <v>0.43242164496858732</v>
      </c>
      <c r="AL30" s="49">
        <f>AL13*1000000/('Tabel 1 Antal dyr'!AM24+'Tabel 1 Antal dyr'!AM27)</f>
        <v>0.43021213964179578</v>
      </c>
      <c r="AM30" s="49">
        <f>AM13*1000000/('Tabel 1 Antal dyr'!AN24+'Tabel 1 Antal dyr'!AN27)</f>
        <v>0.42800785374727912</v>
      </c>
      <c r="AN30" s="49">
        <f>AN13*1000000/('Tabel 1 Antal dyr'!AO24+'Tabel 1 Antal dyr'!AO27)</f>
        <v>0.42580220621626219</v>
      </c>
      <c r="AO30" s="49">
        <f>AO13*1000000/('Tabel 1 Antal dyr'!AP24+'Tabel 1 Antal dyr'!AP27)</f>
        <v>0.42359725699073358</v>
      </c>
      <c r="AP30" s="49">
        <f>AP13*1000000/('Tabel 1 Antal dyr'!AQ24+'Tabel 1 Antal dyr'!AQ27)</f>
        <v>0.4212115168711188</v>
      </c>
      <c r="AQ30" s="49">
        <f>AQ13*1000000/('Tabel 1 Antal dyr'!AR24+'Tabel 1 Antal dyr'!AR27)</f>
        <v>0.41864047638155399</v>
      </c>
      <c r="AR30" s="49">
        <f>AR13*1000000/('Tabel 1 Antal dyr'!AS24+'Tabel 1 Antal dyr'!AS27)</f>
        <v>0.41606686013226929</v>
      </c>
      <c r="AS30" s="49">
        <f>AS13*1000000/('Tabel 1 Antal dyr'!AT24+'Tabel 1 Antal dyr'!AT27)</f>
        <v>0.41349470022202894</v>
      </c>
      <c r="AT30" s="49">
        <f>AT13*1000000/('Tabel 1 Antal dyr'!AU24+'Tabel 1 Antal dyr'!AU27)</f>
        <v>0.41092143655558355</v>
      </c>
      <c r="AU30" s="49">
        <f>AU13*1000000/('Tabel 1 Antal dyr'!AV24+'Tabel 1 Antal dyr'!AV27)</f>
        <v>0.40834647365982613</v>
      </c>
      <c r="AV30" s="49">
        <f>AV13*1000000/('Tabel 1 Antal dyr'!AW24+'Tabel 1 Antal dyr'!AW27)</f>
        <v>0.4057743410615291</v>
      </c>
      <c r="AW30" s="49">
        <f>AW13*1000000/('Tabel 1 Antal dyr'!AX24+'Tabel 1 Antal dyr'!AX27)</f>
        <v>0.40320223188413584</v>
      </c>
      <c r="AX30" s="49">
        <f>AX13*1000000/('Tabel 1 Antal dyr'!AY24+'Tabel 1 Antal dyr'!AY27)</f>
        <v>0.40063295473013932</v>
      </c>
      <c r="AY30" s="49">
        <f>AY13*1000000/('Tabel 1 Antal dyr'!AZ24+'Tabel 1 Antal dyr'!AZ27)</f>
        <v>0.39805970346408137</v>
      </c>
      <c r="AZ30" s="49">
        <f>AZ13*1000000/('Tabel 1 Antal dyr'!BA24+'Tabel 1 Antal dyr'!BA27)</f>
        <v>0.3953022754436919</v>
      </c>
    </row>
    <row r="31" spans="1:52" x14ac:dyDescent="0.25">
      <c r="A31" s="33" t="s">
        <v>125</v>
      </c>
      <c r="B31" s="48">
        <f>B14*1000000/'Tabel 1 Antal dyr'!C35</f>
        <v>14.458152717572524</v>
      </c>
      <c r="C31" s="48">
        <f>C14*1000000/'Tabel 1 Antal dyr'!D35</f>
        <v>14.465323779910774</v>
      </c>
      <c r="D31" s="48">
        <f>D14*1000000/'Tabel 1 Antal dyr'!E35</f>
        <v>14.45898718563695</v>
      </c>
      <c r="E31" s="48">
        <f>E14*1000000/'Tabel 1 Antal dyr'!F35</f>
        <v>14.466370205669817</v>
      </c>
      <c r="F31" s="48">
        <f>F14*1000000/'Tabel 1 Antal dyr'!G35</f>
        <v>14.459868931012613</v>
      </c>
      <c r="G31" s="48">
        <f>G14*1000000/'Tabel 1 Antal dyr'!H35</f>
        <v>14.4674767691208</v>
      </c>
      <c r="H31" s="48">
        <f>H14*1000000/'Tabel 1 Antal dyr'!I35</f>
        <v>14.460802088621366</v>
      </c>
      <c r="I31" s="48">
        <f>I14*1000000/'Tabel 1 Antal dyr'!J35</f>
        <v>14.468648807771563</v>
      </c>
      <c r="J31" s="48">
        <f>J14*1000000/'Tabel 1 Antal dyr'!K35</f>
        <v>14.468085106382979</v>
      </c>
      <c r="K31" s="48">
        <f>K14*1000000/'Tabel 1 Antal dyr'!L35</f>
        <v>14.464087031771541</v>
      </c>
      <c r="L31" s="48">
        <f>L14*1000000/'Tabel 1 Antal dyr'!M35</f>
        <v>14.462956398440269</v>
      </c>
      <c r="M31" s="48">
        <f>M14*1000000/'Tabel 1 Antal dyr'!N35</f>
        <v>14.459616809569175</v>
      </c>
      <c r="N31" s="48">
        <f>N14*1000000/'Tabel 1 Antal dyr'!O35</f>
        <v>14.463705308775731</v>
      </c>
      <c r="O31" s="48">
        <f>O14*1000000/'Tabel 1 Antal dyr'!P35</f>
        <v>14.460589171974522</v>
      </c>
      <c r="P31" s="48">
        <f>P14*1000000/'Tabel 1 Antal dyr'!Q35</f>
        <v>14.460738815667348</v>
      </c>
      <c r="Q31" s="48">
        <f>Q14*1000000/'Tabel 1 Antal dyr'!R35</f>
        <v>14.154572477705893</v>
      </c>
      <c r="R31" s="48">
        <f>R14*1000000/'Tabel 1 Antal dyr'!S35</f>
        <v>14.212821989959673</v>
      </c>
      <c r="S31" s="48">
        <f>S14*1000000/'Tabel 1 Antal dyr'!T35</f>
        <v>14.24966485292958</v>
      </c>
      <c r="T31" s="48">
        <f>T14*1000000/'Tabel 1 Antal dyr'!U35</f>
        <v>14.30086243461049</v>
      </c>
      <c r="U31" s="48">
        <f>U14*1000000/'Tabel 1 Antal dyr'!V35</f>
        <v>14.332185227707615</v>
      </c>
      <c r="V31" s="48">
        <f>V14*1000000/'Tabel 1 Antal dyr'!W35</f>
        <v>14.334855212958908</v>
      </c>
      <c r="W31" s="48">
        <f>W14*1000000/'Tabel 1 Antal dyr'!X35</f>
        <v>14.33463406864697</v>
      </c>
      <c r="X31" s="48">
        <f>X14*1000000/'Tabel 1 Antal dyr'!Y35</f>
        <v>14.355856909048399</v>
      </c>
      <c r="Y31" s="48">
        <f>Y14*1000000/'Tabel 1 Antal dyr'!Z35</f>
        <v>14.370564640543043</v>
      </c>
      <c r="Z31" s="48">
        <f>Z14*1000000/'Tabel 1 Antal dyr'!AA35</f>
        <v>14.35888823578806</v>
      </c>
      <c r="AA31" s="48">
        <f>AA14*1000000/'Tabel 1 Antal dyr'!AB35</f>
        <v>14.365771215086284</v>
      </c>
      <c r="AB31" s="48">
        <f>AB14*1000000/'Tabel 1 Antal dyr'!AC35</f>
        <v>14.378093921419971</v>
      </c>
      <c r="AC31" s="48">
        <f>AC14*1000000/'Tabel 1 Antal dyr'!AD35</f>
        <v>14.399427600393524</v>
      </c>
      <c r="AD31" s="48">
        <f>AD14*1000000/'Tabel 1 Antal dyr'!AE35</f>
        <v>14.377120698012604</v>
      </c>
      <c r="AE31" s="48">
        <f>AE14*1000000/'Tabel 1 Antal dyr'!AF35</f>
        <v>14.393355595513315</v>
      </c>
      <c r="AF31" s="48">
        <f>AF14*1000000/'Tabel 1 Antal dyr'!AG35</f>
        <v>14.390715667311412</v>
      </c>
      <c r="AG31" s="48">
        <f>AG14*1000000/'Tabel 1 Antal dyr'!AH35</f>
        <v>14.388981146820358</v>
      </c>
      <c r="AH31" s="48">
        <f>AH14*1000000/'Tabel 1 Antal dyr'!AI35</f>
        <v>14.389675916941588</v>
      </c>
      <c r="AI31" s="49">
        <f>AI14*1000000/'Tabel 1 Antal dyr'!AJ35</f>
        <v>14.389675916941588</v>
      </c>
      <c r="AJ31" s="49">
        <f>AJ14*1000000/'Tabel 1 Antal dyr'!AK35</f>
        <v>14.389675916941588</v>
      </c>
      <c r="AK31" s="49">
        <f>AK14*1000000/'Tabel 1 Antal dyr'!AL35</f>
        <v>14.389675916941588</v>
      </c>
      <c r="AL31" s="49">
        <f>AL14*1000000/'Tabel 1 Antal dyr'!AM35</f>
        <v>14.389675916941588</v>
      </c>
      <c r="AM31" s="49">
        <f>AM14*1000000/'Tabel 1 Antal dyr'!AN35</f>
        <v>14.389675916941588</v>
      </c>
      <c r="AN31" s="49">
        <f>AN14*1000000/'Tabel 1 Antal dyr'!AO35</f>
        <v>14.389675916941588</v>
      </c>
      <c r="AO31" s="49">
        <f>AO14*1000000/'Tabel 1 Antal dyr'!AP35</f>
        <v>14.389675916941588</v>
      </c>
      <c r="AP31" s="49">
        <f>AP14*1000000/'Tabel 1 Antal dyr'!AQ35</f>
        <v>14.389675916941588</v>
      </c>
      <c r="AQ31" s="49">
        <f>AQ14*1000000/'Tabel 1 Antal dyr'!AR35</f>
        <v>14.389675916941588</v>
      </c>
      <c r="AR31" s="49">
        <f>AR14*1000000/'Tabel 1 Antal dyr'!AS35</f>
        <v>14.389675916941588</v>
      </c>
      <c r="AS31" s="49">
        <f>AS14*1000000/'Tabel 1 Antal dyr'!AT35</f>
        <v>14.389675916941588</v>
      </c>
      <c r="AT31" s="49">
        <f>AT14*1000000/'Tabel 1 Antal dyr'!AU35</f>
        <v>14.389675916941588</v>
      </c>
      <c r="AU31" s="49">
        <f>AU14*1000000/'Tabel 1 Antal dyr'!AV35</f>
        <v>14.389675916941588</v>
      </c>
      <c r="AV31" s="49">
        <f>AV14*1000000/'Tabel 1 Antal dyr'!AW35</f>
        <v>14.389675916941588</v>
      </c>
      <c r="AW31" s="49">
        <f>AW14*1000000/'Tabel 1 Antal dyr'!AX35</f>
        <v>14.389675916941588</v>
      </c>
      <c r="AX31" s="49">
        <f>AX14*1000000/'Tabel 1 Antal dyr'!AY35</f>
        <v>14.389675916941588</v>
      </c>
      <c r="AY31" s="49">
        <f>AY14*1000000/'Tabel 1 Antal dyr'!AZ35</f>
        <v>14.389675916941588</v>
      </c>
      <c r="AZ31" s="49">
        <f>AZ14*1000000/'Tabel 1 Antal dyr'!BA35</f>
        <v>14.389675916941588</v>
      </c>
    </row>
    <row r="32" spans="1:52" x14ac:dyDescent="0.25">
      <c r="A32" s="33" t="s">
        <v>126</v>
      </c>
      <c r="B32" s="48">
        <f>B15*1000000/'Tabel 1 Antal dyr'!C36</f>
        <v>21.810370370370372</v>
      </c>
      <c r="C32" s="48">
        <f>C15*1000000/'Tabel 1 Antal dyr'!D36</f>
        <v>21.810256410256411</v>
      </c>
      <c r="D32" s="48">
        <f>D15*1000000/'Tabel 1 Antal dyr'!E36</f>
        <v>21.810144927536232</v>
      </c>
      <c r="E32" s="48">
        <f>E15*1000000/'Tabel 1 Antal dyr'!F36</f>
        <v>21.810035842293907</v>
      </c>
      <c r="F32" s="48">
        <f>F15*1000000/'Tabel 1 Antal dyr'!G36</f>
        <v>21.809929078014186</v>
      </c>
      <c r="G32" s="48">
        <f>G15*1000000/'Tabel 1 Antal dyr'!H36</f>
        <v>21.809824561403509</v>
      </c>
      <c r="H32" s="48">
        <f>H15*1000000/'Tabel 1 Antal dyr'!I36</f>
        <v>21.810416666666665</v>
      </c>
      <c r="I32" s="48">
        <f>I15*1000000/'Tabel 1 Antal dyr'!J36</f>
        <v>21.810309278350516</v>
      </c>
      <c r="J32" s="48">
        <f>J15*1000000/'Tabel 1 Antal dyr'!K36</f>
        <v>21.810204081632651</v>
      </c>
      <c r="K32" s="48">
        <f>K15*1000000/'Tabel 1 Antal dyr'!L36</f>
        <v>21.810101010101011</v>
      </c>
      <c r="L32" s="48">
        <f>L15*1000000/'Tabel 1 Antal dyr'!M36</f>
        <v>21.81</v>
      </c>
      <c r="M32" s="48">
        <f>M15*1000000/'Tabel 1 Antal dyr'!N36</f>
        <v>21.81032258064516</v>
      </c>
      <c r="N32" s="48">
        <f>N15*1000000/'Tabel 1 Antal dyr'!O36</f>
        <v>21.81</v>
      </c>
      <c r="O32" s="48">
        <f>O15*1000000/'Tabel 1 Antal dyr'!P36</f>
        <v>21.811515151515152</v>
      </c>
      <c r="P32" s="48">
        <f>P15*1000000/'Tabel 1 Antal dyr'!Q36</f>
        <v>21.811764705882354</v>
      </c>
      <c r="Q32" s="48">
        <f>Q15*1000000/'Tabel 1 Antal dyr'!R36</f>
        <v>21.811428571428571</v>
      </c>
      <c r="R32" s="48">
        <f>R15*1000000/'Tabel 1 Antal dyr'!S36</f>
        <v>21.811666666666667</v>
      </c>
      <c r="S32" s="48">
        <f>S15*1000000/'Tabel 1 Antal dyr'!T36</f>
        <v>21.810270270270273</v>
      </c>
      <c r="T32" s="48">
        <f>T15*1000000/'Tabel 1 Antal dyr'!U36</f>
        <v>21.810000000000002</v>
      </c>
      <c r="U32" s="48">
        <f>U15*1000000/'Tabel 1 Antal dyr'!V36</f>
        <v>21.810140845070421</v>
      </c>
      <c r="V32" s="48">
        <f>V15*1000000/'Tabel 1 Antal dyr'!W36</f>
        <v>21.811515151515152</v>
      </c>
      <c r="W32" s="48">
        <f>W15*1000000/'Tabel 1 Antal dyr'!X36</f>
        <v>21.81032258064516</v>
      </c>
      <c r="X32" s="48">
        <f>X15*1000000/'Tabel 1 Antal dyr'!Y36</f>
        <v>21.81032258064516</v>
      </c>
      <c r="Y32" s="48">
        <f>Y15*1000000/'Tabel 1 Antal dyr'!Z36</f>
        <v>21.81</v>
      </c>
      <c r="Z32" s="48">
        <f>Z15*1000000/'Tabel 1 Antal dyr'!AA36</f>
        <v>21.81</v>
      </c>
      <c r="AA32" s="48">
        <f>AA15*1000000/'Tabel 1 Antal dyr'!AB36</f>
        <v>21.81032258064516</v>
      </c>
      <c r="AB32" s="48">
        <f>AB15*1000000/'Tabel 1 Antal dyr'!AC36</f>
        <v>21.810461538461539</v>
      </c>
      <c r="AC32" s="48">
        <f>AC15*1000000/'Tabel 1 Antal dyr'!AD36</f>
        <v>21.81</v>
      </c>
      <c r="AD32" s="48">
        <f>AD15*1000000/'Tabel 1 Antal dyr'!AE36</f>
        <v>21.810285714285715</v>
      </c>
      <c r="AE32" s="48">
        <f>AE15*1000000/'Tabel 1 Antal dyr'!AF36</f>
        <v>21.810285714285715</v>
      </c>
      <c r="AF32" s="48">
        <f>AF15*1000000/'Tabel 1 Antal dyr'!AG36</f>
        <v>24.299459731948144</v>
      </c>
      <c r="AG32" s="48">
        <f>AG15*1000000/'Tabel 1 Antal dyr'!AH36</f>
        <v>24.299479879551054</v>
      </c>
      <c r="AH32" s="48">
        <f>AH15*1000000/'Tabel 1 Antal dyr'!AI36</f>
        <v>24.299453551912567</v>
      </c>
      <c r="AI32" s="49">
        <f>AI15*1000000/'Tabel 1 Antal dyr'!AJ36</f>
        <v>24.300546448087431</v>
      </c>
      <c r="AJ32" s="49">
        <f>AJ15*1000000/'Tabel 1 Antal dyr'!AK36</f>
        <v>24.300546448087431</v>
      </c>
      <c r="AK32" s="49">
        <f>AK15*1000000/'Tabel 1 Antal dyr'!AL36</f>
        <v>24.300546448087431</v>
      </c>
      <c r="AL32" s="49">
        <f>AL15*1000000/'Tabel 1 Antal dyr'!AM36</f>
        <v>24.300546448087431</v>
      </c>
      <c r="AM32" s="49">
        <f>AM15*1000000/'Tabel 1 Antal dyr'!AN36</f>
        <v>24.300546448087431</v>
      </c>
      <c r="AN32" s="49">
        <f>AN15*1000000/'Tabel 1 Antal dyr'!AO36</f>
        <v>24.300546448087431</v>
      </c>
      <c r="AO32" s="49">
        <f>AO15*1000000/'Tabel 1 Antal dyr'!AP36</f>
        <v>24.300546448087431</v>
      </c>
      <c r="AP32" s="49">
        <f>AP15*1000000/'Tabel 1 Antal dyr'!AQ36</f>
        <v>24.300546448087431</v>
      </c>
      <c r="AQ32" s="49">
        <f>AQ15*1000000/'Tabel 1 Antal dyr'!AR36</f>
        <v>24.300546448087431</v>
      </c>
      <c r="AR32" s="49">
        <f>AR15*1000000/'Tabel 1 Antal dyr'!AS36</f>
        <v>24.300546448087431</v>
      </c>
      <c r="AS32" s="49">
        <f>AS15*1000000/'Tabel 1 Antal dyr'!AT36</f>
        <v>24.300546448087431</v>
      </c>
      <c r="AT32" s="49">
        <f>AT15*1000000/'Tabel 1 Antal dyr'!AU36</f>
        <v>24.300546448087431</v>
      </c>
      <c r="AU32" s="49">
        <f>AU15*1000000/'Tabel 1 Antal dyr'!AV36</f>
        <v>24.300546448087431</v>
      </c>
      <c r="AV32" s="49">
        <f>AV15*1000000/'Tabel 1 Antal dyr'!AW36</f>
        <v>24.300546448087431</v>
      </c>
      <c r="AW32" s="49">
        <f>AW15*1000000/'Tabel 1 Antal dyr'!AX36</f>
        <v>24.300546448087431</v>
      </c>
      <c r="AX32" s="49">
        <f>AX15*1000000/'Tabel 1 Antal dyr'!AY36</f>
        <v>24.300546448087431</v>
      </c>
      <c r="AY32" s="49">
        <f>AY15*1000000/'Tabel 1 Antal dyr'!AZ36</f>
        <v>24.300546448087431</v>
      </c>
      <c r="AZ32" s="49">
        <f>AZ15*1000000/'Tabel 1 Antal dyr'!BA36</f>
        <v>24.300546448087431</v>
      </c>
    </row>
    <row r="33" spans="1:52" x14ac:dyDescent="0.25">
      <c r="A33" s="33" t="s">
        <v>173</v>
      </c>
      <c r="B33" s="48">
        <f>B16*1000000/SUM('Tabel 1 Antal dyr'!C28:C31)</f>
        <v>0.29121461427048101</v>
      </c>
      <c r="C33" s="48">
        <f>C16*1000000/SUM('Tabel 1 Antal dyr'!D28:D31)</f>
        <v>0.26216700231672097</v>
      </c>
      <c r="D33" s="48">
        <f>D16*1000000/SUM('Tabel 1 Antal dyr'!E28:E31)</f>
        <v>0.25776253277330358</v>
      </c>
      <c r="E33" s="48">
        <f>E16*1000000/SUM('Tabel 1 Antal dyr'!F28:F31)</f>
        <v>0.25752603552620601</v>
      </c>
      <c r="F33" s="48">
        <f>F16*1000000/SUM('Tabel 1 Antal dyr'!G28:G31)</f>
        <v>0.28357086155469829</v>
      </c>
      <c r="G33" s="48">
        <f>G16*1000000/SUM('Tabel 1 Antal dyr'!H28:H31)</f>
        <v>0.25474934059982779</v>
      </c>
      <c r="H33" s="48">
        <f>H16*1000000/SUM('Tabel 1 Antal dyr'!I28:I31)</f>
        <v>0.28363344317346051</v>
      </c>
      <c r="I33" s="48">
        <f>I16*1000000/SUM('Tabel 1 Antal dyr'!J28:J31)</f>
        <v>0.25306105384234562</v>
      </c>
      <c r="J33" s="48">
        <f>J16*1000000/SUM('Tabel 1 Antal dyr'!K28:K31)</f>
        <v>0.2307909687162043</v>
      </c>
      <c r="K33" s="48">
        <f>K16*1000000/SUM('Tabel 1 Antal dyr'!L28:L31)</f>
        <v>0.22533533904574971</v>
      </c>
      <c r="L33" s="48">
        <f>L16*1000000/SUM('Tabel 1 Antal dyr'!M28:M31)</f>
        <v>0.23037053870985472</v>
      </c>
      <c r="M33" s="48">
        <f>M16*1000000/SUM('Tabel 1 Antal dyr'!N28:N31)</f>
        <v>0.2249603868960984</v>
      </c>
      <c r="N33" s="48">
        <f>N16*1000000/SUM('Tabel 1 Antal dyr'!O28:O31)</f>
        <v>0.22326019464930738</v>
      </c>
      <c r="O33" s="48">
        <f>O16*1000000/SUM('Tabel 1 Antal dyr'!P28:P31)</f>
        <v>0.25620028034454545</v>
      </c>
      <c r="P33" s="48">
        <f>P16*1000000/SUM('Tabel 1 Antal dyr'!Q28:Q31)</f>
        <v>0.2540698781754287</v>
      </c>
      <c r="Q33" s="48">
        <f>Q16*1000000/SUM('Tabel 1 Antal dyr'!R28:R31)</f>
        <v>0.2669499578154666</v>
      </c>
      <c r="R33" s="48">
        <f>R16*1000000/SUM('Tabel 1 Antal dyr'!S28:S31)</f>
        <v>0.27710869164630636</v>
      </c>
      <c r="S33" s="48">
        <f>S16*1000000/SUM('Tabel 1 Antal dyr'!T28:T31)</f>
        <v>0.27905931169055015</v>
      </c>
      <c r="T33" s="48">
        <f>T16*1000000/SUM('Tabel 1 Antal dyr'!U28:U31)</f>
        <v>0.28358975599033404</v>
      </c>
      <c r="U33" s="48">
        <f>U16*1000000/SUM('Tabel 1 Antal dyr'!V28:V31)</f>
        <v>0.27083316183937567</v>
      </c>
      <c r="V33" s="48">
        <f>V16*1000000/SUM('Tabel 1 Antal dyr'!W28:W31)</f>
        <v>0.26621362450102348</v>
      </c>
      <c r="W33" s="48">
        <f>W16*1000000/SUM('Tabel 1 Antal dyr'!X28:X31)</f>
        <v>0.27937259325758779</v>
      </c>
      <c r="X33" s="48">
        <f>X16*1000000/SUM('Tabel 1 Antal dyr'!Y28:Y31)</f>
        <v>0.27879285051604746</v>
      </c>
      <c r="Y33" s="48">
        <f>Y16*1000000/SUM('Tabel 1 Antal dyr'!Z28:Z31)</f>
        <v>0.28400858285575126</v>
      </c>
      <c r="Z33" s="48">
        <f>Z16*1000000/SUM('Tabel 1 Antal dyr'!AA28:AA31)</f>
        <v>0.28710006087253231</v>
      </c>
      <c r="AA33" s="48">
        <f>AA16*1000000/SUM('Tabel 1 Antal dyr'!AB28:AB31)</f>
        <v>0.29324013801863658</v>
      </c>
      <c r="AB33" s="48">
        <f>AB16*1000000/SUM('Tabel 1 Antal dyr'!AC28:AC31)</f>
        <v>0.28722864178410257</v>
      </c>
      <c r="AC33" s="48">
        <f>AC16*1000000/SUM('Tabel 1 Antal dyr'!AD28:AD31)</f>
        <v>0.29069861242195572</v>
      </c>
      <c r="AD33" s="48">
        <f>AD16*1000000/SUM('Tabel 1 Antal dyr'!AE28:AE31)</f>
        <v>0.28840519618460569</v>
      </c>
      <c r="AE33" s="48">
        <f>AE16*1000000/SUM('Tabel 1 Antal dyr'!AF28:AF31)</f>
        <v>0.29503518483115776</v>
      </c>
      <c r="AF33" s="48">
        <f>AF16*1000000/SUM('Tabel 1 Antal dyr'!AG28:AG31)</f>
        <v>0.30944611684916506</v>
      </c>
      <c r="AG33" s="48">
        <f>AG16*1000000/SUM('Tabel 1 Antal dyr'!AH28:AH31)</f>
        <v>0.32326946882033841</v>
      </c>
      <c r="AH33" s="48">
        <f>AH16*1000000/SUM('Tabel 1 Antal dyr'!AI28:AI31)</f>
        <v>0.32259785233385335</v>
      </c>
      <c r="AI33" s="49">
        <f>AI16*1000000/SUM('Tabel 1 Antal dyr'!AJ28:AJ31)</f>
        <v>0.30230445533824013</v>
      </c>
      <c r="AJ33" s="49">
        <f>AJ16*1000000/SUM('Tabel 1 Antal dyr'!AK28:AK31)</f>
        <v>0.30070522178788001</v>
      </c>
      <c r="AK33" s="49">
        <f>AK16*1000000/SUM('Tabel 1 Antal dyr'!AL28:AL31)</f>
        <v>0.2974591069293942</v>
      </c>
      <c r="AL33" s="49">
        <f>AL16*1000000/SUM('Tabel 1 Antal dyr'!AM28:AM31)</f>
        <v>0.29454718307317856</v>
      </c>
      <c r="AM33" s="49">
        <f>AM16*1000000/SUM('Tabel 1 Antal dyr'!AN28:AN31)</f>
        <v>0.29203232326911022</v>
      </c>
      <c r="AN33" s="49">
        <f>AN16*1000000/SUM('Tabel 1 Antal dyr'!AO28:AO31)</f>
        <v>0.2898413088805275</v>
      </c>
      <c r="AO33" s="49">
        <f>AO16*1000000/SUM('Tabel 1 Antal dyr'!AP28:AP31)</f>
        <v>0.28792417939692277</v>
      </c>
      <c r="AP33" s="49">
        <f>AP16*1000000/SUM('Tabel 1 Antal dyr'!AQ28:AQ31)</f>
        <v>0.28621929073166869</v>
      </c>
      <c r="AQ33" s="49">
        <f>AQ16*1000000/SUM('Tabel 1 Antal dyr'!AR28:AR31)</f>
        <v>0.28469158134326594</v>
      </c>
      <c r="AR33" s="49">
        <f>AR16*1000000/SUM('Tabel 1 Antal dyr'!AS28:AS31)</f>
        <v>0.28287787459125624</v>
      </c>
      <c r="AS33" s="49">
        <f>AS16*1000000/SUM('Tabel 1 Antal dyr'!AT28:AT31)</f>
        <v>0.28161633554980642</v>
      </c>
      <c r="AT33" s="49">
        <f>AT16*1000000/SUM('Tabel 1 Antal dyr'!AU28:AU31)</f>
        <v>0.28000628751027051</v>
      </c>
      <c r="AU33" s="49">
        <f>AU16*1000000/SUM('Tabel 1 Antal dyr'!AV28:AV31)</f>
        <v>0.27891044561167155</v>
      </c>
      <c r="AV33" s="49">
        <f>AV16*1000000/SUM('Tabel 1 Antal dyr'!AW28:AW31)</f>
        <v>0.27785078534747115</v>
      </c>
      <c r="AW33" s="49">
        <f>AW16*1000000/SUM('Tabel 1 Antal dyr'!AX28:AX31)</f>
        <v>0.27683493023185063</v>
      </c>
      <c r="AX33" s="49">
        <f>AX16*1000000/SUM('Tabel 1 Antal dyr'!AY28:AY31)</f>
        <v>0.27631572686813116</v>
      </c>
      <c r="AY33" s="49">
        <f>AY16*1000000/SUM('Tabel 1 Antal dyr'!AZ28:AZ31)</f>
        <v>0.27534841731083898</v>
      </c>
      <c r="AZ33" s="49">
        <f>AZ16*1000000/SUM('Tabel 1 Antal dyr'!BA28:BA31)</f>
        <v>0.27487808861933494</v>
      </c>
    </row>
    <row r="34" spans="1:52" x14ac:dyDescent="0.25">
      <c r="A34" s="33" t="s">
        <v>10</v>
      </c>
      <c r="B34" s="91" t="s">
        <v>27</v>
      </c>
      <c r="C34" s="91" t="s">
        <v>27</v>
      </c>
      <c r="D34" s="91" t="s">
        <v>27</v>
      </c>
      <c r="E34" s="91" t="s">
        <v>27</v>
      </c>
      <c r="F34" s="91" t="s">
        <v>27</v>
      </c>
      <c r="G34" s="91" t="s">
        <v>27</v>
      </c>
      <c r="H34" s="91" t="s">
        <v>27</v>
      </c>
      <c r="I34" s="91" t="s">
        <v>27</v>
      </c>
      <c r="J34" s="91" t="s">
        <v>27</v>
      </c>
      <c r="K34" s="91" t="s">
        <v>27</v>
      </c>
      <c r="L34" s="91" t="s">
        <v>27</v>
      </c>
      <c r="M34" s="91" t="s">
        <v>27</v>
      </c>
      <c r="N34" s="91" t="s">
        <v>27</v>
      </c>
      <c r="O34" s="91" t="s">
        <v>27</v>
      </c>
      <c r="P34" s="91" t="s">
        <v>27</v>
      </c>
      <c r="Q34" s="91" t="s">
        <v>27</v>
      </c>
      <c r="R34" s="91" t="s">
        <v>27</v>
      </c>
      <c r="S34" s="91" t="s">
        <v>27</v>
      </c>
      <c r="T34" s="91" t="s">
        <v>27</v>
      </c>
      <c r="U34" s="91" t="s">
        <v>27</v>
      </c>
      <c r="V34" s="91" t="s">
        <v>27</v>
      </c>
      <c r="W34" s="91" t="s">
        <v>27</v>
      </c>
      <c r="X34" s="91" t="s">
        <v>27</v>
      </c>
      <c r="Y34" s="91" t="s">
        <v>27</v>
      </c>
      <c r="Z34" s="91" t="s">
        <v>27</v>
      </c>
      <c r="AA34" s="91" t="s">
        <v>27</v>
      </c>
      <c r="AB34" s="91" t="s">
        <v>27</v>
      </c>
      <c r="AC34" s="91" t="s">
        <v>27</v>
      </c>
      <c r="AD34" s="91" t="s">
        <v>27</v>
      </c>
      <c r="AE34" s="91" t="s">
        <v>27</v>
      </c>
      <c r="AF34" s="91" t="s">
        <v>27</v>
      </c>
      <c r="AG34" s="91" t="s">
        <v>27</v>
      </c>
      <c r="AH34" s="91" t="s">
        <v>27</v>
      </c>
      <c r="AI34" s="92" t="s">
        <v>27</v>
      </c>
      <c r="AJ34" s="92" t="s">
        <v>27</v>
      </c>
      <c r="AK34" s="92" t="s">
        <v>27</v>
      </c>
      <c r="AL34" s="92" t="s">
        <v>27</v>
      </c>
      <c r="AM34" s="92" t="s">
        <v>27</v>
      </c>
      <c r="AN34" s="92" t="s">
        <v>27</v>
      </c>
      <c r="AO34" s="92" t="s">
        <v>27</v>
      </c>
      <c r="AP34" s="92" t="s">
        <v>27</v>
      </c>
      <c r="AQ34" s="92" t="s">
        <v>27</v>
      </c>
      <c r="AR34" s="92" t="s">
        <v>27</v>
      </c>
      <c r="AS34" s="92" t="s">
        <v>27</v>
      </c>
      <c r="AT34" s="92" t="s">
        <v>27</v>
      </c>
      <c r="AU34" s="92" t="s">
        <v>27</v>
      </c>
      <c r="AV34" s="92" t="s">
        <v>27</v>
      </c>
      <c r="AW34" s="92" t="s">
        <v>27</v>
      </c>
      <c r="AX34" s="92" t="s">
        <v>27</v>
      </c>
      <c r="AY34" s="92" t="s">
        <v>27</v>
      </c>
      <c r="AZ34" s="92" t="s">
        <v>27</v>
      </c>
    </row>
    <row r="35" spans="1:52" x14ac:dyDescent="0.25">
      <c r="A35" s="36" t="s">
        <v>127</v>
      </c>
      <c r="B35" s="46">
        <f>B18*1000000/'Tabel 1 Antal dyr'!C37</f>
        <v>11.3</v>
      </c>
      <c r="C35" s="46">
        <f>C18*1000000/'Tabel 1 Antal dyr'!D37</f>
        <v>11.3</v>
      </c>
      <c r="D35" s="46">
        <f>D18*1000000/'Tabel 1 Antal dyr'!E37</f>
        <v>11.3</v>
      </c>
      <c r="E35" s="46">
        <f>E18*1000000/'Tabel 1 Antal dyr'!F37</f>
        <v>11.3</v>
      </c>
      <c r="F35" s="46">
        <f>F18*1000000/'Tabel 1 Antal dyr'!G37</f>
        <v>11.3</v>
      </c>
      <c r="G35" s="46">
        <f>G18*1000000/'Tabel 1 Antal dyr'!H37</f>
        <v>11.3</v>
      </c>
      <c r="H35" s="46">
        <f>H18*1000000/'Tabel 1 Antal dyr'!I37</f>
        <v>11.3</v>
      </c>
      <c r="I35" s="46">
        <f>I18*1000000/'Tabel 1 Antal dyr'!J37</f>
        <v>11.3</v>
      </c>
      <c r="J35" s="46">
        <f>J18*1000000/'Tabel 1 Antal dyr'!K37</f>
        <v>11.3</v>
      </c>
      <c r="K35" s="46">
        <f>K18*1000000/'Tabel 1 Antal dyr'!L37</f>
        <v>11.3</v>
      </c>
      <c r="L35" s="46">
        <f>L18*1000000/'Tabel 1 Antal dyr'!M37</f>
        <v>11.3</v>
      </c>
      <c r="M35" s="46">
        <f>M18*1000000/'Tabel 1 Antal dyr'!N37</f>
        <v>11.300018786398647</v>
      </c>
      <c r="N35" s="46">
        <f>N18*1000000/'Tabel 1 Antal dyr'!O37</f>
        <v>11.298635674583123</v>
      </c>
      <c r="O35" s="46">
        <f>O18*1000000/'Tabel 1 Antal dyr'!P37</f>
        <v>11.300485487036463</v>
      </c>
      <c r="P35" s="46">
        <f>P18*1000000/'Tabel 1 Antal dyr'!Q37</f>
        <v>11.301652892561984</v>
      </c>
      <c r="Q35" s="46">
        <f>Q18*1000000/'Tabel 1 Antal dyr'!R37</f>
        <v>11.303080766028311</v>
      </c>
      <c r="R35" s="46">
        <f>R18*1000000/'Tabel 1 Antal dyr'!S37</f>
        <v>11.303080766028311</v>
      </c>
      <c r="S35" s="46">
        <f>S18*1000000/'Tabel 1 Antal dyr'!T37</f>
        <v>11.304437352002472</v>
      </c>
      <c r="T35" s="46">
        <f>T18*1000000/'Tabel 1 Antal dyr'!U37</f>
        <v>11.300439054986411</v>
      </c>
      <c r="U35" s="46">
        <f>U18*1000000/'Tabel 1 Antal dyr'!V37</f>
        <v>11.297115182143608</v>
      </c>
      <c r="V35" s="46">
        <f>V18*1000000/'Tabel 1 Antal dyr'!W37</f>
        <v>11.303890641430074</v>
      </c>
      <c r="W35" s="46">
        <f>W18*1000000/'Tabel 1 Antal dyr'!X37</f>
        <v>11.303701869506005</v>
      </c>
      <c r="X35" s="46">
        <f>X18*1000000/'Tabel 1 Antal dyr'!Y37</f>
        <v>11.295264623955433</v>
      </c>
      <c r="Y35" s="46">
        <f>Y18*1000000/'Tabel 1 Antal dyr'!Z37</f>
        <v>11.301020408163266</v>
      </c>
      <c r="Z35" s="46">
        <f>Z18*1000000/'Tabel 1 Antal dyr'!AA37</f>
        <v>11.301276826949199</v>
      </c>
      <c r="AA35" s="46">
        <f>AA18*1000000/'Tabel 1 Antal dyr'!AB37</f>
        <v>11.300919842312746</v>
      </c>
      <c r="AB35" s="46">
        <f>AB18*1000000/'Tabel 1 Antal dyr'!AC37</f>
        <v>11.297584936553418</v>
      </c>
      <c r="AC35" s="46">
        <f>AC18*1000000/'Tabel 1 Antal dyr'!AD37</f>
        <v>11.308172531214529</v>
      </c>
      <c r="AD35" s="46">
        <f>AD18*1000000/'Tabel 1 Antal dyr'!AE37</f>
        <v>11.302531975985383</v>
      </c>
      <c r="AE35" s="46">
        <f>AE18*1000000/'Tabel 1 Antal dyr'!AF37</f>
        <v>11.298417192124566</v>
      </c>
      <c r="AF35" s="46">
        <f>AF18*1000000/'Tabel 1 Antal dyr'!AG37</f>
        <v>11.296323857716922</v>
      </c>
      <c r="AG35" s="46">
        <f>AG18*1000000/'Tabel 1 Antal dyr'!AH37</f>
        <v>11.29493156865694</v>
      </c>
      <c r="AH35" s="46">
        <f>AH18*1000000/'Tabel 1 Antal dyr'!AI37</f>
        <v>11.303799463976036</v>
      </c>
      <c r="AI35" s="50">
        <f>AI18*1000000/'Tabel 1 Antal dyr'!AJ37</f>
        <v>11.303799463976036</v>
      </c>
      <c r="AJ35" s="50">
        <f>AJ18*1000000/'Tabel 1 Antal dyr'!AK37</f>
        <v>11.303799463976036</v>
      </c>
      <c r="AK35" s="50">
        <f>AK18*1000000/'Tabel 1 Antal dyr'!AL37</f>
        <v>11.303799463976036</v>
      </c>
      <c r="AL35" s="50">
        <f>AL18*1000000/'Tabel 1 Antal dyr'!AM37</f>
        <v>11.303799463976036</v>
      </c>
      <c r="AM35" s="50">
        <f>AM18*1000000/'Tabel 1 Antal dyr'!AN37</f>
        <v>11.303799463976036</v>
      </c>
      <c r="AN35" s="50">
        <f>AN18*1000000/'Tabel 1 Antal dyr'!AO37</f>
        <v>11.303799463976036</v>
      </c>
      <c r="AO35" s="50">
        <f>AO18*1000000/'Tabel 1 Antal dyr'!AP37</f>
        <v>11.303799463976036</v>
      </c>
      <c r="AP35" s="50">
        <f>AP18*1000000/'Tabel 1 Antal dyr'!AQ37</f>
        <v>11.303799463976036</v>
      </c>
      <c r="AQ35" s="50">
        <f>AQ18*1000000/'Tabel 1 Antal dyr'!AR37</f>
        <v>11.303799463976036</v>
      </c>
      <c r="AR35" s="50">
        <f>AR18*1000000/'Tabel 1 Antal dyr'!AS37</f>
        <v>11.303799463976036</v>
      </c>
      <c r="AS35" s="50">
        <f>AS18*1000000/'Tabel 1 Antal dyr'!AT37</f>
        <v>11.303799463976036</v>
      </c>
      <c r="AT35" s="50">
        <f>AT18*1000000/'Tabel 1 Antal dyr'!AU37</f>
        <v>11.303799463976036</v>
      </c>
      <c r="AU35" s="50">
        <f>AU18*1000000/'Tabel 1 Antal dyr'!AV37</f>
        <v>11.303799463976036</v>
      </c>
      <c r="AV35" s="50">
        <f>AV18*1000000/'Tabel 1 Antal dyr'!AW37</f>
        <v>11.303799463976036</v>
      </c>
      <c r="AW35" s="50">
        <f>AW18*1000000/'Tabel 1 Antal dyr'!AX37</f>
        <v>11.303799463976036</v>
      </c>
      <c r="AX35" s="50">
        <f>AX18*1000000/'Tabel 1 Antal dyr'!AY37</f>
        <v>11.303799463976036</v>
      </c>
      <c r="AY35" s="50">
        <f>AY18*1000000/'Tabel 1 Antal dyr'!AZ37</f>
        <v>11.303799463976036</v>
      </c>
      <c r="AZ35" s="50">
        <f>AZ18*1000000/'Tabel 1 Antal dyr'!BA37</f>
        <v>11.303799463976036</v>
      </c>
    </row>
    <row r="37" spans="1:52" x14ac:dyDescent="0.25">
      <c r="A37" s="33" t="s">
        <v>128</v>
      </c>
      <c r="B37" s="33" t="s">
        <v>175</v>
      </c>
    </row>
    <row r="38" spans="1:52" x14ac:dyDescent="0.25">
      <c r="B38" t="s">
        <v>174</v>
      </c>
    </row>
    <row r="39" spans="1:52" x14ac:dyDescent="0.25">
      <c r="B39" t="s">
        <v>289</v>
      </c>
    </row>
    <row r="41" spans="1:52" x14ac:dyDescent="0.25"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25"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25"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25"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25"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25"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25"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25"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2:52" x14ac:dyDescent="0.25"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2:52" x14ac:dyDescent="0.25"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2:52" x14ac:dyDescent="0.25"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2:52" x14ac:dyDescent="0.25"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73"/>
  <sheetViews>
    <sheetView topLeftCell="A8" workbookViewId="0">
      <selection activeCell="A5" sqref="A5"/>
    </sheetView>
  </sheetViews>
  <sheetFormatPr defaultColWidth="9.140625" defaultRowHeight="15" x14ac:dyDescent="0.25"/>
  <cols>
    <col min="1" max="1" width="23.5703125" customWidth="1"/>
    <col min="2" max="2" width="25.5703125" customWidth="1"/>
    <col min="3" max="3" width="9.140625" customWidth="1"/>
    <col min="4" max="4" width="10.85546875" hidden="1" customWidth="1"/>
    <col min="5" max="5" width="10.42578125" hidden="1" customWidth="1"/>
    <col min="6" max="6" width="9.5703125" hidden="1" customWidth="1"/>
    <col min="7" max="7" width="10.140625" hidden="1" customWidth="1"/>
    <col min="8" max="8" width="9.140625" customWidth="1"/>
    <col min="9" max="9" width="10.140625" hidden="1" customWidth="1"/>
    <col min="10" max="11" width="10.42578125" hidden="1" customWidth="1"/>
    <col min="12" max="12" width="10" hidden="1" customWidth="1"/>
    <col min="13" max="13" width="9.140625" customWidth="1"/>
    <col min="14" max="14" width="10" hidden="1" customWidth="1"/>
    <col min="15" max="15" width="10.42578125" hidden="1" customWidth="1"/>
    <col min="16" max="17" width="10.140625" hidden="1" customWidth="1"/>
    <col min="18" max="18" width="9.140625" customWidth="1"/>
    <col min="19" max="19" width="9.5703125" hidden="1" customWidth="1"/>
    <col min="20" max="20" width="9.85546875" hidden="1" customWidth="1"/>
    <col min="21" max="22" width="9.5703125" hidden="1" customWidth="1"/>
    <col min="23" max="23" width="9.140625" customWidth="1"/>
    <col min="24" max="24" width="9.5703125" hidden="1" customWidth="1"/>
    <col min="25" max="25" width="9.85546875" hidden="1" customWidth="1"/>
    <col min="26" max="26" width="9.5703125" hidden="1" customWidth="1"/>
    <col min="27" max="27" width="9.42578125" hidden="1" customWidth="1"/>
    <col min="28" max="28" width="9.140625" customWidth="1"/>
    <col min="29" max="32" width="9.140625" hidden="1" customWidth="1"/>
    <col min="33" max="34" width="9.140625" customWidth="1"/>
    <col min="35" max="48" width="8.85546875" customWidth="1"/>
  </cols>
  <sheetData>
    <row r="1" spans="1:54" ht="18.75" x14ac:dyDescent="0.3">
      <c r="A1" s="11" t="s">
        <v>147</v>
      </c>
      <c r="B1" s="11"/>
    </row>
    <row r="2" spans="1:54" ht="18.75" x14ac:dyDescent="0.3">
      <c r="A2" s="12" t="s">
        <v>313</v>
      </c>
      <c r="B2" s="11"/>
    </row>
    <row r="3" spans="1:54" ht="16.5" x14ac:dyDescent="0.3">
      <c r="B3" s="12"/>
    </row>
    <row r="4" spans="1:54" ht="16.5" x14ac:dyDescent="0.3">
      <c r="A4" s="12" t="s">
        <v>226</v>
      </c>
      <c r="B4" s="12"/>
    </row>
    <row r="6" spans="1:54" s="3" customFormat="1" x14ac:dyDescent="0.25">
      <c r="A6" s="2" t="s">
        <v>12</v>
      </c>
      <c r="B6" s="2" t="s">
        <v>148</v>
      </c>
      <c r="C6" s="13">
        <v>1990</v>
      </c>
      <c r="D6" s="13">
        <v>1991</v>
      </c>
      <c r="E6" s="13">
        <v>1992</v>
      </c>
      <c r="F6" s="13">
        <v>1993</v>
      </c>
      <c r="G6" s="13">
        <v>1994</v>
      </c>
      <c r="H6" s="13">
        <v>1995</v>
      </c>
      <c r="I6" s="13">
        <v>1996</v>
      </c>
      <c r="J6" s="13">
        <v>1997</v>
      </c>
      <c r="K6" s="13">
        <v>1998</v>
      </c>
      <c r="L6" s="13">
        <v>1999</v>
      </c>
      <c r="M6" s="13">
        <v>2000</v>
      </c>
      <c r="N6" s="13">
        <v>2001</v>
      </c>
      <c r="O6" s="13">
        <v>2002</v>
      </c>
      <c r="P6" s="13">
        <v>2003</v>
      </c>
      <c r="Q6" s="13">
        <v>2004</v>
      </c>
      <c r="R6" s="13">
        <v>2005</v>
      </c>
      <c r="S6" s="13">
        <v>2006</v>
      </c>
      <c r="T6" s="13">
        <v>2007</v>
      </c>
      <c r="U6" s="13">
        <v>2008</v>
      </c>
      <c r="V6" s="13">
        <v>2009</v>
      </c>
      <c r="W6" s="13">
        <v>2010</v>
      </c>
      <c r="X6" s="13">
        <v>2011</v>
      </c>
      <c r="Y6" s="13">
        <v>2012</v>
      </c>
      <c r="Z6" s="13">
        <v>2013</v>
      </c>
      <c r="AA6" s="13">
        <v>2014</v>
      </c>
      <c r="AB6" s="13">
        <v>2015</v>
      </c>
      <c r="AC6" s="13">
        <v>2016</v>
      </c>
      <c r="AD6" s="13">
        <v>2017</v>
      </c>
      <c r="AE6" s="13">
        <v>2018</v>
      </c>
      <c r="AF6" s="13">
        <v>2019</v>
      </c>
      <c r="AG6" s="13">
        <v>2020</v>
      </c>
      <c r="AH6" s="13">
        <v>2021</v>
      </c>
      <c r="AI6" s="13">
        <v>2022</v>
      </c>
      <c r="AJ6" s="2">
        <v>2023</v>
      </c>
      <c r="AK6" s="2">
        <v>2024</v>
      </c>
      <c r="AL6" s="2">
        <v>2025</v>
      </c>
      <c r="AM6" s="2">
        <v>2026</v>
      </c>
      <c r="AN6" s="2">
        <v>2027</v>
      </c>
      <c r="AO6" s="2">
        <v>2028</v>
      </c>
      <c r="AP6" s="2">
        <v>2029</v>
      </c>
      <c r="AQ6" s="2">
        <v>2030</v>
      </c>
      <c r="AR6" s="2">
        <v>2031</v>
      </c>
      <c r="AS6" s="2">
        <v>2032</v>
      </c>
      <c r="AT6" s="2">
        <v>2033</v>
      </c>
      <c r="AU6" s="2">
        <v>2034</v>
      </c>
      <c r="AV6" s="2">
        <v>2035</v>
      </c>
      <c r="AW6" s="2">
        <v>2036</v>
      </c>
      <c r="AX6" s="2">
        <v>2037</v>
      </c>
      <c r="AY6" s="2">
        <v>2038</v>
      </c>
      <c r="AZ6" s="2">
        <v>2039</v>
      </c>
      <c r="BA6" s="2">
        <v>2040</v>
      </c>
    </row>
    <row r="7" spans="1:54" x14ac:dyDescent="0.25">
      <c r="A7" s="33" t="s">
        <v>121</v>
      </c>
      <c r="B7" s="33" t="s">
        <v>42</v>
      </c>
      <c r="C7" s="48">
        <v>19.119199999999999</v>
      </c>
      <c r="D7" s="48">
        <v>19.015599999999999</v>
      </c>
      <c r="E7" s="48">
        <v>18.553899999999999</v>
      </c>
      <c r="F7" s="48">
        <v>18.680700000000002</v>
      </c>
      <c r="G7" s="48">
        <v>18.410900000000002</v>
      </c>
      <c r="H7" s="48">
        <v>18.644600000000001</v>
      </c>
      <c r="I7" s="48">
        <v>18.614699999999999</v>
      </c>
      <c r="J7" s="48">
        <v>17.938600000000001</v>
      </c>
      <c r="K7" s="48">
        <v>17.955500000000001</v>
      </c>
      <c r="L7" s="48">
        <v>17.169</v>
      </c>
      <c r="M7" s="48">
        <v>19.6904</v>
      </c>
      <c r="N7" s="48">
        <v>19.907299999999999</v>
      </c>
      <c r="O7" s="48">
        <v>20.814900000000002</v>
      </c>
      <c r="P7" s="48">
        <v>21.869399999999999</v>
      </c>
      <c r="Q7" s="48">
        <v>21.936699999999998</v>
      </c>
      <c r="R7" s="48">
        <v>22.373000000000001</v>
      </c>
      <c r="S7" s="48">
        <v>21.674199999999999</v>
      </c>
      <c r="T7" s="48">
        <v>20.745699999999999</v>
      </c>
      <c r="U7" s="48">
        <v>21.6281</v>
      </c>
      <c r="V7" s="48">
        <v>22.768599999999999</v>
      </c>
      <c r="W7" s="48">
        <v>23.074400000000001</v>
      </c>
      <c r="X7" s="48">
        <v>23.041399999999999</v>
      </c>
      <c r="Y7" s="48">
        <v>24.732900000000001</v>
      </c>
      <c r="Z7" s="48">
        <v>25.0855</v>
      </c>
      <c r="AA7" s="48">
        <v>24.6844</v>
      </c>
      <c r="AB7" s="48">
        <v>24.5169</v>
      </c>
      <c r="AC7" s="48">
        <v>24.548300000000001</v>
      </c>
      <c r="AD7" s="48">
        <v>24.263500000000001</v>
      </c>
      <c r="AE7" s="48">
        <v>24.396599999999999</v>
      </c>
      <c r="AF7" s="48">
        <v>23.4833</v>
      </c>
      <c r="AG7" s="48">
        <v>23.000399999999999</v>
      </c>
      <c r="AH7" s="48">
        <v>22.640999999999998</v>
      </c>
      <c r="AI7" s="48">
        <v>21.834</v>
      </c>
      <c r="AJ7" s="49">
        <v>17.827100000000002</v>
      </c>
      <c r="AK7" s="49">
        <v>17.004300000000001</v>
      </c>
      <c r="AL7" s="49">
        <v>15.6693</v>
      </c>
      <c r="AM7" s="49">
        <v>14.647399999999999</v>
      </c>
      <c r="AN7" s="49">
        <v>13.4527</v>
      </c>
      <c r="AO7" s="49">
        <v>12.6297</v>
      </c>
      <c r="AP7" s="49">
        <v>11.813800000000001</v>
      </c>
      <c r="AQ7" s="49">
        <v>10.9886</v>
      </c>
      <c r="AR7" s="49">
        <v>10.764699999999999</v>
      </c>
      <c r="AS7" s="49">
        <v>10.727399999999999</v>
      </c>
      <c r="AT7" s="49">
        <v>10.539300000000001</v>
      </c>
      <c r="AU7" s="49">
        <v>10.4718</v>
      </c>
      <c r="AV7" s="49">
        <v>10.398199999999999</v>
      </c>
      <c r="AW7" s="49">
        <v>10.3111</v>
      </c>
      <c r="AX7" s="49">
        <v>10.210699999999999</v>
      </c>
      <c r="AY7" s="49">
        <v>10.0885</v>
      </c>
      <c r="AZ7" s="49">
        <v>9.9982000000000006</v>
      </c>
      <c r="BA7" s="49">
        <v>9.9257000000000009</v>
      </c>
      <c r="BB7" s="49"/>
    </row>
    <row r="8" spans="1:54" x14ac:dyDescent="0.25">
      <c r="A8" s="33"/>
      <c r="B8" s="33" t="s">
        <v>149</v>
      </c>
      <c r="C8" s="48">
        <v>4.0617999999999999</v>
      </c>
      <c r="D8" s="48">
        <v>4.3795000000000002</v>
      </c>
      <c r="E8" s="48">
        <v>4.5726000000000004</v>
      </c>
      <c r="F8" s="48">
        <v>4.9569000000000001</v>
      </c>
      <c r="G8" s="48">
        <v>5.1429</v>
      </c>
      <c r="H8" s="48">
        <v>5.4531999999999998</v>
      </c>
      <c r="I8" s="48">
        <v>5.8030999999999997</v>
      </c>
      <c r="J8" s="48">
        <v>7.0617999999999999</v>
      </c>
      <c r="K8" s="48">
        <v>8.5584000000000007</v>
      </c>
      <c r="L8" s="48">
        <v>8.1875999999999998</v>
      </c>
      <c r="M8" s="48">
        <v>8.4510000000000005</v>
      </c>
      <c r="N8" s="48">
        <v>8.1926000000000005</v>
      </c>
      <c r="O8" s="48">
        <v>8.0137999999999998</v>
      </c>
      <c r="P8" s="48">
        <v>7.9279000000000002</v>
      </c>
      <c r="Q8" s="48">
        <v>7.6577000000000002</v>
      </c>
      <c r="R8" s="48">
        <v>7.7354000000000003</v>
      </c>
      <c r="S8" s="48">
        <v>7.4126000000000003</v>
      </c>
      <c r="T8" s="48">
        <v>6.7888999999999999</v>
      </c>
      <c r="U8" s="48">
        <v>6.4637000000000002</v>
      </c>
      <c r="V8" s="48">
        <v>6.1173999999999999</v>
      </c>
      <c r="W8" s="48">
        <v>6.1985999999999999</v>
      </c>
      <c r="X8" s="48">
        <v>5.5613000000000001</v>
      </c>
      <c r="Y8" s="48">
        <v>5.9123999999999999</v>
      </c>
      <c r="Z8" s="48">
        <v>6.2462</v>
      </c>
      <c r="AA8" s="48">
        <v>6.2188999999999997</v>
      </c>
      <c r="AB8" s="48">
        <v>6.5861999999999998</v>
      </c>
      <c r="AC8" s="48">
        <v>7.2709999999999999</v>
      </c>
      <c r="AD8" s="48">
        <v>7.8013000000000003</v>
      </c>
      <c r="AE8" s="48">
        <v>7.9504999999999999</v>
      </c>
      <c r="AF8" s="48">
        <v>8.218</v>
      </c>
      <c r="AG8" s="48">
        <v>8.8341999999999992</v>
      </c>
      <c r="AH8" s="48">
        <v>9.6265999999999998</v>
      </c>
      <c r="AI8" s="48">
        <v>9.8046000000000006</v>
      </c>
      <c r="AJ8" s="49">
        <v>8.3795999999999999</v>
      </c>
      <c r="AK8" s="49">
        <v>8.2285000000000004</v>
      </c>
      <c r="AL8" s="49">
        <v>7.8860000000000001</v>
      </c>
      <c r="AM8" s="49">
        <v>7.5869</v>
      </c>
      <c r="AN8" s="49">
        <v>7.2797999999999998</v>
      </c>
      <c r="AO8" s="49">
        <v>7.0004</v>
      </c>
      <c r="AP8" s="49">
        <v>6.75</v>
      </c>
      <c r="AQ8" s="49">
        <v>6.5312999999999999</v>
      </c>
      <c r="AR8" s="49">
        <v>6.4907000000000004</v>
      </c>
      <c r="AS8" s="49">
        <v>6.4569999999999999</v>
      </c>
      <c r="AT8" s="49">
        <v>6.4218000000000002</v>
      </c>
      <c r="AU8" s="49">
        <v>6.3803999999999998</v>
      </c>
      <c r="AV8" s="49">
        <v>6.3327999999999998</v>
      </c>
      <c r="AW8" s="49">
        <v>6.2788000000000004</v>
      </c>
      <c r="AX8" s="49">
        <v>6.2234999999999996</v>
      </c>
      <c r="AY8" s="49">
        <v>6.1662999999999997</v>
      </c>
      <c r="AZ8" s="49">
        <v>6.1144999999999996</v>
      </c>
      <c r="BA8" s="49">
        <v>6.0629</v>
      </c>
      <c r="BB8" s="49"/>
    </row>
    <row r="9" spans="1:54" x14ac:dyDescent="0.25">
      <c r="A9" s="33" t="s">
        <v>288</v>
      </c>
      <c r="B9" s="33" t="s">
        <v>42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0</v>
      </c>
      <c r="AH9" s="48">
        <v>0</v>
      </c>
      <c r="AI9" s="48">
        <v>0</v>
      </c>
      <c r="AJ9" s="49">
        <v>3.1392000000000002</v>
      </c>
      <c r="AK9" s="49">
        <v>3.1143999999999998</v>
      </c>
      <c r="AL9" s="49">
        <v>3.1515</v>
      </c>
      <c r="AM9" s="49">
        <v>3.2799</v>
      </c>
      <c r="AN9" s="49">
        <v>3.4253</v>
      </c>
      <c r="AO9" s="49">
        <v>3.5297999999999998</v>
      </c>
      <c r="AP9" s="49">
        <v>3.5716000000000001</v>
      </c>
      <c r="AQ9" s="49">
        <v>3.5554000000000001</v>
      </c>
      <c r="AR9" s="49">
        <v>3.5331000000000001</v>
      </c>
      <c r="AS9" s="49">
        <v>3.4889000000000001</v>
      </c>
      <c r="AT9" s="49">
        <v>3.4518</v>
      </c>
      <c r="AU9" s="49">
        <v>3.4321000000000002</v>
      </c>
      <c r="AV9" s="49">
        <v>3.4350999999999998</v>
      </c>
      <c r="AW9" s="49">
        <v>3.4064000000000001</v>
      </c>
      <c r="AX9" s="49">
        <v>3.3883000000000001</v>
      </c>
      <c r="AY9" s="49">
        <v>3.3713000000000002</v>
      </c>
      <c r="AZ9" s="49">
        <v>3.3540000000000001</v>
      </c>
      <c r="BA9" s="49">
        <v>3.3210999999999999</v>
      </c>
    </row>
    <row r="10" spans="1:54" x14ac:dyDescent="0.25">
      <c r="A10" s="33"/>
      <c r="B10" s="33" t="s">
        <v>149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  <c r="AG10" s="48">
        <v>0</v>
      </c>
      <c r="AH10" s="48">
        <v>0</v>
      </c>
      <c r="AI10" s="48">
        <v>0</v>
      </c>
      <c r="AJ10" s="49">
        <v>1.1443000000000001</v>
      </c>
      <c r="AK10" s="49">
        <v>1.1306</v>
      </c>
      <c r="AL10" s="49">
        <v>1.1374</v>
      </c>
      <c r="AM10" s="49">
        <v>1.1660999999999999</v>
      </c>
      <c r="AN10" s="49">
        <v>1.1984999999999999</v>
      </c>
      <c r="AO10" s="49">
        <v>1.2146999999999999</v>
      </c>
      <c r="AP10" s="49">
        <v>1.2087000000000001</v>
      </c>
      <c r="AQ10" s="49">
        <v>1.1828000000000001</v>
      </c>
      <c r="AR10" s="49">
        <v>1.1713</v>
      </c>
      <c r="AS10" s="49">
        <v>1.1536</v>
      </c>
      <c r="AT10" s="49">
        <v>1.1372</v>
      </c>
      <c r="AU10" s="49">
        <v>1.1269</v>
      </c>
      <c r="AV10" s="49">
        <v>1.1241000000000001</v>
      </c>
      <c r="AW10" s="49">
        <v>1.1278999999999999</v>
      </c>
      <c r="AX10" s="49">
        <v>1.1358999999999999</v>
      </c>
      <c r="AY10" s="49">
        <v>1.1452</v>
      </c>
      <c r="AZ10" s="49">
        <v>1.1541999999999999</v>
      </c>
      <c r="BA10" s="49">
        <v>1.1615</v>
      </c>
    </row>
    <row r="11" spans="1:54" x14ac:dyDescent="0.25">
      <c r="A11" s="33" t="s">
        <v>36</v>
      </c>
      <c r="B11" s="33" t="s">
        <v>42</v>
      </c>
      <c r="C11" s="48">
        <v>4.1904000000000003</v>
      </c>
      <c r="D11" s="48">
        <v>4.0681000000000003</v>
      </c>
      <c r="E11" s="48">
        <v>4.0533999999999999</v>
      </c>
      <c r="F11" s="48">
        <v>3.8256000000000001</v>
      </c>
      <c r="G11" s="48">
        <v>3.4983</v>
      </c>
      <c r="H11" s="48">
        <v>3.3923999999999999</v>
      </c>
      <c r="I11" s="48">
        <v>3.2065999999999999</v>
      </c>
      <c r="J11" s="48">
        <v>3.141</v>
      </c>
      <c r="K11" s="48">
        <v>3.0973000000000002</v>
      </c>
      <c r="L11" s="48">
        <v>2.9927999999999999</v>
      </c>
      <c r="M11" s="48">
        <v>2.9165999999999999</v>
      </c>
      <c r="N11" s="48">
        <v>3.0552999999999999</v>
      </c>
      <c r="O11" s="48">
        <v>2.9636</v>
      </c>
      <c r="P11" s="48">
        <v>2.9599000000000002</v>
      </c>
      <c r="Q11" s="48">
        <v>2.9325999999999999</v>
      </c>
      <c r="R11" s="48">
        <v>2.7576999999999998</v>
      </c>
      <c r="S11" s="48">
        <v>2.8429000000000002</v>
      </c>
      <c r="T11" s="48">
        <v>3.1282000000000001</v>
      </c>
      <c r="U11" s="48">
        <v>3.2669999999999999</v>
      </c>
      <c r="V11" s="48">
        <v>3.1945999999999999</v>
      </c>
      <c r="W11" s="48">
        <v>3.2631999999999999</v>
      </c>
      <c r="X11" s="48">
        <v>3.5076000000000001</v>
      </c>
      <c r="Y11" s="48">
        <v>3.6901000000000002</v>
      </c>
      <c r="Z11" s="48">
        <v>3.9788000000000001</v>
      </c>
      <c r="AA11" s="48">
        <v>3.8984000000000001</v>
      </c>
      <c r="AB11" s="48">
        <v>3.9546999999999999</v>
      </c>
      <c r="AC11" s="48">
        <v>3.9371999999999998</v>
      </c>
      <c r="AD11" s="48">
        <v>3.9862000000000002</v>
      </c>
      <c r="AE11" s="48">
        <v>3.9906000000000001</v>
      </c>
      <c r="AF11" s="48">
        <v>3.9554</v>
      </c>
      <c r="AG11" s="48">
        <v>4.0053999999999998</v>
      </c>
      <c r="AH11" s="48">
        <v>3.9298999999999999</v>
      </c>
      <c r="AI11" s="48">
        <v>3.8372999999999999</v>
      </c>
      <c r="AJ11" s="49">
        <v>3.0402</v>
      </c>
      <c r="AK11" s="49">
        <v>2.7435999999999998</v>
      </c>
      <c r="AL11" s="49">
        <v>2.4491000000000001</v>
      </c>
      <c r="AM11" s="49">
        <v>2.4121999999999999</v>
      </c>
      <c r="AN11" s="49">
        <v>2.3460999999999999</v>
      </c>
      <c r="AO11" s="49">
        <v>2.3199999999999998</v>
      </c>
      <c r="AP11" s="49">
        <v>2.2776999999999998</v>
      </c>
      <c r="AQ11" s="49">
        <v>2.2147000000000001</v>
      </c>
      <c r="AR11" s="49">
        <v>2.1709999999999998</v>
      </c>
      <c r="AS11" s="49">
        <v>2.1549999999999998</v>
      </c>
      <c r="AT11" s="49">
        <v>2.1150000000000002</v>
      </c>
      <c r="AU11" s="49">
        <v>2.0977000000000001</v>
      </c>
      <c r="AV11" s="49">
        <v>2.0827</v>
      </c>
      <c r="AW11" s="49">
        <v>2.0682999999999998</v>
      </c>
      <c r="AX11" s="49">
        <v>2.0525000000000002</v>
      </c>
      <c r="AY11" s="49">
        <v>2.0343</v>
      </c>
      <c r="AZ11" s="49">
        <v>2.0188999999999999</v>
      </c>
      <c r="BA11" s="49">
        <v>2.0065</v>
      </c>
    </row>
    <row r="12" spans="1:54" x14ac:dyDescent="0.25">
      <c r="A12" s="33"/>
      <c r="B12" s="33" t="s">
        <v>149</v>
      </c>
      <c r="C12" s="48">
        <v>12.492900000000001</v>
      </c>
      <c r="D12" s="48">
        <v>14.1065</v>
      </c>
      <c r="E12" s="48">
        <v>15.669700000000001</v>
      </c>
      <c r="F12" s="48">
        <v>16.668500000000002</v>
      </c>
      <c r="G12" s="48">
        <v>16.454000000000001</v>
      </c>
      <c r="H12" s="48">
        <v>17.363700000000001</v>
      </c>
      <c r="I12" s="48">
        <v>18.069400000000002</v>
      </c>
      <c r="J12" s="48">
        <v>18.0259</v>
      </c>
      <c r="K12" s="48">
        <v>17.497699999999998</v>
      </c>
      <c r="L12" s="48">
        <v>17.1874</v>
      </c>
      <c r="M12" s="48">
        <v>17.6065</v>
      </c>
      <c r="N12" s="48">
        <v>18.8581</v>
      </c>
      <c r="O12" s="48">
        <v>18.857600000000001</v>
      </c>
      <c r="P12" s="48">
        <v>18.301100000000002</v>
      </c>
      <c r="Q12" s="48">
        <v>19.110900000000001</v>
      </c>
      <c r="R12" s="48">
        <v>17.997800000000002</v>
      </c>
      <c r="S12" s="48">
        <v>17.8324</v>
      </c>
      <c r="T12" s="48">
        <v>18.154499999999999</v>
      </c>
      <c r="U12" s="48">
        <v>18.416499999999999</v>
      </c>
      <c r="V12" s="48">
        <v>17.853999999999999</v>
      </c>
      <c r="W12" s="48">
        <v>18.198</v>
      </c>
      <c r="X12" s="48">
        <v>18.471900000000002</v>
      </c>
      <c r="Y12" s="48">
        <v>17.565799999999999</v>
      </c>
      <c r="Z12" s="48">
        <v>15.626099999999999</v>
      </c>
      <c r="AA12" s="48">
        <v>15.545999999999999</v>
      </c>
      <c r="AB12" s="48">
        <v>15.2469</v>
      </c>
      <c r="AC12" s="48">
        <v>15.2926</v>
      </c>
      <c r="AD12" s="48">
        <v>15.0253</v>
      </c>
      <c r="AE12" s="48">
        <v>14.8233</v>
      </c>
      <c r="AF12" s="48">
        <v>14.6212</v>
      </c>
      <c r="AG12" s="48">
        <v>14.6736</v>
      </c>
      <c r="AH12" s="48">
        <v>14.513</v>
      </c>
      <c r="AI12" s="48">
        <v>14.1495</v>
      </c>
      <c r="AJ12" s="49">
        <v>14.8582</v>
      </c>
      <c r="AK12" s="49">
        <v>15.6511</v>
      </c>
      <c r="AL12" s="49">
        <v>16.445399999999999</v>
      </c>
      <c r="AM12" s="49">
        <v>15.714499999999999</v>
      </c>
      <c r="AN12" s="49">
        <v>14.9916</v>
      </c>
      <c r="AO12" s="49">
        <v>14.2812</v>
      </c>
      <c r="AP12" s="49">
        <v>13.5837</v>
      </c>
      <c r="AQ12" s="49">
        <v>12.897399999999999</v>
      </c>
      <c r="AR12" s="49">
        <v>12.794499999999999</v>
      </c>
      <c r="AS12" s="49">
        <v>12.690899999999999</v>
      </c>
      <c r="AT12" s="49">
        <v>12.5829</v>
      </c>
      <c r="AU12" s="49">
        <v>12.4747</v>
      </c>
      <c r="AV12" s="49">
        <v>12.3672</v>
      </c>
      <c r="AW12" s="49">
        <v>12.2606</v>
      </c>
      <c r="AX12" s="49">
        <v>12.155099999999999</v>
      </c>
      <c r="AY12" s="49">
        <v>12.0497</v>
      </c>
      <c r="AZ12" s="49">
        <v>11.9451</v>
      </c>
      <c r="BA12" s="49">
        <v>11.8406</v>
      </c>
    </row>
    <row r="13" spans="1:54" x14ac:dyDescent="0.25">
      <c r="A13" s="33" t="s">
        <v>251</v>
      </c>
      <c r="B13" s="33" t="s">
        <v>149</v>
      </c>
      <c r="C13" s="48">
        <v>7.2599999999999998E-2</v>
      </c>
      <c r="D13" s="48">
        <v>8.4099999999999994E-2</v>
      </c>
      <c r="E13" s="48">
        <v>8.09E-2</v>
      </c>
      <c r="F13" s="48">
        <v>6.9699999999999998E-2</v>
      </c>
      <c r="G13" s="48">
        <v>6.3100000000000003E-2</v>
      </c>
      <c r="H13" s="48">
        <v>6.3700000000000007E-2</v>
      </c>
      <c r="I13" s="48">
        <v>7.4300000000000005E-2</v>
      </c>
      <c r="J13" s="48">
        <v>7.5700000000000003E-2</v>
      </c>
      <c r="K13" s="48">
        <v>7.9699999999999993E-2</v>
      </c>
      <c r="L13" s="48">
        <v>8.3500000000000005E-2</v>
      </c>
      <c r="M13" s="48">
        <v>8.8200000000000001E-2</v>
      </c>
      <c r="N13" s="48">
        <v>9.3600000000000003E-2</v>
      </c>
      <c r="O13" s="48">
        <v>9.2700000000000005E-2</v>
      </c>
      <c r="P13" s="48">
        <v>9.5500000000000002E-2</v>
      </c>
      <c r="Q13" s="48">
        <v>9.8100000000000007E-2</v>
      </c>
      <c r="R13" s="48">
        <v>9.9699999999999997E-2</v>
      </c>
      <c r="S13" s="48">
        <v>0.1009</v>
      </c>
      <c r="T13" s="48">
        <v>9.7699999999999995E-2</v>
      </c>
      <c r="U13" s="48">
        <v>9.2799999999999994E-2</v>
      </c>
      <c r="V13" s="48">
        <v>9.1200000000000003E-2</v>
      </c>
      <c r="W13" s="48">
        <v>8.7599999999999997E-2</v>
      </c>
      <c r="X13" s="48">
        <v>7.3800000000000004E-2</v>
      </c>
      <c r="Y13" s="48">
        <v>6.8900000000000003E-2</v>
      </c>
      <c r="Z13" s="48">
        <v>6.7400000000000002E-2</v>
      </c>
      <c r="AA13" s="48">
        <v>6.7000000000000004E-2</v>
      </c>
      <c r="AB13" s="48">
        <v>6.4100000000000004E-2</v>
      </c>
      <c r="AC13" s="48">
        <v>6.3200000000000006E-2</v>
      </c>
      <c r="AD13" s="48">
        <v>6.2300000000000001E-2</v>
      </c>
      <c r="AE13" s="48">
        <v>6.25E-2</v>
      </c>
      <c r="AF13" s="48">
        <v>6.6900000000000001E-2</v>
      </c>
      <c r="AG13" s="48">
        <v>6.0999999999999999E-2</v>
      </c>
      <c r="AH13" s="48">
        <v>5.9700000000000003E-2</v>
      </c>
      <c r="AI13" s="48">
        <v>5.8000000000000003E-2</v>
      </c>
      <c r="AJ13" s="49">
        <v>5.8000000000000003E-2</v>
      </c>
      <c r="AK13" s="49">
        <v>5.8000000000000003E-2</v>
      </c>
      <c r="AL13" s="49">
        <v>5.8000000000000003E-2</v>
      </c>
      <c r="AM13" s="49">
        <v>5.8000000000000003E-2</v>
      </c>
      <c r="AN13" s="49">
        <v>5.8000000000000003E-2</v>
      </c>
      <c r="AO13" s="49">
        <v>5.8000000000000003E-2</v>
      </c>
      <c r="AP13" s="49">
        <v>5.8000000000000003E-2</v>
      </c>
      <c r="AQ13" s="49">
        <v>5.8000000000000003E-2</v>
      </c>
      <c r="AR13" s="49">
        <v>5.8000000000000003E-2</v>
      </c>
      <c r="AS13" s="49">
        <v>5.8000000000000003E-2</v>
      </c>
      <c r="AT13" s="49">
        <v>5.8000000000000003E-2</v>
      </c>
      <c r="AU13" s="49">
        <v>5.8000000000000003E-2</v>
      </c>
      <c r="AV13" s="49">
        <v>5.8000000000000003E-2</v>
      </c>
      <c r="AW13" s="49">
        <v>5.8000000000000003E-2</v>
      </c>
      <c r="AX13" s="49">
        <v>5.8000000000000003E-2</v>
      </c>
      <c r="AY13" s="49">
        <v>5.8000000000000003E-2</v>
      </c>
      <c r="AZ13" s="49">
        <v>5.8000000000000003E-2</v>
      </c>
      <c r="BA13" s="49">
        <v>5.8000000000000003E-2</v>
      </c>
    </row>
    <row r="14" spans="1:54" x14ac:dyDescent="0.25">
      <c r="A14" s="33" t="s">
        <v>2</v>
      </c>
      <c r="B14" s="33" t="s">
        <v>42</v>
      </c>
      <c r="C14" s="48">
        <v>14.0823</v>
      </c>
      <c r="D14" s="48">
        <v>13.825100000000001</v>
      </c>
      <c r="E14" s="48">
        <v>14.4861</v>
      </c>
      <c r="F14" s="48">
        <v>14.5402</v>
      </c>
      <c r="G14" s="48">
        <v>13.382400000000001</v>
      </c>
      <c r="H14" s="48">
        <v>13.197699999999999</v>
      </c>
      <c r="I14" s="48">
        <v>12.6425</v>
      </c>
      <c r="J14" s="48">
        <v>12.840999999999999</v>
      </c>
      <c r="K14" s="48">
        <v>12.575799999999999</v>
      </c>
      <c r="L14" s="48">
        <v>11.6975</v>
      </c>
      <c r="M14" s="48">
        <v>11.8233</v>
      </c>
      <c r="N14" s="48">
        <v>11.9732</v>
      </c>
      <c r="O14" s="48">
        <v>12.344200000000001</v>
      </c>
      <c r="P14" s="48">
        <v>12.8584</v>
      </c>
      <c r="Q14" s="48">
        <v>12.8628</v>
      </c>
      <c r="R14" s="48">
        <v>12.8941</v>
      </c>
      <c r="S14" s="48">
        <v>13.1912</v>
      </c>
      <c r="T14" s="48">
        <v>14.164199999999999</v>
      </c>
      <c r="U14" s="48">
        <v>13.192</v>
      </c>
      <c r="V14" s="48">
        <v>13.8284</v>
      </c>
      <c r="W14" s="48">
        <v>14.3721</v>
      </c>
      <c r="X14" s="48">
        <v>13.8964</v>
      </c>
      <c r="Y14" s="48">
        <v>13.2995</v>
      </c>
      <c r="Z14" s="48">
        <v>12.749499999999999</v>
      </c>
      <c r="AA14" s="48">
        <v>13.488</v>
      </c>
      <c r="AB14" s="48">
        <v>13.5099</v>
      </c>
      <c r="AC14" s="48">
        <v>12.982200000000001</v>
      </c>
      <c r="AD14" s="48">
        <v>13.100899999999999</v>
      </c>
      <c r="AE14" s="48">
        <v>13.519299999999999</v>
      </c>
      <c r="AF14" s="48">
        <v>13.114699999999999</v>
      </c>
      <c r="AG14" s="48">
        <v>14.0939</v>
      </c>
      <c r="AH14" s="48">
        <v>14.0273</v>
      </c>
      <c r="AI14" s="48">
        <v>13.175800000000001</v>
      </c>
      <c r="AJ14" s="49">
        <v>10.0382</v>
      </c>
      <c r="AK14" s="49">
        <v>10.2605</v>
      </c>
      <c r="AL14" s="49">
        <v>10.320399999999999</v>
      </c>
      <c r="AM14" s="49">
        <v>10.2491</v>
      </c>
      <c r="AN14" s="49">
        <v>10.1645</v>
      </c>
      <c r="AO14" s="49">
        <v>10.138500000000001</v>
      </c>
      <c r="AP14" s="49">
        <v>10.0654</v>
      </c>
      <c r="AQ14" s="49">
        <v>9.9879999999999995</v>
      </c>
      <c r="AR14" s="49">
        <v>10.037599999999999</v>
      </c>
      <c r="AS14" s="49">
        <v>10.0937</v>
      </c>
      <c r="AT14" s="49">
        <v>10.134499999999999</v>
      </c>
      <c r="AU14" s="49">
        <v>10.1714</v>
      </c>
      <c r="AV14" s="49">
        <v>10.2209</v>
      </c>
      <c r="AW14" s="49">
        <v>10.258900000000001</v>
      </c>
      <c r="AX14" s="49">
        <v>10.2821</v>
      </c>
      <c r="AY14" s="49">
        <v>10.3154</v>
      </c>
      <c r="AZ14" s="49">
        <v>10.3367</v>
      </c>
      <c r="BA14" s="49">
        <v>10.3696</v>
      </c>
    </row>
    <row r="15" spans="1:54" x14ac:dyDescent="0.25">
      <c r="A15" s="33"/>
      <c r="B15" s="33" t="s">
        <v>149</v>
      </c>
      <c r="C15" s="48">
        <v>3.4198</v>
      </c>
      <c r="D15" s="48">
        <v>3.7099000000000002</v>
      </c>
      <c r="E15" s="48">
        <v>4.4288999999999996</v>
      </c>
      <c r="F15" s="48">
        <v>5.0991999999999997</v>
      </c>
      <c r="G15" s="48">
        <v>5.2801</v>
      </c>
      <c r="H15" s="48">
        <v>6.1666999999999996</v>
      </c>
      <c r="I15" s="48">
        <v>6.8747999999999996</v>
      </c>
      <c r="J15" s="48">
        <v>8.0579999999999998</v>
      </c>
      <c r="K15" s="48">
        <v>8.9867000000000008</v>
      </c>
      <c r="L15" s="48">
        <v>9.4985999999999997</v>
      </c>
      <c r="M15" s="48">
        <v>10.5029</v>
      </c>
      <c r="N15" s="48">
        <v>11.573499999999999</v>
      </c>
      <c r="O15" s="48">
        <v>12.5177</v>
      </c>
      <c r="P15" s="48">
        <v>13.603199999999999</v>
      </c>
      <c r="Q15" s="48">
        <v>13.683199999999999</v>
      </c>
      <c r="R15" s="48">
        <v>10.5021</v>
      </c>
      <c r="S15" s="48">
        <v>7.1901999999999999</v>
      </c>
      <c r="T15" s="48">
        <v>4.1746999999999996</v>
      </c>
      <c r="U15" s="48">
        <v>3.5211000000000001</v>
      </c>
      <c r="V15" s="48">
        <v>3.3334999999999999</v>
      </c>
      <c r="W15" s="48">
        <v>3.3262</v>
      </c>
      <c r="X15" s="48">
        <v>2.9821</v>
      </c>
      <c r="Y15" s="48">
        <v>2.6943999999999999</v>
      </c>
      <c r="Z15" s="48">
        <v>2.7096</v>
      </c>
      <c r="AA15" s="48">
        <v>2.6301000000000001</v>
      </c>
      <c r="AB15" s="48">
        <v>2.5396999999999998</v>
      </c>
      <c r="AC15" s="48">
        <v>2.4134000000000002</v>
      </c>
      <c r="AD15" s="48">
        <v>2.4182000000000001</v>
      </c>
      <c r="AE15" s="48">
        <v>2.7208000000000001</v>
      </c>
      <c r="AF15" s="48">
        <v>2.2313000000000001</v>
      </c>
      <c r="AG15" s="48">
        <v>1.9522999999999999</v>
      </c>
      <c r="AH15" s="48">
        <v>1.9436</v>
      </c>
      <c r="AI15" s="48">
        <v>1.7326999999999999</v>
      </c>
      <c r="AJ15" s="49">
        <v>1.5596000000000001</v>
      </c>
      <c r="AK15" s="49">
        <v>1.5296000000000001</v>
      </c>
      <c r="AL15" s="49">
        <v>1.4712000000000001</v>
      </c>
      <c r="AM15" s="49">
        <v>1.4086000000000001</v>
      </c>
      <c r="AN15" s="49">
        <v>1.3486</v>
      </c>
      <c r="AO15" s="49">
        <v>1.2849999999999999</v>
      </c>
      <c r="AP15" s="49">
        <v>1.2224999999999999</v>
      </c>
      <c r="AQ15" s="49">
        <v>1.1611</v>
      </c>
      <c r="AR15" s="49">
        <v>1.1468</v>
      </c>
      <c r="AS15" s="49">
        <v>1.1323000000000001</v>
      </c>
      <c r="AT15" s="49">
        <v>1.1156999999999999</v>
      </c>
      <c r="AU15" s="49">
        <v>1.1002000000000001</v>
      </c>
      <c r="AV15" s="49">
        <v>1.0846</v>
      </c>
      <c r="AW15" s="49">
        <v>1.069</v>
      </c>
      <c r="AX15" s="49">
        <v>1.0531999999999999</v>
      </c>
      <c r="AY15" s="49">
        <v>1.0344</v>
      </c>
      <c r="AZ15" s="49">
        <v>1.0183</v>
      </c>
      <c r="BA15" s="49">
        <v>1.0022</v>
      </c>
    </row>
    <row r="16" spans="1:54" x14ac:dyDescent="0.25">
      <c r="A16" s="33" t="s">
        <v>3</v>
      </c>
      <c r="B16" s="33" t="s">
        <v>42</v>
      </c>
      <c r="C16" s="48">
        <v>4.1818</v>
      </c>
      <c r="D16" s="48">
        <v>4.5629</v>
      </c>
      <c r="E16" s="48">
        <v>5.0834000000000001</v>
      </c>
      <c r="F16" s="48">
        <v>5.6609999999999996</v>
      </c>
      <c r="G16" s="48">
        <v>5.7930999999999999</v>
      </c>
      <c r="H16" s="48">
        <v>5.8221999999999996</v>
      </c>
      <c r="I16" s="48">
        <v>5.9687999999999999</v>
      </c>
      <c r="J16" s="48">
        <v>6.2998000000000003</v>
      </c>
      <c r="K16" s="48">
        <v>6.9663000000000004</v>
      </c>
      <c r="L16" s="48">
        <v>7.0419</v>
      </c>
      <c r="M16" s="48">
        <v>6.9665999999999997</v>
      </c>
      <c r="N16" s="48">
        <v>7.2864000000000004</v>
      </c>
      <c r="O16" s="48">
        <v>7.6214000000000004</v>
      </c>
      <c r="P16" s="48">
        <v>7.6802999999999999</v>
      </c>
      <c r="Q16" s="48">
        <v>7.9882</v>
      </c>
      <c r="R16" s="48">
        <v>8.8382000000000005</v>
      </c>
      <c r="S16" s="48">
        <v>8.2379999999999995</v>
      </c>
      <c r="T16" s="48">
        <v>9.3849</v>
      </c>
      <c r="U16" s="48">
        <v>9.5251000000000001</v>
      </c>
      <c r="V16" s="48">
        <v>9.7683</v>
      </c>
      <c r="W16" s="48">
        <v>10.161199999999999</v>
      </c>
      <c r="X16" s="48">
        <v>10.4694</v>
      </c>
      <c r="Y16" s="48">
        <v>10.345700000000001</v>
      </c>
      <c r="Z16" s="48">
        <v>9.4520999999999997</v>
      </c>
      <c r="AA16" s="48">
        <v>9.6880000000000006</v>
      </c>
      <c r="AB16" s="48">
        <v>10.020899999999999</v>
      </c>
      <c r="AC16" s="48">
        <v>10.292899999999999</v>
      </c>
      <c r="AD16" s="48">
        <v>10.215999999999999</v>
      </c>
      <c r="AE16" s="48">
        <v>10.3788</v>
      </c>
      <c r="AF16" s="48">
        <v>10.192600000000001</v>
      </c>
      <c r="AG16" s="48">
        <v>10.4002</v>
      </c>
      <c r="AH16" s="48">
        <v>10.7506</v>
      </c>
      <c r="AI16" s="48">
        <v>10.243399999999999</v>
      </c>
      <c r="AJ16" s="49">
        <v>6.8137999999999996</v>
      </c>
      <c r="AK16" s="49">
        <v>6.7969999999999997</v>
      </c>
      <c r="AL16" s="49">
        <v>6.7420999999999998</v>
      </c>
      <c r="AM16" s="49">
        <v>6.5646000000000004</v>
      </c>
      <c r="AN16" s="49">
        <v>6.3552999999999997</v>
      </c>
      <c r="AO16" s="49">
        <v>6.2268999999999997</v>
      </c>
      <c r="AP16" s="49">
        <v>6.0826000000000002</v>
      </c>
      <c r="AQ16" s="49">
        <v>5.9016999999999999</v>
      </c>
      <c r="AR16" s="49">
        <v>5.8132000000000001</v>
      </c>
      <c r="AS16" s="49">
        <v>5.7568999999999999</v>
      </c>
      <c r="AT16" s="49">
        <v>5.1292</v>
      </c>
      <c r="AU16" s="49">
        <v>5.0696000000000003</v>
      </c>
      <c r="AV16" s="49">
        <v>5.0220000000000002</v>
      </c>
      <c r="AW16" s="49">
        <v>4.9691000000000001</v>
      </c>
      <c r="AX16" s="49">
        <v>4.9126000000000003</v>
      </c>
      <c r="AY16" s="49">
        <v>4.3428000000000004</v>
      </c>
      <c r="AZ16" s="49">
        <v>4.2934999999999999</v>
      </c>
      <c r="BA16" s="49">
        <v>4.2514000000000003</v>
      </c>
    </row>
    <row r="17" spans="1:53" x14ac:dyDescent="0.25">
      <c r="A17" s="33"/>
      <c r="B17" s="33" t="s">
        <v>149</v>
      </c>
      <c r="C17" s="48">
        <v>0.4929</v>
      </c>
      <c r="D17" s="48">
        <v>0.50239999999999996</v>
      </c>
      <c r="E17" s="48">
        <v>0.52170000000000005</v>
      </c>
      <c r="F17" s="48">
        <v>0.58250000000000002</v>
      </c>
      <c r="G17" s="48">
        <v>0.59640000000000004</v>
      </c>
      <c r="H17" s="48">
        <v>0.60329999999999995</v>
      </c>
      <c r="I17" s="48">
        <v>0.61619999999999997</v>
      </c>
      <c r="J17" s="48">
        <v>0.65329999999999999</v>
      </c>
      <c r="K17" s="48">
        <v>0.72499999999999998</v>
      </c>
      <c r="L17" s="48">
        <v>0.73499999999999999</v>
      </c>
      <c r="M17" s="48">
        <v>0.72460000000000002</v>
      </c>
      <c r="N17" s="48">
        <v>0.75760000000000005</v>
      </c>
      <c r="O17" s="48">
        <v>0.79059999999999997</v>
      </c>
      <c r="P17" s="48">
        <v>0.7944</v>
      </c>
      <c r="Q17" s="48">
        <v>0.8256</v>
      </c>
      <c r="R17" s="48">
        <v>0.5625</v>
      </c>
      <c r="S17" s="48">
        <v>0.4536</v>
      </c>
      <c r="T17" s="48">
        <v>0.38850000000000001</v>
      </c>
      <c r="U17" s="48">
        <v>0.30230000000000001</v>
      </c>
      <c r="V17" s="48">
        <v>0.2291</v>
      </c>
      <c r="W17" s="48">
        <v>0.2382</v>
      </c>
      <c r="X17" s="48">
        <v>0.1772</v>
      </c>
      <c r="Y17" s="48">
        <v>0.16089999999999999</v>
      </c>
      <c r="Z17" s="48">
        <v>0.16889999999999999</v>
      </c>
      <c r="AA17" s="48">
        <v>0.22470000000000001</v>
      </c>
      <c r="AB17" s="48">
        <v>0.17649999999999999</v>
      </c>
      <c r="AC17" s="48">
        <v>0.154</v>
      </c>
      <c r="AD17" s="48">
        <v>0.13969999999999999</v>
      </c>
      <c r="AE17" s="48">
        <v>0.28460000000000002</v>
      </c>
      <c r="AF17" s="48">
        <v>0.26500000000000001</v>
      </c>
      <c r="AG17" s="48">
        <v>0.22040000000000001</v>
      </c>
      <c r="AH17" s="48">
        <v>9.6199999999999994E-2</v>
      </c>
      <c r="AI17" s="48">
        <v>7.8399999999999997E-2</v>
      </c>
      <c r="AJ17" s="49">
        <v>7.9799999999999996E-2</v>
      </c>
      <c r="AK17" s="49">
        <v>8.8999999999999996E-2</v>
      </c>
      <c r="AL17" s="49">
        <v>9.8299999999999998E-2</v>
      </c>
      <c r="AM17" s="49">
        <v>0.1065</v>
      </c>
      <c r="AN17" s="49">
        <v>0.1147</v>
      </c>
      <c r="AO17" s="49">
        <v>0.123</v>
      </c>
      <c r="AP17" s="49">
        <v>0.13109999999999999</v>
      </c>
      <c r="AQ17" s="49">
        <v>0.1391</v>
      </c>
      <c r="AR17" s="49">
        <v>0.1391</v>
      </c>
      <c r="AS17" s="49">
        <v>0.1391</v>
      </c>
      <c r="AT17" s="49">
        <v>0.1346</v>
      </c>
      <c r="AU17" s="49">
        <v>0.13450000000000001</v>
      </c>
      <c r="AV17" s="49">
        <v>0.1343</v>
      </c>
      <c r="AW17" s="49">
        <v>0.13400000000000001</v>
      </c>
      <c r="AX17" s="49">
        <v>0.1338</v>
      </c>
      <c r="AY17" s="49">
        <v>0.129</v>
      </c>
      <c r="AZ17" s="49">
        <v>0.12870000000000001</v>
      </c>
      <c r="BA17" s="49">
        <v>0.1283</v>
      </c>
    </row>
    <row r="18" spans="1:53" x14ac:dyDescent="0.25">
      <c r="A18" s="33" t="s">
        <v>4</v>
      </c>
      <c r="B18" s="33" t="s">
        <v>42</v>
      </c>
      <c r="C18" s="54">
        <v>21.4909</v>
      </c>
      <c r="D18" s="54">
        <v>23.392499999999998</v>
      </c>
      <c r="E18" s="54">
        <v>25.9941</v>
      </c>
      <c r="F18" s="54">
        <v>28.982500000000002</v>
      </c>
      <c r="G18" s="54">
        <v>29.604099999999999</v>
      </c>
      <c r="H18" s="54">
        <v>29.584399999999999</v>
      </c>
      <c r="I18" s="54">
        <v>30.0946</v>
      </c>
      <c r="J18" s="54">
        <v>31.3477</v>
      </c>
      <c r="K18" s="54">
        <v>34.096400000000003</v>
      </c>
      <c r="L18" s="54">
        <v>34.484499999999997</v>
      </c>
      <c r="M18" s="54">
        <v>34.020000000000003</v>
      </c>
      <c r="N18" s="54">
        <v>35.997399999999999</v>
      </c>
      <c r="O18" s="54">
        <v>37.754300000000001</v>
      </c>
      <c r="P18" s="54">
        <v>37.6905</v>
      </c>
      <c r="Q18" s="54">
        <v>39.395600000000002</v>
      </c>
      <c r="R18" s="54">
        <v>36.193800000000003</v>
      </c>
      <c r="S18" s="54">
        <v>34.958399999999997</v>
      </c>
      <c r="T18" s="54">
        <v>35.807899999999997</v>
      </c>
      <c r="U18" s="54">
        <v>33.6036</v>
      </c>
      <c r="V18" s="54">
        <v>32.8825</v>
      </c>
      <c r="W18" s="54">
        <v>33.823599999999999</v>
      </c>
      <c r="X18" s="54">
        <v>34.512</v>
      </c>
      <c r="Y18" s="54">
        <v>32.123100000000001</v>
      </c>
      <c r="Z18" s="54">
        <v>32.442500000000003</v>
      </c>
      <c r="AA18" s="54">
        <v>33.288600000000002</v>
      </c>
      <c r="AB18" s="54">
        <v>32.547600000000003</v>
      </c>
      <c r="AC18" s="54">
        <v>32.191600000000001</v>
      </c>
      <c r="AD18" s="54">
        <v>31.358499999999999</v>
      </c>
      <c r="AE18" s="54">
        <v>32.294699999999999</v>
      </c>
      <c r="AF18" s="54">
        <v>30.069099999999999</v>
      </c>
      <c r="AG18" s="54">
        <v>31.706199999999999</v>
      </c>
      <c r="AH18" s="54">
        <v>31.805</v>
      </c>
      <c r="AI18" s="54">
        <v>28.8245</v>
      </c>
      <c r="AJ18" s="55">
        <v>20.608599999999999</v>
      </c>
      <c r="AK18" s="55">
        <v>21.152999999999999</v>
      </c>
      <c r="AL18" s="55">
        <v>21.555700000000002</v>
      </c>
      <c r="AM18" s="55">
        <v>21.378399999999999</v>
      </c>
      <c r="AN18" s="55">
        <v>20.677399999999999</v>
      </c>
      <c r="AO18" s="55">
        <v>20.424700000000001</v>
      </c>
      <c r="AP18" s="55">
        <v>19.762</v>
      </c>
      <c r="AQ18" s="55">
        <v>19.371099999999998</v>
      </c>
      <c r="AR18" s="55">
        <v>18.7684</v>
      </c>
      <c r="AS18" s="55">
        <v>18.558</v>
      </c>
      <c r="AT18" s="55">
        <v>17.973299999999998</v>
      </c>
      <c r="AU18" s="55">
        <v>17.7532</v>
      </c>
      <c r="AV18" s="55">
        <v>17.229800000000001</v>
      </c>
      <c r="AW18" s="55">
        <v>16.697199999999999</v>
      </c>
      <c r="AX18" s="55">
        <v>16.494399999999999</v>
      </c>
      <c r="AY18" s="55">
        <v>15.9617</v>
      </c>
      <c r="AZ18" s="55">
        <v>15.7622</v>
      </c>
      <c r="BA18" s="55">
        <v>15.2683</v>
      </c>
    </row>
    <row r="19" spans="1:53" x14ac:dyDescent="0.25">
      <c r="A19" s="33"/>
      <c r="B19" s="33" t="s">
        <v>149</v>
      </c>
      <c r="C19" s="54">
        <v>2.9687999999999999</v>
      </c>
      <c r="D19" s="54">
        <v>3.3239000000000001</v>
      </c>
      <c r="E19" s="54">
        <v>3.851</v>
      </c>
      <c r="F19" s="54">
        <v>4.0084999999999997</v>
      </c>
      <c r="G19" s="54">
        <v>3.8736000000000002</v>
      </c>
      <c r="H19" s="54">
        <v>3.589</v>
      </c>
      <c r="I19" s="54">
        <v>3.4146000000000001</v>
      </c>
      <c r="J19" s="54">
        <v>3.2713000000000001</v>
      </c>
      <c r="K19" s="54">
        <v>3.3389000000000002</v>
      </c>
      <c r="L19" s="54">
        <v>3.0811999999999999</v>
      </c>
      <c r="M19" s="54">
        <v>3.0367999999999999</v>
      </c>
      <c r="N19" s="54">
        <v>3.1429</v>
      </c>
      <c r="O19" s="54">
        <v>3.258</v>
      </c>
      <c r="P19" s="54">
        <v>3.2317</v>
      </c>
      <c r="Q19" s="54">
        <v>3.3201999999999998</v>
      </c>
      <c r="R19" s="54">
        <v>3.3748</v>
      </c>
      <c r="S19" s="54">
        <v>3.6132</v>
      </c>
      <c r="T19" s="54">
        <v>3.8660000000000001</v>
      </c>
      <c r="U19" s="54">
        <v>2.8382999999999998</v>
      </c>
      <c r="V19" s="54">
        <v>1.9864999999999999</v>
      </c>
      <c r="W19" s="54">
        <v>2.0377000000000001</v>
      </c>
      <c r="X19" s="54">
        <v>1.6495</v>
      </c>
      <c r="Y19" s="54">
        <v>1.3115000000000001</v>
      </c>
      <c r="Z19" s="54">
        <v>1.3096000000000001</v>
      </c>
      <c r="AA19" s="54">
        <v>1.1977</v>
      </c>
      <c r="AB19" s="54">
        <v>0.96360000000000001</v>
      </c>
      <c r="AC19" s="54">
        <v>0.84040000000000004</v>
      </c>
      <c r="AD19" s="54">
        <v>0.7732</v>
      </c>
      <c r="AE19" s="54">
        <v>0.82920000000000005</v>
      </c>
      <c r="AF19" s="54">
        <v>0.78500000000000003</v>
      </c>
      <c r="AG19" s="54">
        <v>0.63749999999999996</v>
      </c>
      <c r="AH19" s="54">
        <v>0.746</v>
      </c>
      <c r="AI19" s="54">
        <v>0.66339999999999999</v>
      </c>
      <c r="AJ19" s="55">
        <v>0.53190000000000004</v>
      </c>
      <c r="AK19" s="55">
        <v>0.52839999999999998</v>
      </c>
      <c r="AL19" s="55">
        <v>0.53010000000000002</v>
      </c>
      <c r="AM19" s="55">
        <v>0.52449999999999997</v>
      </c>
      <c r="AN19" s="55">
        <v>0.51439999999999997</v>
      </c>
      <c r="AO19" s="55">
        <v>0.50309999999999999</v>
      </c>
      <c r="AP19" s="55">
        <v>0.4914</v>
      </c>
      <c r="AQ19" s="55">
        <v>0.48070000000000002</v>
      </c>
      <c r="AR19" s="55">
        <v>0.47910000000000003</v>
      </c>
      <c r="AS19" s="55">
        <v>0.47689999999999999</v>
      </c>
      <c r="AT19" s="55">
        <v>0.47510000000000002</v>
      </c>
      <c r="AU19" s="55">
        <v>0.4728</v>
      </c>
      <c r="AV19" s="55">
        <v>0.47070000000000001</v>
      </c>
      <c r="AW19" s="55">
        <v>0.46850000000000003</v>
      </c>
      <c r="AX19" s="55">
        <v>0.46779999999999999</v>
      </c>
      <c r="AY19" s="55">
        <v>0.4632</v>
      </c>
      <c r="AZ19" s="55">
        <v>0.4622</v>
      </c>
      <c r="BA19" s="55">
        <v>0.45939999999999998</v>
      </c>
    </row>
    <row r="20" spans="1:53" x14ac:dyDescent="0.25">
      <c r="A20" s="33" t="s">
        <v>125</v>
      </c>
      <c r="B20" s="33" t="s">
        <v>149</v>
      </c>
      <c r="C20" s="47">
        <v>5.4999999999999997E-3</v>
      </c>
      <c r="D20" s="47">
        <v>5.4999999999999997E-3</v>
      </c>
      <c r="E20" s="47">
        <v>5.4000000000000003E-3</v>
      </c>
      <c r="F20" s="47">
        <v>5.3E-3</v>
      </c>
      <c r="G20" s="47">
        <v>5.1999999999999998E-3</v>
      </c>
      <c r="H20" s="47">
        <v>5.1999999999999998E-3</v>
      </c>
      <c r="I20" s="47">
        <v>5.1000000000000004E-3</v>
      </c>
      <c r="J20" s="47">
        <v>5.0000000000000001E-3</v>
      </c>
      <c r="K20" s="47">
        <v>5.7000000000000002E-3</v>
      </c>
      <c r="L20" s="47">
        <v>6.0000000000000001E-3</v>
      </c>
      <c r="M20" s="47">
        <v>6.3E-3</v>
      </c>
      <c r="N20" s="47">
        <v>7.0000000000000001E-3</v>
      </c>
      <c r="O20" s="47">
        <v>6.7999999999999996E-3</v>
      </c>
      <c r="P20" s="47">
        <v>7.4000000000000003E-3</v>
      </c>
      <c r="Q20" s="47">
        <v>8.0000000000000002E-3</v>
      </c>
      <c r="R20" s="47">
        <v>8.6E-3</v>
      </c>
      <c r="S20" s="47">
        <v>9.1000000000000004E-3</v>
      </c>
      <c r="T20" s="47">
        <v>9.4999999999999998E-3</v>
      </c>
      <c r="U20" s="47">
        <v>1.06E-2</v>
      </c>
      <c r="V20" s="47">
        <v>1.18E-2</v>
      </c>
      <c r="W20" s="47">
        <v>1.2E-2</v>
      </c>
      <c r="X20" s="47">
        <v>9.4000000000000004E-3</v>
      </c>
      <c r="Y20" s="47">
        <v>9.4000000000000004E-3</v>
      </c>
      <c r="Z20" s="47">
        <v>9.4999999999999998E-3</v>
      </c>
      <c r="AA20" s="47">
        <v>8.6999999999999994E-3</v>
      </c>
      <c r="AB20" s="47">
        <v>8.3000000000000001E-3</v>
      </c>
      <c r="AC20" s="47">
        <v>8.2000000000000007E-3</v>
      </c>
      <c r="AD20" s="47">
        <v>8.2000000000000007E-3</v>
      </c>
      <c r="AE20" s="47">
        <v>7.6E-3</v>
      </c>
      <c r="AF20" s="47">
        <v>8.5000000000000006E-3</v>
      </c>
      <c r="AG20" s="47">
        <v>7.6E-3</v>
      </c>
      <c r="AH20" s="47">
        <v>7.4999999999999997E-3</v>
      </c>
      <c r="AI20" s="47">
        <v>7.4999999999999997E-3</v>
      </c>
      <c r="AJ20" s="56">
        <v>7.4999999999999997E-3</v>
      </c>
      <c r="AK20" s="56">
        <v>7.4999999999999997E-3</v>
      </c>
      <c r="AL20" s="56">
        <v>7.4999999999999997E-3</v>
      </c>
      <c r="AM20" s="56">
        <v>7.4999999999999997E-3</v>
      </c>
      <c r="AN20" s="56">
        <v>7.4999999999999997E-3</v>
      </c>
      <c r="AO20" s="56">
        <v>7.4999999999999997E-3</v>
      </c>
      <c r="AP20" s="56">
        <v>7.4999999999999997E-3</v>
      </c>
      <c r="AQ20" s="56">
        <v>7.4999999999999997E-3</v>
      </c>
      <c r="AR20" s="56">
        <v>7.4999999999999997E-3</v>
      </c>
      <c r="AS20" s="56">
        <v>7.4999999999999997E-3</v>
      </c>
      <c r="AT20" s="56">
        <v>7.4999999999999997E-3</v>
      </c>
      <c r="AU20" s="56">
        <v>7.4999999999999997E-3</v>
      </c>
      <c r="AV20" s="56">
        <v>7.4999999999999997E-3</v>
      </c>
      <c r="AW20" s="56">
        <v>7.4999999999999997E-3</v>
      </c>
      <c r="AX20" s="56">
        <v>7.4999999999999997E-3</v>
      </c>
      <c r="AY20" s="56">
        <v>7.4999999999999997E-3</v>
      </c>
      <c r="AZ20" s="56">
        <v>7.4999999999999997E-3</v>
      </c>
      <c r="BA20" s="56">
        <v>7.4999999999999997E-3</v>
      </c>
    </row>
    <row r="21" spans="1:53" x14ac:dyDescent="0.25">
      <c r="A21" s="33" t="s">
        <v>126</v>
      </c>
      <c r="B21" s="33" t="s">
        <v>149</v>
      </c>
      <c r="C21" s="48">
        <v>0.61529999999999996</v>
      </c>
      <c r="D21" s="48">
        <v>0.62209999999999999</v>
      </c>
      <c r="E21" s="48">
        <v>0.62890000000000001</v>
      </c>
      <c r="F21" s="48">
        <v>0.63580000000000003</v>
      </c>
      <c r="G21" s="48">
        <v>0.64259999999999995</v>
      </c>
      <c r="H21" s="48">
        <v>0.64939999999999998</v>
      </c>
      <c r="I21" s="48">
        <v>0.65629999999999999</v>
      </c>
      <c r="J21" s="48">
        <v>0.66310000000000002</v>
      </c>
      <c r="K21" s="48">
        <v>0.67</v>
      </c>
      <c r="L21" s="48">
        <v>0.67679999999999996</v>
      </c>
      <c r="M21" s="48">
        <v>0.68359999999999999</v>
      </c>
      <c r="N21" s="48">
        <v>0.70640000000000003</v>
      </c>
      <c r="O21" s="48">
        <v>0.72919999999999996</v>
      </c>
      <c r="P21" s="48">
        <v>0.70299999999999996</v>
      </c>
      <c r="Q21" s="48">
        <v>0.72430000000000005</v>
      </c>
      <c r="R21" s="48">
        <v>0.74560000000000004</v>
      </c>
      <c r="S21" s="48">
        <v>0.76690000000000003</v>
      </c>
      <c r="T21" s="48">
        <v>0.78820000000000001</v>
      </c>
      <c r="U21" s="48">
        <v>0.8095</v>
      </c>
      <c r="V21" s="48">
        <v>0.75619999999999998</v>
      </c>
      <c r="W21" s="48">
        <v>0.70299999999999996</v>
      </c>
      <c r="X21" s="48">
        <v>0.66039999999999999</v>
      </c>
      <c r="Y21" s="48">
        <v>0.66039999999999999</v>
      </c>
      <c r="Z21" s="48">
        <v>0.6391</v>
      </c>
      <c r="AA21" s="48">
        <v>0.6391</v>
      </c>
      <c r="AB21" s="48">
        <v>0.66039999999999999</v>
      </c>
      <c r="AC21" s="48">
        <v>0.69230000000000003</v>
      </c>
      <c r="AD21" s="48">
        <v>0.72430000000000005</v>
      </c>
      <c r="AE21" s="48">
        <v>0.74560000000000004</v>
      </c>
      <c r="AF21" s="48">
        <v>0.74560000000000004</v>
      </c>
      <c r="AG21" s="48">
        <v>0.83230000000000004</v>
      </c>
      <c r="AH21" s="48">
        <v>0.83299999999999996</v>
      </c>
      <c r="AI21" s="48">
        <v>0.83460000000000001</v>
      </c>
      <c r="AJ21" s="49">
        <v>0.83460000000000001</v>
      </c>
      <c r="AK21" s="49">
        <v>0.83460000000000001</v>
      </c>
      <c r="AL21" s="49">
        <v>0.83460000000000001</v>
      </c>
      <c r="AM21" s="49">
        <v>0.83460000000000001</v>
      </c>
      <c r="AN21" s="49">
        <v>0.83460000000000001</v>
      </c>
      <c r="AO21" s="49">
        <v>0.83460000000000001</v>
      </c>
      <c r="AP21" s="49">
        <v>0.83460000000000001</v>
      </c>
      <c r="AQ21" s="49">
        <v>0.83460000000000001</v>
      </c>
      <c r="AR21" s="49">
        <v>0.83460000000000001</v>
      </c>
      <c r="AS21" s="49">
        <v>0.83460000000000001</v>
      </c>
      <c r="AT21" s="49">
        <v>0.83460000000000001</v>
      </c>
      <c r="AU21" s="49">
        <v>0.83460000000000001</v>
      </c>
      <c r="AV21" s="49">
        <v>0.83460000000000001</v>
      </c>
      <c r="AW21" s="49">
        <v>0.83460000000000001</v>
      </c>
      <c r="AX21" s="49">
        <v>0.83460000000000001</v>
      </c>
      <c r="AY21" s="49">
        <v>0.83460000000000001</v>
      </c>
      <c r="AZ21" s="49">
        <v>0.83460000000000001</v>
      </c>
      <c r="BA21" s="49">
        <v>0.83460000000000001</v>
      </c>
    </row>
    <row r="22" spans="1:53" x14ac:dyDescent="0.25">
      <c r="A22" s="33" t="s">
        <v>39</v>
      </c>
      <c r="B22" s="33" t="s">
        <v>42</v>
      </c>
      <c r="C22" s="48">
        <v>1.72E-2</v>
      </c>
      <c r="D22" s="48">
        <v>1.3899999999999999E-2</v>
      </c>
      <c r="E22" s="48">
        <v>1.26E-2</v>
      </c>
      <c r="F22" s="48">
        <v>1.3599999999999999E-2</v>
      </c>
      <c r="G22" s="48">
        <v>1.6400000000000001E-2</v>
      </c>
      <c r="H22" s="48">
        <v>1.0500000000000001E-2</v>
      </c>
      <c r="I22" s="48">
        <v>1.01E-2</v>
      </c>
      <c r="J22" s="48">
        <v>7.4000000000000003E-3</v>
      </c>
      <c r="K22" s="48">
        <v>5.7999999999999996E-3</v>
      </c>
      <c r="L22" s="48">
        <v>4.7999999999999996E-3</v>
      </c>
      <c r="M22" s="48">
        <v>4.7000000000000002E-3</v>
      </c>
      <c r="N22" s="48">
        <v>4.7999999999999996E-3</v>
      </c>
      <c r="O22" s="48">
        <v>3.8E-3</v>
      </c>
      <c r="P22" s="48">
        <v>6.8999999999999999E-3</v>
      </c>
      <c r="Q22" s="48">
        <v>5.7999999999999996E-3</v>
      </c>
      <c r="R22" s="48">
        <v>7.0000000000000001E-3</v>
      </c>
      <c r="S22" s="48">
        <v>8.8999999999999999E-3</v>
      </c>
      <c r="T22" s="48">
        <v>0.01</v>
      </c>
      <c r="U22" s="48">
        <v>1.06E-2</v>
      </c>
      <c r="V22" s="48">
        <v>8.6999999999999994E-3</v>
      </c>
      <c r="W22" s="48">
        <v>9.1000000000000004E-3</v>
      </c>
      <c r="X22" s="48">
        <v>1.04E-2</v>
      </c>
      <c r="Y22" s="48">
        <v>7.1000000000000004E-3</v>
      </c>
      <c r="Z22" s="48">
        <v>7.3000000000000001E-3</v>
      </c>
      <c r="AA22" s="48">
        <v>4.1999999999999997E-3</v>
      </c>
      <c r="AB22" s="48">
        <v>4.5999999999999999E-3</v>
      </c>
      <c r="AC22" s="48">
        <v>3.7000000000000002E-3</v>
      </c>
      <c r="AD22" s="48">
        <v>1.9E-3</v>
      </c>
      <c r="AE22" s="48">
        <v>3.7000000000000002E-3</v>
      </c>
      <c r="AF22" s="48">
        <v>3.8999999999999998E-3</v>
      </c>
      <c r="AG22" s="48">
        <v>4.0000000000000001E-3</v>
      </c>
      <c r="AH22" s="48">
        <v>4.7000000000000002E-3</v>
      </c>
      <c r="AI22" s="48">
        <v>4.1999999999999997E-3</v>
      </c>
      <c r="AJ22" s="49">
        <v>4.1999999999999997E-3</v>
      </c>
      <c r="AK22" s="49">
        <v>4.4999999999999997E-3</v>
      </c>
      <c r="AL22" s="49">
        <v>4.7000000000000002E-3</v>
      </c>
      <c r="AM22" s="49">
        <v>4.7999999999999996E-3</v>
      </c>
      <c r="AN22" s="49">
        <v>5.0000000000000001E-3</v>
      </c>
      <c r="AO22" s="49">
        <v>5.1999999999999998E-3</v>
      </c>
      <c r="AP22" s="49">
        <v>5.4000000000000003E-3</v>
      </c>
      <c r="AQ22" s="49">
        <v>5.5999999999999999E-3</v>
      </c>
      <c r="AR22" s="49">
        <v>5.5999999999999999E-3</v>
      </c>
      <c r="AS22" s="49">
        <v>5.4999999999999997E-3</v>
      </c>
      <c r="AT22" s="49">
        <v>5.4000000000000003E-3</v>
      </c>
      <c r="AU22" s="49">
        <v>5.4000000000000003E-3</v>
      </c>
      <c r="AV22" s="49">
        <v>5.3E-3</v>
      </c>
      <c r="AW22" s="49">
        <v>5.3E-3</v>
      </c>
      <c r="AX22" s="49">
        <v>5.1999999999999998E-3</v>
      </c>
      <c r="AY22" s="49">
        <v>5.1999999999999998E-3</v>
      </c>
      <c r="AZ22" s="49">
        <v>5.1000000000000004E-3</v>
      </c>
      <c r="BA22" s="49">
        <v>5.1000000000000004E-3</v>
      </c>
    </row>
    <row r="23" spans="1:53" x14ac:dyDescent="0.25">
      <c r="A23" s="33"/>
      <c r="B23" s="33" t="s">
        <v>149</v>
      </c>
      <c r="C23" s="48">
        <v>0.50380000000000003</v>
      </c>
      <c r="D23" s="48">
        <v>0.51200000000000001</v>
      </c>
      <c r="E23" s="48">
        <v>0.54569999999999996</v>
      </c>
      <c r="F23" s="48">
        <v>0.58760000000000001</v>
      </c>
      <c r="G23" s="48">
        <v>0.65720000000000001</v>
      </c>
      <c r="H23" s="48">
        <v>0.62709999999999999</v>
      </c>
      <c r="I23" s="48">
        <v>0.60940000000000005</v>
      </c>
      <c r="J23" s="48">
        <v>0.60919999999999996</v>
      </c>
      <c r="K23" s="48">
        <v>0.60960000000000003</v>
      </c>
      <c r="L23" s="48">
        <v>0.64970000000000006</v>
      </c>
      <c r="M23" s="48">
        <v>0.64829999999999999</v>
      </c>
      <c r="N23" s="48">
        <v>0.66049999999999998</v>
      </c>
      <c r="O23" s="48">
        <v>0.65410000000000001</v>
      </c>
      <c r="P23" s="48">
        <v>0.67949999999999999</v>
      </c>
      <c r="Q23" s="48">
        <v>0.70209999999999995</v>
      </c>
      <c r="R23" s="48">
        <v>0.65880000000000005</v>
      </c>
      <c r="S23" s="48">
        <v>0.58479999999999999</v>
      </c>
      <c r="T23" s="48">
        <v>0.58260000000000001</v>
      </c>
      <c r="U23" s="48">
        <v>0.60060000000000002</v>
      </c>
      <c r="V23" s="48">
        <v>0.57430000000000003</v>
      </c>
      <c r="W23" s="48">
        <v>0.58889999999999998</v>
      </c>
      <c r="X23" s="48">
        <v>0.57069999999999999</v>
      </c>
      <c r="Y23" s="48">
        <v>0.57669999999999999</v>
      </c>
      <c r="Z23" s="48">
        <v>0.53979999999999995</v>
      </c>
      <c r="AA23" s="48">
        <v>0.52310000000000001</v>
      </c>
      <c r="AB23" s="48">
        <v>0.53269999999999995</v>
      </c>
      <c r="AC23" s="48">
        <v>0.56010000000000004</v>
      </c>
      <c r="AD23" s="48">
        <v>0.54590000000000005</v>
      </c>
      <c r="AE23" s="48">
        <v>0.56210000000000004</v>
      </c>
      <c r="AF23" s="48">
        <v>0.59909999999999997</v>
      </c>
      <c r="AG23" s="48">
        <v>0.61580000000000001</v>
      </c>
      <c r="AH23" s="48">
        <v>0.60770000000000002</v>
      </c>
      <c r="AI23" s="48">
        <v>0.59530000000000005</v>
      </c>
      <c r="AJ23" s="49">
        <v>0.6321</v>
      </c>
      <c r="AK23" s="49">
        <v>0.65939999999999999</v>
      </c>
      <c r="AL23" s="49">
        <v>0.68320000000000003</v>
      </c>
      <c r="AM23" s="49">
        <v>0.70540000000000003</v>
      </c>
      <c r="AN23" s="49">
        <v>0.72699999999999998</v>
      </c>
      <c r="AO23" s="49">
        <v>0.74780000000000002</v>
      </c>
      <c r="AP23" s="49">
        <v>0.76800000000000002</v>
      </c>
      <c r="AQ23" s="49">
        <v>0.78739999999999999</v>
      </c>
      <c r="AR23" s="49">
        <v>0.78520000000000001</v>
      </c>
      <c r="AS23" s="49">
        <v>0.78239999999999998</v>
      </c>
      <c r="AT23" s="49">
        <v>0.7792</v>
      </c>
      <c r="AU23" s="49">
        <v>0.77569999999999995</v>
      </c>
      <c r="AV23" s="49">
        <v>0.77190000000000003</v>
      </c>
      <c r="AW23" s="49">
        <v>0.76790000000000003</v>
      </c>
      <c r="AX23" s="49">
        <v>0.76380000000000003</v>
      </c>
      <c r="AY23" s="49">
        <v>0.75949999999999995</v>
      </c>
      <c r="AZ23" s="49">
        <v>0.75509999999999999</v>
      </c>
      <c r="BA23" s="49">
        <v>0.75060000000000004</v>
      </c>
    </row>
    <row r="24" spans="1:53" x14ac:dyDescent="0.25">
      <c r="A24" s="33" t="s">
        <v>10</v>
      </c>
      <c r="B24" s="33" t="s">
        <v>42</v>
      </c>
      <c r="C24" s="48">
        <v>0.71389999999999998</v>
      </c>
      <c r="D24" s="48">
        <v>0.67269999999999996</v>
      </c>
      <c r="E24" s="48">
        <v>0.72760000000000002</v>
      </c>
      <c r="F24" s="48">
        <v>0.49530000000000002</v>
      </c>
      <c r="G24" s="48">
        <v>0.59530000000000005</v>
      </c>
      <c r="H24" s="48">
        <v>0.60909999999999997</v>
      </c>
      <c r="I24" s="48">
        <v>0.63660000000000005</v>
      </c>
      <c r="J24" s="48">
        <v>0.74019999999999997</v>
      </c>
      <c r="K24" s="48">
        <v>0.79049999999999998</v>
      </c>
      <c r="L24" s="48">
        <v>0.70979999999999999</v>
      </c>
      <c r="M24" s="48">
        <v>0.72950000000000004</v>
      </c>
      <c r="N24" s="48">
        <v>0.80030000000000001</v>
      </c>
      <c r="O24" s="48">
        <v>0.74399999999999999</v>
      </c>
      <c r="P24" s="48">
        <v>0.78010000000000002</v>
      </c>
      <c r="Q24" s="48">
        <v>0.85609999999999997</v>
      </c>
      <c r="R24" s="48">
        <v>1.0058</v>
      </c>
      <c r="S24" s="48">
        <v>1.1455</v>
      </c>
      <c r="T24" s="48">
        <v>1.282</v>
      </c>
      <c r="U24" s="48">
        <v>1.3055000000000001</v>
      </c>
      <c r="V24" s="48">
        <v>1.3462000000000001</v>
      </c>
      <c r="W24" s="48">
        <v>1.3713</v>
      </c>
      <c r="X24" s="48">
        <v>1.4630000000000001</v>
      </c>
      <c r="Y24" s="48">
        <v>1.5648</v>
      </c>
      <c r="Z24" s="48">
        <v>1.4161999999999999</v>
      </c>
      <c r="AA24" s="48">
        <v>1.5054000000000001</v>
      </c>
      <c r="AB24" s="48">
        <v>1.5377000000000001</v>
      </c>
      <c r="AC24" s="48">
        <v>1.4044000000000001</v>
      </c>
      <c r="AD24" s="48">
        <v>1.4770000000000001</v>
      </c>
      <c r="AE24" s="48">
        <v>1.3150999999999999</v>
      </c>
      <c r="AF24" s="48">
        <v>1.0608</v>
      </c>
      <c r="AG24" s="48">
        <v>0.95489999999999997</v>
      </c>
      <c r="AH24" s="48">
        <v>0</v>
      </c>
      <c r="AI24" s="48">
        <v>0</v>
      </c>
      <c r="AJ24" s="49">
        <v>9.5299999999999996E-2</v>
      </c>
      <c r="AK24" s="49">
        <v>9.5200000000000007E-2</v>
      </c>
      <c r="AL24" s="49">
        <v>9.5100000000000004E-2</v>
      </c>
      <c r="AM24" s="49">
        <v>9.5000000000000001E-2</v>
      </c>
      <c r="AN24" s="49">
        <v>9.4799999999999995E-2</v>
      </c>
      <c r="AO24" s="49">
        <v>9.4700000000000006E-2</v>
      </c>
      <c r="AP24" s="49">
        <v>9.4600000000000004E-2</v>
      </c>
      <c r="AQ24" s="49">
        <v>9.4500000000000001E-2</v>
      </c>
      <c r="AR24" s="49">
        <v>9.4500000000000001E-2</v>
      </c>
      <c r="AS24" s="49">
        <v>9.4500000000000001E-2</v>
      </c>
      <c r="AT24" s="49">
        <v>9.4500000000000001E-2</v>
      </c>
      <c r="AU24" s="49">
        <v>9.4500000000000001E-2</v>
      </c>
      <c r="AV24" s="49">
        <v>9.4500000000000001E-2</v>
      </c>
      <c r="AW24" s="49">
        <v>9.4500000000000001E-2</v>
      </c>
      <c r="AX24" s="49">
        <v>9.4500000000000001E-2</v>
      </c>
      <c r="AY24" s="49">
        <v>9.4500000000000001E-2</v>
      </c>
      <c r="AZ24" s="49">
        <v>9.4500000000000001E-2</v>
      </c>
      <c r="BA24" s="49">
        <v>9.4500000000000001E-2</v>
      </c>
    </row>
    <row r="25" spans="1:53" x14ac:dyDescent="0.25">
      <c r="A25" s="33"/>
      <c r="B25" s="33" t="s">
        <v>149</v>
      </c>
      <c r="C25" s="48">
        <v>0.1313</v>
      </c>
      <c r="D25" s="48">
        <v>0.1192</v>
      </c>
      <c r="E25" s="48">
        <v>0.12920000000000001</v>
      </c>
      <c r="F25" s="48">
        <v>8.5000000000000006E-2</v>
      </c>
      <c r="G25" s="48">
        <v>9.9099999999999994E-2</v>
      </c>
      <c r="H25" s="48">
        <v>9.8100000000000007E-2</v>
      </c>
      <c r="I25" s="48">
        <v>0.1002</v>
      </c>
      <c r="J25" s="48">
        <v>0.1134</v>
      </c>
      <c r="K25" s="48">
        <v>0.1181</v>
      </c>
      <c r="L25" s="48">
        <v>0.1031</v>
      </c>
      <c r="M25" s="48">
        <v>0.09</v>
      </c>
      <c r="N25" s="48">
        <v>8.1299999999999997E-2</v>
      </c>
      <c r="O25" s="48">
        <v>7.6799999999999993E-2</v>
      </c>
      <c r="P25" s="48">
        <v>6.6600000000000006E-2</v>
      </c>
      <c r="Q25" s="48">
        <v>6.0900000000000003E-2</v>
      </c>
      <c r="R25" s="48">
        <v>4.7399999999999998E-2</v>
      </c>
      <c r="S25" s="48">
        <v>3.4000000000000002E-2</v>
      </c>
      <c r="T25" s="48">
        <v>1.8700000000000001E-2</v>
      </c>
      <c r="U25" s="48">
        <v>1.14E-2</v>
      </c>
      <c r="V25" s="48">
        <v>5.4000000000000003E-3</v>
      </c>
      <c r="W25" s="48">
        <v>0</v>
      </c>
      <c r="X25" s="48">
        <v>0</v>
      </c>
      <c r="Y25" s="48">
        <v>0</v>
      </c>
      <c r="Z25" s="48">
        <v>0.1588</v>
      </c>
      <c r="AA25" s="48">
        <v>0.16739999999999999</v>
      </c>
      <c r="AB25" s="48">
        <v>0.17219999999999999</v>
      </c>
      <c r="AC25" s="48">
        <v>0.16569999999999999</v>
      </c>
      <c r="AD25" s="48">
        <v>0.1739</v>
      </c>
      <c r="AE25" s="48">
        <v>0.1716</v>
      </c>
      <c r="AF25" s="48">
        <v>0.12640000000000001</v>
      </c>
      <c r="AG25" s="48">
        <v>0.1134</v>
      </c>
      <c r="AH25" s="48">
        <v>0</v>
      </c>
      <c r="AI25" s="48">
        <v>0</v>
      </c>
      <c r="AJ25" s="49">
        <v>1.14E-2</v>
      </c>
      <c r="AK25" s="49">
        <v>1.14E-2</v>
      </c>
      <c r="AL25" s="49">
        <v>1.14E-2</v>
      </c>
      <c r="AM25" s="49">
        <v>1.14E-2</v>
      </c>
      <c r="AN25" s="49">
        <v>1.15E-2</v>
      </c>
      <c r="AO25" s="49">
        <v>1.15E-2</v>
      </c>
      <c r="AP25" s="49">
        <v>1.15E-2</v>
      </c>
      <c r="AQ25" s="49">
        <v>1.15E-2</v>
      </c>
      <c r="AR25" s="49">
        <v>1.15E-2</v>
      </c>
      <c r="AS25" s="49">
        <v>1.15E-2</v>
      </c>
      <c r="AT25" s="49">
        <v>1.15E-2</v>
      </c>
      <c r="AU25" s="49">
        <v>1.15E-2</v>
      </c>
      <c r="AV25" s="49">
        <v>1.15E-2</v>
      </c>
      <c r="AW25" s="49">
        <v>1.15E-2</v>
      </c>
      <c r="AX25" s="49">
        <v>1.15E-2</v>
      </c>
      <c r="AY25" s="49">
        <v>1.15E-2</v>
      </c>
      <c r="AZ25" s="49">
        <v>1.15E-2</v>
      </c>
      <c r="BA25" s="49">
        <v>1.15E-2</v>
      </c>
    </row>
    <row r="26" spans="1:53" x14ac:dyDescent="0.25">
      <c r="A26" s="33" t="s">
        <v>127</v>
      </c>
      <c r="B26" s="33" t="s">
        <v>149</v>
      </c>
      <c r="C26" s="47">
        <v>1.6000000000000001E-3</v>
      </c>
      <c r="D26" s="47">
        <v>1.6000000000000001E-3</v>
      </c>
      <c r="E26" s="47">
        <v>1.6000000000000001E-3</v>
      </c>
      <c r="F26" s="47">
        <v>1.6000000000000001E-3</v>
      </c>
      <c r="G26" s="47">
        <v>1.6000000000000001E-3</v>
      </c>
      <c r="H26" s="47">
        <v>1.6000000000000001E-3</v>
      </c>
      <c r="I26" s="47">
        <v>1.6000000000000001E-3</v>
      </c>
      <c r="J26" s="47">
        <v>1.6000000000000001E-3</v>
      </c>
      <c r="K26" s="47">
        <v>1.6000000000000001E-3</v>
      </c>
      <c r="L26" s="47">
        <v>1.6000000000000001E-3</v>
      </c>
      <c r="M26" s="47">
        <v>1.6000000000000001E-3</v>
      </c>
      <c r="N26" s="47">
        <v>1.6999999999999999E-3</v>
      </c>
      <c r="O26" s="47">
        <v>1.6000000000000001E-3</v>
      </c>
      <c r="P26" s="47">
        <v>1.6000000000000001E-3</v>
      </c>
      <c r="Q26" s="47">
        <v>1.6000000000000001E-3</v>
      </c>
      <c r="R26" s="47">
        <v>1.6000000000000001E-3</v>
      </c>
      <c r="S26" s="47">
        <v>1.6000000000000001E-3</v>
      </c>
      <c r="T26" s="47">
        <v>1.6000000000000001E-3</v>
      </c>
      <c r="U26" s="47">
        <v>1.5E-3</v>
      </c>
      <c r="V26" s="47">
        <v>1.5E-3</v>
      </c>
      <c r="W26" s="47">
        <v>1.5E-3</v>
      </c>
      <c r="X26" s="47">
        <v>1.2999999999999999E-3</v>
      </c>
      <c r="Y26" s="47">
        <v>1.1999999999999999E-3</v>
      </c>
      <c r="Z26" s="47">
        <v>1.2999999999999999E-3</v>
      </c>
      <c r="AA26" s="47">
        <v>1.1999999999999999E-3</v>
      </c>
      <c r="AB26" s="47">
        <v>1.1999999999999999E-3</v>
      </c>
      <c r="AC26" s="47">
        <v>1.1999999999999999E-3</v>
      </c>
      <c r="AD26" s="47">
        <v>1.1000000000000001E-3</v>
      </c>
      <c r="AE26" s="47">
        <v>1.1999999999999999E-3</v>
      </c>
      <c r="AF26" s="47">
        <v>1.2999999999999999E-3</v>
      </c>
      <c r="AG26" s="47">
        <v>1.1000000000000001E-3</v>
      </c>
      <c r="AH26" s="47">
        <v>1.1000000000000001E-3</v>
      </c>
      <c r="AI26" s="47">
        <v>1E-3</v>
      </c>
      <c r="AJ26" s="56">
        <v>1E-3</v>
      </c>
      <c r="AK26" s="56">
        <v>1E-3</v>
      </c>
      <c r="AL26" s="56">
        <v>1E-3</v>
      </c>
      <c r="AM26" s="56">
        <v>1E-3</v>
      </c>
      <c r="AN26" s="56">
        <v>1E-3</v>
      </c>
      <c r="AO26" s="56">
        <v>1E-3</v>
      </c>
      <c r="AP26" s="56">
        <v>1E-3</v>
      </c>
      <c r="AQ26" s="56">
        <v>1E-3</v>
      </c>
      <c r="AR26" s="56">
        <v>1E-3</v>
      </c>
      <c r="AS26" s="56">
        <v>1E-3</v>
      </c>
      <c r="AT26" s="56">
        <v>1E-3</v>
      </c>
      <c r="AU26" s="56">
        <v>1E-3</v>
      </c>
      <c r="AV26" s="56">
        <v>1E-3</v>
      </c>
      <c r="AW26" s="56">
        <v>1E-3</v>
      </c>
      <c r="AX26" s="56">
        <v>1E-3</v>
      </c>
      <c r="AY26" s="56">
        <v>1E-3</v>
      </c>
      <c r="AZ26" s="56">
        <v>1E-3</v>
      </c>
      <c r="BA26" s="56">
        <v>1E-3</v>
      </c>
    </row>
    <row r="27" spans="1:53" x14ac:dyDescent="0.25">
      <c r="A27" s="34" t="s">
        <v>150</v>
      </c>
      <c r="B27" s="34"/>
      <c r="C27" s="52">
        <f>SUM(C7:C26)</f>
        <v>88.561999999999998</v>
      </c>
      <c r="D27" s="52">
        <f t="shared" ref="D27:AJ27" si="0">SUM(D7:D26)</f>
        <v>92.917500000000004</v>
      </c>
      <c r="E27" s="52">
        <f t="shared" si="0"/>
        <v>99.346699999999984</v>
      </c>
      <c r="F27" s="52">
        <f t="shared" si="0"/>
        <v>104.89949999999999</v>
      </c>
      <c r="G27" s="52">
        <f t="shared" si="0"/>
        <v>104.11630000000001</v>
      </c>
      <c r="H27" s="52">
        <f t="shared" si="0"/>
        <v>105.88189999999999</v>
      </c>
      <c r="I27" s="52">
        <f t="shared" si="0"/>
        <v>107.3989</v>
      </c>
      <c r="J27" s="52">
        <f t="shared" si="0"/>
        <v>110.854</v>
      </c>
      <c r="K27" s="52">
        <f t="shared" si="0"/>
        <v>116.07899999999999</v>
      </c>
      <c r="L27" s="52">
        <f t="shared" si="0"/>
        <v>114.31079999999999</v>
      </c>
      <c r="M27" s="52">
        <f t="shared" si="0"/>
        <v>117.9909</v>
      </c>
      <c r="N27" s="52">
        <f t="shared" si="0"/>
        <v>123.09989999999999</v>
      </c>
      <c r="O27" s="52">
        <f t="shared" si="0"/>
        <v>127.24509999999999</v>
      </c>
      <c r="P27" s="52">
        <f t="shared" si="0"/>
        <v>129.25740000000002</v>
      </c>
      <c r="Q27" s="52">
        <f t="shared" si="0"/>
        <v>132.1704</v>
      </c>
      <c r="R27" s="52">
        <f t="shared" si="0"/>
        <v>125.8039</v>
      </c>
      <c r="S27" s="52">
        <f t="shared" si="0"/>
        <v>120.05840000000002</v>
      </c>
      <c r="T27" s="52">
        <f t="shared" si="0"/>
        <v>119.39379999999998</v>
      </c>
      <c r="U27" s="52">
        <f t="shared" si="0"/>
        <v>115.60019999999997</v>
      </c>
      <c r="V27" s="52">
        <f t="shared" si="0"/>
        <v>114.75819999999999</v>
      </c>
      <c r="W27" s="52">
        <f t="shared" si="0"/>
        <v>117.4666</v>
      </c>
      <c r="X27" s="52">
        <f t="shared" si="0"/>
        <v>117.05780000000001</v>
      </c>
      <c r="Y27" s="52">
        <f t="shared" si="0"/>
        <v>114.72479999999997</v>
      </c>
      <c r="Z27" s="52">
        <f t="shared" si="0"/>
        <v>112.60820000000001</v>
      </c>
      <c r="AA27" s="52">
        <f t="shared" si="0"/>
        <v>113.7809</v>
      </c>
      <c r="AB27" s="52">
        <f t="shared" si="0"/>
        <v>113.04410000000001</v>
      </c>
      <c r="AC27" s="52">
        <f t="shared" si="0"/>
        <v>112.8224</v>
      </c>
      <c r="AD27" s="52">
        <f t="shared" si="0"/>
        <v>112.07740000000003</v>
      </c>
      <c r="AE27" s="52">
        <f t="shared" si="0"/>
        <v>114.05779999999997</v>
      </c>
      <c r="AF27" s="52">
        <f t="shared" si="0"/>
        <v>109.54810000000001</v>
      </c>
      <c r="AG27" s="52">
        <f t="shared" si="0"/>
        <v>112.11419999999997</v>
      </c>
      <c r="AH27" s="52">
        <f t="shared" si="0"/>
        <v>111.59289999999997</v>
      </c>
      <c r="AI27" s="52">
        <f t="shared" si="0"/>
        <v>105.84419999999997</v>
      </c>
      <c r="AJ27" s="53">
        <f t="shared" si="0"/>
        <v>89.664599999999965</v>
      </c>
      <c r="AK27" s="53">
        <f t="shared" ref="AK27" si="1">SUM(AK7:AK26)</f>
        <v>89.901600000000002</v>
      </c>
      <c r="AL27" s="53">
        <f t="shared" ref="AL27" si="2">SUM(AL7:AL26)</f>
        <v>89.151999999999987</v>
      </c>
      <c r="AM27" s="53">
        <f t="shared" ref="AM27" si="3">SUM(AM7:AM26)</f>
        <v>86.756399999999971</v>
      </c>
      <c r="AN27" s="53">
        <f t="shared" ref="AN27" si="4">SUM(AN7:AN26)</f>
        <v>83.608299999999986</v>
      </c>
      <c r="AO27" s="53">
        <f t="shared" ref="AO27" si="5">SUM(AO7:AO26)</f>
        <v>81.437299999999993</v>
      </c>
      <c r="AP27" s="53">
        <f t="shared" ref="AP27" si="6">SUM(AP7:AP26)</f>
        <v>78.741099999999989</v>
      </c>
      <c r="AQ27" s="53">
        <f t="shared" ref="AQ27" si="7">SUM(AQ7:AQ26)</f>
        <v>76.211999999999975</v>
      </c>
      <c r="AR27" s="53">
        <f t="shared" ref="AR27" si="8">SUM(AR7:AR26)</f>
        <v>75.107399999999984</v>
      </c>
      <c r="AS27" s="53">
        <f t="shared" ref="AS27" si="9">SUM(AS7:AS26)</f>
        <v>74.624699999999976</v>
      </c>
      <c r="AT27" s="53">
        <f t="shared" ref="AT27" si="10">SUM(AT7:AT26)</f>
        <v>73.00209999999997</v>
      </c>
      <c r="AU27" s="53">
        <f t="shared" ref="AU27" si="11">SUM(AU7:AU26)</f>
        <v>72.473499999999987</v>
      </c>
      <c r="AV27" s="53">
        <f t="shared" ref="AV27" si="12">SUM(AV7:AV26)</f>
        <v>71.686699999999988</v>
      </c>
      <c r="AW27" s="53">
        <f t="shared" ref="AW27" si="13">SUM(AW7:AW26)</f>
        <v>70.830100000000002</v>
      </c>
      <c r="AX27" s="53">
        <f t="shared" ref="AX27" si="14">SUM(AX7:AX26)</f>
        <v>70.285999999999987</v>
      </c>
      <c r="AY27" s="53">
        <f t="shared" ref="AY27" si="15">SUM(AY7:AY26)</f>
        <v>68.873599999999996</v>
      </c>
      <c r="AZ27" s="53">
        <f t="shared" ref="AZ27" si="16">SUM(AZ7:AZ26)</f>
        <v>68.353799999999978</v>
      </c>
      <c r="BA27" s="53">
        <f t="shared" ref="BA27" si="17">SUM(BA7:BA26)</f>
        <v>67.560299999999998</v>
      </c>
    </row>
    <row r="28" spans="1:53" x14ac:dyDescent="0.25">
      <c r="A28" s="35"/>
      <c r="B28" s="35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</row>
    <row r="29" spans="1:53" ht="16.5" x14ac:dyDescent="0.3">
      <c r="A29" s="12" t="s">
        <v>227</v>
      </c>
    </row>
    <row r="31" spans="1:53" x14ac:dyDescent="0.25">
      <c r="A31" s="2" t="s">
        <v>12</v>
      </c>
      <c r="B31" s="2"/>
      <c r="C31" s="13">
        <v>1990</v>
      </c>
      <c r="D31" s="13">
        <v>1991</v>
      </c>
      <c r="E31" s="13">
        <v>1992</v>
      </c>
      <c r="F31" s="13">
        <v>1993</v>
      </c>
      <c r="G31" s="13">
        <v>1994</v>
      </c>
      <c r="H31" s="13">
        <v>1995</v>
      </c>
      <c r="I31" s="13">
        <v>1996</v>
      </c>
      <c r="J31" s="13">
        <v>1997</v>
      </c>
      <c r="K31" s="13">
        <v>1998</v>
      </c>
      <c r="L31" s="13">
        <v>1999</v>
      </c>
      <c r="M31" s="13">
        <v>2000</v>
      </c>
      <c r="N31" s="13">
        <v>2001</v>
      </c>
      <c r="O31" s="13">
        <v>2002</v>
      </c>
      <c r="P31" s="13">
        <v>2003</v>
      </c>
      <c r="Q31" s="13">
        <v>2004</v>
      </c>
      <c r="R31" s="13">
        <v>2005</v>
      </c>
      <c r="S31" s="13">
        <v>2006</v>
      </c>
      <c r="T31" s="13">
        <v>2007</v>
      </c>
      <c r="U31" s="13">
        <v>2008</v>
      </c>
      <c r="V31" s="13">
        <v>2009</v>
      </c>
      <c r="W31" s="13">
        <v>2010</v>
      </c>
      <c r="X31" s="13">
        <v>2011</v>
      </c>
      <c r="Y31" s="13">
        <v>2012</v>
      </c>
      <c r="Z31" s="13">
        <v>2013</v>
      </c>
      <c r="AA31" s="13">
        <v>2014</v>
      </c>
      <c r="AB31" s="13">
        <v>2015</v>
      </c>
      <c r="AC31" s="13">
        <v>2016</v>
      </c>
      <c r="AD31" s="13">
        <v>2017</v>
      </c>
      <c r="AE31" s="13">
        <v>2018</v>
      </c>
      <c r="AF31" s="13">
        <v>2019</v>
      </c>
      <c r="AG31" s="13">
        <v>2020</v>
      </c>
      <c r="AH31" s="13">
        <v>2021</v>
      </c>
      <c r="AI31" s="13">
        <v>2022</v>
      </c>
      <c r="AJ31" s="2">
        <v>2023</v>
      </c>
      <c r="AK31" s="2">
        <v>2024</v>
      </c>
      <c r="AL31" s="2">
        <v>2025</v>
      </c>
      <c r="AM31" s="2">
        <v>2026</v>
      </c>
      <c r="AN31" s="2">
        <v>2027</v>
      </c>
      <c r="AO31" s="2">
        <v>2028</v>
      </c>
      <c r="AP31" s="2">
        <v>2029</v>
      </c>
      <c r="AQ31" s="2">
        <v>2030</v>
      </c>
      <c r="AR31" s="2">
        <v>2031</v>
      </c>
      <c r="AS31" s="2">
        <v>2032</v>
      </c>
      <c r="AT31" s="2">
        <v>2033</v>
      </c>
      <c r="AU31" s="2">
        <v>2034</v>
      </c>
      <c r="AV31" s="2">
        <v>2035</v>
      </c>
      <c r="AW31" s="2">
        <v>2036</v>
      </c>
      <c r="AX31" s="2">
        <v>2037</v>
      </c>
      <c r="AY31" s="2">
        <v>2038</v>
      </c>
      <c r="AZ31" s="2">
        <v>2039</v>
      </c>
      <c r="BA31" s="2">
        <v>2040</v>
      </c>
    </row>
    <row r="32" spans="1:53" x14ac:dyDescent="0.25">
      <c r="A32" s="33" t="s">
        <v>121</v>
      </c>
      <c r="B32" s="33"/>
      <c r="C32" s="48">
        <f>SUM(C7:C8)*1000000/SUM('Tabel 1 Antal dyr'!C7:C8)</f>
        <v>30.780159736560812</v>
      </c>
      <c r="D32" s="48">
        <f>SUM(D7:D8)*1000000/SUM('Tabel 1 Antal dyr'!D7:D8)</f>
        <v>31.544791524808971</v>
      </c>
      <c r="E32" s="48">
        <f>SUM(E7:E8)*1000000/SUM('Tabel 1 Antal dyr'!E7:E8)</f>
        <v>32.484324257509186</v>
      </c>
      <c r="F32" s="48">
        <f>SUM(F7:F8)*1000000/SUM('Tabel 1 Antal dyr'!F7:F8)</f>
        <v>33.100829145130511</v>
      </c>
      <c r="G32" s="48">
        <f>SUM(G7:G8)*1000000/SUM('Tabel 1 Antal dyr'!G7:G8)</f>
        <v>33.669641887139846</v>
      </c>
      <c r="H32" s="48">
        <f>SUM(H7:H8)*1000000/SUM('Tabel 1 Antal dyr'!H7:H8)</f>
        <v>34.304236604111473</v>
      </c>
      <c r="I32" s="48">
        <f>SUM(I7:I8)*1000000/SUM('Tabel 1 Antal dyr'!I7:I8)</f>
        <v>34.850459219718971</v>
      </c>
      <c r="J32" s="48">
        <f>SUM(J7:J8)*1000000/SUM('Tabel 1 Antal dyr'!J7:J8)</f>
        <v>37.29432508793861</v>
      </c>
      <c r="K32" s="48">
        <f>SUM(K7:K8)*1000000/SUM('Tabel 1 Antal dyr'!K7:K8)</f>
        <v>39.628642615972581</v>
      </c>
      <c r="L32" s="48">
        <f>SUM(L7:L8)*1000000/SUM('Tabel 1 Antal dyr'!L7:L8)</f>
        <v>39.607495817693618</v>
      </c>
      <c r="M32" s="48">
        <f>SUM(M7:M8)*1000000/SUM('Tabel 1 Antal dyr'!M7:M8)</f>
        <v>44.281043180523604</v>
      </c>
      <c r="N32" s="48">
        <f>SUM(N7:N8)*1000000/SUM('Tabel 1 Antal dyr'!N7:N8)</f>
        <v>45.078269629971857</v>
      </c>
      <c r="O32" s="48">
        <f>SUM(O7:O8)*1000000/SUM('Tabel 1 Antal dyr'!O7:O8)</f>
        <v>47.291019386419336</v>
      </c>
      <c r="P32" s="48">
        <f>SUM(P7:P8)*1000000/SUM('Tabel 1 Antal dyr'!P7:P8)</f>
        <v>49.992617870792607</v>
      </c>
      <c r="Q32" s="48">
        <f>SUM(Q7:Q8)*1000000/SUM('Tabel 1 Antal dyr'!Q7:Q8)</f>
        <v>52.523187340936438</v>
      </c>
      <c r="R32" s="48">
        <f>SUM(R7:R8)*1000000/SUM('Tabel 1 Antal dyr'!R7:R8)</f>
        <v>53.35861696188848</v>
      </c>
      <c r="S32" s="48">
        <f>SUM(S7:S8)*1000000/SUM('Tabel 1 Antal dyr'!S7:S8)</f>
        <v>52.858277346582369</v>
      </c>
      <c r="T32" s="48">
        <f>SUM(T7:T8)*1000000/SUM('Tabel 1 Antal dyr'!T7:T8)</f>
        <v>50.482927043914451</v>
      </c>
      <c r="U32" s="48">
        <f>SUM(U7:U8)*1000000/SUM('Tabel 1 Antal dyr'!U7:U8)</f>
        <v>50.345712554975286</v>
      </c>
      <c r="V32" s="48">
        <f>SUM(V7:V8)*1000000/SUM('Tabel 1 Antal dyr'!V7:V8)</f>
        <v>51.295620178716028</v>
      </c>
      <c r="W32" s="48">
        <f>SUM(W7:W8)*1000000/SUM('Tabel 1 Antal dyr'!W7:W8)</f>
        <v>51.518650057549955</v>
      </c>
      <c r="X32" s="48">
        <f>SUM(X7:X8)*1000000/SUM('Tabel 1 Antal dyr'!X7:X8)</f>
        <v>50.614572789626052</v>
      </c>
      <c r="Y32" s="48">
        <f>SUM(Y7:Y8)*1000000/SUM('Tabel 1 Antal dyr'!Y7:Y8)</f>
        <v>52.189840068529897</v>
      </c>
      <c r="Z32" s="48">
        <f>SUM(Z7:Z8)*1000000/SUM('Tabel 1 Antal dyr'!Z7:Z8)</f>
        <v>53.803104715458318</v>
      </c>
      <c r="AA32" s="48">
        <f>SUM(AA7:AA8)*1000000/SUM('Tabel 1 Antal dyr'!AA7:AA8)</f>
        <v>54.926408249812042</v>
      </c>
      <c r="AB32" s="48">
        <f>SUM(AB7:AB8)*1000000/SUM('Tabel 1 Antal dyr'!AB7:AB8)</f>
        <v>55.441850681991568</v>
      </c>
      <c r="AC32" s="48">
        <f>SUM(AC7:AC8)*1000000/SUM('Tabel 1 Antal dyr'!AC7:AC8)</f>
        <v>55.662984875149135</v>
      </c>
      <c r="AD32" s="48">
        <f>SUM(AD7:AD8)*1000000/SUM('Tabel 1 Antal dyr'!AD7:AD8)</f>
        <v>56.250285068714717</v>
      </c>
      <c r="AE32" s="48">
        <f>SUM(AE7:AE8)*1000000/SUM('Tabel 1 Antal dyr'!AE7:AE8)</f>
        <v>56.214471788579871</v>
      </c>
      <c r="AF32" s="48">
        <f>SUM(AF7:AF8)*1000000/SUM('Tabel 1 Antal dyr'!AF7:AF8)</f>
        <v>55.946202079277988</v>
      </c>
      <c r="AG32" s="48">
        <f>SUM(AG7:AG8)*1000000/SUM('Tabel 1 Antal dyr'!AG7:AG8)</f>
        <v>56.147065359638511</v>
      </c>
      <c r="AH32" s="48">
        <f>SUM(AH7:AH8)*1000000/SUM('Tabel 1 Antal dyr'!AH7:AH8)</f>
        <v>57.192485550157478</v>
      </c>
      <c r="AI32" s="48">
        <f>SUM(AI7:AI8)*1000000/SUM('Tabel 1 Antal dyr'!AI7:AI8)</f>
        <v>56.790274145460614</v>
      </c>
      <c r="AJ32" s="49">
        <f>SUM(AJ7:AJ8)*1000000/SUM('Tabel 1 Antal dyr'!AJ7:AJ8)</f>
        <v>55.338598306480563</v>
      </c>
      <c r="AK32" s="49">
        <f>SUM(AK7:AK8)*1000000/SUM('Tabel 1 Antal dyr'!AK7:AK8)</f>
        <v>53.330515280889379</v>
      </c>
      <c r="AL32" s="49">
        <f>SUM(AL7:AL8)*1000000/SUM('Tabel 1 Antal dyr'!AL7:AL8)</f>
        <v>51.032996078601293</v>
      </c>
      <c r="AM32" s="49">
        <f>SUM(AM7:AM8)*1000000/SUM('Tabel 1 Antal dyr'!AM7:AM8)</f>
        <v>49.126803508694394</v>
      </c>
      <c r="AN32" s="49">
        <f>SUM(AN7:AN8)*1000000/SUM('Tabel 1 Antal dyr'!AN7:AN8)</f>
        <v>46.811849443428393</v>
      </c>
      <c r="AO32" s="49">
        <f>SUM(AO7:AO8)*1000000/SUM('Tabel 1 Antal dyr'!AO7:AO8)</f>
        <v>45.177556327817541</v>
      </c>
      <c r="AP32" s="49">
        <f>SUM(AP7:AP8)*1000000/SUM('Tabel 1 Antal dyr'!AP7:AP8)</f>
        <v>43.398714202220923</v>
      </c>
      <c r="AQ32" s="49">
        <f>SUM(AQ7:AQ8)*1000000/SUM('Tabel 1 Antal dyr'!AQ7:AQ8)</f>
        <v>41.441716340240326</v>
      </c>
      <c r="AR32" s="49">
        <f>SUM(AR7:AR8)*1000000/SUM('Tabel 1 Antal dyr'!AR7:AR8)</f>
        <v>41.187253848907986</v>
      </c>
      <c r="AS32" s="49">
        <f>SUM(AS7:AS8)*1000000/SUM('Tabel 1 Antal dyr'!AS7:AS8)</f>
        <v>41.345427423429491</v>
      </c>
      <c r="AT32" s="49">
        <f>SUM(AT7:AT8)*1000000/SUM('Tabel 1 Antal dyr'!AT7:AT8)</f>
        <v>41.143751212885697</v>
      </c>
      <c r="AU32" s="49">
        <f>SUM(AU7:AU8)*1000000/SUM('Tabel 1 Antal dyr'!AU7:AU8)</f>
        <v>41.257895509964257</v>
      </c>
      <c r="AV32" s="49">
        <f>SUM(AV7:AV8)*1000000/SUM('Tabel 1 Antal dyr'!AV7:AV8)</f>
        <v>41.383660243884336</v>
      </c>
      <c r="AW32" s="49">
        <f>SUM(AW7:AW8)*1000000/SUM('Tabel 1 Antal dyr'!AW7:AW8)</f>
        <v>41.500687929956221</v>
      </c>
      <c r="AX32" s="49">
        <f>SUM(AX7:AX8)*1000000/SUM('Tabel 1 Antal dyr'!AX7:AX8)</f>
        <v>41.595039230574528</v>
      </c>
      <c r="AY32" s="49">
        <f>SUM(AY7:AY8)*1000000/SUM('Tabel 1 Antal dyr'!AY7:AY8)</f>
        <v>41.63627049180328</v>
      </c>
      <c r="AZ32" s="49">
        <f>SUM(AZ7:AZ8)*1000000/SUM('Tabel 1 Antal dyr'!AZ7:AZ8)</f>
        <v>41.740583389461683</v>
      </c>
      <c r="BA32" s="49">
        <f>SUM(BA7:BA8)*1000000/SUM('Tabel 1 Antal dyr'!BA7:BA8)</f>
        <v>41.884578104943287</v>
      </c>
    </row>
    <row r="33" spans="1:53" x14ac:dyDescent="0.25">
      <c r="A33" s="33" t="s">
        <v>288</v>
      </c>
      <c r="B33" s="33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9">
        <f>SUM(AJ9:AJ10)*1000000/SUM('Tabel 1 Antal dyr'!AJ9:AJ10)</f>
        <v>53.982356647763076</v>
      </c>
      <c r="AK33" s="49">
        <f>SUM(AK9:AK10)*1000000/SUM('Tabel 1 Antal dyr'!AK9:AK10)</f>
        <v>53.175497933107856</v>
      </c>
      <c r="AL33" s="49">
        <f>SUM(AL9:AL10)*1000000/SUM('Tabel 1 Antal dyr'!AL9:AL10)</f>
        <v>52.425131402029095</v>
      </c>
      <c r="AM33" s="49">
        <f>SUM(AM9:AM10)*1000000/SUM('Tabel 1 Antal dyr'!AM9:AM10)</f>
        <v>51.957461727240855</v>
      </c>
      <c r="AN33" s="49">
        <f>SUM(AN9:AN10)*1000000/SUM('Tabel 1 Antal dyr'!AN9:AN10)</f>
        <v>51.512923351158648</v>
      </c>
      <c r="AO33" s="49">
        <f>SUM(AO9:AO10)*1000000/SUM('Tabel 1 Antal dyr'!AO9:AO10)</f>
        <v>51.071044133476846</v>
      </c>
      <c r="AP33" s="49">
        <f>SUM(AP9:AP10)*1000000/SUM('Tabel 1 Antal dyr'!AP9:AP10)</f>
        <v>50.611964002117524</v>
      </c>
      <c r="AQ33" s="49">
        <f>SUM(AQ9:AQ10)*1000000/SUM('Tabel 1 Antal dyr'!AQ9:AQ10)</f>
        <v>50.144988887712984</v>
      </c>
      <c r="AR33" s="49">
        <f>SUM(AR9:AR10)*1000000/SUM('Tabel 1 Antal dyr'!AR9:AR10)</f>
        <v>50.368308351177731</v>
      </c>
      <c r="AS33" s="49">
        <f>SUM(AS9:AS10)*1000000/SUM('Tabel 1 Antal dyr'!AS9:AS10)</f>
        <v>50.566387103801326</v>
      </c>
      <c r="AT33" s="49">
        <f>SUM(AT9:AT10)*1000000/SUM('Tabel 1 Antal dyr'!AT9:AT10)</f>
        <v>50.802612642532935</v>
      </c>
      <c r="AU33" s="49">
        <f>SUM(AU9:AU10)*1000000/SUM('Tabel 1 Antal dyr'!AU9:AU10)</f>
        <v>51.029773897470335</v>
      </c>
      <c r="AV33" s="49">
        <f>SUM(AV9:AV10)*1000000/SUM('Tabel 1 Antal dyr'!AV9:AV10)</f>
        <v>51.255761663856099</v>
      </c>
      <c r="AW33" s="49">
        <f>SUM(AW9:AW10)*1000000/SUM('Tabel 1 Antal dyr'!AW9:AW10)</f>
        <v>50.895723425749239</v>
      </c>
      <c r="AX33" s="49">
        <f>SUM(AX9:AX10)*1000000/SUM('Tabel 1 Antal dyr'!AX9:AX10)</f>
        <v>50.521496370742604</v>
      </c>
      <c r="AY33" s="49">
        <f>SUM(AY9:AY10)*1000000/SUM('Tabel 1 Antal dyr'!AY9:AY10)</f>
        <v>50.110950848774003</v>
      </c>
      <c r="AZ33" s="49">
        <f>SUM(AZ9:AZ10)*1000000/SUM('Tabel 1 Antal dyr'!AZ9:AZ10)</f>
        <v>49.720966140950701</v>
      </c>
      <c r="BA33" s="49">
        <f>SUM(BA9:BA10)*1000000/SUM('Tabel 1 Antal dyr'!BA9:BA10)</f>
        <v>49.216073781291172</v>
      </c>
    </row>
    <row r="34" spans="1:53" x14ac:dyDescent="0.25">
      <c r="A34" s="33" t="s">
        <v>36</v>
      </c>
      <c r="B34" s="33"/>
      <c r="C34" s="48">
        <f>SUM(C11:C12)*1000000/SUM('Tabel 1 Antal dyr'!C11:C21)</f>
        <v>5.8460198417976539</v>
      </c>
      <c r="D34" s="48">
        <f>SUM(D11:D12)*1000000/SUM('Tabel 1 Antal dyr'!D11:D21)</f>
        <v>6.3521812550000165</v>
      </c>
      <c r="E34" s="48">
        <f>SUM(E11:E12)*1000000/SUM('Tabel 1 Antal dyr'!E11:E21)</f>
        <v>6.8366877130947268</v>
      </c>
      <c r="F34" s="48">
        <f>SUM(F11:F12)*1000000/SUM('Tabel 1 Antal dyr'!F11:F21)</f>
        <v>7.3050349860217709</v>
      </c>
      <c r="G34" s="48">
        <f>SUM(G11:G12)*1000000/SUM('Tabel 1 Antal dyr'!G11:G21)</f>
        <v>7.4209545221166904</v>
      </c>
      <c r="H34" s="48">
        <f>SUM(H11:H12)*1000000/SUM('Tabel 1 Antal dyr'!H11:H21)</f>
        <v>7.7557405373504666</v>
      </c>
      <c r="I34" s="48">
        <f>SUM(I11:I12)*1000000/SUM('Tabel 1 Antal dyr'!I11:I21)</f>
        <v>8.0511381908348429</v>
      </c>
      <c r="J34" s="48">
        <f>SUM(J11:J12)*1000000/SUM('Tabel 1 Antal dyr'!J11:J21)</f>
        <v>8.3154373604155083</v>
      </c>
      <c r="K34" s="48">
        <f>SUM(K11:K12)*1000000/SUM('Tabel 1 Antal dyr'!K11:K21)</f>
        <v>8.3663992891429935</v>
      </c>
      <c r="L34" s="48">
        <f>SUM(L11:L12)*1000000/SUM('Tabel 1 Antal dyr'!L11:L21)</f>
        <v>8.6359619840224759</v>
      </c>
      <c r="M34" s="48">
        <f>SUM(M11:M12)*1000000/SUM('Tabel 1 Antal dyr'!M11:M21)</f>
        <v>9.0264987612996812</v>
      </c>
      <c r="N34" s="48">
        <f>SUM(N11:N12)*1000000/SUM('Tabel 1 Antal dyr'!N11:N21)</f>
        <v>9.5850497082076807</v>
      </c>
      <c r="O34" s="48">
        <f>SUM(O11:O12)*1000000/SUM('Tabel 1 Antal dyr'!O11:O21)</f>
        <v>9.8280538796208141</v>
      </c>
      <c r="P34" s="48">
        <f>SUM(P11:P12)*1000000/SUM('Tabel 1 Antal dyr'!P11:P21)</f>
        <v>15.482949166465191</v>
      </c>
      <c r="Q34" s="48">
        <f>SUM(Q11:Q12)*1000000/SUM('Tabel 1 Antal dyr'!Q11:Q21)</f>
        <v>16.219869422821795</v>
      </c>
      <c r="R34" s="48">
        <f>SUM(R11:R12)*1000000/SUM('Tabel 1 Antal dyr'!R11:R21)</f>
        <v>16.66361582519642</v>
      </c>
      <c r="S34" s="48">
        <f>SUM(S11:S12)*1000000/SUM('Tabel 1 Antal dyr'!S11:S21)</f>
        <v>17.084497417324211</v>
      </c>
      <c r="T34" s="48">
        <f>SUM(T11:T12)*1000000/SUM('Tabel 1 Antal dyr'!T11:T21)</f>
        <v>16.876793625695143</v>
      </c>
      <c r="U34" s="48">
        <f>SUM(U11:U12)*1000000/SUM('Tabel 1 Antal dyr'!U11:U21)</f>
        <v>17.109039105360626</v>
      </c>
      <c r="V34" s="48">
        <f>SUM(V11:V12)*1000000/SUM('Tabel 1 Antal dyr'!V11:V21)</f>
        <v>17.368966976963339</v>
      </c>
      <c r="W34" s="48">
        <f>SUM(W11:W12)*1000000/SUM('Tabel 1 Antal dyr'!W11:W21)</f>
        <v>17.534777543013362</v>
      </c>
      <c r="X34" s="48">
        <f>SUM(X11:X12)*1000000/SUM('Tabel 1 Antal dyr'!X11:X21)</f>
        <v>17.480020391170083</v>
      </c>
      <c r="Y34" s="48">
        <f>SUM(Y11:Y12)*1000000/SUM('Tabel 1 Antal dyr'!Y11:Y21)</f>
        <v>17.427754337691386</v>
      </c>
      <c r="Z34" s="48">
        <f>SUM(Z11:Z12)*1000000/SUM('Tabel 1 Antal dyr'!Z11:Z21)</f>
        <v>15.834729968217301</v>
      </c>
      <c r="AA34" s="48">
        <f>SUM(AA11:AA12)*1000000/SUM('Tabel 1 Antal dyr'!AA11:AA21)</f>
        <v>16.056177298036449</v>
      </c>
      <c r="AB34" s="48">
        <f>SUM(AB11:AB12)*1000000/SUM('Tabel 1 Antal dyr'!AB11:AB21)</f>
        <v>16.039319789033694</v>
      </c>
      <c r="AC34" s="48">
        <f>SUM(AC11:AC12)*1000000/SUM('Tabel 1 Antal dyr'!AC11:AC21)</f>
        <v>16.101071908821602</v>
      </c>
      <c r="AD34" s="48">
        <f>SUM(AD11:AD12)*1000000/SUM('Tabel 1 Antal dyr'!AD11:AD21)</f>
        <v>16.159673194058879</v>
      </c>
      <c r="AE34" s="48">
        <f>SUM(AE11:AE12)*1000000/SUM('Tabel 1 Antal dyr'!AE11:AE21)</f>
        <v>16.078208843489161</v>
      </c>
      <c r="AF34" s="48">
        <f>SUM(AF11:AF12)*1000000/SUM('Tabel 1 Antal dyr'!AF11:AF21)</f>
        <v>16.438014335014596</v>
      </c>
      <c r="AG34" s="48">
        <f>SUM(AG11:AG12)*1000000/SUM('Tabel 1 Antal dyr'!AG11:AG21)</f>
        <v>16.668823259072191</v>
      </c>
      <c r="AH34" s="48">
        <f>SUM(AH11:AH12)*1000000/SUM('Tabel 1 Antal dyr'!AH11:AH21)</f>
        <v>16.634362234751151</v>
      </c>
      <c r="AI34" s="48">
        <f>SUM(AI11:AI12)*1000000/SUM('Tabel 1 Antal dyr'!AI11:AI21)</f>
        <v>16.550254462876758</v>
      </c>
      <c r="AJ34" s="49">
        <f>SUM(AJ11:AJ12)*1000000/SUM('Tabel 1 Antal dyr'!AJ11:AJ21)</f>
        <v>16.643558862888927</v>
      </c>
      <c r="AK34" s="49">
        <f>SUM(AK11:AK12)*1000000/SUM('Tabel 1 Antal dyr'!AK11:AK21)</f>
        <v>17.239579216910549</v>
      </c>
      <c r="AL34" s="49">
        <f>SUM(AL11:AL12)*1000000/SUM('Tabel 1 Antal dyr'!AL11:AL21)</f>
        <v>17.840602044087223</v>
      </c>
      <c r="AM34" s="49">
        <f>SUM(AM11:AM12)*1000000/SUM('Tabel 1 Antal dyr'!AM11:AM21)</f>
        <v>17.248706267336509</v>
      </c>
      <c r="AN34" s="49">
        <f>SUM(AN11:AN12)*1000000/SUM('Tabel 1 Antal dyr'!AN11:AN21)</f>
        <v>16.62831922371225</v>
      </c>
      <c r="AO34" s="49">
        <f>SUM(AO11:AO12)*1000000/SUM('Tabel 1 Antal dyr'!AO11:AO21)</f>
        <v>16.047869367907339</v>
      </c>
      <c r="AP34" s="49">
        <f>SUM(AP11:AP12)*1000000/SUM('Tabel 1 Antal dyr'!AP11:AP21)</f>
        <v>15.453745538269763</v>
      </c>
      <c r="AQ34" s="49">
        <f>SUM(AQ11:AQ12)*1000000/SUM('Tabel 1 Antal dyr'!AQ11:AQ21)</f>
        <v>14.840547556919651</v>
      </c>
      <c r="AR34" s="49">
        <f>SUM(AR11:AR12)*1000000/SUM('Tabel 1 Antal dyr'!AR11:AR21)</f>
        <v>14.795858337758025</v>
      </c>
      <c r="AS34" s="49">
        <f>SUM(AS11:AS12)*1000000/SUM('Tabel 1 Antal dyr'!AS11:AS21)</f>
        <v>14.778025209999631</v>
      </c>
      <c r="AT34" s="49">
        <f>SUM(AT11:AT12)*1000000/SUM('Tabel 1 Antal dyr'!AT11:AT21)</f>
        <v>14.733696620967887</v>
      </c>
      <c r="AU34" s="49">
        <f>SUM(AU11:AU12)*1000000/SUM('Tabel 1 Antal dyr'!AU11:AU21)</f>
        <v>14.711751208041189</v>
      </c>
      <c r="AV34" s="49">
        <f>SUM(AV11:AV12)*1000000/SUM('Tabel 1 Antal dyr'!AV11:AV21)</f>
        <v>14.692392487122344</v>
      </c>
      <c r="AW34" s="49">
        <f>SUM(AW11:AW12)*1000000/SUM('Tabel 1 Antal dyr'!AW11:AW21)</f>
        <v>14.674140784734263</v>
      </c>
      <c r="AX34" s="49">
        <f>SUM(AX11:AX12)*1000000/SUM('Tabel 1 Antal dyr'!AX11:AX21)</f>
        <v>14.655012913257675</v>
      </c>
      <c r="AY34" s="49">
        <f>SUM(AY11:AY12)*1000000/SUM('Tabel 1 Antal dyr'!AY11:AY21)</f>
        <v>14.633369012473782</v>
      </c>
      <c r="AZ34" s="49">
        <f>SUM(AZ11:AZ12)*1000000/SUM('Tabel 1 Antal dyr'!AZ11:AZ21)</f>
        <v>14.615022341046041</v>
      </c>
      <c r="BA34" s="49">
        <f>SUM(BA11:BA12)*1000000/SUM('Tabel 1 Antal dyr'!BA11:BA21)</f>
        <v>14.599827142331556</v>
      </c>
    </row>
    <row r="35" spans="1:53" x14ac:dyDescent="0.25">
      <c r="A35" s="33" t="s">
        <v>251</v>
      </c>
      <c r="B35" s="33"/>
      <c r="C35" s="48">
        <f>C13*1000000/SUM('Tabel 1 Antal dyr'!C33:C34)</f>
        <v>0.31592276863226326</v>
      </c>
      <c r="D35" s="48">
        <f>D13*1000000/SUM('Tabel 1 Antal dyr'!D33:D34)</f>
        <v>0.31586854460093899</v>
      </c>
      <c r="E35" s="48">
        <f>E13*1000000/SUM('Tabel 1 Antal dyr'!E33:E34)</f>
        <v>0.31592800434254564</v>
      </c>
      <c r="F35" s="48">
        <f>F13*1000000/SUM('Tabel 1 Antal dyr'!F33:F34)</f>
        <v>0.31585482460314229</v>
      </c>
      <c r="G35" s="48">
        <f>G13*1000000/SUM('Tabel 1 Antal dyr'!G33:G34)</f>
        <v>0.31559309996448953</v>
      </c>
      <c r="H35" s="48">
        <f>H13*1000000/SUM('Tabel 1 Antal dyr'!H33:H34)</f>
        <v>0.31571382549005034</v>
      </c>
      <c r="I35" s="48">
        <f>I13*1000000/SUM('Tabel 1 Antal dyr'!I33:I34)</f>
        <v>0.31599809465482631</v>
      </c>
      <c r="J35" s="48">
        <f>J13*1000000/SUM('Tabel 1 Antal dyr'!J33:J34)</f>
        <v>0.3156336648112244</v>
      </c>
      <c r="K35" s="48">
        <f>K13*1000000/SUM('Tabel 1 Antal dyr'!K33:K34)</f>
        <v>0.31588751709240798</v>
      </c>
      <c r="L35" s="48">
        <f>L13*1000000/SUM('Tabel 1 Antal dyr'!L33:L34)</f>
        <v>0.31595875508466559</v>
      </c>
      <c r="M35" s="48">
        <f>M13*1000000/SUM('Tabel 1 Antal dyr'!M33:M34)</f>
        <v>0.31599595152579113</v>
      </c>
      <c r="N35" s="48">
        <f>N13*1000000/SUM('Tabel 1 Antal dyr'!N33:N34)</f>
        <v>0.31566699829688211</v>
      </c>
      <c r="O35" s="48">
        <f>O13*1000000/SUM('Tabel 1 Antal dyr'!O33:O34)</f>
        <v>0.31570612425607275</v>
      </c>
      <c r="P35" s="48">
        <f>P13*1000000/SUM('Tabel 1 Antal dyr'!P33:P34)</f>
        <v>0.31567378172232274</v>
      </c>
      <c r="Q35" s="48">
        <f>Q13*1000000/SUM('Tabel 1 Antal dyr'!Q33:Q34)</f>
        <v>0.31594457282264754</v>
      </c>
      <c r="R35" s="48">
        <f>R13*1000000/SUM('Tabel 1 Antal dyr'!R33:R34)</f>
        <v>0.31584616359374013</v>
      </c>
      <c r="S35" s="48">
        <f>S13*1000000/SUM('Tabel 1 Antal dyr'!S33:S34)</f>
        <v>0.3159592290469555</v>
      </c>
      <c r="T35" s="48">
        <f>T13*1000000/SUM('Tabel 1 Antal dyr'!T33:T34)</f>
        <v>0.3157035876142083</v>
      </c>
      <c r="U35" s="48">
        <f>U13*1000000/SUM('Tabel 1 Antal dyr'!U33:U34)</f>
        <v>0.31594447139732229</v>
      </c>
      <c r="V35" s="48">
        <f>V13*1000000/SUM('Tabel 1 Antal dyr'!V33:V34)</f>
        <v>0.31578674007323343</v>
      </c>
      <c r="W35" s="48">
        <f>W13*1000000/SUM('Tabel 1 Antal dyr'!W33:W34)</f>
        <v>0.31566998792814543</v>
      </c>
      <c r="X35" s="48">
        <f>X13*1000000/SUM('Tabel 1 Antal dyr'!X33:X34)</f>
        <v>0.31562740569668979</v>
      </c>
      <c r="Y35" s="48">
        <f>Y13*1000000/SUM('Tabel 1 Antal dyr'!Y33:Y34)</f>
        <v>0.30508999933579828</v>
      </c>
      <c r="Z35" s="48">
        <f>Z13*1000000/SUM('Tabel 1 Antal dyr'!Z33:Z34)</f>
        <v>0.30495322768559052</v>
      </c>
      <c r="AA35" s="48">
        <f>AA13*1000000/SUM('Tabel 1 Antal dyr'!AA33:AA34)</f>
        <v>0.30470819642308961</v>
      </c>
      <c r="AB35" s="48">
        <f>AB13*1000000/SUM('Tabel 1 Antal dyr'!AB33:AB34)</f>
        <v>0.30487877382608597</v>
      </c>
      <c r="AC35" s="48">
        <f>AC13*1000000/SUM('Tabel 1 Antal dyr'!AC33:AC34)</f>
        <v>0.30484091717563927</v>
      </c>
      <c r="AD35" s="48">
        <f>AD13*1000000/SUM('Tabel 1 Antal dyr'!AD33:AD34)</f>
        <v>0.30480197656498448</v>
      </c>
      <c r="AE35" s="48">
        <f>AE13*1000000/SUM('Tabel 1 Antal dyr'!AE33:AE34)</f>
        <v>0.30498218904016006</v>
      </c>
      <c r="AF35" s="48">
        <f>AF13*1000000/SUM('Tabel 1 Antal dyr'!AF33:AF34)</f>
        <v>0.30473847835741863</v>
      </c>
      <c r="AG35" s="48">
        <f>AG13*1000000/SUM('Tabel 1 Antal dyr'!AG33:AG34)</f>
        <v>0.30484757621189407</v>
      </c>
      <c r="AH35" s="48">
        <f>AH13*1000000/SUM('Tabel 1 Antal dyr'!AH33:AH34)</f>
        <v>0.30480566724104918</v>
      </c>
      <c r="AI35" s="48">
        <f>AI13*1000000/SUM('Tabel 1 Antal dyr'!AI33:AI34)</f>
        <v>0.30507449340539405</v>
      </c>
      <c r="AJ35" s="49">
        <f>AJ13*1000000/SUM('Tabel 1 Antal dyr'!AJ33:AJ34)</f>
        <v>0.30507449340539405</v>
      </c>
      <c r="AK35" s="49">
        <f>AK13*1000000/SUM('Tabel 1 Antal dyr'!AK33:AK34)</f>
        <v>0.30507449340539405</v>
      </c>
      <c r="AL35" s="49">
        <f>AL13*1000000/SUM('Tabel 1 Antal dyr'!AL33:AL34)</f>
        <v>0.30507449340539405</v>
      </c>
      <c r="AM35" s="49">
        <f>AM13*1000000/SUM('Tabel 1 Antal dyr'!AM33:AM34)</f>
        <v>0.30507449340539405</v>
      </c>
      <c r="AN35" s="49">
        <f>AN13*1000000/SUM('Tabel 1 Antal dyr'!AN33:AN34)</f>
        <v>0.30507449340539405</v>
      </c>
      <c r="AO35" s="49">
        <f>AO13*1000000/SUM('Tabel 1 Antal dyr'!AO33:AO34)</f>
        <v>0.30507449340539405</v>
      </c>
      <c r="AP35" s="49">
        <f>AP13*1000000/SUM('Tabel 1 Antal dyr'!AP33:AP34)</f>
        <v>0.30507449340539405</v>
      </c>
      <c r="AQ35" s="49">
        <f>AQ13*1000000/SUM('Tabel 1 Antal dyr'!AQ33:AQ34)</f>
        <v>0.30507449340539405</v>
      </c>
      <c r="AR35" s="49">
        <f>AR13*1000000/SUM('Tabel 1 Antal dyr'!AR33:AR34)</f>
        <v>0.30507449340539405</v>
      </c>
      <c r="AS35" s="49">
        <f>AS13*1000000/SUM('Tabel 1 Antal dyr'!AS33:AS34)</f>
        <v>0.30507449340539405</v>
      </c>
      <c r="AT35" s="49">
        <f>AT13*1000000/SUM('Tabel 1 Antal dyr'!AT33:AT34)</f>
        <v>0.30507449340539405</v>
      </c>
      <c r="AU35" s="49">
        <f>AU13*1000000/SUM('Tabel 1 Antal dyr'!AU33:AU34)</f>
        <v>0.30507449340539405</v>
      </c>
      <c r="AV35" s="49">
        <f>AV13*1000000/SUM('Tabel 1 Antal dyr'!AV33:AV34)</f>
        <v>0.30507449340539405</v>
      </c>
      <c r="AW35" s="49">
        <f>AW13*1000000/SUM('Tabel 1 Antal dyr'!AW33:AW34)</f>
        <v>0.30507449340539405</v>
      </c>
      <c r="AX35" s="49">
        <f>AX13*1000000/SUM('Tabel 1 Antal dyr'!AX33:AX34)</f>
        <v>0.30507449340539405</v>
      </c>
      <c r="AY35" s="49">
        <f>AY13*1000000/SUM('Tabel 1 Antal dyr'!AY33:AY34)</f>
        <v>0.30507449340539405</v>
      </c>
      <c r="AZ35" s="49">
        <f>AZ13*1000000/SUM('Tabel 1 Antal dyr'!AZ33:AZ34)</f>
        <v>0.30507449340539405</v>
      </c>
      <c r="BA35" s="49">
        <f>BA13*1000000/SUM('Tabel 1 Antal dyr'!BA33:BA34)</f>
        <v>0.30507449340539405</v>
      </c>
    </row>
    <row r="36" spans="1:53" x14ac:dyDescent="0.25">
      <c r="A36" s="33" t="s">
        <v>2</v>
      </c>
      <c r="B36" s="35"/>
      <c r="C36" s="48">
        <f>SUM(C14:C15)*1000000/('Tabel 1 Antal dyr'!C22+'Tabel 1 Antal dyr'!C25)</f>
        <v>19.364564443623241</v>
      </c>
      <c r="D36" s="48">
        <f>SUM(D14:D15)*1000000/('Tabel 1 Antal dyr'!D22+'Tabel 1 Antal dyr'!D25)</f>
        <v>18.895433415014192</v>
      </c>
      <c r="E36" s="48">
        <f>SUM(E14:E15)*1000000/('Tabel 1 Antal dyr'!E22+'Tabel 1 Antal dyr'!E25)</f>
        <v>18.890612219624465</v>
      </c>
      <c r="F36" s="48">
        <f>SUM(F14:F15)*1000000/('Tabel 1 Antal dyr'!F22+'Tabel 1 Antal dyr'!F25)</f>
        <v>18.865825683666927</v>
      </c>
      <c r="G36" s="48">
        <f>SUM(G14:G15)*1000000/('Tabel 1 Antal dyr'!G22+'Tabel 1 Antal dyr'!G25)</f>
        <v>18.821314249638448</v>
      </c>
      <c r="H36" s="48">
        <f>SUM(H14:H15)*1000000/('Tabel 1 Antal dyr'!H22+'Tabel 1 Antal dyr'!H25)</f>
        <v>19.076760603618638</v>
      </c>
      <c r="I36" s="48">
        <f>SUM(I14:I15)*1000000/('Tabel 1 Antal dyr'!I22+'Tabel 1 Antal dyr'!I25)</f>
        <v>19.319545135988026</v>
      </c>
      <c r="J36" s="48">
        <f>SUM(J14:J15)*1000000/('Tabel 1 Antal dyr'!J22+'Tabel 1 Antal dyr'!J25)</f>
        <v>19.559707694726676</v>
      </c>
      <c r="K36" s="48">
        <f>SUM(K14:K15)*1000000/('Tabel 1 Antal dyr'!K22+'Tabel 1 Antal dyr'!K25)</f>
        <v>19.745192017127611</v>
      </c>
      <c r="L36" s="48">
        <f>SUM(L14:L15)*1000000/('Tabel 1 Antal dyr'!L22+'Tabel 1 Antal dyr'!L25)</f>
        <v>19.986610278968236</v>
      </c>
      <c r="M36" s="48">
        <f>SUM(M14:M15)*1000000/('Tabel 1 Antal dyr'!M22+'Tabel 1 Antal dyr'!M25)</f>
        <v>20.61148900656578</v>
      </c>
      <c r="N36" s="48">
        <f>SUM(N14:N15)*1000000/('Tabel 1 Antal dyr'!N22+'Tabel 1 Antal dyr'!N25)</f>
        <v>21.005965459747198</v>
      </c>
      <c r="O36" s="48">
        <f>SUM(O14:O15)*1000000/('Tabel 1 Antal dyr'!O22+'Tabel 1 Antal dyr'!O25)</f>
        <v>22.039616862652974</v>
      </c>
      <c r="P36" s="48">
        <f>SUM(P14:P15)*1000000/('Tabel 1 Antal dyr'!P22+'Tabel 1 Antal dyr'!P25)</f>
        <v>23.038354015230858</v>
      </c>
      <c r="Q36" s="48">
        <f>SUM(Q14:Q15)*1000000/('Tabel 1 Antal dyr'!Q22+'Tabel 1 Antal dyr'!Q25)</f>
        <v>22.973902733484209</v>
      </c>
      <c r="R36" s="48">
        <f>SUM(R14:R15)*1000000/('Tabel 1 Antal dyr'!R22+'Tabel 1 Antal dyr'!R25)</f>
        <v>20.31835523121962</v>
      </c>
      <c r="S36" s="48">
        <f>SUM(S14:S15)*1000000/('Tabel 1 Antal dyr'!S22+'Tabel 1 Antal dyr'!S25)</f>
        <v>18.079115088992278</v>
      </c>
      <c r="T36" s="48">
        <f>SUM(T14:T15)*1000000/('Tabel 1 Antal dyr'!T22+'Tabel 1 Antal dyr'!T25)</f>
        <v>15.969365541023006</v>
      </c>
      <c r="U36" s="48">
        <f>SUM(U14:U15)*1000000/('Tabel 1 Antal dyr'!U22+'Tabel 1 Antal dyr'!U25)</f>
        <v>15.778492550741905</v>
      </c>
      <c r="V36" s="48">
        <f>SUM(V14:V15)*1000000/('Tabel 1 Antal dyr'!V22+'Tabel 1 Antal dyr'!V25)</f>
        <v>15.771775690628044</v>
      </c>
      <c r="W36" s="48">
        <f>SUM(W14:W15)*1000000/('Tabel 1 Antal dyr'!W22+'Tabel 1 Antal dyr'!W25)</f>
        <v>15.847956044113486</v>
      </c>
      <c r="X36" s="48">
        <f>SUM(X14:X15)*1000000/('Tabel 1 Antal dyr'!X22+'Tabel 1 Antal dyr'!X25)</f>
        <v>15.885138734384029</v>
      </c>
      <c r="Y36" s="48">
        <f>SUM(Y14:Y15)*1000000/('Tabel 1 Antal dyr'!Y22+'Tabel 1 Antal dyr'!Y25)</f>
        <v>15.827458446971646</v>
      </c>
      <c r="Z36" s="48">
        <f>SUM(Z14:Z15)*1000000/('Tabel 1 Antal dyr'!Z22+'Tabel 1 Antal dyr'!Z25)</f>
        <v>15.830872202810809</v>
      </c>
      <c r="AA36" s="48">
        <f>SUM(AA14:AA15)*1000000/('Tabel 1 Antal dyr'!AA22+'Tabel 1 Antal dyr'!AA25)</f>
        <v>15.623355210547588</v>
      </c>
      <c r="AB36" s="48">
        <f>SUM(AB14:AB15)*1000000/('Tabel 1 Antal dyr'!AB22+'Tabel 1 Antal dyr'!AB25)</f>
        <v>15.523823617885823</v>
      </c>
      <c r="AC36" s="48">
        <f>SUM(AC14:AC15)*1000000/('Tabel 1 Antal dyr'!AC22+'Tabel 1 Antal dyr'!AC25)</f>
        <v>15.405891135278369</v>
      </c>
      <c r="AD36" s="48">
        <f>SUM(AD14:AD15)*1000000/('Tabel 1 Antal dyr'!AD22+'Tabel 1 Antal dyr'!AD25)</f>
        <v>15.309845038020338</v>
      </c>
      <c r="AE36" s="48">
        <f>SUM(AE14:AE15)*1000000/('Tabel 1 Antal dyr'!AE22+'Tabel 1 Antal dyr'!AE25)</f>
        <v>15.538312132534095</v>
      </c>
      <c r="AF36" s="48">
        <f>SUM(AF14:AF15)*1000000/('Tabel 1 Antal dyr'!AF22+'Tabel 1 Antal dyr'!AF25)</f>
        <v>15.315170561659381</v>
      </c>
      <c r="AG36" s="48">
        <f>SUM(AG14:AG15)*1000000/('Tabel 1 Antal dyr'!AG22+'Tabel 1 Antal dyr'!AG25)</f>
        <v>15.211167735966388</v>
      </c>
      <c r="AH36" s="48">
        <f>SUM(AH14:AH15)*1000000/('Tabel 1 Antal dyr'!AH22+'Tabel 1 Antal dyr'!AH25)</f>
        <v>15.329969312993073</v>
      </c>
      <c r="AI36" s="48">
        <f>SUM(AI14:AI15)*1000000/('Tabel 1 Antal dyr'!AI22+'Tabel 1 Antal dyr'!AI25)</f>
        <v>15.292055331833037</v>
      </c>
      <c r="AJ36" s="49">
        <f>SUM(AJ14:AJ15)*1000000/('Tabel 1 Antal dyr'!AJ22+'Tabel 1 Antal dyr'!AJ25)</f>
        <v>12.78284162930934</v>
      </c>
      <c r="AK36" s="49">
        <f>SUM(AK14:AK15)*1000000/('Tabel 1 Antal dyr'!AK22+'Tabel 1 Antal dyr'!AK25)</f>
        <v>12.810084478867868</v>
      </c>
      <c r="AL36" s="49">
        <f>SUM(AL14:AL15)*1000000/('Tabel 1 Antal dyr'!AL22+'Tabel 1 Antal dyr'!AL25)</f>
        <v>12.851466718978443</v>
      </c>
      <c r="AM36" s="49">
        <f>SUM(AM14:AM15)*1000000/('Tabel 1 Antal dyr'!AM22+'Tabel 1 Antal dyr'!AM25)</f>
        <v>12.775484402906903</v>
      </c>
      <c r="AN36" s="49">
        <f>SUM(AN14:AN15)*1000000/('Tabel 1 Antal dyr'!AN22+'Tabel 1 Antal dyr'!AN25)</f>
        <v>12.668030354590538</v>
      </c>
      <c r="AO36" s="49">
        <f>SUM(AO14:AO15)*1000000/('Tabel 1 Antal dyr'!AO22+'Tabel 1 Antal dyr'!AO25)</f>
        <v>12.647307195269894</v>
      </c>
      <c r="AP36" s="49">
        <f>SUM(AP14:AP15)*1000000/('Tabel 1 Antal dyr'!AP22+'Tabel 1 Antal dyr'!AP25)</f>
        <v>12.584333198939461</v>
      </c>
      <c r="AQ36" s="49">
        <f>SUM(AQ14:AQ15)*1000000/('Tabel 1 Antal dyr'!AQ22+'Tabel 1 Antal dyr'!AQ25)</f>
        <v>12.513699032800195</v>
      </c>
      <c r="AR36" s="49">
        <f>SUM(AR14:AR15)*1000000/('Tabel 1 Antal dyr'!AR22+'Tabel 1 Antal dyr'!AR25)</f>
        <v>12.637435957756045</v>
      </c>
      <c r="AS36" s="49">
        <f>SUM(AS14:AS15)*1000000/('Tabel 1 Antal dyr'!AS22+'Tabel 1 Antal dyr'!AS25)</f>
        <v>12.774016842292008</v>
      </c>
      <c r="AT36" s="49">
        <f>SUM(AT14:AT15)*1000000/('Tabel 1 Antal dyr'!AT22+'Tabel 1 Antal dyr'!AT25)</f>
        <v>12.898570435463039</v>
      </c>
      <c r="AU36" s="49">
        <f>SUM(AU14:AU15)*1000000/('Tabel 1 Antal dyr'!AU22+'Tabel 1 Antal dyr'!AU25)</f>
        <v>13.028018724026257</v>
      </c>
      <c r="AV36" s="49">
        <f>SUM(AV14:AV15)*1000000/('Tabel 1 Antal dyr'!AV22+'Tabel 1 Antal dyr'!AV25)</f>
        <v>13.177631277050663</v>
      </c>
      <c r="AW36" s="49">
        <f>SUM(AW14:AW15)*1000000/('Tabel 1 Antal dyr'!AW22+'Tabel 1 Antal dyr'!AW25)</f>
        <v>13.316892359164887</v>
      </c>
      <c r="AX36" s="49">
        <f>SUM(AX14:AX15)*1000000/('Tabel 1 Antal dyr'!AX22+'Tabel 1 Antal dyr'!AX25)</f>
        <v>13.443915449234726</v>
      </c>
      <c r="AY36" s="49">
        <f>SUM(AY14:AY15)*1000000/('Tabel 1 Antal dyr'!AY22+'Tabel 1 Antal dyr'!AY25)</f>
        <v>13.58315180307879</v>
      </c>
      <c r="AZ36" s="49">
        <f>SUM(AZ14:AZ15)*1000000/('Tabel 1 Antal dyr'!AZ22+'Tabel 1 Antal dyr'!AZ25)</f>
        <v>13.717947434422538</v>
      </c>
      <c r="BA36" s="49">
        <f>SUM(BA14:BA15)*1000000/('Tabel 1 Antal dyr'!BA22+'Tabel 1 Antal dyr'!BA25)</f>
        <v>13.870799089297476</v>
      </c>
    </row>
    <row r="37" spans="1:53" x14ac:dyDescent="0.25">
      <c r="A37" s="33" t="s">
        <v>3</v>
      </c>
      <c r="B37" s="35"/>
      <c r="C37" s="48">
        <f>SUM(C16:C17)*1000000/('Tabel 1 Antal dyr'!C23+'Tabel 1 Antal dyr'!C26)</f>
        <v>0.28378859517999105</v>
      </c>
      <c r="D37" s="48">
        <f>SUM(D16:D17)*1000000/('Tabel 1 Antal dyr'!D23+'Tabel 1 Antal dyr'!D26)</f>
        <v>0.28982997511756475</v>
      </c>
      <c r="E37" s="48">
        <f>SUM(E16:E17)*1000000/('Tabel 1 Antal dyr'!E23+'Tabel 1 Antal dyr'!E26)</f>
        <v>0.29582250771136409</v>
      </c>
      <c r="F37" s="48">
        <f>SUM(F16:F17)*1000000/('Tabel 1 Antal dyr'!F23+'Tabel 1 Antal dyr'!F26)</f>
        <v>0.29955629135821804</v>
      </c>
      <c r="G37" s="48">
        <f>SUM(G16:G17)*1000000/('Tabel 1 Antal dyr'!G23+'Tabel 1 Antal dyr'!G26)</f>
        <v>0.30346096177771775</v>
      </c>
      <c r="H37" s="48">
        <f>SUM(H16:H17)*1000000/('Tabel 1 Antal dyr'!H23+'Tabel 1 Antal dyr'!H26)</f>
        <v>0.3076603640962271</v>
      </c>
      <c r="I37" s="48">
        <f>SUM(I16:I17)*1000000/('Tabel 1 Antal dyr'!I23+'Tabel 1 Antal dyr'!I26)</f>
        <v>0.31159629751090545</v>
      </c>
      <c r="J37" s="48">
        <f>SUM(J16:J17)*1000000/('Tabel 1 Antal dyr'!J23+'Tabel 1 Antal dyr'!J26)</f>
        <v>0.3158663694589246</v>
      </c>
      <c r="K37" s="48">
        <f>SUM(K16:K17)*1000000/('Tabel 1 Antal dyr'!K23+'Tabel 1 Antal dyr'!K26)</f>
        <v>0.31926487879806942</v>
      </c>
      <c r="L37" s="48">
        <f>SUM(L16:L17)*1000000/('Tabel 1 Antal dyr'!L23+'Tabel 1 Antal dyr'!L26)</f>
        <v>0.32282740217528572</v>
      </c>
      <c r="M37" s="48">
        <f>SUM(M16:M17)*1000000/('Tabel 1 Antal dyr'!M23+'Tabel 1 Antal dyr'!M26)</f>
        <v>0.3238534138311337</v>
      </c>
      <c r="N37" s="48">
        <f>SUM(N16:N17)*1000000/('Tabel 1 Antal dyr'!N23+'Tabel 1 Antal dyr'!N26)</f>
        <v>0.32395246072400852</v>
      </c>
      <c r="O37" s="48">
        <f>SUM(O16:O17)*1000000/('Tabel 1 Antal dyr'!O23+'Tabel 1 Antal dyr'!O26)</f>
        <v>0.32461852745453929</v>
      </c>
      <c r="P37" s="48">
        <f>SUM(P16:P17)*1000000/('Tabel 1 Antal dyr'!P23+'Tabel 1 Antal dyr'!P26)</f>
        <v>0.32548461468688639</v>
      </c>
      <c r="Q37" s="48">
        <f>SUM(Q16:Q17)*1000000/('Tabel 1 Antal dyr'!Q23+'Tabel 1 Antal dyr'!Q26)</f>
        <v>0.32573309101147918</v>
      </c>
      <c r="R37" s="48">
        <f>SUM(R16:R17)*1000000/('Tabel 1 Antal dyr'!R23+'Tabel 1 Antal dyr'!R26)</f>
        <v>0.34894492419090983</v>
      </c>
      <c r="S37" s="48">
        <f>SUM(S16:S17)*1000000/('Tabel 1 Antal dyr'!S23+'Tabel 1 Antal dyr'!S26)</f>
        <v>0.32121824978424501</v>
      </c>
      <c r="T37" s="48">
        <f>SUM(T16:T17)*1000000/('Tabel 1 Antal dyr'!T23+'Tabel 1 Antal dyr'!T26)</f>
        <v>0.35516834065388314</v>
      </c>
      <c r="U37" s="48">
        <f>SUM(U16:U17)*1000000/('Tabel 1 Antal dyr'!U23+'Tabel 1 Antal dyr'!U26)</f>
        <v>0.35490566129219903</v>
      </c>
      <c r="V37" s="48">
        <f>SUM(V16:V17)*1000000/('Tabel 1 Antal dyr'!V23+'Tabel 1 Antal dyr'!V26)</f>
        <v>0.35593238515889208</v>
      </c>
      <c r="W37" s="48">
        <f>SUM(W16:W17)*1000000/('Tabel 1 Antal dyr'!W23+'Tabel 1 Antal dyr'!W26)</f>
        <v>0.3561233024772833</v>
      </c>
      <c r="X37" s="48">
        <f>SUM(X16:X17)*1000000/('Tabel 1 Antal dyr'!X23+'Tabel 1 Antal dyr'!X26)</f>
        <v>0.35558494197733953</v>
      </c>
      <c r="Y37" s="48">
        <f>SUM(Y16:Y17)*1000000/('Tabel 1 Antal dyr'!Y23+'Tabel 1 Antal dyr'!Y26)</f>
        <v>0.3552132037122851</v>
      </c>
      <c r="Z37" s="48">
        <f>SUM(Z16:Z17)*1000000/('Tabel 1 Antal dyr'!Z23+'Tabel 1 Antal dyr'!Z26)</f>
        <v>0.3240069203097285</v>
      </c>
      <c r="AA37" s="48">
        <f>SUM(AA16:AA17)*1000000/('Tabel 1 Antal dyr'!AA23+'Tabel 1 Antal dyr'!AA26)</f>
        <v>0.32399144194269514</v>
      </c>
      <c r="AB37" s="48">
        <f>SUM(AB16:AB17)*1000000/('Tabel 1 Antal dyr'!AB23+'Tabel 1 Antal dyr'!AB26)</f>
        <v>0.32380149401485803</v>
      </c>
      <c r="AC37" s="48">
        <f>SUM(AC16:AC17)*1000000/('Tabel 1 Antal dyr'!AC23+'Tabel 1 Antal dyr'!AC26)</f>
        <v>0.32265387288791331</v>
      </c>
      <c r="AD37" s="48">
        <f>SUM(AD16:AD17)*1000000/('Tabel 1 Antal dyr'!AD23+'Tabel 1 Antal dyr'!AD26)</f>
        <v>0.32093338814092381</v>
      </c>
      <c r="AE37" s="48">
        <f>SUM(AE16:AE17)*1000000/('Tabel 1 Antal dyr'!AE23+'Tabel 1 Antal dyr'!AE26)</f>
        <v>0.32138155495909698</v>
      </c>
      <c r="AF37" s="48">
        <f>SUM(AF16:AF17)*1000000/('Tabel 1 Antal dyr'!AF23+'Tabel 1 Antal dyr'!AF26)</f>
        <v>0.32111835716395309</v>
      </c>
      <c r="AG37" s="48">
        <f>SUM(AG16:AG17)*1000000/('Tabel 1 Antal dyr'!AG23+'Tabel 1 Antal dyr'!AG26)</f>
        <v>0.31973550778603238</v>
      </c>
      <c r="AH37" s="48">
        <f>SUM(AH16:AH17)*1000000/('Tabel 1 Antal dyr'!AH23+'Tabel 1 Antal dyr'!AH26)</f>
        <v>0.3185033597829714</v>
      </c>
      <c r="AI37" s="48">
        <f>SUM(AI16:AI17)*1000000/('Tabel 1 Antal dyr'!AI23+'Tabel 1 Antal dyr'!AI26)</f>
        <v>0.31811269136148923</v>
      </c>
      <c r="AJ37" s="49">
        <f>SUM(AJ16:AJ17)*1000000/('Tabel 1 Antal dyr'!AJ23+'Tabel 1 Antal dyr'!AJ26)</f>
        <v>0.23117943599921356</v>
      </c>
      <c r="AK37" s="49">
        <f>SUM(AK16:AK17)*1000000/('Tabel 1 Antal dyr'!AK23+'Tabel 1 Antal dyr'!AK26)</f>
        <v>0.22701998998437256</v>
      </c>
      <c r="AL37" s="49">
        <f>SUM(AL16:AL17)*1000000/('Tabel 1 Antal dyr'!AL23+'Tabel 1 Antal dyr'!AL26)</f>
        <v>0.22220833212605307</v>
      </c>
      <c r="AM37" s="49">
        <f>SUM(AM16:AM17)*1000000/('Tabel 1 Antal dyr'!AM23+'Tabel 1 Antal dyr'!AM26)</f>
        <v>0.21611788532462298</v>
      </c>
      <c r="AN37" s="49">
        <f>SUM(AN16:AN17)*1000000/('Tabel 1 Antal dyr'!AN23+'Tabel 1 Antal dyr'!AN26)</f>
        <v>0.20917208551877581</v>
      </c>
      <c r="AO37" s="49">
        <f>SUM(AO16:AO17)*1000000/('Tabel 1 Antal dyr'!AO23+'Tabel 1 Antal dyr'!AO26)</f>
        <v>0.20482739187412899</v>
      </c>
      <c r="AP37" s="49">
        <f>SUM(AP16:AP17)*1000000/('Tabel 1 Antal dyr'!AP23+'Tabel 1 Antal dyr'!AP26)</f>
        <v>0.20032003572766785</v>
      </c>
      <c r="AQ37" s="49">
        <f>SUM(AQ16:AQ17)*1000000/('Tabel 1 Antal dyr'!AQ23+'Tabel 1 Antal dyr'!AQ26)</f>
        <v>0.19473885950420136</v>
      </c>
      <c r="AR37" s="49">
        <f>SUM(AR16:AR17)*1000000/('Tabel 1 Antal dyr'!AR23+'Tabel 1 Antal dyr'!AR26)</f>
        <v>0.19186580152535235</v>
      </c>
      <c r="AS37" s="49">
        <f>SUM(AS16:AS17)*1000000/('Tabel 1 Antal dyr'!AS23+'Tabel 1 Antal dyr'!AS26)</f>
        <v>0.1900557047058869</v>
      </c>
      <c r="AT37" s="49">
        <f>SUM(AT16:AT17)*1000000/('Tabel 1 Antal dyr'!AT23+'Tabel 1 Antal dyr'!AT26)</f>
        <v>0.16975031491514847</v>
      </c>
      <c r="AU37" s="49">
        <f>SUM(AU16:AU17)*1000000/('Tabel 1 Antal dyr'!AU23+'Tabel 1 Antal dyr'!AU26)</f>
        <v>0.16798870939236343</v>
      </c>
      <c r="AV37" s="49">
        <f>SUM(AV16:AV17)*1000000/('Tabel 1 Antal dyr'!AV23+'Tabel 1 Antal dyr'!AV26)</f>
        <v>0.1666952426714669</v>
      </c>
      <c r="AW37" s="49">
        <f>SUM(AW16:AW17)*1000000/('Tabel 1 Antal dyr'!AW23+'Tabel 1 Antal dyr'!AW26)</f>
        <v>0.1652732163680467</v>
      </c>
      <c r="AX37" s="49">
        <f>SUM(AX16:AX17)*1000000/('Tabel 1 Antal dyr'!AX23+'Tabel 1 Antal dyr'!AX26)</f>
        <v>0.16377381551680723</v>
      </c>
      <c r="AY37" s="49">
        <f>SUM(AY16:AY17)*1000000/('Tabel 1 Antal dyr'!AY23+'Tabel 1 Antal dyr'!AY26)</f>
        <v>0.14546834777461942</v>
      </c>
      <c r="AZ37" s="49">
        <f>SUM(AZ16:AZ17)*1000000/('Tabel 1 Antal dyr'!AZ23+'Tabel 1 Antal dyr'!AZ26)</f>
        <v>0.14424068895990036</v>
      </c>
      <c r="BA37" s="49">
        <f>SUM(BA16:BA17)*1000000/('Tabel 1 Antal dyr'!BA23+'Tabel 1 Antal dyr'!BA26)</f>
        <v>0.14328761192141118</v>
      </c>
    </row>
    <row r="38" spans="1:53" x14ac:dyDescent="0.25">
      <c r="A38" s="33" t="s">
        <v>4</v>
      </c>
      <c r="C38" s="48">
        <f>SUM(C18:C19)*1000000/('Tabel 1 Antal dyr'!C24+'Tabel 1 Antal dyr'!C27)</f>
        <v>1.4850890176191196</v>
      </c>
      <c r="D38" s="48">
        <f>SUM(D18:D19)*1000000/('Tabel 1 Antal dyr'!D24+'Tabel 1 Antal dyr'!D27)</f>
        <v>1.5306594992670279</v>
      </c>
      <c r="E38" s="48">
        <f>SUM(E18:E19)*1000000/('Tabel 1 Antal dyr'!E24+'Tabel 1 Antal dyr'!E27)</f>
        <v>1.5800643462699757</v>
      </c>
      <c r="F38" s="48">
        <f>SUM(F18:F19)*1000000/('Tabel 1 Antal dyr'!F24+'Tabel 1 Antal dyr'!F27)</f>
        <v>1.5866773366047426</v>
      </c>
      <c r="G38" s="48">
        <f>SUM(G18:G19)*1000000/('Tabel 1 Antal dyr'!G24+'Tabel 1 Antal dyr'!G27)</f>
        <v>1.5984746217572157</v>
      </c>
      <c r="H38" s="48">
        <f>SUM(H18:H19)*1000000/('Tabel 1 Antal dyr'!H24+'Tabel 1 Antal dyr'!H27)</f>
        <v>1.607007099128076</v>
      </c>
      <c r="I38" s="48">
        <f>SUM(I18:I19)*1000000/('Tabel 1 Antal dyr'!I24+'Tabel 1 Antal dyr'!I27)</f>
        <v>1.614923408334394</v>
      </c>
      <c r="J38" s="48">
        <f>SUM(J18:J19)*1000000/('Tabel 1 Antal dyr'!J24+'Tabel 1 Antal dyr'!J27)</f>
        <v>1.6241409000607274</v>
      </c>
      <c r="K38" s="48">
        <f>SUM(K18:K19)*1000000/('Tabel 1 Antal dyr'!K24+'Tabel 1 Antal dyr'!K27)</f>
        <v>1.6329093564296167</v>
      </c>
      <c r="L38" s="48">
        <f>SUM(L18:L19)*1000000/('Tabel 1 Antal dyr'!L24+'Tabel 1 Antal dyr'!L27)</f>
        <v>1.6403951412303746</v>
      </c>
      <c r="M38" s="48">
        <f>SUM(M18:M19)*1000000/('Tabel 1 Antal dyr'!M24+'Tabel 1 Antal dyr'!M27)</f>
        <v>1.6418233206168118</v>
      </c>
      <c r="N38" s="48">
        <f>SUM(N18:N19)*1000000/('Tabel 1 Antal dyr'!N24+'Tabel 1 Antal dyr'!N27)</f>
        <v>1.6501959830667388</v>
      </c>
      <c r="O38" s="48">
        <f>SUM(O18:O19)*1000000/('Tabel 1 Antal dyr'!O24+'Tabel 1 Antal dyr'!O27)</f>
        <v>1.6876037141113838</v>
      </c>
      <c r="P38" s="48">
        <f>SUM(P18:P19)*1000000/('Tabel 1 Antal dyr'!P24+'Tabel 1 Antal dyr'!P27)</f>
        <v>1.6811754602902305</v>
      </c>
      <c r="Q38" s="48">
        <f>SUM(Q18:Q19)*1000000/('Tabel 1 Antal dyr'!Q24+'Tabel 1 Antal dyr'!Q27)</f>
        <v>1.6984719421434682</v>
      </c>
      <c r="R38" s="48">
        <f>SUM(R18:R19)*1000000/('Tabel 1 Antal dyr'!R24+'Tabel 1 Antal dyr'!R27)</f>
        <v>1.6525438414914031</v>
      </c>
      <c r="S38" s="48">
        <f>SUM(S18:S19)*1000000/('Tabel 1 Antal dyr'!S24+'Tabel 1 Antal dyr'!S27)</f>
        <v>1.6525795170424615</v>
      </c>
      <c r="T38" s="48">
        <f>SUM(T18:T19)*1000000/('Tabel 1 Antal dyr'!T24+'Tabel 1 Antal dyr'!T27)</f>
        <v>1.6847986332592304</v>
      </c>
      <c r="U38" s="48">
        <f>SUM(U18:U19)*1000000/('Tabel 1 Antal dyr'!U24+'Tabel 1 Antal dyr'!U27)</f>
        <v>1.6339772156341446</v>
      </c>
      <c r="V38" s="48">
        <f>SUM(V18:V19)*1000000/('Tabel 1 Antal dyr'!V24+'Tabel 1 Antal dyr'!V27)</f>
        <v>1.6568293865711723</v>
      </c>
      <c r="W38" s="48">
        <f>SUM(W18:W19)*1000000/('Tabel 1 Antal dyr'!W24+'Tabel 1 Antal dyr'!W27)</f>
        <v>1.6588565698358637</v>
      </c>
      <c r="X38" s="48">
        <f>SUM(X18:X19)*1000000/('Tabel 1 Antal dyr'!X24+'Tabel 1 Antal dyr'!X27)</f>
        <v>1.6572193280391514</v>
      </c>
      <c r="Y38" s="48">
        <f>SUM(Y18:Y19)*1000000/('Tabel 1 Antal dyr'!Y24+'Tabel 1 Antal dyr'!Y27)</f>
        <v>1.6451936524266819</v>
      </c>
      <c r="Z38" s="48">
        <f>SUM(Z18:Z19)*1000000/('Tabel 1 Antal dyr'!Z24+'Tabel 1 Antal dyr'!Z27)</f>
        <v>1.6763974269867414</v>
      </c>
      <c r="AA38" s="48">
        <f>SUM(AA18:AA19)*1000000/('Tabel 1 Antal dyr'!AA24+'Tabel 1 Antal dyr'!AA27)</f>
        <v>1.7311911849058226</v>
      </c>
      <c r="AB38" s="48">
        <f>SUM(AB18:AB19)*1000000/('Tabel 1 Antal dyr'!AB24+'Tabel 1 Antal dyr'!AB27)</f>
        <v>1.6883278491732161</v>
      </c>
      <c r="AC38" s="48">
        <f>SUM(AC18:AC19)*1000000/('Tabel 1 Antal dyr'!AC24+'Tabel 1 Antal dyr'!AC27)</f>
        <v>1.6903910955200518</v>
      </c>
      <c r="AD38" s="48">
        <f>SUM(AD18:AD19)*1000000/('Tabel 1 Antal dyr'!AD24+'Tabel 1 Antal dyr'!AD27)</f>
        <v>1.7327795580777432</v>
      </c>
      <c r="AE38" s="48">
        <f>SUM(AE18:AE19)*1000000/('Tabel 1 Antal dyr'!AE24+'Tabel 1 Antal dyr'!AE27)</f>
        <v>1.7251244559606487</v>
      </c>
      <c r="AF38" s="48">
        <f>SUM(AF18:AF19)*1000000/('Tabel 1 Antal dyr'!AF24+'Tabel 1 Antal dyr'!AF27)</f>
        <v>1.6995321746545262</v>
      </c>
      <c r="AG38" s="48">
        <f>SUM(AG18:AG19)*1000000/('Tabel 1 Antal dyr'!AG24+'Tabel 1 Antal dyr'!AG27)</f>
        <v>1.7020145114476732</v>
      </c>
      <c r="AH38" s="48">
        <f>SUM(AH18:AH19)*1000000/('Tabel 1 Antal dyr'!AH24+'Tabel 1 Antal dyr'!AH27)</f>
        <v>1.6270068460322602</v>
      </c>
      <c r="AI38" s="48">
        <f>SUM(AI18:AI19)*1000000/('Tabel 1 Antal dyr'!AI24+'Tabel 1 Antal dyr'!AI27)</f>
        <v>1.5803397817151308</v>
      </c>
      <c r="AJ38" s="49">
        <f>SUM(AJ18:AJ19)*1000000/('Tabel 1 Antal dyr'!AJ24+'Tabel 1 Antal dyr'!AJ27)</f>
        <v>1.3959225335816507</v>
      </c>
      <c r="AK38" s="49">
        <f>SUM(AK18:AK19)*1000000/('Tabel 1 Antal dyr'!AK24+'Tabel 1 Antal dyr'!AK27)</f>
        <v>1.4250685493110249</v>
      </c>
      <c r="AL38" s="49">
        <f>SUM(AL18:AL19)*1000000/('Tabel 1 Antal dyr'!AL24+'Tabel 1 Antal dyr'!AL27)</f>
        <v>1.427837691397017</v>
      </c>
      <c r="AM38" s="49">
        <f>SUM(AM18:AM19)*1000000/('Tabel 1 Antal dyr'!AM24+'Tabel 1 Antal dyr'!AM27)</f>
        <v>1.4017156779364943</v>
      </c>
      <c r="AN38" s="49">
        <f>SUM(AN18:AN19)*1000000/('Tabel 1 Antal dyr'!AN24+'Tabel 1 Antal dyr'!AN27)</f>
        <v>1.3486368054481581</v>
      </c>
      <c r="AO38" s="49">
        <f>SUM(AO18:AO19)*1000000/('Tabel 1 Antal dyr'!AO24+'Tabel 1 Antal dyr'!AO27)</f>
        <v>1.3268468450346473</v>
      </c>
      <c r="AP38" s="49">
        <f>SUM(AP18:AP19)*1000000/('Tabel 1 Antal dyr'!AP24+'Tabel 1 Antal dyr'!AP27)</f>
        <v>1.281312586396661</v>
      </c>
      <c r="AQ38" s="49">
        <f>SUM(AQ18:AQ19)*1000000/('Tabel 1 Antal dyr'!AQ24+'Tabel 1 Antal dyr'!AQ27)</f>
        <v>1.2552626761074361</v>
      </c>
      <c r="AR38" s="49">
        <f>SUM(AR18:AR19)*1000000/('Tabel 1 Antal dyr'!AR24+'Tabel 1 Antal dyr'!AR27)</f>
        <v>1.2169854811366632</v>
      </c>
      <c r="AS38" s="49">
        <f>SUM(AS18:AS19)*1000000/('Tabel 1 Antal dyr'!AS24+'Tabel 1 Antal dyr'!AS27)</f>
        <v>1.2038169110233827</v>
      </c>
      <c r="AT38" s="49">
        <f>SUM(AT18:AT19)*1000000/('Tabel 1 Antal dyr'!AT24+'Tabel 1 Antal dyr'!AT27)</f>
        <v>1.1671408111470614</v>
      </c>
      <c r="AU38" s="49">
        <f>SUM(AU18:AU19)*1000000/('Tabel 1 Antal dyr'!AU24+'Tabel 1 Antal dyr'!AU27)</f>
        <v>1.1537324351324141</v>
      </c>
      <c r="AV38" s="49">
        <f>SUM(AV18:AV19)*1000000/('Tabel 1 Antal dyr'!AV24+'Tabel 1 Antal dyr'!AV27)</f>
        <v>1.1216885621862491</v>
      </c>
      <c r="AW38" s="49">
        <f>SUM(AW18:AW19)*1000000/('Tabel 1 Antal dyr'!AW24+'Tabel 1 Antal dyr'!AW27)</f>
        <v>1.0892288431788153</v>
      </c>
      <c r="AX38" s="49">
        <f>SUM(AX18:AX19)*1000000/('Tabel 1 Antal dyr'!AX24+'Tabel 1 Antal dyr'!AX27)</f>
        <v>1.0779385782881916</v>
      </c>
      <c r="AY38" s="49">
        <f>SUM(AY18:AY19)*1000000/('Tabel 1 Antal dyr'!AY24+'Tabel 1 Antal dyr'!AY27)</f>
        <v>1.0458955143599509</v>
      </c>
      <c r="AZ38" s="49">
        <f>SUM(AZ18:AZ19)*1000000/('Tabel 1 Antal dyr'!AZ24+'Tabel 1 Antal dyr'!AZ27)</f>
        <v>1.0354619699672352</v>
      </c>
      <c r="BA38" s="49">
        <f>SUM(BA18:BA19)*1000000/('Tabel 1 Antal dyr'!BA24+'Tabel 1 Antal dyr'!BA27)</f>
        <v>1.0064095437541687</v>
      </c>
    </row>
    <row r="39" spans="1:53" x14ac:dyDescent="0.25">
      <c r="A39" s="33" t="s">
        <v>125</v>
      </c>
      <c r="B39" s="33"/>
      <c r="C39" s="48">
        <f>C20*1000000/'Tabel 1 Antal dyr'!C35</f>
        <v>0.73357785928642882</v>
      </c>
      <c r="D39" s="48">
        <f>D20*1000000/'Tabel 1 Antal dyr'!D35</f>
        <v>0.74354468027578746</v>
      </c>
      <c r="E39" s="48">
        <f>E20*1000000/'Tabel 1 Antal dyr'!E35</f>
        <v>0.74008086068663059</v>
      </c>
      <c r="F39" s="48">
        <f>F20*1000000/'Tabel 1 Antal dyr'!F35</f>
        <v>0.73652028904947198</v>
      </c>
      <c r="G39" s="48">
        <f>G20*1000000/'Tabel 1 Antal dyr'!G35</f>
        <v>0.73285885420336838</v>
      </c>
      <c r="H39" s="48">
        <f>H20*1000000/'Tabel 1 Antal dyr'!H35</f>
        <v>0.74338813438170126</v>
      </c>
      <c r="I39" s="48">
        <f>I20*1000000/'Tabel 1 Antal dyr'!I35</f>
        <v>0.73972006671984913</v>
      </c>
      <c r="J39" s="48">
        <f>J20*1000000/'Tabel 1 Antal dyr'!J35</f>
        <v>0.73594347954077122</v>
      </c>
      <c r="K39" s="48">
        <f>K20*1000000/'Tabel 1 Antal dyr'!K35</f>
        <v>0.73500967117988392</v>
      </c>
      <c r="L39" s="48">
        <f>L20*1000000/'Tabel 1 Antal dyr'!L35</f>
        <v>0.74174805291136114</v>
      </c>
      <c r="M39" s="48">
        <f>M20*1000000/'Tabel 1 Antal dyr'!M35</f>
        <v>0.74441687344913154</v>
      </c>
      <c r="N39" s="48">
        <f>N20*1000000/'Tabel 1 Antal dyr'!N35</f>
        <v>0.7409759712077908</v>
      </c>
      <c r="O39" s="48">
        <f>O20*1000000/'Tabel 1 Antal dyr'!O35</f>
        <v>0.7367280606717227</v>
      </c>
      <c r="P39" s="48">
        <f>P20*1000000/'Tabel 1 Antal dyr'!P35</f>
        <v>0.73646496815286622</v>
      </c>
      <c r="Q39" s="48">
        <f>Q20*1000000/'Tabel 1 Antal dyr'!Q35</f>
        <v>0.74252830889177646</v>
      </c>
      <c r="R39" s="48">
        <f>R20*1000000/'Tabel 1 Antal dyr'!R35</f>
        <v>0.75187969924812026</v>
      </c>
      <c r="S39" s="48">
        <f>S20*1000000/'Tabel 1 Antal dyr'!S35</f>
        <v>0.74890955476915477</v>
      </c>
      <c r="T39" s="48">
        <f>T20*1000000/'Tabel 1 Antal dyr'!T35</f>
        <v>0.74915227505717219</v>
      </c>
      <c r="U39" s="48">
        <f>U20*1000000/'Tabel 1 Antal dyr'!U35</f>
        <v>0.74932843206560162</v>
      </c>
      <c r="V39" s="48">
        <f>V20*1000000/'Tabel 1 Antal dyr'!V35</f>
        <v>0.75264702130373773</v>
      </c>
      <c r="W39" s="48">
        <f>W20*1000000/'Tabel 1 Antal dyr'!W35</f>
        <v>0.75051597973606854</v>
      </c>
      <c r="X39" s="48">
        <f>X20*1000000/'Tabel 1 Antal dyr'!X35</f>
        <v>0.74858644580711953</v>
      </c>
      <c r="Y39" s="48">
        <f>Y20*1000000/'Tabel 1 Antal dyr'!Y35</f>
        <v>0.73260073260073255</v>
      </c>
      <c r="Z39" s="48">
        <f>Z20*1000000/'Tabel 1 Antal dyr'!Z35</f>
        <v>0.73279851897562476</v>
      </c>
      <c r="AA39" s="48">
        <f>AA20*1000000/'Tabel 1 Antal dyr'!AA35</f>
        <v>0.73053992778570831</v>
      </c>
      <c r="AB39" s="48">
        <f>AB20*1000000/'Tabel 1 Antal dyr'!AB35</f>
        <v>0.73830279309731361</v>
      </c>
      <c r="AC39" s="48">
        <f>AC20*1000000/'Tabel 1 Antal dyr'!AC35</f>
        <v>0.73139187441466347</v>
      </c>
      <c r="AD39" s="48">
        <f>AD20*1000000/'Tabel 1 Antal dyr'!AD35</f>
        <v>0.7333869957964404</v>
      </c>
      <c r="AE39" s="48">
        <f>AE20*1000000/'Tabel 1 Antal dyr'!AE35</f>
        <v>0.73679108095007273</v>
      </c>
      <c r="AF39" s="48">
        <f>AF20*1000000/'Tabel 1 Antal dyr'!AF35</f>
        <v>0.72780203784570596</v>
      </c>
      <c r="AG39" s="48">
        <f>AG20*1000000/'Tabel 1 Antal dyr'!AG35</f>
        <v>0.73500967117988392</v>
      </c>
      <c r="AH39" s="48">
        <f>AH20*1000000/'Tabel 1 Antal dyr'!AH35</f>
        <v>0.7326365146038879</v>
      </c>
      <c r="AI39" s="48">
        <f>AI20*1000000/'Tabel 1 Antal dyr'!AI35</f>
        <v>0.72773141859111201</v>
      </c>
      <c r="AJ39" s="49">
        <f>AJ20*1000000/'Tabel 1 Antal dyr'!AJ35</f>
        <v>0.72773141859111201</v>
      </c>
      <c r="AK39" s="49">
        <f>AK20*1000000/'Tabel 1 Antal dyr'!AK35</f>
        <v>0.72773141859111201</v>
      </c>
      <c r="AL39" s="49">
        <f>AL20*1000000/'Tabel 1 Antal dyr'!AL35</f>
        <v>0.72773141859111201</v>
      </c>
      <c r="AM39" s="49">
        <f>AM20*1000000/'Tabel 1 Antal dyr'!AM35</f>
        <v>0.72773141859111201</v>
      </c>
      <c r="AN39" s="49">
        <f>AN20*1000000/'Tabel 1 Antal dyr'!AN35</f>
        <v>0.72773141859111201</v>
      </c>
      <c r="AO39" s="49">
        <f>AO20*1000000/'Tabel 1 Antal dyr'!AO35</f>
        <v>0.72773141859111201</v>
      </c>
      <c r="AP39" s="49">
        <f>AP20*1000000/'Tabel 1 Antal dyr'!AP35</f>
        <v>0.72773141859111201</v>
      </c>
      <c r="AQ39" s="49">
        <f>AQ20*1000000/'Tabel 1 Antal dyr'!AQ35</f>
        <v>0.72773141859111201</v>
      </c>
      <c r="AR39" s="49">
        <f>AR20*1000000/'Tabel 1 Antal dyr'!AR35</f>
        <v>0.72773141859111201</v>
      </c>
      <c r="AS39" s="49">
        <f>AS20*1000000/'Tabel 1 Antal dyr'!AS35</f>
        <v>0.72773141859111201</v>
      </c>
      <c r="AT39" s="49">
        <f>AT20*1000000/'Tabel 1 Antal dyr'!AT35</f>
        <v>0.72773141859111201</v>
      </c>
      <c r="AU39" s="49">
        <f>AU20*1000000/'Tabel 1 Antal dyr'!AU35</f>
        <v>0.72773141859111201</v>
      </c>
      <c r="AV39" s="49">
        <f>AV20*1000000/'Tabel 1 Antal dyr'!AV35</f>
        <v>0.72773141859111201</v>
      </c>
      <c r="AW39" s="49">
        <f>AW20*1000000/'Tabel 1 Antal dyr'!AW35</f>
        <v>0.72773141859111201</v>
      </c>
      <c r="AX39" s="49">
        <f>AX20*1000000/'Tabel 1 Antal dyr'!AX35</f>
        <v>0.72773141859111201</v>
      </c>
      <c r="AY39" s="49">
        <f>AY20*1000000/'Tabel 1 Antal dyr'!AY35</f>
        <v>0.72773141859111201</v>
      </c>
      <c r="AZ39" s="49">
        <f>AZ20*1000000/'Tabel 1 Antal dyr'!AZ35</f>
        <v>0.72773141859111201</v>
      </c>
      <c r="BA39" s="49">
        <f>BA20*1000000/'Tabel 1 Antal dyr'!BA35</f>
        <v>0.72773141859111201</v>
      </c>
    </row>
    <row r="40" spans="1:53" x14ac:dyDescent="0.25">
      <c r="A40" s="33" t="s">
        <v>126</v>
      </c>
      <c r="B40" s="33"/>
      <c r="C40" s="48">
        <f>C21*1000000/'Tabel 1 Antal dyr'!C36</f>
        <v>4.5577777777777779</v>
      </c>
      <c r="D40" s="48">
        <f>D21*1000000/'Tabel 1 Antal dyr'!D36</f>
        <v>4.5575091575091573</v>
      </c>
      <c r="E40" s="48">
        <f>E21*1000000/'Tabel 1 Antal dyr'!E36</f>
        <v>4.5572463768115945</v>
      </c>
      <c r="F40" s="48">
        <f>F21*1000000/'Tabel 1 Antal dyr'!F36</f>
        <v>4.5577060931899638</v>
      </c>
      <c r="G40" s="48">
        <f>G21*1000000/'Tabel 1 Antal dyr'!G36</f>
        <v>4.5574468085106385</v>
      </c>
      <c r="H40" s="48">
        <f>H21*1000000/'Tabel 1 Antal dyr'!H36</f>
        <v>4.5571929824561401</v>
      </c>
      <c r="I40" s="48">
        <f>I21*1000000/'Tabel 1 Antal dyr'!I36</f>
        <v>4.5576388888888886</v>
      </c>
      <c r="J40" s="48">
        <f>J21*1000000/'Tabel 1 Antal dyr'!J36</f>
        <v>4.5573883161512025</v>
      </c>
      <c r="K40" s="48">
        <f>K21*1000000/'Tabel 1 Antal dyr'!K36</f>
        <v>4.5578231292517009</v>
      </c>
      <c r="L40" s="48">
        <f>L21*1000000/'Tabel 1 Antal dyr'!L36</f>
        <v>4.5575757575757576</v>
      </c>
      <c r="M40" s="48">
        <f>M21*1000000/'Tabel 1 Antal dyr'!M36</f>
        <v>4.5573333333333332</v>
      </c>
      <c r="N40" s="48">
        <f>N21*1000000/'Tabel 1 Antal dyr'!N36</f>
        <v>4.5574193548387099</v>
      </c>
      <c r="O40" s="48">
        <f>O21*1000000/'Tabel 1 Antal dyr'!O36</f>
        <v>4.5575000000000001</v>
      </c>
      <c r="P40" s="48">
        <f>P21*1000000/'Tabel 1 Antal dyr'!P36</f>
        <v>4.2606060606060607</v>
      </c>
      <c r="Q40" s="48">
        <f>Q21*1000000/'Tabel 1 Antal dyr'!Q36</f>
        <v>4.2605882352941178</v>
      </c>
      <c r="R40" s="48">
        <f>R21*1000000/'Tabel 1 Antal dyr'!R36</f>
        <v>4.2605714285714287</v>
      </c>
      <c r="S40" s="48">
        <f>S21*1000000/'Tabel 1 Antal dyr'!S36</f>
        <v>4.2605555555555554</v>
      </c>
      <c r="T40" s="48">
        <f>T21*1000000/'Tabel 1 Antal dyr'!T36</f>
        <v>4.2605405405405401</v>
      </c>
      <c r="U40" s="48">
        <f>U21*1000000/'Tabel 1 Antal dyr'!U36</f>
        <v>4.2605263157894733</v>
      </c>
      <c r="V40" s="48">
        <f>V21*1000000/'Tabel 1 Antal dyr'!V36</f>
        <v>4.2602816901408449</v>
      </c>
      <c r="W40" s="48">
        <f>W21*1000000/'Tabel 1 Antal dyr'!W36</f>
        <v>4.2606060606060607</v>
      </c>
      <c r="X40" s="48">
        <f>X21*1000000/'Tabel 1 Antal dyr'!X36</f>
        <v>4.2606451612903227</v>
      </c>
      <c r="Y40" s="48">
        <f>Y21*1000000/'Tabel 1 Antal dyr'!Y36</f>
        <v>4.2606451612903227</v>
      </c>
      <c r="Z40" s="48">
        <f>Z21*1000000/'Tabel 1 Antal dyr'!Z36</f>
        <v>4.2606666666666664</v>
      </c>
      <c r="AA40" s="48">
        <f>AA21*1000000/'Tabel 1 Antal dyr'!AA36</f>
        <v>4.2606666666666664</v>
      </c>
      <c r="AB40" s="48">
        <f>AB21*1000000/'Tabel 1 Antal dyr'!AB36</f>
        <v>4.2606451612903227</v>
      </c>
      <c r="AC40" s="48">
        <f>AC21*1000000/'Tabel 1 Antal dyr'!AC36</f>
        <v>4.2603076923076921</v>
      </c>
      <c r="AD40" s="48">
        <f>AD21*1000000/'Tabel 1 Antal dyr'!AD36</f>
        <v>4.2605882352941178</v>
      </c>
      <c r="AE40" s="48">
        <f>AE21*1000000/'Tabel 1 Antal dyr'!AE36</f>
        <v>4.2605714285714287</v>
      </c>
      <c r="AF40" s="48">
        <f>AF21*1000000/'Tabel 1 Antal dyr'!AF36</f>
        <v>4.2605714285714287</v>
      </c>
      <c r="AG40" s="48">
        <f>AG21*1000000/'Tabel 1 Antal dyr'!AG36</f>
        <v>4.5604979671455652</v>
      </c>
      <c r="AH40" s="48">
        <f>AH21*1000000/'Tabel 1 Antal dyr'!AH36</f>
        <v>4.5606350944429233</v>
      </c>
      <c r="AI40" s="48">
        <f>AI21*1000000/'Tabel 1 Antal dyr'!AI36</f>
        <v>4.5606557377049182</v>
      </c>
      <c r="AJ40" s="49">
        <f>AJ21*1000000/'Tabel 1 Antal dyr'!AJ36</f>
        <v>4.5606557377049182</v>
      </c>
      <c r="AK40" s="49">
        <f>AK21*1000000/'Tabel 1 Antal dyr'!AK36</f>
        <v>4.5606557377049182</v>
      </c>
      <c r="AL40" s="49">
        <f>AL21*1000000/'Tabel 1 Antal dyr'!AL36</f>
        <v>4.5606557377049182</v>
      </c>
      <c r="AM40" s="49">
        <f>AM21*1000000/'Tabel 1 Antal dyr'!AM36</f>
        <v>4.5606557377049182</v>
      </c>
      <c r="AN40" s="49">
        <f>AN21*1000000/'Tabel 1 Antal dyr'!AN36</f>
        <v>4.5606557377049182</v>
      </c>
      <c r="AO40" s="49">
        <f>AO21*1000000/'Tabel 1 Antal dyr'!AO36</f>
        <v>4.5606557377049182</v>
      </c>
      <c r="AP40" s="49">
        <f>AP21*1000000/'Tabel 1 Antal dyr'!AP36</f>
        <v>4.5606557377049182</v>
      </c>
      <c r="AQ40" s="49">
        <f>AQ21*1000000/'Tabel 1 Antal dyr'!AQ36</f>
        <v>4.5606557377049182</v>
      </c>
      <c r="AR40" s="49">
        <f>AR21*1000000/'Tabel 1 Antal dyr'!AR36</f>
        <v>4.5606557377049182</v>
      </c>
      <c r="AS40" s="49">
        <f>AS21*1000000/'Tabel 1 Antal dyr'!AS36</f>
        <v>4.5606557377049182</v>
      </c>
      <c r="AT40" s="49">
        <f>AT21*1000000/'Tabel 1 Antal dyr'!AT36</f>
        <v>4.5606557377049182</v>
      </c>
      <c r="AU40" s="49">
        <f>AU21*1000000/'Tabel 1 Antal dyr'!AU36</f>
        <v>4.5606557377049182</v>
      </c>
      <c r="AV40" s="49">
        <f>AV21*1000000/'Tabel 1 Antal dyr'!AV36</f>
        <v>4.5606557377049182</v>
      </c>
      <c r="AW40" s="49">
        <f>AW21*1000000/'Tabel 1 Antal dyr'!AW36</f>
        <v>4.5606557377049182</v>
      </c>
      <c r="AX40" s="49">
        <f>AX21*1000000/'Tabel 1 Antal dyr'!AX36</f>
        <v>4.5606557377049182</v>
      </c>
      <c r="AY40" s="49">
        <f>AY21*1000000/'Tabel 1 Antal dyr'!AY36</f>
        <v>4.5606557377049182</v>
      </c>
      <c r="AZ40" s="49">
        <f>AZ21*1000000/'Tabel 1 Antal dyr'!AZ36</f>
        <v>4.5606557377049182</v>
      </c>
      <c r="BA40" s="49">
        <f>BA21*1000000/'Tabel 1 Antal dyr'!BA36</f>
        <v>4.5606557377049182</v>
      </c>
    </row>
    <row r="41" spans="1:53" x14ac:dyDescent="0.25">
      <c r="A41" s="33" t="s">
        <v>173</v>
      </c>
      <c r="B41" s="33"/>
      <c r="C41" s="48">
        <f>SUM(C22:C23)*1000000/SUM('Tabel 1 Antal dyr'!C28:C31)</f>
        <v>2.5456847992436344</v>
      </c>
      <c r="D41" s="48">
        <f>SUM(D22:D23)*1000000/SUM('Tabel 1 Antal dyr'!D28:D31)</f>
        <v>2.5722691514620064</v>
      </c>
      <c r="E41" s="48">
        <f>SUM(E22:E23)*1000000/SUM('Tabel 1 Antal dyr'!E28:E31)</f>
        <v>2.4684189030417731</v>
      </c>
      <c r="F41" s="48">
        <f>SUM(F22:F23)*1000000/SUM('Tabel 1 Antal dyr'!F28:F31)</f>
        <v>2.5718380823647018</v>
      </c>
      <c r="G41" s="48">
        <f>SUM(G22:G23)*1000000/SUM('Tabel 1 Antal dyr'!G28:G31)</f>
        <v>2.529977911831057</v>
      </c>
      <c r="H41" s="48">
        <f>SUM(H22:H23)*1000000/SUM('Tabel 1 Antal dyr'!H28:H31)</f>
        <v>2.424301187558958</v>
      </c>
      <c r="I41" s="48">
        <f>SUM(I22:I23)*1000000/SUM('Tabel 1 Antal dyr'!I28:I31)</f>
        <v>2.5030045305692137</v>
      </c>
      <c r="J41" s="48">
        <f>SUM(J22:J23)*1000000/SUM('Tabel 1 Antal dyr'!J28:J31)</f>
        <v>2.4650465371120114</v>
      </c>
      <c r="K41" s="48">
        <f>SUM(K22:K23)*1000000/SUM('Tabel 1 Antal dyr'!K28:K31)</f>
        <v>2.5227133596439097</v>
      </c>
      <c r="L41" s="48">
        <f>SUM(L22:L23)*1000000/SUM('Tabel 1 Antal dyr'!L28:L31)</f>
        <v>2.5124698365492879</v>
      </c>
      <c r="M41" s="48">
        <f>SUM(M22:M23)*1000000/SUM('Tabel 1 Antal dyr'!M28:M31)</f>
        <v>2.5981340548797087</v>
      </c>
      <c r="N41" s="48">
        <f>SUM(N22:N23)*1000000/SUM('Tabel 1 Antal dyr'!N28:N31)</f>
        <v>2.6442781873140331</v>
      </c>
      <c r="O41" s="48">
        <f>SUM(O22:O23)*1000000/SUM('Tabel 1 Antal dyr'!O28:O31)</f>
        <v>2.6609217764452775</v>
      </c>
      <c r="P41" s="48">
        <f>SUM(P22:P23)*1000000/SUM('Tabel 1 Antal dyr'!P28:P31)</f>
        <v>2.7737519310488326</v>
      </c>
      <c r="Q41" s="48">
        <f>SUM(Q22:Q23)*1000000/SUM('Tabel 1 Antal dyr'!Q28:Q31)</f>
        <v>2.8548582025458096</v>
      </c>
      <c r="R41" s="48">
        <f>SUM(R22:R23)*1000000/SUM('Tabel 1 Antal dyr'!R28:R31)</f>
        <v>2.5282401410176059</v>
      </c>
      <c r="S41" s="48">
        <f>SUM(S22:S23)*1000000/SUM('Tabel 1 Antal dyr'!S28:S31)</f>
        <v>2.7328809008374102</v>
      </c>
      <c r="T41" s="48">
        <f>SUM(T22:T23)*1000000/SUM('Tabel 1 Antal dyr'!T28:T31)</f>
        <v>2.8760095323099133</v>
      </c>
      <c r="U41" s="48">
        <f>SUM(U22:U23)*1000000/SUM('Tabel 1 Antal dyr'!U28:U31)</f>
        <v>2.7425642224888001</v>
      </c>
      <c r="V41" s="48">
        <f>SUM(V22:V23)*1000000/SUM('Tabel 1 Antal dyr'!V28:V31)</f>
        <v>2.7896772677094703</v>
      </c>
      <c r="W41" s="48">
        <f>SUM(W22:W23)*1000000/SUM('Tabel 1 Antal dyr'!W28:W31)</f>
        <v>2.6621362450102346</v>
      </c>
      <c r="X41" s="48">
        <f>SUM(X22:X23)*1000000/SUM('Tabel 1 Antal dyr'!X28:X31)</f>
        <v>2.4375887979276918</v>
      </c>
      <c r="Y41" s="48">
        <f>SUM(Y22:Y23)*1000000/SUM('Tabel 1 Antal dyr'!Y28:Y31)</f>
        <v>2.5917080594151041</v>
      </c>
      <c r="Z41" s="48">
        <f>SUM(Z22:Z23)*1000000/SUM('Tabel 1 Antal dyr'!Z28:Z31)</f>
        <v>2.6335778928878217</v>
      </c>
      <c r="AA41" s="48">
        <f>SUM(AA22:AA23)*1000000/SUM('Tabel 1 Antal dyr'!AA28:AA31)</f>
        <v>2.6841819520937285</v>
      </c>
      <c r="AB41" s="48">
        <f>SUM(AB22:AB23)*1000000/SUM('Tabel 1 Antal dyr'!AB28:AB31)</f>
        <v>2.6303493515427956</v>
      </c>
      <c r="AC41" s="48">
        <f>SUM(AC22:AC23)*1000000/SUM('Tabel 1 Antal dyr'!AC28:AC31)</f>
        <v>2.5224222466959043</v>
      </c>
      <c r="AD41" s="48">
        <f>SUM(AD22:AD23)*1000000/SUM('Tabel 1 Antal dyr'!AD28:AD31)</f>
        <v>2.5357436287380155</v>
      </c>
      <c r="AE41" s="48">
        <f>SUM(AE22:AE23)*1000000/SUM('Tabel 1 Antal dyr'!AE28:AE31)</f>
        <v>2.4799340425721876</v>
      </c>
      <c r="AF41" s="48">
        <f>SUM(AF22:AF23)*1000000/SUM('Tabel 1 Antal dyr'!AF28:AF31)</f>
        <v>2.5234924319601149</v>
      </c>
      <c r="AG41" s="48">
        <f>SUM(AG22:AG23)*1000000/SUM('Tabel 1 Antal dyr'!AG28:AG31)</f>
        <v>2.6273247016864727</v>
      </c>
      <c r="AH41" s="48">
        <f>SUM(AH22:AH23)*1000000/SUM('Tabel 1 Antal dyr'!AH28:AH31)</f>
        <v>2.689812808499664</v>
      </c>
      <c r="AI41" s="48">
        <f>SUM(AI22:AI23)*1000000/SUM('Tabel 1 Antal dyr'!AI28:AI31)</f>
        <v>2.7549488956430923</v>
      </c>
      <c r="AJ41" s="49">
        <f>SUM(AJ22:AJ23)*1000000/SUM('Tabel 1 Antal dyr'!AJ28:AJ31)</f>
        <v>2.8204739726058969</v>
      </c>
      <c r="AK41" s="49">
        <f>SUM(AK22:AK23)*1000000/SUM('Tabel 1 Antal dyr'!AK28:AK31)</f>
        <v>2.9144262298536274</v>
      </c>
      <c r="AL41" s="49">
        <f>SUM(AL22:AL23)*1000000/SUM('Tabel 1 Antal dyr'!AL28:AL31)</f>
        <v>3.0047300977493436</v>
      </c>
      <c r="AM41" s="49">
        <f>SUM(AM22:AM23)*1000000/SUM('Tabel 1 Antal dyr'!AM28:AM31)</f>
        <v>3.0944883050084528</v>
      </c>
      <c r="AN41" s="49">
        <f>SUM(AN22:AN23)*1000000/SUM('Tabel 1 Antal dyr'!AN28:AN31)</f>
        <v>3.1858071629357481</v>
      </c>
      <c r="AO41" s="49">
        <f>SUM(AO22:AO23)*1000000/SUM('Tabel 1 Antal dyr'!AO28:AO31)</f>
        <v>3.2770346184239818</v>
      </c>
      <c r="AP41" s="49">
        <f>SUM(AP22:AP23)*1000000/SUM('Tabel 1 Antal dyr'!AP28:AP31)</f>
        <v>3.3688435755760984</v>
      </c>
      <c r="AQ41" s="49">
        <f>SUM(AQ22:AQ23)*1000000/SUM('Tabel 1 Antal dyr'!AQ28:AQ31)</f>
        <v>3.4599374626556902</v>
      </c>
      <c r="AR41" s="49">
        <f>SUM(AR22:AR23)*1000000/SUM('Tabel 1 Antal dyr'!AR28:AR31)</f>
        <v>3.4582811447965396</v>
      </c>
      <c r="AS41" s="49">
        <f>SUM(AS22:AS23)*1000000/SUM('Tabel 1 Antal dyr'!AS28:AS31)</f>
        <v>3.4554957734953606</v>
      </c>
      <c r="AT41" s="49">
        <f>SUM(AT22:AT23)*1000000/SUM('Tabel 1 Antal dyr'!AT28:AT31)</f>
        <v>3.4524402636309079</v>
      </c>
      <c r="AU41" s="49">
        <f>SUM(AU22:AU23)*1000000/SUM('Tabel 1 Antal dyr'!AU28:AU31)</f>
        <v>3.4497304601620229</v>
      </c>
      <c r="AV41" s="49">
        <f>SUM(AV22:AV23)*1000000/SUM('Tabel 1 Antal dyr'!AV28:AV31)</f>
        <v>3.44625116580908</v>
      </c>
      <c r="AW41" s="49">
        <f>SUM(AW22:AW23)*1000000/SUM('Tabel 1 Antal dyr'!AW28:AW31)</f>
        <v>3.4428562056196261</v>
      </c>
      <c r="AX41" s="49">
        <f>SUM(AX22:AX23)*1000000/SUM('Tabel 1 Antal dyr'!AX28:AX31)</f>
        <v>3.4391932366444773</v>
      </c>
      <c r="AY41" s="49">
        <f>SUM(AY22:AY23)*1000000/SUM('Tabel 1 Antal dyr'!AY28:AY31)</f>
        <v>3.4357501843261771</v>
      </c>
      <c r="AZ41" s="49">
        <f>SUM(AZ22:AZ23)*1000000/SUM('Tabel 1 Antal dyr'!AZ28:AZ31)</f>
        <v>3.4314732268803247</v>
      </c>
      <c r="BA41" s="49">
        <f>SUM(BA22:BA23)*1000000/SUM('Tabel 1 Antal dyr'!BA28:BA31)</f>
        <v>3.4278114120401226</v>
      </c>
    </row>
    <row r="42" spans="1:53" x14ac:dyDescent="0.25">
      <c r="A42" s="33" t="s">
        <v>10</v>
      </c>
      <c r="B42" s="33"/>
      <c r="C42" s="99">
        <f>SUM(C24:C25)*1000000/'Tabel 1 Antal dyr'!C32</f>
        <v>0.37328363284648647</v>
      </c>
      <c r="D42" s="99">
        <f>SUM(D24:D25)*1000000/'Tabel 1 Antal dyr'!D32</f>
        <v>0.37502953967361674</v>
      </c>
      <c r="E42" s="99">
        <f>SUM(E24:E25)*1000000/'Tabel 1 Antal dyr'!E32</f>
        <v>0.37523074194346578</v>
      </c>
      <c r="F42" s="99">
        <f>SUM(F24:F25)*1000000/'Tabel 1 Antal dyr'!F32</f>
        <v>0.37747287665815188</v>
      </c>
      <c r="G42" s="99">
        <f>SUM(G24:G25)*1000000/'Tabel 1 Antal dyr'!G32</f>
        <v>0.3797988991082602</v>
      </c>
      <c r="H42" s="99">
        <f>SUM(H24:H25)*1000000/'Tabel 1 Antal dyr'!H32</f>
        <v>0.38228225533557264</v>
      </c>
      <c r="I42" s="99">
        <f>SUM(I24:I25)*1000000/'Tabel 1 Antal dyr'!I32</f>
        <v>0.38405844694019886</v>
      </c>
      <c r="J42" s="99">
        <f>SUM(J24:J25)*1000000/'Tabel 1 Antal dyr'!J32</f>
        <v>0.38584086957032709</v>
      </c>
      <c r="K42" s="99">
        <f>SUM(K24:K25)*1000000/'Tabel 1 Antal dyr'!K32</f>
        <v>0.38745442527877871</v>
      </c>
      <c r="L42" s="99">
        <f>SUM(L24:L25)*1000000/'Tabel 1 Antal dyr'!L32</f>
        <v>0.38915144018107101</v>
      </c>
      <c r="M42" s="99">
        <f>SUM(M24:M25)*1000000/'Tabel 1 Antal dyr'!M32</f>
        <v>0.37268668214714823</v>
      </c>
      <c r="N42" s="99">
        <f>SUM(N24:N25)*1000000/'Tabel 1 Antal dyr'!N32</f>
        <v>0.38259305742888439</v>
      </c>
      <c r="O42" s="99">
        <f>SUM(O24:O25)*1000000/'Tabel 1 Antal dyr'!O32</f>
        <v>0.33895953298908787</v>
      </c>
      <c r="P42" s="99">
        <f>SUM(P24:P25)*1000000/'Tabel 1 Antal dyr'!P32</f>
        <v>0.35864322983071295</v>
      </c>
      <c r="Q42" s="99">
        <f>SUM(Q24:Q25)*1000000/'Tabel 1 Antal dyr'!Q32</f>
        <v>0.37110962181622742</v>
      </c>
      <c r="R42" s="99">
        <f>SUM(R24:R25)*1000000/'Tabel 1 Antal dyr'!R32</f>
        <v>0.41267280085794567</v>
      </c>
      <c r="S42" s="99">
        <f>SUM(S24:S25)*1000000/'Tabel 1 Antal dyr'!S32</f>
        <v>0.43557304166618965</v>
      </c>
      <c r="T42" s="99">
        <f>SUM(T24:T25)*1000000/'Tabel 1 Antal dyr'!T32</f>
        <v>0.45854013821422818</v>
      </c>
      <c r="U42" s="99">
        <f>SUM(U24:U25)*1000000/'Tabel 1 Antal dyr'!U32</f>
        <v>0.46865052208500912</v>
      </c>
      <c r="V42" s="99">
        <f>SUM(V24:V25)*1000000/'Tabel 1 Antal dyr'!V32</f>
        <v>0.49672549264614013</v>
      </c>
      <c r="W42" s="99">
        <f>SUM(W24:W25)*1000000/'Tabel 1 Antal dyr'!W32</f>
        <v>0.5080283144374067</v>
      </c>
      <c r="X42" s="99">
        <f>SUM(X24:X25)*1000000/'Tabel 1 Antal dyr'!X32</f>
        <v>0.5307114326415463</v>
      </c>
      <c r="Y42" s="99">
        <f>SUM(Y24:Y25)*1000000/'Tabel 1 Antal dyr'!Y32</f>
        <v>0.53081080604340047</v>
      </c>
      <c r="Z42" s="99">
        <f>SUM(Z24:Z25)*1000000/'Tabel 1 Antal dyr'!Z32</f>
        <v>0.50433164849204837</v>
      </c>
      <c r="AA42" s="99">
        <f>SUM(AA24:AA25)*1000000/'Tabel 1 Antal dyr'!AA32</f>
        <v>0.50572706882368568</v>
      </c>
      <c r="AB42" s="99">
        <f>SUM(AB24:AB25)*1000000/'Tabel 1 Antal dyr'!AB32</f>
        <v>0.5046383700466921</v>
      </c>
      <c r="AC42" s="99">
        <f>SUM(AC24:AC25)*1000000/'Tabel 1 Antal dyr'!AC32</f>
        <v>0.48301064432284835</v>
      </c>
      <c r="AD42" s="99">
        <f>SUM(AD24:AD25)*1000000/'Tabel 1 Antal dyr'!AD32</f>
        <v>0.4832490352728766</v>
      </c>
      <c r="AE42" s="99">
        <f>SUM(AE24:AE25)*1000000/'Tabel 1 Antal dyr'!AE32</f>
        <v>0.4420619885861361</v>
      </c>
      <c r="AF42" s="99">
        <f>SUM(AF24:AF25)*1000000/'Tabel 1 Antal dyr'!AF32</f>
        <v>0.48150317243751245</v>
      </c>
      <c r="AG42" s="99">
        <f>SUM(AG24:AG25)*1000000/'Tabel 1 Antal dyr'!AG32</f>
        <v>0.48197913273532972</v>
      </c>
      <c r="AH42" s="100" t="s">
        <v>27</v>
      </c>
      <c r="AI42" s="100" t="s">
        <v>27</v>
      </c>
      <c r="AJ42" s="101">
        <f>SUM(AJ24:AJ25)*1000000/'Tabel 1 Antal dyr'!AJ32</f>
        <v>0.48139261876682271</v>
      </c>
      <c r="AK42" s="101">
        <f>SUM(AK24:AK25)*1000000/'Tabel 1 Antal dyr'!AK32</f>
        <v>0.48094145417566364</v>
      </c>
      <c r="AL42" s="101">
        <f>SUM(AL24:AL25)*1000000/'Tabel 1 Antal dyr'!AL32</f>
        <v>0.48049028958450452</v>
      </c>
      <c r="AM42" s="101">
        <f>SUM(AM24:AM25)*1000000/'Tabel 1 Antal dyr'!AM32</f>
        <v>0.48003912499334533</v>
      </c>
      <c r="AN42" s="101">
        <f>SUM(AN24:AN25)*1000000/'Tabel 1 Antal dyr'!AN32</f>
        <v>0.4795879604021861</v>
      </c>
      <c r="AO42" s="101">
        <f>SUM(AO24:AO25)*1000000/'Tabel 1 Antal dyr'!AO32</f>
        <v>0.47913679581102697</v>
      </c>
      <c r="AP42" s="101">
        <f>SUM(AP24:AP25)*1000000/'Tabel 1 Antal dyr'!AP32</f>
        <v>0.47868563121986785</v>
      </c>
      <c r="AQ42" s="101">
        <f>SUM(AQ24:AQ25)*1000000/'Tabel 1 Antal dyr'!AQ32</f>
        <v>0.47823446662870867</v>
      </c>
      <c r="AR42" s="101">
        <f>SUM(AR24:AR25)*1000000/'Tabel 1 Antal dyr'!AR32</f>
        <v>0.47823446662870867</v>
      </c>
      <c r="AS42" s="101">
        <f>SUM(AS24:AS25)*1000000/'Tabel 1 Antal dyr'!AS32</f>
        <v>0.47823446662870867</v>
      </c>
      <c r="AT42" s="101">
        <f>SUM(AT24:AT25)*1000000/'Tabel 1 Antal dyr'!AT32</f>
        <v>0.47823446662870867</v>
      </c>
      <c r="AU42" s="101">
        <f>SUM(AU24:AU25)*1000000/'Tabel 1 Antal dyr'!AU32</f>
        <v>0.47823446662870867</v>
      </c>
      <c r="AV42" s="101">
        <f>SUM(AV24:AV25)*1000000/'Tabel 1 Antal dyr'!AV32</f>
        <v>0.47823446662870867</v>
      </c>
      <c r="AW42" s="101">
        <f>SUM(AW24:AW25)*1000000/'Tabel 1 Antal dyr'!AW32</f>
        <v>0.47823446662870867</v>
      </c>
      <c r="AX42" s="101">
        <f>SUM(AX24:AX25)*1000000/'Tabel 1 Antal dyr'!AX32</f>
        <v>0.47823446662870867</v>
      </c>
      <c r="AY42" s="101">
        <f>SUM(AY24:AY25)*1000000/'Tabel 1 Antal dyr'!AY32</f>
        <v>0.47823446662870867</v>
      </c>
      <c r="AZ42" s="101">
        <f>SUM(AZ24:AZ25)*1000000/'Tabel 1 Antal dyr'!AZ32</f>
        <v>0.47823446662870867</v>
      </c>
      <c r="BA42" s="101">
        <f>SUM(BA24:BA25)*1000000/'Tabel 1 Antal dyr'!BA32</f>
        <v>0.47823446662870867</v>
      </c>
    </row>
    <row r="43" spans="1:53" x14ac:dyDescent="0.25">
      <c r="A43" s="36" t="s">
        <v>127</v>
      </c>
      <c r="B43" s="36"/>
      <c r="C43" s="46">
        <f>C26*1000000/'Tabel 1 Antal dyr'!C37</f>
        <v>0.16</v>
      </c>
      <c r="D43" s="46">
        <f>D26*1000000/'Tabel 1 Antal dyr'!D37</f>
        <v>0.16</v>
      </c>
      <c r="E43" s="46">
        <f>E26*1000000/'Tabel 1 Antal dyr'!E37</f>
        <v>0.16</v>
      </c>
      <c r="F43" s="46">
        <f>F26*1000000/'Tabel 1 Antal dyr'!F37</f>
        <v>0.16</v>
      </c>
      <c r="G43" s="46">
        <f>G26*1000000/'Tabel 1 Antal dyr'!G37</f>
        <v>0.16</v>
      </c>
      <c r="H43" s="46">
        <f>H26*1000000/'Tabel 1 Antal dyr'!H37</f>
        <v>0.16</v>
      </c>
      <c r="I43" s="46">
        <f>I26*1000000/'Tabel 1 Antal dyr'!I37</f>
        <v>0.16</v>
      </c>
      <c r="J43" s="46">
        <f>J26*1000000/'Tabel 1 Antal dyr'!J37</f>
        <v>0.16</v>
      </c>
      <c r="K43" s="46">
        <f>K26*1000000/'Tabel 1 Antal dyr'!K37</f>
        <v>0.16</v>
      </c>
      <c r="L43" s="46">
        <f>L26*1000000/'Tabel 1 Antal dyr'!L37</f>
        <v>0.16</v>
      </c>
      <c r="M43" s="46">
        <f>M26*1000000/'Tabel 1 Antal dyr'!M37</f>
        <v>0.16</v>
      </c>
      <c r="N43" s="46">
        <f>N26*1000000/'Tabel 1 Antal dyr'!N37</f>
        <v>0.15968438850272404</v>
      </c>
      <c r="O43" s="46">
        <f>O26*1000000/'Tabel 1 Antal dyr'!O37</f>
        <v>0.1616978271854472</v>
      </c>
      <c r="P43" s="46">
        <f>P26*1000000/'Tabel 1 Antal dyr'!P37</f>
        <v>0.16527218262576179</v>
      </c>
      <c r="Q43" s="46">
        <f>Q26*1000000/'Tabel 1 Antal dyr'!Q37</f>
        <v>0.16528925619834711</v>
      </c>
      <c r="R43" s="46">
        <f>R26*1000000/'Tabel 1 Antal dyr'!R37</f>
        <v>0.16652789342214822</v>
      </c>
      <c r="S43" s="46">
        <f>S26*1000000/'Tabel 1 Antal dyr'!S37</f>
        <v>0.16652789342214822</v>
      </c>
      <c r="T43" s="46">
        <f>T26*1000000/'Tabel 1 Antal dyr'!T37</f>
        <v>0.16472768454648409</v>
      </c>
      <c r="U43" s="46">
        <f>U26*1000000/'Tabel 1 Antal dyr'!U37</f>
        <v>0.15680535228935813</v>
      </c>
      <c r="V43" s="46">
        <f>V26*1000000/'Tabel 1 Antal dyr'!V37</f>
        <v>0.15792798483891346</v>
      </c>
      <c r="W43" s="46">
        <f>W26*1000000/'Tabel 1 Antal dyr'!W37</f>
        <v>0.15772870662460567</v>
      </c>
      <c r="X43" s="46">
        <f>X26*1000000/'Tabel 1 Antal dyr'!X37</f>
        <v>0.16095084808716106</v>
      </c>
      <c r="Y43" s="46">
        <f>Y26*1000000/'Tabel 1 Antal dyr'!Y37</f>
        <v>0.16713091922005571</v>
      </c>
      <c r="Z43" s="46">
        <f>Z26*1000000/'Tabel 1 Antal dyr'!Z37</f>
        <v>0.16581632653061223</v>
      </c>
      <c r="AA43" s="46">
        <f>AA26*1000000/'Tabel 1 Antal dyr'!AA37</f>
        <v>0.16299918500407498</v>
      </c>
      <c r="AB43" s="46">
        <f>AB26*1000000/'Tabel 1 Antal dyr'!AB37</f>
        <v>0.15768725361366623</v>
      </c>
      <c r="AC43" s="46">
        <f>AC26*1000000/'Tabel 1 Antal dyr'!AC37</f>
        <v>0.16373311502251331</v>
      </c>
      <c r="AD43" s="46">
        <f>AD26*1000000/'Tabel 1 Antal dyr'!AD37</f>
        <v>0.15607264472190693</v>
      </c>
      <c r="AE43" s="46">
        <f>AE26*1000000/'Tabel 1 Antal dyr'!AE37</f>
        <v>0.15661707126076743</v>
      </c>
      <c r="AF43" s="46">
        <f>AF26*1000000/'Tabel 1 Antal dyr'!AF37</f>
        <v>0.16728863724102433</v>
      </c>
      <c r="AG43" s="46">
        <f>AG26*1000000/'Tabel 1 Antal dyr'!AG37</f>
        <v>0.16371483851763655</v>
      </c>
      <c r="AH43" s="46">
        <f>AH26*1000000/'Tabel 1 Antal dyr'!AH37</f>
        <v>0.1654384117912468</v>
      </c>
      <c r="AI43" s="46">
        <f>AI26*1000000/'Tabel 1 Antal dyr'!AI37</f>
        <v>0.15765410688948447</v>
      </c>
      <c r="AJ43" s="50">
        <f>AJ26*1000000/'Tabel 1 Antal dyr'!AJ37</f>
        <v>0.15765410688948447</v>
      </c>
      <c r="AK43" s="50">
        <f>AK26*1000000/'Tabel 1 Antal dyr'!AK37</f>
        <v>0.15765410688948447</v>
      </c>
      <c r="AL43" s="50">
        <f>AL26*1000000/'Tabel 1 Antal dyr'!AL37</f>
        <v>0.15765410688948447</v>
      </c>
      <c r="AM43" s="50">
        <f>AM26*1000000/'Tabel 1 Antal dyr'!AM37</f>
        <v>0.15765410688948447</v>
      </c>
      <c r="AN43" s="50">
        <f>AN26*1000000/'Tabel 1 Antal dyr'!AN37</f>
        <v>0.15765410688948447</v>
      </c>
      <c r="AO43" s="50">
        <f>AO26*1000000/'Tabel 1 Antal dyr'!AO37</f>
        <v>0.15765410688948447</v>
      </c>
      <c r="AP43" s="50">
        <f>AP26*1000000/'Tabel 1 Antal dyr'!AP37</f>
        <v>0.15765410688948447</v>
      </c>
      <c r="AQ43" s="50">
        <f>AQ26*1000000/'Tabel 1 Antal dyr'!AQ37</f>
        <v>0.15765410688948447</v>
      </c>
      <c r="AR43" s="50">
        <f>AR26*1000000/'Tabel 1 Antal dyr'!AR37</f>
        <v>0.15765410688948447</v>
      </c>
      <c r="AS43" s="50">
        <f>AS26*1000000/'Tabel 1 Antal dyr'!AS37</f>
        <v>0.15765410688948447</v>
      </c>
      <c r="AT43" s="50">
        <f>AT26*1000000/'Tabel 1 Antal dyr'!AT37</f>
        <v>0.15765410688948447</v>
      </c>
      <c r="AU43" s="50">
        <f>AU26*1000000/'Tabel 1 Antal dyr'!AU37</f>
        <v>0.15765410688948447</v>
      </c>
      <c r="AV43" s="50">
        <f>AV26*1000000/'Tabel 1 Antal dyr'!AV37</f>
        <v>0.15765410688948447</v>
      </c>
      <c r="AW43" s="50">
        <f>AW26*1000000/'Tabel 1 Antal dyr'!AW37</f>
        <v>0.15765410688948447</v>
      </c>
      <c r="AX43" s="50">
        <f>AX26*1000000/'Tabel 1 Antal dyr'!AX37</f>
        <v>0.15765410688948447</v>
      </c>
      <c r="AY43" s="50">
        <f>AY26*1000000/'Tabel 1 Antal dyr'!AY37</f>
        <v>0.15765410688948447</v>
      </c>
      <c r="AZ43" s="50">
        <f>AZ26*1000000/'Tabel 1 Antal dyr'!AZ37</f>
        <v>0.15765410688948447</v>
      </c>
      <c r="BA43" s="50">
        <f>BA26*1000000/'Tabel 1 Antal dyr'!BA37</f>
        <v>0.15765410688948447</v>
      </c>
    </row>
    <row r="44" spans="1:53" x14ac:dyDescent="0.25">
      <c r="A44" s="33"/>
    </row>
    <row r="46" spans="1:53" x14ac:dyDescent="0.25">
      <c r="A46" s="33" t="s">
        <v>128</v>
      </c>
      <c r="B46" s="37" t="s">
        <v>314</v>
      </c>
    </row>
    <row r="47" spans="1:53" x14ac:dyDescent="0.25">
      <c r="B47" t="s">
        <v>290</v>
      </c>
      <c r="C47" s="10"/>
    </row>
    <row r="48" spans="1:53" x14ac:dyDescent="0.25">
      <c r="A48" s="35"/>
      <c r="B48" t="s">
        <v>176</v>
      </c>
    </row>
    <row r="49" spans="1:53" x14ac:dyDescent="0.25">
      <c r="A49" s="35"/>
      <c r="B49" t="s">
        <v>180</v>
      </c>
    </row>
    <row r="50" spans="1:53" x14ac:dyDescent="0.25">
      <c r="A50" s="35"/>
      <c r="B50" s="35"/>
    </row>
    <row r="51" spans="1:53" x14ac:dyDescent="0.25">
      <c r="A51" s="35"/>
      <c r="B51" s="35"/>
    </row>
    <row r="52" spans="1:53" x14ac:dyDescent="0.25">
      <c r="A52" s="35"/>
      <c r="B52" s="35"/>
    </row>
    <row r="53" spans="1:53" x14ac:dyDescent="0.25">
      <c r="A53" s="35"/>
      <c r="B53" s="35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</row>
    <row r="54" spans="1:53" x14ac:dyDescent="0.25">
      <c r="A54" s="35"/>
      <c r="B54" s="35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</row>
    <row r="55" spans="1:53" x14ac:dyDescent="0.25"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</row>
    <row r="56" spans="1:53" x14ac:dyDescent="0.25"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</row>
    <row r="57" spans="1:53" x14ac:dyDescent="0.25"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</row>
    <row r="58" spans="1:53" x14ac:dyDescent="0.25"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</row>
    <row r="59" spans="1:53" x14ac:dyDescent="0.25"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</row>
    <row r="60" spans="1:53" x14ac:dyDescent="0.25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</row>
    <row r="61" spans="1:53" x14ac:dyDescent="0.25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</row>
    <row r="62" spans="1:53" x14ac:dyDescent="0.25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</row>
    <row r="63" spans="1:53" x14ac:dyDescent="0.25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</row>
    <row r="64" spans="1:53" x14ac:dyDescent="0.25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</row>
    <row r="65" spans="3:53" x14ac:dyDescent="0.25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</row>
    <row r="66" spans="3:53" x14ac:dyDescent="0.25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</row>
    <row r="67" spans="3:53" x14ac:dyDescent="0.25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</row>
    <row r="68" spans="3:53" x14ac:dyDescent="0.25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</row>
    <row r="69" spans="3:53" x14ac:dyDescent="0.25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</row>
    <row r="70" spans="3:53" x14ac:dyDescent="0.25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</row>
    <row r="71" spans="3:53" x14ac:dyDescent="0.25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</row>
    <row r="72" spans="3:53" x14ac:dyDescent="0.25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</row>
    <row r="73" spans="3:53" x14ac:dyDescent="0.25">
      <c r="C73" s="4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81"/>
  <sheetViews>
    <sheetView workbookViewId="0">
      <selection activeCell="A3" sqref="A3"/>
    </sheetView>
  </sheetViews>
  <sheetFormatPr defaultColWidth="9.140625" defaultRowHeight="15" x14ac:dyDescent="0.25"/>
  <cols>
    <col min="1" max="1" width="24.140625" customWidth="1"/>
    <col min="2" max="2" width="24.42578125" bestFit="1" customWidth="1"/>
    <col min="3" max="3" width="9.140625" customWidth="1"/>
    <col min="4" max="4" width="9.42578125" hidden="1" customWidth="1"/>
    <col min="5" max="5" width="9.140625" hidden="1" customWidth="1"/>
    <col min="6" max="7" width="9.5703125" hidden="1" customWidth="1"/>
    <col min="8" max="8" width="9.140625" customWidth="1"/>
    <col min="9" max="9" width="10" hidden="1" customWidth="1"/>
    <col min="10" max="10" width="10.140625" hidden="1" customWidth="1"/>
    <col min="11" max="11" width="10.42578125" hidden="1" customWidth="1"/>
    <col min="12" max="12" width="9.5703125" hidden="1" customWidth="1"/>
    <col min="13" max="13" width="9.140625" customWidth="1"/>
    <col min="14" max="15" width="9.5703125" hidden="1" customWidth="1"/>
    <col min="16" max="16" width="9.85546875" hidden="1" customWidth="1"/>
    <col min="17" max="17" width="9" hidden="1" customWidth="1"/>
    <col min="18" max="18" width="9.140625" customWidth="1"/>
    <col min="19" max="19" width="10.42578125" hidden="1" customWidth="1"/>
    <col min="20" max="20" width="10.140625" hidden="1" customWidth="1"/>
    <col min="21" max="21" width="10" hidden="1" customWidth="1"/>
    <col min="22" max="22" width="10.42578125" hidden="1" customWidth="1"/>
    <col min="23" max="23" width="9.140625" customWidth="1"/>
    <col min="24" max="24" width="10.42578125" hidden="1" customWidth="1"/>
    <col min="25" max="25" width="9.5703125" hidden="1" customWidth="1"/>
    <col min="26" max="27" width="10" hidden="1" customWidth="1"/>
    <col min="28" max="28" width="9.140625" customWidth="1"/>
    <col min="29" max="32" width="9.140625" hidden="1" customWidth="1"/>
    <col min="33" max="34" width="9.140625" customWidth="1"/>
    <col min="35" max="48" width="8.85546875" customWidth="1"/>
  </cols>
  <sheetData>
    <row r="1" spans="1:54" ht="18.75" x14ac:dyDescent="0.3">
      <c r="A1" s="11" t="s">
        <v>152</v>
      </c>
      <c r="B1" s="11"/>
    </row>
    <row r="2" spans="1:54" ht="18.75" x14ac:dyDescent="0.3">
      <c r="A2" s="12" t="s">
        <v>313</v>
      </c>
      <c r="B2" s="11"/>
    </row>
    <row r="3" spans="1:54" ht="16.5" x14ac:dyDescent="0.3">
      <c r="B3" s="12"/>
    </row>
    <row r="4" spans="1:54" ht="16.5" x14ac:dyDescent="0.3">
      <c r="A4" s="12" t="s">
        <v>228</v>
      </c>
      <c r="B4" s="12"/>
    </row>
    <row r="6" spans="1:54" s="3" customFormat="1" x14ac:dyDescent="0.25">
      <c r="A6" s="2" t="s">
        <v>12</v>
      </c>
      <c r="B6" s="2" t="s">
        <v>148</v>
      </c>
      <c r="C6" s="13">
        <v>1990</v>
      </c>
      <c r="D6" s="13">
        <v>1991</v>
      </c>
      <c r="E6" s="13">
        <v>1992</v>
      </c>
      <c r="F6" s="13">
        <v>1993</v>
      </c>
      <c r="G6" s="13">
        <v>1994</v>
      </c>
      <c r="H6" s="13">
        <v>1995</v>
      </c>
      <c r="I6" s="13">
        <v>1996</v>
      </c>
      <c r="J6" s="13">
        <v>1997</v>
      </c>
      <c r="K6" s="13">
        <v>1998</v>
      </c>
      <c r="L6" s="13">
        <v>1999</v>
      </c>
      <c r="M6" s="13">
        <v>2000</v>
      </c>
      <c r="N6" s="13">
        <v>2001</v>
      </c>
      <c r="O6" s="13">
        <v>2002</v>
      </c>
      <c r="P6" s="13">
        <v>2003</v>
      </c>
      <c r="Q6" s="13">
        <v>2004</v>
      </c>
      <c r="R6" s="13">
        <v>2005</v>
      </c>
      <c r="S6" s="13">
        <v>2006</v>
      </c>
      <c r="T6" s="13">
        <v>2007</v>
      </c>
      <c r="U6" s="13">
        <v>2008</v>
      </c>
      <c r="V6" s="13">
        <v>2009</v>
      </c>
      <c r="W6" s="13">
        <v>2010</v>
      </c>
      <c r="X6" s="13">
        <v>2011</v>
      </c>
      <c r="Y6" s="13">
        <v>2012</v>
      </c>
      <c r="Z6" s="13">
        <v>2013</v>
      </c>
      <c r="AA6" s="13">
        <v>2014</v>
      </c>
      <c r="AB6" s="13">
        <v>2015</v>
      </c>
      <c r="AC6" s="13">
        <v>2016</v>
      </c>
      <c r="AD6" s="13">
        <v>2017</v>
      </c>
      <c r="AE6" s="13">
        <v>2018</v>
      </c>
      <c r="AF6" s="13">
        <v>2019</v>
      </c>
      <c r="AG6" s="13">
        <v>2020</v>
      </c>
      <c r="AH6" s="13">
        <v>2021</v>
      </c>
      <c r="AI6" s="13">
        <v>2022</v>
      </c>
      <c r="AJ6" s="2">
        <v>2023</v>
      </c>
      <c r="AK6" s="2">
        <v>2024</v>
      </c>
      <c r="AL6" s="2">
        <v>2025</v>
      </c>
      <c r="AM6" s="2">
        <v>2026</v>
      </c>
      <c r="AN6" s="2">
        <v>2027</v>
      </c>
      <c r="AO6" s="2">
        <v>2028</v>
      </c>
      <c r="AP6" s="2">
        <v>2029</v>
      </c>
      <c r="AQ6" s="2">
        <v>2030</v>
      </c>
      <c r="AR6" s="2">
        <v>2031</v>
      </c>
      <c r="AS6" s="2">
        <v>2032</v>
      </c>
      <c r="AT6" s="2">
        <v>2033</v>
      </c>
      <c r="AU6" s="2">
        <v>2034</v>
      </c>
      <c r="AV6" s="2">
        <v>2035</v>
      </c>
      <c r="AW6" s="2">
        <v>2036</v>
      </c>
      <c r="AX6" s="2">
        <v>2037</v>
      </c>
      <c r="AY6" s="2">
        <v>2038</v>
      </c>
      <c r="AZ6" s="2">
        <v>2039</v>
      </c>
      <c r="BA6" s="2">
        <v>2040</v>
      </c>
    </row>
    <row r="7" spans="1:54" x14ac:dyDescent="0.25">
      <c r="A7" s="33" t="s">
        <v>121</v>
      </c>
      <c r="B7" s="33" t="s">
        <v>42</v>
      </c>
      <c r="C7" s="48">
        <v>0.52725999999999995</v>
      </c>
      <c r="D7" s="48">
        <v>0.51578000000000002</v>
      </c>
      <c r="E7" s="48">
        <v>0.4919</v>
      </c>
      <c r="F7" s="48">
        <v>0.48958000000000002</v>
      </c>
      <c r="G7" s="48">
        <v>0.47698000000000002</v>
      </c>
      <c r="H7" s="48">
        <v>0.47560000000000002</v>
      </c>
      <c r="I7" s="48">
        <v>0.47187000000000001</v>
      </c>
      <c r="J7" s="48">
        <v>0.44152999999999998</v>
      </c>
      <c r="K7" s="48">
        <v>0.43049999999999999</v>
      </c>
      <c r="L7" s="48">
        <v>0.40933000000000003</v>
      </c>
      <c r="M7" s="48">
        <v>0.43132999999999999</v>
      </c>
      <c r="N7" s="48">
        <v>0.42723</v>
      </c>
      <c r="O7" s="48">
        <v>0.42675000000000002</v>
      </c>
      <c r="P7" s="48">
        <v>0.43870999999999999</v>
      </c>
      <c r="Q7" s="48">
        <v>0.43382999999999999</v>
      </c>
      <c r="R7" s="48">
        <v>0.44735000000000003</v>
      </c>
      <c r="S7" s="48">
        <v>0.44550000000000001</v>
      </c>
      <c r="T7" s="48">
        <v>0.45816000000000001</v>
      </c>
      <c r="U7" s="48">
        <v>0.47519</v>
      </c>
      <c r="V7" s="48">
        <v>0.48653999999999997</v>
      </c>
      <c r="W7" s="48">
        <v>0.49299999999999999</v>
      </c>
      <c r="X7" s="48">
        <v>0.49463000000000001</v>
      </c>
      <c r="Y7" s="48">
        <v>0.51900000000000002</v>
      </c>
      <c r="Z7" s="48">
        <v>0.51585000000000003</v>
      </c>
      <c r="AA7" s="48">
        <v>0.50585999999999998</v>
      </c>
      <c r="AB7" s="48">
        <v>0.49833</v>
      </c>
      <c r="AC7" s="48">
        <v>0.49911</v>
      </c>
      <c r="AD7" s="48">
        <v>0.48851</v>
      </c>
      <c r="AE7" s="48">
        <v>0.49553000000000003</v>
      </c>
      <c r="AF7" s="48">
        <v>0.46550999999999998</v>
      </c>
      <c r="AG7" s="48">
        <v>0.44364999999999999</v>
      </c>
      <c r="AH7" s="48">
        <v>0.42152000000000001</v>
      </c>
      <c r="AI7" s="48">
        <v>0.40215000000000001</v>
      </c>
      <c r="AJ7" s="49">
        <v>0.34308</v>
      </c>
      <c r="AK7" s="49">
        <v>0.33778000000000002</v>
      </c>
      <c r="AL7" s="49">
        <v>0.31642999999999999</v>
      </c>
      <c r="AM7" s="49">
        <v>0.29352</v>
      </c>
      <c r="AN7" s="49">
        <v>0.26341999999999999</v>
      </c>
      <c r="AO7" s="49">
        <v>0.24726999999999999</v>
      </c>
      <c r="AP7" s="49">
        <v>0.23088</v>
      </c>
      <c r="AQ7" s="49">
        <v>0.21279000000000001</v>
      </c>
      <c r="AR7" s="49">
        <v>0.20371</v>
      </c>
      <c r="AS7" s="49">
        <v>0.20129</v>
      </c>
      <c r="AT7" s="49">
        <v>0.19214999999999999</v>
      </c>
      <c r="AU7" s="49">
        <v>0.18904000000000001</v>
      </c>
      <c r="AV7" s="49">
        <v>0.18551999999999999</v>
      </c>
      <c r="AW7" s="49">
        <v>0.18214</v>
      </c>
      <c r="AX7" s="49">
        <v>0.17821999999999999</v>
      </c>
      <c r="AY7" s="49">
        <v>0.17443</v>
      </c>
      <c r="AZ7" s="49">
        <v>0.17072000000000001</v>
      </c>
      <c r="BA7" s="49">
        <v>0.16789999999999999</v>
      </c>
      <c r="BB7" s="49"/>
    </row>
    <row r="8" spans="1:54" x14ac:dyDescent="0.25">
      <c r="A8" s="33"/>
      <c r="B8" s="33" t="s">
        <v>149</v>
      </c>
      <c r="C8" s="48">
        <v>0.12706999999999999</v>
      </c>
      <c r="D8" s="48">
        <v>0.12567</v>
      </c>
      <c r="E8" s="48">
        <v>0.12137000000000001</v>
      </c>
      <c r="F8" s="48">
        <v>0.12245</v>
      </c>
      <c r="G8" s="48">
        <v>0.11998</v>
      </c>
      <c r="H8" s="48">
        <v>0.12046</v>
      </c>
      <c r="I8" s="48">
        <v>0.12282999999999999</v>
      </c>
      <c r="J8" s="48">
        <v>0.13242000000000001</v>
      </c>
      <c r="K8" s="48">
        <v>0.14702000000000001</v>
      </c>
      <c r="L8" s="48">
        <v>0.14196</v>
      </c>
      <c r="M8" s="48">
        <v>0.11693000000000001</v>
      </c>
      <c r="N8" s="48">
        <v>0.10704</v>
      </c>
      <c r="O8" s="48">
        <v>0.1</v>
      </c>
      <c r="P8" s="48">
        <v>9.1619999999999993E-2</v>
      </c>
      <c r="Q8" s="48">
        <v>8.4849999999999995E-2</v>
      </c>
      <c r="R8" s="48">
        <v>8.9819999999999997E-2</v>
      </c>
      <c r="S8" s="48">
        <v>9.0389999999999998E-2</v>
      </c>
      <c r="T8" s="48">
        <v>8.8580000000000006E-2</v>
      </c>
      <c r="U8" s="48">
        <v>8.3119999999999999E-2</v>
      </c>
      <c r="V8" s="48">
        <v>7.7340000000000006E-2</v>
      </c>
      <c r="W8" s="48">
        <v>7.8589999999999993E-2</v>
      </c>
      <c r="X8" s="48">
        <v>6.9459999999999994E-2</v>
      </c>
      <c r="Y8" s="48">
        <v>7.2260000000000005E-2</v>
      </c>
      <c r="Z8" s="48">
        <v>7.5609999999999997E-2</v>
      </c>
      <c r="AA8" s="48">
        <v>7.639E-2</v>
      </c>
      <c r="AB8" s="48">
        <v>8.022E-2</v>
      </c>
      <c r="AC8" s="48">
        <v>8.9459999999999998E-2</v>
      </c>
      <c r="AD8" s="48">
        <v>9.6689999999999998E-2</v>
      </c>
      <c r="AE8" s="48">
        <v>9.9830000000000002E-2</v>
      </c>
      <c r="AF8" s="48">
        <v>0.10308</v>
      </c>
      <c r="AG8" s="48">
        <v>0.11076</v>
      </c>
      <c r="AH8" s="48">
        <v>0.11990000000000001</v>
      </c>
      <c r="AI8" s="48">
        <v>0.12128</v>
      </c>
      <c r="AJ8" s="49">
        <v>0.10407</v>
      </c>
      <c r="AK8" s="49">
        <v>0.10252</v>
      </c>
      <c r="AL8" s="49">
        <v>9.8540000000000003E-2</v>
      </c>
      <c r="AM8" s="49">
        <v>9.4909999999999994E-2</v>
      </c>
      <c r="AN8" s="49">
        <v>9.1170000000000001E-2</v>
      </c>
      <c r="AO8" s="49">
        <v>8.7720000000000006E-2</v>
      </c>
      <c r="AP8" s="49">
        <v>8.4620000000000001E-2</v>
      </c>
      <c r="AQ8" s="49">
        <v>8.1879999999999994E-2</v>
      </c>
      <c r="AR8" s="49">
        <v>8.1720000000000001E-2</v>
      </c>
      <c r="AS8" s="49">
        <v>8.1640000000000004E-2</v>
      </c>
      <c r="AT8" s="49">
        <v>8.1540000000000001E-2</v>
      </c>
      <c r="AU8" s="49">
        <v>8.1350000000000006E-2</v>
      </c>
      <c r="AV8" s="49">
        <v>8.1070000000000003E-2</v>
      </c>
      <c r="AW8" s="49">
        <v>8.072E-2</v>
      </c>
      <c r="AX8" s="49">
        <v>8.0320000000000003E-2</v>
      </c>
      <c r="AY8" s="49">
        <v>7.9909999999999995E-2</v>
      </c>
      <c r="AZ8" s="49">
        <v>7.9549999999999996E-2</v>
      </c>
      <c r="BA8" s="49">
        <v>7.9189999999999997E-2</v>
      </c>
      <c r="BB8" s="49"/>
    </row>
    <row r="9" spans="1:54" x14ac:dyDescent="0.25">
      <c r="A9" s="33" t="s">
        <v>288</v>
      </c>
      <c r="B9" s="33" t="s">
        <v>42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0</v>
      </c>
      <c r="AH9" s="48">
        <v>0</v>
      </c>
      <c r="AI9" s="48">
        <v>0</v>
      </c>
      <c r="AJ9" s="49">
        <v>6.6229999999999997E-2</v>
      </c>
      <c r="AK9" s="49">
        <v>6.7320000000000005E-2</v>
      </c>
      <c r="AL9" s="49">
        <v>6.9690000000000002E-2</v>
      </c>
      <c r="AM9" s="49">
        <v>7.3459999999999998E-2</v>
      </c>
      <c r="AN9" s="49">
        <v>7.7640000000000001E-2</v>
      </c>
      <c r="AO9" s="49">
        <v>8.097E-2</v>
      </c>
      <c r="AP9" s="49">
        <v>8.2949999999999996E-2</v>
      </c>
      <c r="AQ9" s="49">
        <v>8.3610000000000004E-2</v>
      </c>
      <c r="AR9" s="49">
        <v>8.3049999999999999E-2</v>
      </c>
      <c r="AS9" s="49">
        <v>8.2030000000000006E-2</v>
      </c>
      <c r="AT9" s="49">
        <v>8.1089999999999995E-2</v>
      </c>
      <c r="AU9" s="49">
        <v>8.0589999999999995E-2</v>
      </c>
      <c r="AV9" s="49">
        <v>8.0619999999999997E-2</v>
      </c>
      <c r="AW9" s="49">
        <v>7.9820000000000002E-2</v>
      </c>
      <c r="AX9" s="49">
        <v>7.9259999999999997E-2</v>
      </c>
      <c r="AY9" s="49">
        <v>7.8750000000000001E-2</v>
      </c>
      <c r="AZ9" s="49">
        <v>7.8149999999999997E-2</v>
      </c>
      <c r="BA9" s="49">
        <v>7.7369999999999994E-2</v>
      </c>
    </row>
    <row r="10" spans="1:54" x14ac:dyDescent="0.25">
      <c r="A10" s="33"/>
      <c r="B10" s="33" t="s">
        <v>149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  <c r="AG10" s="48">
        <v>0</v>
      </c>
      <c r="AH10" s="48">
        <v>0</v>
      </c>
      <c r="AI10" s="48">
        <v>0</v>
      </c>
      <c r="AJ10" s="49">
        <v>1.358E-2</v>
      </c>
      <c r="AK10" s="49">
        <v>1.345E-2</v>
      </c>
      <c r="AL10" s="49">
        <v>1.3559999999999999E-2</v>
      </c>
      <c r="AM10" s="49">
        <v>1.3899999999999999E-2</v>
      </c>
      <c r="AN10" s="49">
        <v>1.4290000000000001E-2</v>
      </c>
      <c r="AO10" s="49">
        <v>1.447E-2</v>
      </c>
      <c r="AP10" s="49">
        <v>1.439E-2</v>
      </c>
      <c r="AQ10" s="49">
        <v>1.4069999999999999E-2</v>
      </c>
      <c r="AR10" s="49">
        <v>1.3979999999999999E-2</v>
      </c>
      <c r="AS10" s="49">
        <v>1.3809999999999999E-2</v>
      </c>
      <c r="AT10" s="49">
        <v>1.3650000000000001E-2</v>
      </c>
      <c r="AU10" s="49">
        <v>1.357E-2</v>
      </c>
      <c r="AV10" s="49">
        <v>1.357E-2</v>
      </c>
      <c r="AW10" s="49">
        <v>1.3650000000000001E-2</v>
      </c>
      <c r="AX10" s="49">
        <v>1.379E-2</v>
      </c>
      <c r="AY10" s="49">
        <v>1.3939999999999999E-2</v>
      </c>
      <c r="AZ10" s="49">
        <v>1.409E-2</v>
      </c>
      <c r="BA10" s="49">
        <v>1.422E-2</v>
      </c>
    </row>
    <row r="11" spans="1:54" x14ac:dyDescent="0.25">
      <c r="A11" s="33" t="s">
        <v>36</v>
      </c>
      <c r="B11" s="33" t="s">
        <v>42</v>
      </c>
      <c r="C11" s="48">
        <v>0.13188</v>
      </c>
      <c r="D11" s="48">
        <v>0.12781999999999999</v>
      </c>
      <c r="E11" s="48">
        <v>0.12634999999999999</v>
      </c>
      <c r="F11" s="48">
        <v>0.11871</v>
      </c>
      <c r="G11" s="48">
        <v>0.10778</v>
      </c>
      <c r="H11" s="48">
        <v>0.10385</v>
      </c>
      <c r="I11" s="48">
        <v>9.8019999999999996E-2</v>
      </c>
      <c r="J11" s="48">
        <v>9.2200000000000004E-2</v>
      </c>
      <c r="K11" s="48">
        <v>8.7069999999999995E-2</v>
      </c>
      <c r="L11" s="48">
        <v>8.3570000000000005E-2</v>
      </c>
      <c r="M11" s="48">
        <v>7.9920000000000005E-2</v>
      </c>
      <c r="N11" s="48">
        <v>8.2269999999999996E-2</v>
      </c>
      <c r="O11" s="48">
        <v>7.8880000000000006E-2</v>
      </c>
      <c r="P11" s="48">
        <v>7.8070000000000001E-2</v>
      </c>
      <c r="Q11" s="48">
        <v>7.6920000000000002E-2</v>
      </c>
      <c r="R11" s="48">
        <v>8.0949999999999994E-2</v>
      </c>
      <c r="S11" s="48">
        <v>9.2109999999999997E-2</v>
      </c>
      <c r="T11" s="48">
        <v>0.10783</v>
      </c>
      <c r="U11" s="48">
        <v>0.11047999999999999</v>
      </c>
      <c r="V11" s="48">
        <v>0.10764</v>
      </c>
      <c r="W11" s="48">
        <v>0.1061</v>
      </c>
      <c r="X11" s="48">
        <v>0.11169</v>
      </c>
      <c r="Y11" s="48">
        <v>0.11623</v>
      </c>
      <c r="Z11" s="48">
        <v>0.12245</v>
      </c>
      <c r="AA11" s="48">
        <v>0.12057</v>
      </c>
      <c r="AB11" s="48">
        <v>0.12146</v>
      </c>
      <c r="AC11" s="48">
        <v>0.12051000000000001</v>
      </c>
      <c r="AD11" s="48">
        <v>0.12143</v>
      </c>
      <c r="AE11" s="48">
        <v>0.12146</v>
      </c>
      <c r="AF11" s="48">
        <v>0.12044000000000001</v>
      </c>
      <c r="AG11" s="48">
        <v>0.12156</v>
      </c>
      <c r="AH11" s="48">
        <v>0.11984</v>
      </c>
      <c r="AI11" s="48">
        <v>0.11781999999999999</v>
      </c>
      <c r="AJ11" s="49">
        <v>8.2849999999999993E-2</v>
      </c>
      <c r="AK11" s="49">
        <v>7.4160000000000004E-2</v>
      </c>
      <c r="AL11" s="49">
        <v>6.472E-2</v>
      </c>
      <c r="AM11" s="49">
        <v>6.3189999999999996E-2</v>
      </c>
      <c r="AN11" s="49">
        <v>6.0170000000000001E-2</v>
      </c>
      <c r="AO11" s="49">
        <v>5.9459999999999999E-2</v>
      </c>
      <c r="AP11" s="49">
        <v>5.8169999999999999E-2</v>
      </c>
      <c r="AQ11" s="49">
        <v>5.5939999999999997E-2</v>
      </c>
      <c r="AR11" s="49">
        <v>5.3839999999999999E-2</v>
      </c>
      <c r="AS11" s="49">
        <v>5.3069999999999999E-2</v>
      </c>
      <c r="AT11" s="49">
        <v>5.0889999999999998E-2</v>
      </c>
      <c r="AU11" s="49">
        <v>5.0119999999999998E-2</v>
      </c>
      <c r="AV11" s="49">
        <v>4.9360000000000001E-2</v>
      </c>
      <c r="AW11" s="49">
        <v>4.8739999999999999E-2</v>
      </c>
      <c r="AX11" s="49">
        <v>4.8050000000000002E-2</v>
      </c>
      <c r="AY11" s="49">
        <v>4.7410000000000001E-2</v>
      </c>
      <c r="AZ11" s="49">
        <v>4.6699999999999998E-2</v>
      </c>
      <c r="BA11" s="49">
        <v>4.6179999999999999E-2</v>
      </c>
    </row>
    <row r="12" spans="1:54" x14ac:dyDescent="0.25">
      <c r="A12" s="33"/>
      <c r="B12" s="33" t="s">
        <v>149</v>
      </c>
      <c r="C12" s="48">
        <v>0.26921</v>
      </c>
      <c r="D12" s="48">
        <v>0.28104000000000001</v>
      </c>
      <c r="E12" s="48">
        <v>0.29372999999999999</v>
      </c>
      <c r="F12" s="48">
        <v>0.29260999999999998</v>
      </c>
      <c r="G12" s="48">
        <v>0.28453000000000001</v>
      </c>
      <c r="H12" s="48">
        <v>0.28891</v>
      </c>
      <c r="I12" s="48">
        <v>0.29265999999999998</v>
      </c>
      <c r="J12" s="48">
        <v>0.28555000000000003</v>
      </c>
      <c r="K12" s="48">
        <v>0.27535999999999999</v>
      </c>
      <c r="L12" s="48">
        <v>0.26424999999999998</v>
      </c>
      <c r="M12" s="48">
        <v>0.26247999999999999</v>
      </c>
      <c r="N12" s="48">
        <v>0.27122000000000002</v>
      </c>
      <c r="O12" s="48">
        <v>0.26901000000000003</v>
      </c>
      <c r="P12" s="48">
        <v>0.26086999999999999</v>
      </c>
      <c r="Q12" s="48">
        <v>0.27677000000000002</v>
      </c>
      <c r="R12" s="48">
        <v>0.26345000000000002</v>
      </c>
      <c r="S12" s="48">
        <v>0.26068000000000002</v>
      </c>
      <c r="T12" s="48">
        <v>0.2757</v>
      </c>
      <c r="U12" s="48">
        <v>0.28044999999999998</v>
      </c>
      <c r="V12" s="48">
        <v>0.27181</v>
      </c>
      <c r="W12" s="48">
        <v>0.27453</v>
      </c>
      <c r="X12" s="48">
        <v>0.27979999999999999</v>
      </c>
      <c r="Y12" s="48">
        <v>0.27134999999999998</v>
      </c>
      <c r="Z12" s="48">
        <v>0.27614</v>
      </c>
      <c r="AA12" s="48">
        <v>0.27545999999999998</v>
      </c>
      <c r="AB12" s="48">
        <v>0.27234000000000003</v>
      </c>
      <c r="AC12" s="48">
        <v>0.27649000000000001</v>
      </c>
      <c r="AD12" s="48">
        <v>0.27066000000000001</v>
      </c>
      <c r="AE12" s="48">
        <v>0.27084000000000003</v>
      </c>
      <c r="AF12" s="48">
        <v>0.26384999999999997</v>
      </c>
      <c r="AG12" s="48">
        <v>0.26528000000000002</v>
      </c>
      <c r="AH12" s="48">
        <v>0.26443</v>
      </c>
      <c r="AI12" s="48">
        <v>0.25028</v>
      </c>
      <c r="AJ12" s="49">
        <v>0.25734000000000001</v>
      </c>
      <c r="AK12" s="49">
        <v>0.26530999999999999</v>
      </c>
      <c r="AL12" s="49">
        <v>0.27328999999999998</v>
      </c>
      <c r="AM12" s="49">
        <v>0.26335999999999998</v>
      </c>
      <c r="AN12" s="49">
        <v>0.25352000000000002</v>
      </c>
      <c r="AO12" s="49">
        <v>0.24385000000000001</v>
      </c>
      <c r="AP12" s="49">
        <v>0.23433000000000001</v>
      </c>
      <c r="AQ12" s="49">
        <v>0.22495000000000001</v>
      </c>
      <c r="AR12" s="49">
        <v>0.22312000000000001</v>
      </c>
      <c r="AS12" s="49">
        <v>0.22128999999999999</v>
      </c>
      <c r="AT12" s="49">
        <v>0.21940000000000001</v>
      </c>
      <c r="AU12" s="49">
        <v>0.21751999999999999</v>
      </c>
      <c r="AV12" s="49">
        <v>0.21565000000000001</v>
      </c>
      <c r="AW12" s="49">
        <v>0.21378</v>
      </c>
      <c r="AX12" s="49">
        <v>0.21193000000000001</v>
      </c>
      <c r="AY12" s="49">
        <v>0.21007999999999999</v>
      </c>
      <c r="AZ12" s="49">
        <v>0.20824999999999999</v>
      </c>
      <c r="BA12" s="49">
        <v>0.20641000000000001</v>
      </c>
    </row>
    <row r="13" spans="1:54" x14ac:dyDescent="0.25">
      <c r="A13" s="33" t="s">
        <v>251</v>
      </c>
      <c r="B13" s="33" t="s">
        <v>149</v>
      </c>
      <c r="C13" s="47">
        <v>6.5700000000000003E-3</v>
      </c>
      <c r="D13" s="47">
        <v>7.6099999999999996E-3</v>
      </c>
      <c r="E13" s="47">
        <v>7.3200000000000001E-3</v>
      </c>
      <c r="F13" s="47">
        <v>6.3E-3</v>
      </c>
      <c r="G13" s="47">
        <v>5.7099999999999998E-3</v>
      </c>
      <c r="H13" s="47">
        <v>5.7600000000000004E-3</v>
      </c>
      <c r="I13" s="47">
        <v>6.7200000000000003E-3</v>
      </c>
      <c r="J13" s="47">
        <v>6.8500000000000002E-3</v>
      </c>
      <c r="K13" s="47">
        <v>7.2100000000000003E-3</v>
      </c>
      <c r="L13" s="47">
        <v>7.5500000000000003E-3</v>
      </c>
      <c r="M13" s="47">
        <v>7.9699999999999997E-3</v>
      </c>
      <c r="N13" s="47">
        <v>8.4700000000000001E-3</v>
      </c>
      <c r="O13" s="47">
        <v>8.3899999999999999E-3</v>
      </c>
      <c r="P13" s="47">
        <v>8.6400000000000001E-3</v>
      </c>
      <c r="Q13" s="47">
        <v>8.8699999999999994E-3</v>
      </c>
      <c r="R13" s="47">
        <v>9.0200000000000002E-3</v>
      </c>
      <c r="S13" s="47">
        <v>9.1199999999999996E-3</v>
      </c>
      <c r="T13" s="47">
        <v>8.8400000000000006E-3</v>
      </c>
      <c r="U13" s="47">
        <v>8.3899999999999999E-3</v>
      </c>
      <c r="V13" s="47">
        <v>8.2500000000000004E-3</v>
      </c>
      <c r="W13" s="47">
        <v>7.9299999999999995E-3</v>
      </c>
      <c r="X13" s="47">
        <v>6.6800000000000002E-3</v>
      </c>
      <c r="Y13" s="47">
        <v>6.45E-3</v>
      </c>
      <c r="Z13" s="47">
        <v>6.3099999999999996E-3</v>
      </c>
      <c r="AA13" s="47">
        <v>6.28E-3</v>
      </c>
      <c r="AB13" s="47">
        <v>6.0099999999999997E-3</v>
      </c>
      <c r="AC13" s="47">
        <v>5.9199999999999999E-3</v>
      </c>
      <c r="AD13" s="47">
        <v>5.8399999999999997E-3</v>
      </c>
      <c r="AE13" s="47">
        <v>5.8500000000000002E-3</v>
      </c>
      <c r="AF13" s="47">
        <v>6.2700000000000004E-3</v>
      </c>
      <c r="AG13" s="47">
        <v>5.7200000000000003E-3</v>
      </c>
      <c r="AH13" s="47">
        <v>5.5999999999999999E-3</v>
      </c>
      <c r="AI13" s="47">
        <v>5.4299999999999999E-3</v>
      </c>
      <c r="AJ13" s="56">
        <v>5.4299999999999999E-3</v>
      </c>
      <c r="AK13" s="56">
        <v>5.4299999999999999E-3</v>
      </c>
      <c r="AL13" s="56">
        <v>5.4299999999999999E-3</v>
      </c>
      <c r="AM13" s="56">
        <v>5.4299999999999999E-3</v>
      </c>
      <c r="AN13" s="56">
        <v>5.4299999999999999E-3</v>
      </c>
      <c r="AO13" s="56">
        <v>5.4299999999999999E-3</v>
      </c>
      <c r="AP13" s="56">
        <v>5.4299999999999999E-3</v>
      </c>
      <c r="AQ13" s="56">
        <v>5.4299999999999999E-3</v>
      </c>
      <c r="AR13" s="56">
        <v>5.4299999999999999E-3</v>
      </c>
      <c r="AS13" s="56">
        <v>5.4299999999999999E-3</v>
      </c>
      <c r="AT13" s="56">
        <v>5.4299999999999999E-3</v>
      </c>
      <c r="AU13" s="56">
        <v>5.4299999999999999E-3</v>
      </c>
      <c r="AV13" s="56">
        <v>5.4299999999999999E-3</v>
      </c>
      <c r="AW13" s="56">
        <v>5.4299999999999999E-3</v>
      </c>
      <c r="AX13" s="56">
        <v>5.4299999999999999E-3</v>
      </c>
      <c r="AY13" s="56">
        <v>5.4299999999999999E-3</v>
      </c>
      <c r="AZ13" s="56">
        <v>5.4299999999999999E-3</v>
      </c>
      <c r="BA13" s="56">
        <v>5.4299999999999999E-3</v>
      </c>
    </row>
    <row r="14" spans="1:54" x14ac:dyDescent="0.25">
      <c r="A14" s="33" t="s">
        <v>2</v>
      </c>
      <c r="B14" s="33" t="s">
        <v>42</v>
      </c>
      <c r="C14" s="48">
        <v>0.17146</v>
      </c>
      <c r="D14" s="48">
        <v>0.17233999999999999</v>
      </c>
      <c r="E14" s="48">
        <v>0.18113000000000001</v>
      </c>
      <c r="F14" s="48">
        <v>0.18325</v>
      </c>
      <c r="G14" s="48">
        <v>0.1699</v>
      </c>
      <c r="H14" s="48">
        <v>0.16821</v>
      </c>
      <c r="I14" s="48">
        <v>0.16764000000000001</v>
      </c>
      <c r="J14" s="48">
        <v>0.17743</v>
      </c>
      <c r="K14" s="48">
        <v>0.18146000000000001</v>
      </c>
      <c r="L14" s="48">
        <v>0.17541999999999999</v>
      </c>
      <c r="M14" s="48">
        <v>0.17704</v>
      </c>
      <c r="N14" s="48">
        <v>0.18633</v>
      </c>
      <c r="O14" s="48">
        <v>0.18690000000000001</v>
      </c>
      <c r="P14" s="48">
        <v>0.18884000000000001</v>
      </c>
      <c r="Q14" s="48">
        <v>0.18973000000000001</v>
      </c>
      <c r="R14" s="48">
        <v>0.19309999999999999</v>
      </c>
      <c r="S14" s="48">
        <v>0.19444</v>
      </c>
      <c r="T14" s="48">
        <v>0.21079000000000001</v>
      </c>
      <c r="U14" s="48">
        <v>0.19117999999999999</v>
      </c>
      <c r="V14" s="48">
        <v>0.19917000000000001</v>
      </c>
      <c r="W14" s="48">
        <v>0.20013</v>
      </c>
      <c r="X14" s="48">
        <v>0.19167000000000001</v>
      </c>
      <c r="Y14" s="48">
        <v>0.18534999999999999</v>
      </c>
      <c r="Z14" s="48">
        <v>0.17629</v>
      </c>
      <c r="AA14" s="48">
        <v>0.18423</v>
      </c>
      <c r="AB14" s="48">
        <v>0.18065000000000001</v>
      </c>
      <c r="AC14" s="48">
        <v>0.17251</v>
      </c>
      <c r="AD14" s="48">
        <v>0.17638000000000001</v>
      </c>
      <c r="AE14" s="48">
        <v>0.17860000000000001</v>
      </c>
      <c r="AF14" s="48">
        <v>0.17471999999999999</v>
      </c>
      <c r="AG14" s="48">
        <v>0.18139</v>
      </c>
      <c r="AH14" s="48">
        <v>0.17688999999999999</v>
      </c>
      <c r="AI14" s="48">
        <v>0.16320999999999999</v>
      </c>
      <c r="AJ14" s="49">
        <v>0.13239999999999999</v>
      </c>
      <c r="AK14" s="49">
        <v>0.13317999999999999</v>
      </c>
      <c r="AL14" s="49">
        <v>0.13100000000000001</v>
      </c>
      <c r="AM14" s="49">
        <v>0.12706999999999999</v>
      </c>
      <c r="AN14" s="49">
        <v>0.12273000000000001</v>
      </c>
      <c r="AO14" s="49">
        <v>0.11964</v>
      </c>
      <c r="AP14" s="49">
        <v>0.11622</v>
      </c>
      <c r="AQ14" s="49">
        <v>0.11258</v>
      </c>
      <c r="AR14" s="49">
        <v>0.10882</v>
      </c>
      <c r="AS14" s="49">
        <v>0.1057</v>
      </c>
      <c r="AT14" s="49">
        <v>0.10198</v>
      </c>
      <c r="AU14" s="49">
        <v>9.8849999999999993E-2</v>
      </c>
      <c r="AV14" s="49">
        <v>9.5759999999999998E-2</v>
      </c>
      <c r="AW14" s="49">
        <v>9.2719999999999997E-2</v>
      </c>
      <c r="AX14" s="49">
        <v>8.967E-2</v>
      </c>
      <c r="AY14" s="49">
        <v>8.6730000000000002E-2</v>
      </c>
      <c r="AZ14" s="49">
        <v>8.3760000000000001E-2</v>
      </c>
      <c r="BA14" s="49">
        <v>8.0890000000000004E-2</v>
      </c>
    </row>
    <row r="15" spans="1:54" x14ac:dyDescent="0.25">
      <c r="A15" s="33"/>
      <c r="B15" s="33" t="s">
        <v>149</v>
      </c>
      <c r="C15" s="48">
        <v>0.15589</v>
      </c>
      <c r="D15" s="48">
        <v>0.16907</v>
      </c>
      <c r="E15" s="48">
        <v>0.19305</v>
      </c>
      <c r="F15" s="48">
        <v>0.21307000000000001</v>
      </c>
      <c r="G15" s="48">
        <v>0.21199999999999999</v>
      </c>
      <c r="H15" s="48">
        <v>0.24109</v>
      </c>
      <c r="I15" s="48">
        <v>0.26787</v>
      </c>
      <c r="J15" s="48">
        <v>0.31502999999999998</v>
      </c>
      <c r="K15" s="48">
        <v>0.35477999999999998</v>
      </c>
      <c r="L15" s="48">
        <v>0.38996999999999998</v>
      </c>
      <c r="M15" s="48">
        <v>0.41016999999999998</v>
      </c>
      <c r="N15" s="48">
        <v>0.43143999999999999</v>
      </c>
      <c r="O15" s="48">
        <v>0.42742999999999998</v>
      </c>
      <c r="P15" s="48">
        <v>0.44374999999999998</v>
      </c>
      <c r="Q15" s="48">
        <v>0.4461</v>
      </c>
      <c r="R15" s="48">
        <v>0.33510000000000001</v>
      </c>
      <c r="S15" s="48">
        <v>0.22586000000000001</v>
      </c>
      <c r="T15" s="48">
        <v>0.12790000000000001</v>
      </c>
      <c r="U15" s="48">
        <v>0.10124</v>
      </c>
      <c r="V15" s="48">
        <v>9.4039999999999999E-2</v>
      </c>
      <c r="W15" s="48">
        <v>6.4100000000000004E-2</v>
      </c>
      <c r="X15" s="48">
        <v>5.0819999999999997E-2</v>
      </c>
      <c r="Y15" s="48">
        <v>4.666E-2</v>
      </c>
      <c r="Z15" s="48">
        <v>4.9970000000000001E-2</v>
      </c>
      <c r="AA15" s="48">
        <v>4.5699999999999998E-2</v>
      </c>
      <c r="AB15" s="48">
        <v>4.4290000000000003E-2</v>
      </c>
      <c r="AC15" s="48">
        <v>4.2070000000000003E-2</v>
      </c>
      <c r="AD15" s="48">
        <v>4.1250000000000002E-2</v>
      </c>
      <c r="AE15" s="48">
        <v>5.4739999999999997E-2</v>
      </c>
      <c r="AF15" s="48">
        <v>4.3400000000000001E-2</v>
      </c>
      <c r="AG15" s="48">
        <v>3.4549999999999997E-2</v>
      </c>
      <c r="AH15" s="48">
        <v>3.5430000000000003E-2</v>
      </c>
      <c r="AI15" s="48">
        <v>3.2480000000000002E-2</v>
      </c>
      <c r="AJ15" s="49">
        <v>2.9229999999999999E-2</v>
      </c>
      <c r="AK15" s="49">
        <v>2.86E-2</v>
      </c>
      <c r="AL15" s="49">
        <v>2.7470000000000001E-2</v>
      </c>
      <c r="AM15" s="49">
        <v>2.6089999999999999E-2</v>
      </c>
      <c r="AN15" s="49">
        <v>2.4740000000000002E-2</v>
      </c>
      <c r="AO15" s="49">
        <v>2.3380000000000001E-2</v>
      </c>
      <c r="AP15" s="49">
        <v>2.2009999999999998E-2</v>
      </c>
      <c r="AQ15" s="49">
        <v>2.068E-2</v>
      </c>
      <c r="AR15" s="49">
        <v>2.043E-2</v>
      </c>
      <c r="AS15" s="49">
        <v>2.017E-2</v>
      </c>
      <c r="AT15" s="49">
        <v>1.9900000000000001E-2</v>
      </c>
      <c r="AU15" s="49">
        <v>1.9619999999999999E-2</v>
      </c>
      <c r="AV15" s="49">
        <v>1.934E-2</v>
      </c>
      <c r="AW15" s="49">
        <v>1.9050000000000001E-2</v>
      </c>
      <c r="AX15" s="49">
        <v>1.8769999999999998E-2</v>
      </c>
      <c r="AY15" s="49">
        <v>1.8489999999999999E-2</v>
      </c>
      <c r="AZ15" s="49">
        <v>1.8200000000000001E-2</v>
      </c>
      <c r="BA15" s="49">
        <v>1.7899999999999999E-2</v>
      </c>
    </row>
    <row r="16" spans="1:54" x14ac:dyDescent="0.25">
      <c r="A16" s="33" t="s">
        <v>3</v>
      </c>
      <c r="B16" s="33" t="s">
        <v>42</v>
      </c>
      <c r="C16" s="48">
        <v>8.0619999999999997E-2</v>
      </c>
      <c r="D16" s="48">
        <v>8.5199999999999998E-2</v>
      </c>
      <c r="E16" s="48">
        <v>9.1719999999999996E-2</v>
      </c>
      <c r="F16" s="48">
        <v>9.9400000000000002E-2</v>
      </c>
      <c r="G16" s="48">
        <v>9.7860000000000003E-2</v>
      </c>
      <c r="H16" s="48">
        <v>9.5519999999999994E-2</v>
      </c>
      <c r="I16" s="48">
        <v>9.6680000000000002E-2</v>
      </c>
      <c r="J16" s="48">
        <v>9.8820000000000005E-2</v>
      </c>
      <c r="K16" s="48">
        <v>0.10646</v>
      </c>
      <c r="L16" s="48">
        <v>0.10477</v>
      </c>
      <c r="M16" s="48">
        <v>0.10328</v>
      </c>
      <c r="N16" s="48">
        <v>0.10799</v>
      </c>
      <c r="O16" s="48">
        <v>0.11444</v>
      </c>
      <c r="P16" s="48">
        <v>0.10252</v>
      </c>
      <c r="Q16" s="48">
        <v>0.11584999999999999</v>
      </c>
      <c r="R16" s="48">
        <v>0.12734000000000001</v>
      </c>
      <c r="S16" s="48">
        <v>9.8169999999999993E-2</v>
      </c>
      <c r="T16" s="48">
        <v>0.10499</v>
      </c>
      <c r="U16" s="48">
        <v>0.11057</v>
      </c>
      <c r="V16" s="48">
        <v>0.10477</v>
      </c>
      <c r="W16" s="48">
        <v>0.10464</v>
      </c>
      <c r="X16" s="48">
        <v>0.10788</v>
      </c>
      <c r="Y16" s="48">
        <v>0.11108</v>
      </c>
      <c r="Z16" s="48">
        <v>0.10703</v>
      </c>
      <c r="AA16" s="48">
        <v>0.10539</v>
      </c>
      <c r="AB16" s="48">
        <v>0.11129</v>
      </c>
      <c r="AC16" s="48">
        <v>0.11464000000000001</v>
      </c>
      <c r="AD16" s="48">
        <v>0.11436</v>
      </c>
      <c r="AE16" s="48">
        <v>0.11641</v>
      </c>
      <c r="AF16" s="48">
        <v>0.11201</v>
      </c>
      <c r="AG16" s="48">
        <v>0.10956</v>
      </c>
      <c r="AH16" s="48">
        <v>0.10077</v>
      </c>
      <c r="AI16" s="48">
        <v>9.3700000000000006E-2</v>
      </c>
      <c r="AJ16" s="49">
        <v>6.5890000000000004E-2</v>
      </c>
      <c r="AK16" s="49">
        <v>6.6170000000000007E-2</v>
      </c>
      <c r="AL16" s="49">
        <v>6.7430000000000004E-2</v>
      </c>
      <c r="AM16" s="49">
        <v>6.5490000000000007E-2</v>
      </c>
      <c r="AN16" s="49">
        <v>6.1199999999999997E-2</v>
      </c>
      <c r="AO16" s="49">
        <v>6.021E-2</v>
      </c>
      <c r="AP16" s="49">
        <v>5.7389999999999997E-2</v>
      </c>
      <c r="AQ16" s="49">
        <v>5.561E-2</v>
      </c>
      <c r="AR16" s="49">
        <v>5.3469999999999997E-2</v>
      </c>
      <c r="AS16" s="49">
        <v>5.2069999999999998E-2</v>
      </c>
      <c r="AT16" s="49">
        <v>4.9910000000000003E-2</v>
      </c>
      <c r="AU16" s="49">
        <v>4.845E-2</v>
      </c>
      <c r="AV16" s="49">
        <v>4.6969999999999998E-2</v>
      </c>
      <c r="AW16" s="49">
        <v>4.691E-2</v>
      </c>
      <c r="AX16" s="49">
        <v>4.5420000000000002E-2</v>
      </c>
      <c r="AY16" s="49">
        <v>4.5319999999999999E-2</v>
      </c>
      <c r="AZ16" s="49">
        <v>4.3799999999999999E-2</v>
      </c>
      <c r="BA16" s="49">
        <v>4.3709999999999999E-2</v>
      </c>
    </row>
    <row r="17" spans="1:53" x14ac:dyDescent="0.25">
      <c r="A17" s="33"/>
      <c r="B17" s="33" t="s">
        <v>149</v>
      </c>
      <c r="C17" s="48">
        <v>7.1760000000000004E-2</v>
      </c>
      <c r="D17" s="48">
        <v>7.4120000000000005E-2</v>
      </c>
      <c r="E17" s="48">
        <v>7.8460000000000002E-2</v>
      </c>
      <c r="F17" s="48">
        <v>9.0310000000000001E-2</v>
      </c>
      <c r="G17" s="48">
        <v>9.3380000000000005E-2</v>
      </c>
      <c r="H17" s="48">
        <v>9.7309999999999994E-2</v>
      </c>
      <c r="I17" s="48">
        <v>0.10279000000000001</v>
      </c>
      <c r="J17" s="48">
        <v>0.11137</v>
      </c>
      <c r="K17" s="48">
        <v>0.12501000000000001</v>
      </c>
      <c r="L17" s="48">
        <v>0.12917999999999999</v>
      </c>
      <c r="M17" s="48">
        <v>0.12734999999999999</v>
      </c>
      <c r="N17" s="48">
        <v>0.13316</v>
      </c>
      <c r="O17" s="48">
        <v>0.14038999999999999</v>
      </c>
      <c r="P17" s="48">
        <v>0.12662999999999999</v>
      </c>
      <c r="Q17" s="48">
        <v>0.14360999999999999</v>
      </c>
      <c r="R17" s="48">
        <v>8.9090000000000003E-2</v>
      </c>
      <c r="S17" s="48">
        <v>5.7279999999999998E-2</v>
      </c>
      <c r="T17" s="48">
        <v>5.0299999999999997E-2</v>
      </c>
      <c r="U17" s="48">
        <v>4.0620000000000003E-2</v>
      </c>
      <c r="V17" s="48">
        <v>2.8629999999999999E-2</v>
      </c>
      <c r="W17" s="48">
        <v>2.861E-2</v>
      </c>
      <c r="X17" s="48">
        <v>2.121E-2</v>
      </c>
      <c r="Y17" s="48">
        <v>2.01E-2</v>
      </c>
      <c r="Z17" s="48">
        <v>2.0979999999999999E-2</v>
      </c>
      <c r="AA17" s="48">
        <v>2.7029999999999998E-2</v>
      </c>
      <c r="AB17" s="48">
        <v>2.171E-2</v>
      </c>
      <c r="AC17" s="48">
        <v>1.89E-2</v>
      </c>
      <c r="AD17" s="48">
        <v>1.7129999999999999E-2</v>
      </c>
      <c r="AE17" s="48">
        <v>3.5139999999999998E-2</v>
      </c>
      <c r="AF17" s="48">
        <v>3.2210000000000003E-2</v>
      </c>
      <c r="AG17" s="48">
        <v>2.6179999999999998E-2</v>
      </c>
      <c r="AH17" s="48">
        <v>1.0580000000000001E-2</v>
      </c>
      <c r="AI17" s="48">
        <v>8.5699999999999995E-3</v>
      </c>
      <c r="AJ17" s="49">
        <v>8.8400000000000006E-3</v>
      </c>
      <c r="AK17" s="49">
        <v>9.8200000000000006E-3</v>
      </c>
      <c r="AL17" s="49">
        <v>1.1039999999999999E-2</v>
      </c>
      <c r="AM17" s="49">
        <v>1.193E-2</v>
      </c>
      <c r="AN17" s="49">
        <v>1.2540000000000001E-2</v>
      </c>
      <c r="AO17" s="49">
        <v>1.341E-2</v>
      </c>
      <c r="AP17" s="49">
        <v>1.3939999999999999E-2</v>
      </c>
      <c r="AQ17" s="49">
        <v>1.4760000000000001E-2</v>
      </c>
      <c r="AR17" s="49">
        <v>1.4420000000000001E-2</v>
      </c>
      <c r="AS17" s="49">
        <v>1.4080000000000001E-2</v>
      </c>
      <c r="AT17" s="49">
        <v>1.374E-2</v>
      </c>
      <c r="AU17" s="49">
        <v>1.338E-2</v>
      </c>
      <c r="AV17" s="49">
        <v>1.303E-2</v>
      </c>
      <c r="AW17" s="49">
        <v>1.2999999999999999E-2</v>
      </c>
      <c r="AX17" s="49">
        <v>1.264E-2</v>
      </c>
      <c r="AY17" s="49">
        <v>1.261E-2</v>
      </c>
      <c r="AZ17" s="49">
        <v>1.2239999999999999E-2</v>
      </c>
      <c r="BA17" s="49">
        <v>1.2200000000000001E-2</v>
      </c>
    </row>
    <row r="18" spans="1:53" x14ac:dyDescent="0.25">
      <c r="A18" s="33" t="s">
        <v>4</v>
      </c>
      <c r="B18" s="33" t="s">
        <v>42</v>
      </c>
      <c r="C18" s="48">
        <v>0.50105999999999995</v>
      </c>
      <c r="D18" s="48">
        <v>0.50205999999999995</v>
      </c>
      <c r="E18" s="48">
        <v>0.51304000000000005</v>
      </c>
      <c r="F18" s="48">
        <v>0.53137999999999996</v>
      </c>
      <c r="G18" s="48">
        <v>0.50292999999999999</v>
      </c>
      <c r="H18" s="48">
        <v>0.46139999999999998</v>
      </c>
      <c r="I18" s="48">
        <v>0.46060000000000001</v>
      </c>
      <c r="J18" s="48">
        <v>0.46984999999999999</v>
      </c>
      <c r="K18" s="48">
        <v>0.50277000000000005</v>
      </c>
      <c r="L18" s="48">
        <v>0.50078</v>
      </c>
      <c r="M18" s="48">
        <v>0.48754999999999998</v>
      </c>
      <c r="N18" s="48">
        <v>0.51319000000000004</v>
      </c>
      <c r="O18" s="48">
        <v>0.54688999999999999</v>
      </c>
      <c r="P18" s="48">
        <v>0.53122000000000003</v>
      </c>
      <c r="Q18" s="48">
        <v>0.55571000000000004</v>
      </c>
      <c r="R18" s="48">
        <v>0.51402000000000003</v>
      </c>
      <c r="S18" s="48">
        <v>0.4713</v>
      </c>
      <c r="T18" s="48">
        <v>0.48620000000000002</v>
      </c>
      <c r="U18" s="48">
        <v>0.45134000000000002</v>
      </c>
      <c r="V18" s="48">
        <v>0.4168</v>
      </c>
      <c r="W18" s="48">
        <v>0.41138000000000002</v>
      </c>
      <c r="X18" s="48">
        <v>0.42222999999999999</v>
      </c>
      <c r="Y18" s="48">
        <v>0.39587</v>
      </c>
      <c r="Z18" s="48">
        <v>0.39399000000000001</v>
      </c>
      <c r="AA18" s="48">
        <v>0.39728999999999998</v>
      </c>
      <c r="AB18" s="48">
        <v>0.39022000000000001</v>
      </c>
      <c r="AC18" s="48">
        <v>0.38693</v>
      </c>
      <c r="AD18" s="48">
        <v>0.38092999999999999</v>
      </c>
      <c r="AE18" s="48">
        <v>0.38521</v>
      </c>
      <c r="AF18" s="48">
        <v>0.34849000000000002</v>
      </c>
      <c r="AG18" s="48">
        <v>0.35860999999999998</v>
      </c>
      <c r="AH18" s="48">
        <v>0.3422</v>
      </c>
      <c r="AI18" s="48">
        <v>0.30456</v>
      </c>
      <c r="AJ18" s="49">
        <v>0.26662999999999998</v>
      </c>
      <c r="AK18" s="49">
        <v>0.27283000000000002</v>
      </c>
      <c r="AL18" s="49">
        <v>0.28187000000000001</v>
      </c>
      <c r="AM18" s="49">
        <v>0.27732000000000001</v>
      </c>
      <c r="AN18" s="49">
        <v>0.26972000000000002</v>
      </c>
      <c r="AO18" s="49">
        <v>0.2656</v>
      </c>
      <c r="AP18" s="49">
        <v>0.25955</v>
      </c>
      <c r="AQ18" s="49">
        <v>0.25208999999999998</v>
      </c>
      <c r="AR18" s="49">
        <v>0.24611</v>
      </c>
      <c r="AS18" s="49">
        <v>0.24073</v>
      </c>
      <c r="AT18" s="49">
        <v>0.23458000000000001</v>
      </c>
      <c r="AU18" s="49">
        <v>0.22917999999999999</v>
      </c>
      <c r="AV18" s="49">
        <v>0.22459000000000001</v>
      </c>
      <c r="AW18" s="49">
        <v>0.22012000000000001</v>
      </c>
      <c r="AX18" s="49">
        <v>0.21557999999999999</v>
      </c>
      <c r="AY18" s="49">
        <v>0.21018000000000001</v>
      </c>
      <c r="AZ18" s="49">
        <v>0.20552000000000001</v>
      </c>
      <c r="BA18" s="49">
        <v>0.20105000000000001</v>
      </c>
    </row>
    <row r="19" spans="1:53" x14ac:dyDescent="0.25">
      <c r="A19" s="33"/>
      <c r="B19" s="33" t="s">
        <v>149</v>
      </c>
      <c r="C19" s="48">
        <v>0.35782999999999998</v>
      </c>
      <c r="D19" s="48">
        <v>0.39371</v>
      </c>
      <c r="E19" s="48">
        <v>0.4456</v>
      </c>
      <c r="F19" s="48">
        <v>0.43620999999999999</v>
      </c>
      <c r="G19" s="48">
        <v>0.39595000000000002</v>
      </c>
      <c r="H19" s="48">
        <v>0.34204000000000001</v>
      </c>
      <c r="I19" s="48">
        <v>0.32312999999999997</v>
      </c>
      <c r="J19" s="48">
        <v>0.30674000000000001</v>
      </c>
      <c r="K19" s="48">
        <v>0.31259999999999999</v>
      </c>
      <c r="L19" s="48">
        <v>0.28627000000000002</v>
      </c>
      <c r="M19" s="48">
        <v>0.28006999999999999</v>
      </c>
      <c r="N19" s="48">
        <v>0.29243999999999998</v>
      </c>
      <c r="O19" s="48">
        <v>0.31142999999999998</v>
      </c>
      <c r="P19" s="48">
        <v>0.30436000000000002</v>
      </c>
      <c r="Q19" s="48">
        <v>0.31573000000000001</v>
      </c>
      <c r="R19" s="48">
        <v>0.32040999999999997</v>
      </c>
      <c r="S19" s="48">
        <v>0.32979000000000003</v>
      </c>
      <c r="T19" s="48">
        <v>0.36057</v>
      </c>
      <c r="U19" s="48">
        <v>0.26012000000000002</v>
      </c>
      <c r="V19" s="48">
        <v>0.17630999999999999</v>
      </c>
      <c r="W19" s="48">
        <v>0.17377000000000001</v>
      </c>
      <c r="X19" s="48">
        <v>0.14072999999999999</v>
      </c>
      <c r="Y19" s="48">
        <v>0.11264</v>
      </c>
      <c r="Z19" s="48">
        <v>0.11207</v>
      </c>
      <c r="AA19" s="48">
        <v>0.10391</v>
      </c>
      <c r="AB19" s="48">
        <v>8.3239999999999995E-2</v>
      </c>
      <c r="AC19" s="48">
        <v>7.1609999999999993E-2</v>
      </c>
      <c r="AD19" s="48">
        <v>6.8970000000000004E-2</v>
      </c>
      <c r="AE19" s="48">
        <v>7.3319999999999996E-2</v>
      </c>
      <c r="AF19" s="48">
        <v>6.8029999999999993E-2</v>
      </c>
      <c r="AG19" s="48">
        <v>6.1530000000000001E-2</v>
      </c>
      <c r="AH19" s="48">
        <v>6.8669999999999995E-2</v>
      </c>
      <c r="AI19" s="48">
        <v>6.2509999999999996E-2</v>
      </c>
      <c r="AJ19" s="49">
        <v>5.0939999999999999E-2</v>
      </c>
      <c r="AK19" s="49">
        <v>5.1270000000000003E-2</v>
      </c>
      <c r="AL19" s="49">
        <v>5.2229999999999999E-2</v>
      </c>
      <c r="AM19" s="49">
        <v>5.1499999999999997E-2</v>
      </c>
      <c r="AN19" s="49">
        <v>5.0459999999999998E-2</v>
      </c>
      <c r="AO19" s="49">
        <v>4.9500000000000002E-2</v>
      </c>
      <c r="AP19" s="49">
        <v>4.8300000000000003E-2</v>
      </c>
      <c r="AQ19" s="49">
        <v>4.7129999999999998E-2</v>
      </c>
      <c r="AR19" s="49">
        <v>4.675E-2</v>
      </c>
      <c r="AS19" s="49">
        <v>4.6379999999999998E-2</v>
      </c>
      <c r="AT19" s="49">
        <v>4.598E-2</v>
      </c>
      <c r="AU19" s="49">
        <v>4.5589999999999999E-2</v>
      </c>
      <c r="AV19" s="49">
        <v>4.5170000000000002E-2</v>
      </c>
      <c r="AW19" s="49">
        <v>4.4729999999999999E-2</v>
      </c>
      <c r="AX19" s="49">
        <v>4.437E-2</v>
      </c>
      <c r="AY19" s="49">
        <v>4.3839999999999997E-2</v>
      </c>
      <c r="AZ19" s="49">
        <v>4.3450000000000003E-2</v>
      </c>
      <c r="BA19" s="49">
        <v>4.2959999999999998E-2</v>
      </c>
    </row>
    <row r="20" spans="1:53" x14ac:dyDescent="0.25">
      <c r="A20" s="33" t="s">
        <v>125</v>
      </c>
      <c r="B20" s="33" t="s">
        <v>149</v>
      </c>
      <c r="C20" s="102">
        <v>5.2999999999999998E-4</v>
      </c>
      <c r="D20" s="102">
        <v>5.1999999999999995E-4</v>
      </c>
      <c r="E20" s="102">
        <v>5.1000000000000004E-4</v>
      </c>
      <c r="F20" s="102">
        <v>5.1000000000000004E-4</v>
      </c>
      <c r="G20" s="102">
        <v>5.0000000000000001E-4</v>
      </c>
      <c r="H20" s="102">
        <v>4.8999999999999998E-4</v>
      </c>
      <c r="I20" s="102">
        <v>4.8999999999999998E-4</v>
      </c>
      <c r="J20" s="102">
        <v>4.8000000000000001E-4</v>
      </c>
      <c r="K20" s="102">
        <v>5.5000000000000003E-4</v>
      </c>
      <c r="L20" s="102">
        <v>5.6999999999999998E-4</v>
      </c>
      <c r="M20" s="102">
        <v>5.9999999999999995E-4</v>
      </c>
      <c r="N20" s="102">
        <v>6.7000000000000002E-4</v>
      </c>
      <c r="O20" s="102">
        <v>6.4999999999999997E-4</v>
      </c>
      <c r="P20" s="102">
        <v>7.1000000000000002E-4</v>
      </c>
      <c r="Q20" s="102">
        <v>7.6000000000000004E-4</v>
      </c>
      <c r="R20" s="102">
        <v>7.7999999999999999E-4</v>
      </c>
      <c r="S20" s="102">
        <v>8.4000000000000003E-4</v>
      </c>
      <c r="T20" s="102">
        <v>8.8000000000000003E-4</v>
      </c>
      <c r="U20" s="102">
        <v>1E-3</v>
      </c>
      <c r="V20" s="102">
        <v>1.1100000000000001E-3</v>
      </c>
      <c r="W20" s="102">
        <v>1.1299999999999999E-3</v>
      </c>
      <c r="X20" s="102">
        <v>8.8999999999999995E-4</v>
      </c>
      <c r="Y20" s="102">
        <v>9.3000000000000005E-4</v>
      </c>
      <c r="Z20" s="102">
        <v>9.3999999999999997E-4</v>
      </c>
      <c r="AA20" s="102">
        <v>8.5999999999999998E-4</v>
      </c>
      <c r="AB20" s="102">
        <v>8.1999999999999998E-4</v>
      </c>
      <c r="AC20" s="102">
        <v>8.0999999999999996E-4</v>
      </c>
      <c r="AD20" s="102">
        <v>8.0999999999999996E-4</v>
      </c>
      <c r="AE20" s="102">
        <v>7.5000000000000002E-4</v>
      </c>
      <c r="AF20" s="102">
        <v>8.4999999999999995E-4</v>
      </c>
      <c r="AG20" s="102">
        <v>7.5000000000000002E-4</v>
      </c>
      <c r="AH20" s="102">
        <v>7.3999999999999999E-4</v>
      </c>
      <c r="AI20" s="102">
        <v>7.3999999999999999E-4</v>
      </c>
      <c r="AJ20" s="103">
        <v>7.3999999999999999E-4</v>
      </c>
      <c r="AK20" s="103">
        <v>7.3999999999999999E-4</v>
      </c>
      <c r="AL20" s="103">
        <v>7.3999999999999999E-4</v>
      </c>
      <c r="AM20" s="103">
        <v>7.3999999999999999E-4</v>
      </c>
      <c r="AN20" s="103">
        <v>7.3999999999999999E-4</v>
      </c>
      <c r="AO20" s="103">
        <v>7.3999999999999999E-4</v>
      </c>
      <c r="AP20" s="103">
        <v>7.3999999999999999E-4</v>
      </c>
      <c r="AQ20" s="103">
        <v>7.3999999999999999E-4</v>
      </c>
      <c r="AR20" s="103">
        <v>7.3999999999999999E-4</v>
      </c>
      <c r="AS20" s="103">
        <v>7.3999999999999999E-4</v>
      </c>
      <c r="AT20" s="103">
        <v>7.3999999999999999E-4</v>
      </c>
      <c r="AU20" s="103">
        <v>7.3999999999999999E-4</v>
      </c>
      <c r="AV20" s="103">
        <v>7.3999999999999999E-4</v>
      </c>
      <c r="AW20" s="103">
        <v>7.3999999999999999E-4</v>
      </c>
      <c r="AX20" s="103">
        <v>7.3999999999999999E-4</v>
      </c>
      <c r="AY20" s="103">
        <v>7.3999999999999999E-4</v>
      </c>
      <c r="AZ20" s="103">
        <v>7.3999999999999999E-4</v>
      </c>
      <c r="BA20" s="103">
        <v>7.3999999999999999E-4</v>
      </c>
    </row>
    <row r="21" spans="1:53" x14ac:dyDescent="0.25">
      <c r="A21" s="33" t="s">
        <v>126</v>
      </c>
      <c r="B21" s="33" t="s">
        <v>149</v>
      </c>
      <c r="C21" s="48">
        <v>4.6829999999999997E-2</v>
      </c>
      <c r="D21" s="48">
        <v>4.6370000000000001E-2</v>
      </c>
      <c r="E21" s="48">
        <v>4.5879999999999997E-2</v>
      </c>
      <c r="F21" s="48">
        <v>4.5379999999999997E-2</v>
      </c>
      <c r="G21" s="48">
        <v>4.4839999999999998E-2</v>
      </c>
      <c r="H21" s="48">
        <v>4.4290000000000003E-2</v>
      </c>
      <c r="I21" s="48">
        <v>4.4760000000000001E-2</v>
      </c>
      <c r="J21" s="48">
        <v>4.5220000000000003E-2</v>
      </c>
      <c r="K21" s="48">
        <v>4.5690000000000001E-2</v>
      </c>
      <c r="L21" s="48">
        <v>4.616E-2</v>
      </c>
      <c r="M21" s="48">
        <v>4.6620000000000002E-2</v>
      </c>
      <c r="N21" s="48">
        <v>4.8180000000000001E-2</v>
      </c>
      <c r="O21" s="48">
        <v>4.9730000000000003E-2</v>
      </c>
      <c r="P21" s="48">
        <v>5.1290000000000002E-2</v>
      </c>
      <c r="Q21" s="48">
        <v>5.2839999999999998E-2</v>
      </c>
      <c r="R21" s="48">
        <v>5.4399999999999997E-2</v>
      </c>
      <c r="S21" s="48">
        <v>5.595E-2</v>
      </c>
      <c r="T21" s="48">
        <v>5.7500000000000002E-2</v>
      </c>
      <c r="U21" s="48">
        <v>5.9060000000000001E-2</v>
      </c>
      <c r="V21" s="48">
        <v>5.5169999999999997E-2</v>
      </c>
      <c r="W21" s="48">
        <v>5.1290000000000002E-2</v>
      </c>
      <c r="X21" s="48">
        <v>4.8180000000000001E-2</v>
      </c>
      <c r="Y21" s="48">
        <v>4.8180000000000001E-2</v>
      </c>
      <c r="Z21" s="48">
        <v>4.6620000000000002E-2</v>
      </c>
      <c r="AA21" s="48">
        <v>4.6620000000000002E-2</v>
      </c>
      <c r="AB21" s="48">
        <v>4.8180000000000001E-2</v>
      </c>
      <c r="AC21" s="48">
        <v>5.0509999999999999E-2</v>
      </c>
      <c r="AD21" s="48">
        <v>5.2839999999999998E-2</v>
      </c>
      <c r="AE21" s="48">
        <v>5.4399999999999997E-2</v>
      </c>
      <c r="AF21" s="48">
        <v>5.4399999999999997E-2</v>
      </c>
      <c r="AG21" s="48">
        <v>6.2820000000000001E-2</v>
      </c>
      <c r="AH21" s="48">
        <v>6.2869999999999995E-2</v>
      </c>
      <c r="AI21" s="48">
        <v>6.2990000000000004E-2</v>
      </c>
      <c r="AJ21" s="49">
        <v>6.2990000000000004E-2</v>
      </c>
      <c r="AK21" s="49">
        <v>6.2990000000000004E-2</v>
      </c>
      <c r="AL21" s="49">
        <v>6.2990000000000004E-2</v>
      </c>
      <c r="AM21" s="49">
        <v>6.2990000000000004E-2</v>
      </c>
      <c r="AN21" s="49">
        <v>6.2990000000000004E-2</v>
      </c>
      <c r="AO21" s="49">
        <v>6.2990000000000004E-2</v>
      </c>
      <c r="AP21" s="49">
        <v>6.2990000000000004E-2</v>
      </c>
      <c r="AQ21" s="49">
        <v>6.2990000000000004E-2</v>
      </c>
      <c r="AR21" s="49">
        <v>6.2990000000000004E-2</v>
      </c>
      <c r="AS21" s="49">
        <v>6.2990000000000004E-2</v>
      </c>
      <c r="AT21" s="49">
        <v>6.2990000000000004E-2</v>
      </c>
      <c r="AU21" s="49">
        <v>6.2990000000000004E-2</v>
      </c>
      <c r="AV21" s="49">
        <v>6.2990000000000004E-2</v>
      </c>
      <c r="AW21" s="49">
        <v>6.2990000000000004E-2</v>
      </c>
      <c r="AX21" s="49">
        <v>6.2990000000000004E-2</v>
      </c>
      <c r="AY21" s="49">
        <v>6.2990000000000004E-2</v>
      </c>
      <c r="AZ21" s="49">
        <v>6.2990000000000004E-2</v>
      </c>
      <c r="BA21" s="49">
        <v>6.2990000000000004E-2</v>
      </c>
    </row>
    <row r="22" spans="1:53" x14ac:dyDescent="0.25">
      <c r="A22" s="33" t="s">
        <v>39</v>
      </c>
      <c r="B22" s="33" t="s">
        <v>42</v>
      </c>
      <c r="C22" s="47">
        <v>2.6900000000000001E-3</v>
      </c>
      <c r="D22" s="47">
        <v>2.1900000000000001E-3</v>
      </c>
      <c r="E22" s="47">
        <v>2E-3</v>
      </c>
      <c r="F22" s="47">
        <v>2.16E-3</v>
      </c>
      <c r="G22" s="47">
        <v>2.6199999999999999E-3</v>
      </c>
      <c r="H22" s="47">
        <v>1.6900000000000001E-3</v>
      </c>
      <c r="I22" s="47">
        <v>1.6100000000000001E-3</v>
      </c>
      <c r="J22" s="47">
        <v>1.1800000000000001E-3</v>
      </c>
      <c r="K22" s="47">
        <v>9.3000000000000005E-4</v>
      </c>
      <c r="L22" s="47">
        <v>7.6999999999999996E-4</v>
      </c>
      <c r="M22" s="47">
        <v>6.6E-4</v>
      </c>
      <c r="N22" s="47">
        <v>6.6E-4</v>
      </c>
      <c r="O22" s="47">
        <v>5.4000000000000001E-4</v>
      </c>
      <c r="P22" s="47">
        <v>1.01E-3</v>
      </c>
      <c r="Q22" s="47">
        <v>8.4000000000000003E-4</v>
      </c>
      <c r="R22" s="47">
        <v>1.09E-3</v>
      </c>
      <c r="S22" s="47">
        <v>1.3799999999999999E-3</v>
      </c>
      <c r="T22" s="47">
        <v>1.3600000000000001E-3</v>
      </c>
      <c r="U22" s="47">
        <v>1.47E-3</v>
      </c>
      <c r="V22" s="47">
        <v>1.1999999999999999E-3</v>
      </c>
      <c r="W22" s="47">
        <v>1.2700000000000001E-3</v>
      </c>
      <c r="X22" s="47">
        <v>1.4599999999999999E-3</v>
      </c>
      <c r="Y22" s="47">
        <v>9.6000000000000002E-4</v>
      </c>
      <c r="Z22" s="47">
        <v>9.8999999999999999E-4</v>
      </c>
      <c r="AA22" s="47">
        <v>5.9000000000000003E-4</v>
      </c>
      <c r="AB22" s="47">
        <v>6.2E-4</v>
      </c>
      <c r="AC22" s="47">
        <v>5.0000000000000001E-4</v>
      </c>
      <c r="AD22" s="47">
        <v>2.5000000000000001E-4</v>
      </c>
      <c r="AE22" s="47">
        <v>5.5000000000000003E-4</v>
      </c>
      <c r="AF22" s="47">
        <v>5.5999999999999995E-4</v>
      </c>
      <c r="AG22" s="47">
        <v>5.9000000000000003E-4</v>
      </c>
      <c r="AH22" s="47">
        <v>7.1000000000000002E-4</v>
      </c>
      <c r="AI22" s="47">
        <v>6.4000000000000005E-4</v>
      </c>
      <c r="AJ22" s="56">
        <v>6.3000000000000003E-4</v>
      </c>
      <c r="AK22" s="56">
        <v>6.6E-4</v>
      </c>
      <c r="AL22" s="56">
        <v>6.8999999999999997E-4</v>
      </c>
      <c r="AM22" s="56">
        <v>7.1000000000000002E-4</v>
      </c>
      <c r="AN22" s="56">
        <v>7.3999999999999999E-4</v>
      </c>
      <c r="AO22" s="56">
        <v>7.6000000000000004E-4</v>
      </c>
      <c r="AP22" s="56">
        <v>7.7999999999999999E-4</v>
      </c>
      <c r="AQ22" s="56">
        <v>8.0999999999999996E-4</v>
      </c>
      <c r="AR22" s="56">
        <v>8.0999999999999996E-4</v>
      </c>
      <c r="AS22" s="56">
        <v>8.0000000000000004E-4</v>
      </c>
      <c r="AT22" s="56">
        <v>7.9000000000000001E-4</v>
      </c>
      <c r="AU22" s="56">
        <v>7.7999999999999999E-4</v>
      </c>
      <c r="AV22" s="56">
        <v>7.6999999999999996E-4</v>
      </c>
      <c r="AW22" s="56">
        <v>7.6000000000000004E-4</v>
      </c>
      <c r="AX22" s="56">
        <v>7.6000000000000004E-4</v>
      </c>
      <c r="AY22" s="56">
        <v>7.5000000000000002E-4</v>
      </c>
      <c r="AZ22" s="56">
        <v>7.3999999999999999E-4</v>
      </c>
      <c r="BA22" s="56">
        <v>7.2999999999999996E-4</v>
      </c>
    </row>
    <row r="23" spans="1:53" x14ac:dyDescent="0.25">
      <c r="A23" s="33"/>
      <c r="B23" s="33" t="s">
        <v>149</v>
      </c>
      <c r="C23" s="48">
        <v>1.5599999999999999E-2</v>
      </c>
      <c r="D23" s="48">
        <v>1.5709999999999998E-2</v>
      </c>
      <c r="E23" s="48">
        <v>1.6719999999999999E-2</v>
      </c>
      <c r="F23" s="48">
        <v>1.8079999999999999E-2</v>
      </c>
      <c r="G23" s="48">
        <v>2.026E-2</v>
      </c>
      <c r="H23" s="48">
        <v>1.9390000000000001E-2</v>
      </c>
      <c r="I23" s="48">
        <v>1.916E-2</v>
      </c>
      <c r="J23" s="48">
        <v>1.934E-2</v>
      </c>
      <c r="K23" s="48">
        <v>1.933E-2</v>
      </c>
      <c r="L23" s="48">
        <v>2.0219999999999998E-2</v>
      </c>
      <c r="M23" s="48">
        <v>2.034E-2</v>
      </c>
      <c r="N23" s="48">
        <v>2.0799999999999999E-2</v>
      </c>
      <c r="O23" s="48">
        <v>2.019E-2</v>
      </c>
      <c r="P23" s="48">
        <v>2.0060000000000001E-2</v>
      </c>
      <c r="Q23" s="48">
        <v>2.1190000000000001E-2</v>
      </c>
      <c r="R23" s="48">
        <v>2.06E-2</v>
      </c>
      <c r="S23" s="48">
        <v>1.8200000000000001E-2</v>
      </c>
      <c r="T23" s="48">
        <v>1.7389999999999999E-2</v>
      </c>
      <c r="U23" s="48">
        <v>1.7780000000000001E-2</v>
      </c>
      <c r="V23" s="48">
        <v>1.669E-2</v>
      </c>
      <c r="W23" s="48">
        <v>1.7260000000000001E-2</v>
      </c>
      <c r="X23" s="48">
        <v>1.651E-2</v>
      </c>
      <c r="Y23" s="48">
        <v>1.6080000000000001E-2</v>
      </c>
      <c r="Z23" s="48">
        <v>1.5129999999999999E-2</v>
      </c>
      <c r="AA23" s="48">
        <v>1.473E-2</v>
      </c>
      <c r="AB23" s="48">
        <v>1.5100000000000001E-2</v>
      </c>
      <c r="AC23" s="48">
        <v>1.6E-2</v>
      </c>
      <c r="AD23" s="48">
        <v>1.5480000000000001E-2</v>
      </c>
      <c r="AE23" s="48">
        <v>1.609E-2</v>
      </c>
      <c r="AF23" s="48">
        <v>1.6279999999999999E-2</v>
      </c>
      <c r="AG23" s="48">
        <v>1.6480000000000002E-2</v>
      </c>
      <c r="AH23" s="48">
        <v>1.5820000000000001E-2</v>
      </c>
      <c r="AI23" s="48">
        <v>1.507E-2</v>
      </c>
      <c r="AJ23" s="49">
        <v>1.5570000000000001E-2</v>
      </c>
      <c r="AK23" s="49">
        <v>1.5879999999999998E-2</v>
      </c>
      <c r="AL23" s="49">
        <v>1.609E-2</v>
      </c>
      <c r="AM23" s="49">
        <v>1.6250000000000001E-2</v>
      </c>
      <c r="AN23" s="49">
        <v>1.6400000000000001E-2</v>
      </c>
      <c r="AO23" s="49">
        <v>1.653E-2</v>
      </c>
      <c r="AP23" s="49">
        <v>1.6650000000000002E-2</v>
      </c>
      <c r="AQ23" s="49">
        <v>1.6760000000000001E-2</v>
      </c>
      <c r="AR23" s="49">
        <v>1.67E-2</v>
      </c>
      <c r="AS23" s="49">
        <v>1.6629999999999999E-2</v>
      </c>
      <c r="AT23" s="49">
        <v>1.6549999999999999E-2</v>
      </c>
      <c r="AU23" s="49">
        <v>1.6459999999999999E-2</v>
      </c>
      <c r="AV23" s="49">
        <v>1.6379999999999999E-2</v>
      </c>
      <c r="AW23" s="49">
        <v>1.6289999999999999E-2</v>
      </c>
      <c r="AX23" s="49">
        <v>1.619E-2</v>
      </c>
      <c r="AY23" s="49">
        <v>1.61E-2</v>
      </c>
      <c r="AZ23" s="49">
        <v>1.6E-2</v>
      </c>
      <c r="BA23" s="49">
        <v>1.5900000000000001E-2</v>
      </c>
    </row>
    <row r="24" spans="1:53" x14ac:dyDescent="0.25">
      <c r="A24" s="33" t="s">
        <v>10</v>
      </c>
      <c r="B24" s="33" t="s">
        <v>42</v>
      </c>
      <c r="C24" s="48">
        <v>7.0199999999999999E-2</v>
      </c>
      <c r="D24" s="48">
        <v>6.4799999999999996E-2</v>
      </c>
      <c r="E24" s="48">
        <v>6.9639999999999994E-2</v>
      </c>
      <c r="F24" s="48">
        <v>4.6580000000000003E-2</v>
      </c>
      <c r="G24" s="48">
        <v>5.5050000000000002E-2</v>
      </c>
      <c r="H24" s="48">
        <v>5.5390000000000002E-2</v>
      </c>
      <c r="I24" s="48">
        <v>5.7669999999999999E-2</v>
      </c>
      <c r="J24" s="48">
        <v>6.6659999999999997E-2</v>
      </c>
      <c r="K24" s="48">
        <v>7.077E-2</v>
      </c>
      <c r="L24" s="48">
        <v>6.3089999999999993E-2</v>
      </c>
      <c r="M24" s="48">
        <v>6.8339999999999998E-2</v>
      </c>
      <c r="N24" s="48">
        <v>7.2940000000000005E-2</v>
      </c>
      <c r="O24" s="48">
        <v>7.7539999999999998E-2</v>
      </c>
      <c r="P24" s="48">
        <v>7.6469999999999996E-2</v>
      </c>
      <c r="Q24" s="48">
        <v>8.949E-2</v>
      </c>
      <c r="R24" s="48">
        <v>9.8890000000000006E-2</v>
      </c>
      <c r="S24" s="48">
        <v>0.10334</v>
      </c>
      <c r="T24" s="48">
        <v>0.11058999999999999</v>
      </c>
      <c r="U24" s="48">
        <v>0.11296</v>
      </c>
      <c r="V24" s="48">
        <v>0.11481</v>
      </c>
      <c r="W24" s="48">
        <v>0.12082</v>
      </c>
      <c r="X24" s="48">
        <v>0.1198</v>
      </c>
      <c r="Y24" s="48">
        <v>0.12348000000000001</v>
      </c>
      <c r="Z24" s="48">
        <v>0.11619</v>
      </c>
      <c r="AA24" s="48">
        <v>0.11756999999999999</v>
      </c>
      <c r="AB24" s="48">
        <v>0.12504000000000001</v>
      </c>
      <c r="AC24" s="48">
        <v>0.12139</v>
      </c>
      <c r="AD24" s="48">
        <v>0.12998000000000001</v>
      </c>
      <c r="AE24" s="48">
        <v>0.11932</v>
      </c>
      <c r="AF24" s="48">
        <v>9.3479999999999994E-2</v>
      </c>
      <c r="AG24" s="48">
        <v>8.4070000000000006E-2</v>
      </c>
      <c r="AH24" s="48">
        <v>0</v>
      </c>
      <c r="AI24" s="48">
        <v>0</v>
      </c>
      <c r="AJ24" s="49">
        <v>8.3999999999999995E-3</v>
      </c>
      <c r="AK24" s="49">
        <v>8.3999999999999995E-3</v>
      </c>
      <c r="AL24" s="49">
        <v>8.3999999999999995E-3</v>
      </c>
      <c r="AM24" s="49">
        <v>8.3899999999999999E-3</v>
      </c>
      <c r="AN24" s="49">
        <v>8.3899999999999999E-3</v>
      </c>
      <c r="AO24" s="49">
        <v>8.3899999999999999E-3</v>
      </c>
      <c r="AP24" s="49">
        <v>8.3800000000000003E-3</v>
      </c>
      <c r="AQ24" s="49">
        <v>8.3800000000000003E-3</v>
      </c>
      <c r="AR24" s="49">
        <v>8.3800000000000003E-3</v>
      </c>
      <c r="AS24" s="49">
        <v>8.3800000000000003E-3</v>
      </c>
      <c r="AT24" s="49">
        <v>8.3800000000000003E-3</v>
      </c>
      <c r="AU24" s="49">
        <v>8.3800000000000003E-3</v>
      </c>
      <c r="AV24" s="49">
        <v>8.3800000000000003E-3</v>
      </c>
      <c r="AW24" s="49">
        <v>8.3800000000000003E-3</v>
      </c>
      <c r="AX24" s="49">
        <v>8.3800000000000003E-3</v>
      </c>
      <c r="AY24" s="49">
        <v>8.3800000000000003E-3</v>
      </c>
      <c r="AZ24" s="49">
        <v>8.3800000000000003E-3</v>
      </c>
      <c r="BA24" s="49">
        <v>8.3800000000000003E-3</v>
      </c>
    </row>
    <row r="25" spans="1:53" x14ac:dyDescent="0.25">
      <c r="A25" s="33"/>
      <c r="B25" s="33" t="s">
        <v>149</v>
      </c>
      <c r="C25" s="48">
        <v>1.661E-2</v>
      </c>
      <c r="D25" s="48">
        <v>1.494E-2</v>
      </c>
      <c r="E25" s="48">
        <v>1.6070000000000001E-2</v>
      </c>
      <c r="F25" s="48">
        <v>1.0489999999999999E-2</v>
      </c>
      <c r="G25" s="48">
        <v>1.2120000000000001E-2</v>
      </c>
      <c r="H25" s="48">
        <v>1.191E-2</v>
      </c>
      <c r="I25" s="48">
        <v>1.218E-2</v>
      </c>
      <c r="J25" s="48">
        <v>1.3780000000000001E-2</v>
      </c>
      <c r="K25" s="48">
        <v>1.4330000000000001E-2</v>
      </c>
      <c r="L25" s="48">
        <v>1.248E-2</v>
      </c>
      <c r="M25" s="48">
        <v>1.09E-2</v>
      </c>
      <c r="N25" s="48">
        <v>9.8300000000000002E-3</v>
      </c>
      <c r="O25" s="48">
        <v>9.2899999999999996E-3</v>
      </c>
      <c r="P25" s="48">
        <v>8.0400000000000003E-3</v>
      </c>
      <c r="Q25" s="48">
        <v>8.1200000000000005E-3</v>
      </c>
      <c r="R25" s="48">
        <v>7.3099999999999997E-3</v>
      </c>
      <c r="S25" s="48">
        <v>5.0600000000000003E-3</v>
      </c>
      <c r="T25" s="48">
        <v>2.8E-3</v>
      </c>
      <c r="U25" s="48">
        <v>1.5900000000000001E-3</v>
      </c>
      <c r="V25" s="48">
        <v>7.9000000000000001E-4</v>
      </c>
      <c r="W25" s="48">
        <v>5.0000000000000002E-5</v>
      </c>
      <c r="X25" s="48">
        <v>6.0000000000000002E-5</v>
      </c>
      <c r="Y25" s="48">
        <v>0</v>
      </c>
      <c r="Z25" s="48">
        <v>2.546E-2</v>
      </c>
      <c r="AA25" s="48">
        <v>2.5819999999999999E-2</v>
      </c>
      <c r="AB25" s="48">
        <v>2.76E-2</v>
      </c>
      <c r="AC25" s="48">
        <v>2.7060000000000001E-2</v>
      </c>
      <c r="AD25" s="48">
        <v>2.894E-2</v>
      </c>
      <c r="AE25" s="48">
        <v>2.647E-2</v>
      </c>
      <c r="AF25" s="48">
        <v>2.103E-2</v>
      </c>
      <c r="AG25" s="48">
        <v>1.8870000000000001E-2</v>
      </c>
      <c r="AH25" s="48">
        <v>0</v>
      </c>
      <c r="AI25" s="48">
        <v>0</v>
      </c>
      <c r="AJ25" s="49">
        <v>1.89E-3</v>
      </c>
      <c r="AK25" s="49">
        <v>1.9E-3</v>
      </c>
      <c r="AL25" s="49">
        <v>1.9E-3</v>
      </c>
      <c r="AM25" s="49">
        <v>1.9E-3</v>
      </c>
      <c r="AN25" s="49">
        <v>1.91E-3</v>
      </c>
      <c r="AO25" s="49">
        <v>1.91E-3</v>
      </c>
      <c r="AP25" s="49">
        <v>1.91E-3</v>
      </c>
      <c r="AQ25" s="49">
        <v>1.92E-3</v>
      </c>
      <c r="AR25" s="49">
        <v>1.92E-3</v>
      </c>
      <c r="AS25" s="49">
        <v>1.92E-3</v>
      </c>
      <c r="AT25" s="49">
        <v>1.92E-3</v>
      </c>
      <c r="AU25" s="49">
        <v>1.92E-3</v>
      </c>
      <c r="AV25" s="49">
        <v>1.92E-3</v>
      </c>
      <c r="AW25" s="49">
        <v>1.92E-3</v>
      </c>
      <c r="AX25" s="49">
        <v>1.92E-3</v>
      </c>
      <c r="AY25" s="49">
        <v>1.92E-3</v>
      </c>
      <c r="AZ25" s="49">
        <v>1.92E-3</v>
      </c>
      <c r="BA25" s="49">
        <v>1.92E-3</v>
      </c>
    </row>
    <row r="26" spans="1:53" x14ac:dyDescent="0.25">
      <c r="A26" s="33" t="s">
        <v>127</v>
      </c>
      <c r="B26" s="33" t="s">
        <v>149</v>
      </c>
      <c r="C26" s="40">
        <v>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0</v>
      </c>
      <c r="AC26" s="40">
        <v>0</v>
      </c>
      <c r="AD26" s="40">
        <v>0</v>
      </c>
      <c r="AE26" s="40">
        <v>0</v>
      </c>
      <c r="AF26" s="40">
        <v>0</v>
      </c>
      <c r="AG26" s="40">
        <v>0</v>
      </c>
      <c r="AH26" s="40">
        <v>0</v>
      </c>
      <c r="AI26" s="40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</row>
    <row r="27" spans="1:53" x14ac:dyDescent="0.25">
      <c r="A27" s="34" t="s">
        <v>150</v>
      </c>
      <c r="B27" s="34"/>
      <c r="C27" s="52">
        <f>SUM(C7:C26)</f>
        <v>2.5530699999999995</v>
      </c>
      <c r="D27" s="52">
        <f t="shared" ref="D27:AJ27" si="0">SUM(D7:D26)</f>
        <v>2.5989499999999999</v>
      </c>
      <c r="E27" s="52">
        <f t="shared" si="0"/>
        <v>2.6944899999999992</v>
      </c>
      <c r="F27" s="52">
        <f t="shared" si="0"/>
        <v>2.7064699999999995</v>
      </c>
      <c r="G27" s="52">
        <f t="shared" si="0"/>
        <v>2.6023900000000002</v>
      </c>
      <c r="H27" s="52">
        <f t="shared" si="0"/>
        <v>2.5333100000000002</v>
      </c>
      <c r="I27" s="52">
        <f t="shared" si="0"/>
        <v>2.5466799999999994</v>
      </c>
      <c r="J27" s="52">
        <f t="shared" si="0"/>
        <v>2.5844500000000004</v>
      </c>
      <c r="K27" s="52">
        <f t="shared" si="0"/>
        <v>2.6818400000000002</v>
      </c>
      <c r="L27" s="52">
        <f t="shared" si="0"/>
        <v>2.6363400000000006</v>
      </c>
      <c r="M27" s="52">
        <f t="shared" si="0"/>
        <v>2.6315499999999998</v>
      </c>
      <c r="N27" s="52">
        <f t="shared" si="0"/>
        <v>2.7138599999999999</v>
      </c>
      <c r="O27" s="52">
        <f t="shared" si="0"/>
        <v>2.7684499999999996</v>
      </c>
      <c r="P27" s="52">
        <f t="shared" si="0"/>
        <v>2.7328099999999997</v>
      </c>
      <c r="Q27" s="52">
        <f t="shared" si="0"/>
        <v>2.8212100000000002</v>
      </c>
      <c r="R27" s="52">
        <f t="shared" si="0"/>
        <v>2.6527199999999991</v>
      </c>
      <c r="S27" s="52">
        <f t="shared" si="0"/>
        <v>2.459410000000001</v>
      </c>
      <c r="T27" s="52">
        <f t="shared" si="0"/>
        <v>2.47038</v>
      </c>
      <c r="U27" s="52">
        <f t="shared" si="0"/>
        <v>2.3065600000000006</v>
      </c>
      <c r="V27" s="52">
        <f t="shared" si="0"/>
        <v>2.1610699999999996</v>
      </c>
      <c r="W27" s="52">
        <f t="shared" si="0"/>
        <v>2.1346000000000003</v>
      </c>
      <c r="X27" s="52">
        <f t="shared" si="0"/>
        <v>2.0836999999999999</v>
      </c>
      <c r="Y27" s="52">
        <f t="shared" si="0"/>
        <v>2.0466199999999999</v>
      </c>
      <c r="Z27" s="52">
        <f t="shared" si="0"/>
        <v>2.0620200000000004</v>
      </c>
      <c r="AA27" s="52">
        <f t="shared" si="0"/>
        <v>2.0543</v>
      </c>
      <c r="AB27" s="52">
        <f t="shared" si="0"/>
        <v>2.0271199999999996</v>
      </c>
      <c r="AC27" s="52">
        <f t="shared" si="0"/>
        <v>2.0144200000000003</v>
      </c>
      <c r="AD27" s="52">
        <f t="shared" si="0"/>
        <v>2.0104500000000001</v>
      </c>
      <c r="AE27" s="52">
        <f t="shared" si="0"/>
        <v>2.0545100000000001</v>
      </c>
      <c r="AF27" s="52">
        <f t="shared" si="0"/>
        <v>1.9246100000000002</v>
      </c>
      <c r="AG27" s="52">
        <f t="shared" si="0"/>
        <v>1.9023700000000003</v>
      </c>
      <c r="AH27" s="52">
        <f t="shared" si="0"/>
        <v>1.74597</v>
      </c>
      <c r="AI27" s="52">
        <f t="shared" si="0"/>
        <v>1.6414300000000004</v>
      </c>
      <c r="AJ27" s="53">
        <f t="shared" si="0"/>
        <v>1.5167299999999999</v>
      </c>
      <c r="AK27" s="53">
        <f t="shared" ref="AK27" si="1">SUM(AK7:AK26)</f>
        <v>1.51841</v>
      </c>
      <c r="AL27" s="53">
        <f t="shared" ref="AL27" si="2">SUM(AL7:AL26)</f>
        <v>1.5035100000000003</v>
      </c>
      <c r="AM27" s="53">
        <f t="shared" ref="AM27" si="3">SUM(AM7:AM26)</f>
        <v>1.4581500000000003</v>
      </c>
      <c r="AN27" s="53">
        <f t="shared" ref="AN27" si="4">SUM(AN7:AN26)</f>
        <v>1.3982000000000001</v>
      </c>
      <c r="AO27" s="53">
        <f t="shared" ref="AO27" si="5">SUM(AO7:AO26)</f>
        <v>1.3622300000000003</v>
      </c>
      <c r="AP27" s="53">
        <f t="shared" ref="AP27" si="6">SUM(AP7:AP26)</f>
        <v>1.3196300000000003</v>
      </c>
      <c r="AQ27" s="53">
        <f t="shared" ref="AQ27" si="7">SUM(AQ7:AQ26)</f>
        <v>1.27312</v>
      </c>
      <c r="AR27" s="53">
        <f t="shared" ref="AR27" si="8">SUM(AR7:AR26)</f>
        <v>1.2463900000000001</v>
      </c>
      <c r="AS27" s="53">
        <f t="shared" ref="AS27" si="9">SUM(AS7:AS26)</f>
        <v>1.22915</v>
      </c>
      <c r="AT27" s="53">
        <f t="shared" ref="AT27" si="10">SUM(AT7:AT26)</f>
        <v>1.2016100000000001</v>
      </c>
      <c r="AU27" s="53">
        <f t="shared" ref="AU27" si="11">SUM(AU7:AU26)</f>
        <v>1.1839599999999999</v>
      </c>
      <c r="AV27" s="53">
        <f t="shared" ref="AV27" si="12">SUM(AV7:AV26)</f>
        <v>1.16726</v>
      </c>
      <c r="AW27" s="53">
        <f t="shared" ref="AW27" si="13">SUM(AW7:AW26)</f>
        <v>1.1518900000000001</v>
      </c>
      <c r="AX27" s="53">
        <f t="shared" ref="AX27" si="14">SUM(AX7:AX26)</f>
        <v>1.13443</v>
      </c>
      <c r="AY27" s="53">
        <f t="shared" ref="AY27" si="15">SUM(AY7:AY26)</f>
        <v>1.1180000000000001</v>
      </c>
      <c r="AZ27" s="53">
        <f t="shared" ref="AZ27" si="16">SUM(AZ7:AZ26)</f>
        <v>1.10063</v>
      </c>
      <c r="BA27" s="53">
        <f t="shared" ref="BA27" si="17">SUM(BA7:BA26)</f>
        <v>1.0860699999999999</v>
      </c>
    </row>
    <row r="28" spans="1:53" x14ac:dyDescent="0.25">
      <c r="A28" s="35"/>
      <c r="B28" s="35"/>
    </row>
    <row r="29" spans="1:53" ht="16.5" x14ac:dyDescent="0.3">
      <c r="A29" s="12" t="s">
        <v>310</v>
      </c>
    </row>
    <row r="31" spans="1:53" x14ac:dyDescent="0.25">
      <c r="A31" s="2" t="s">
        <v>12</v>
      </c>
      <c r="B31" s="2"/>
      <c r="C31" s="13">
        <v>1990</v>
      </c>
      <c r="D31" s="13">
        <v>1991</v>
      </c>
      <c r="E31" s="13">
        <v>1992</v>
      </c>
      <c r="F31" s="13">
        <v>1993</v>
      </c>
      <c r="G31" s="13">
        <v>1994</v>
      </c>
      <c r="H31" s="13">
        <v>1995</v>
      </c>
      <c r="I31" s="13">
        <v>1996</v>
      </c>
      <c r="J31" s="13">
        <v>1997</v>
      </c>
      <c r="K31" s="13">
        <v>1998</v>
      </c>
      <c r="L31" s="13">
        <v>1999</v>
      </c>
      <c r="M31" s="13">
        <v>2000</v>
      </c>
      <c r="N31" s="13">
        <v>2001</v>
      </c>
      <c r="O31" s="13">
        <v>2002</v>
      </c>
      <c r="P31" s="13">
        <v>2003</v>
      </c>
      <c r="Q31" s="13">
        <v>2004</v>
      </c>
      <c r="R31" s="13">
        <v>2005</v>
      </c>
      <c r="S31" s="13">
        <v>2006</v>
      </c>
      <c r="T31" s="13">
        <v>2007</v>
      </c>
      <c r="U31" s="13">
        <v>2008</v>
      </c>
      <c r="V31" s="13">
        <v>2009</v>
      </c>
      <c r="W31" s="13">
        <v>2010</v>
      </c>
      <c r="X31" s="13">
        <v>2011</v>
      </c>
      <c r="Y31" s="13">
        <v>2012</v>
      </c>
      <c r="Z31" s="13">
        <v>2013</v>
      </c>
      <c r="AA31" s="13">
        <v>2014</v>
      </c>
      <c r="AB31" s="13">
        <v>2015</v>
      </c>
      <c r="AC31" s="13">
        <v>2016</v>
      </c>
      <c r="AD31" s="13">
        <v>2017</v>
      </c>
      <c r="AE31" s="13">
        <v>2018</v>
      </c>
      <c r="AF31" s="13">
        <v>2019</v>
      </c>
      <c r="AG31" s="13">
        <v>2020</v>
      </c>
      <c r="AH31" s="13">
        <v>2021</v>
      </c>
      <c r="AI31" s="13">
        <v>2022</v>
      </c>
      <c r="AJ31" s="2">
        <v>2023</v>
      </c>
      <c r="AK31" s="2">
        <v>2024</v>
      </c>
      <c r="AL31" s="2">
        <v>2025</v>
      </c>
      <c r="AM31" s="2">
        <v>2026</v>
      </c>
      <c r="AN31" s="2">
        <v>2027</v>
      </c>
      <c r="AO31" s="2">
        <v>2028</v>
      </c>
      <c r="AP31" s="2">
        <v>2029</v>
      </c>
      <c r="AQ31" s="2">
        <v>2030</v>
      </c>
      <c r="AR31" s="2">
        <v>2031</v>
      </c>
      <c r="AS31" s="2">
        <v>2032</v>
      </c>
      <c r="AT31" s="2">
        <v>2033</v>
      </c>
      <c r="AU31" s="2">
        <v>2034</v>
      </c>
      <c r="AV31" s="2">
        <v>2035</v>
      </c>
      <c r="AW31" s="2">
        <v>2036</v>
      </c>
      <c r="AX31" s="2">
        <v>2037</v>
      </c>
      <c r="AY31" s="2">
        <v>2038</v>
      </c>
      <c r="AZ31" s="2">
        <v>2039</v>
      </c>
      <c r="BA31" s="2">
        <v>2040</v>
      </c>
    </row>
    <row r="32" spans="1:53" x14ac:dyDescent="0.25">
      <c r="A32" s="33" t="s">
        <v>121</v>
      </c>
      <c r="B32" s="33"/>
      <c r="C32" s="48">
        <f>SUM(C7:C8)*1000000/SUM('Tabel 1 Antal dyr'!C7:C8)</f>
        <v>0.86883145336369616</v>
      </c>
      <c r="D32" s="48">
        <f>SUM(D7:D8)*1000000/SUM('Tabel 1 Antal dyr'!D7:D8)</f>
        <v>0.86489933890381832</v>
      </c>
      <c r="E32" s="48">
        <f>SUM(E7:E8)*1000000/SUM('Tabel 1 Antal dyr'!E7:E8)</f>
        <v>0.86142137969008103</v>
      </c>
      <c r="F32" s="48">
        <f>SUM(F7:F8)*1000000/SUM('Tabel 1 Antal dyr'!F7:F8)</f>
        <v>0.85705403516830081</v>
      </c>
      <c r="G32" s="48">
        <f>SUM(G7:G8)*1000000/SUM('Tabel 1 Antal dyr'!G7:G8)</f>
        <v>0.85334126217200623</v>
      </c>
      <c r="H32" s="48">
        <f>SUM(H7:H8)*1000000/SUM('Tabel 1 Antal dyr'!H7:H8)</f>
        <v>0.84851659779094712</v>
      </c>
      <c r="I32" s="48">
        <f>SUM(I7:I8)*1000000/SUM('Tabel 1 Antal dyr'!I7:I8)</f>
        <v>0.84878932983179789</v>
      </c>
      <c r="J32" s="48">
        <f>SUM(J7:J8)*1000000/SUM('Tabel 1 Antal dyr'!J7:J8)</f>
        <v>0.8561894163382332</v>
      </c>
      <c r="K32" s="48">
        <f>SUM(K7:K8)*1000000/SUM('Tabel 1 Antal dyr'!K7:K8)</f>
        <v>0.86318246970745482</v>
      </c>
      <c r="L32" s="48">
        <f>SUM(L7:L8)*1000000/SUM('Tabel 1 Antal dyr'!L7:L8)</f>
        <v>0.86112555978862759</v>
      </c>
      <c r="M32" s="48">
        <f>SUM(M7:M8)*1000000/SUM('Tabel 1 Antal dyr'!M7:M8)</f>
        <v>0.86269783074594264</v>
      </c>
      <c r="N32" s="48">
        <f>SUM(N7:N8)*1000000/SUM('Tabel 1 Antal dyr'!N7:N8)</f>
        <v>0.85708373037644503</v>
      </c>
      <c r="O32" s="48">
        <f>SUM(O7:O8)*1000000/SUM('Tabel 1 Antal dyr'!O7:O8)</f>
        <v>0.86408837241347636</v>
      </c>
      <c r="P32" s="48">
        <f>SUM(P7:P8)*1000000/SUM('Tabel 1 Antal dyr'!P7:P8)</f>
        <v>0.88976467785394797</v>
      </c>
      <c r="Q32" s="48">
        <f>SUM(Q7:Q8)*1000000/SUM('Tabel 1 Antal dyr'!Q7:Q8)</f>
        <v>0.92053654779272143</v>
      </c>
      <c r="R32" s="48">
        <f>SUM(R7:R8)*1000000/SUM('Tabel 1 Antal dyr'!R7:R8)</f>
        <v>0.9519817816097047</v>
      </c>
      <c r="S32" s="48">
        <f>SUM(S7:S8)*1000000/SUM('Tabel 1 Antal dyr'!S7:S8)</f>
        <v>0.97385144626634856</v>
      </c>
      <c r="T32" s="48">
        <f>SUM(T7:T8)*1000000/SUM('Tabel 1 Antal dyr'!T7:T8)</f>
        <v>1.0024128017835665</v>
      </c>
      <c r="U32" s="48">
        <f>SUM(U7:U8)*1000000/SUM('Tabel 1 Antal dyr'!U7:U8)</f>
        <v>1.0005950055378527</v>
      </c>
      <c r="V32" s="48">
        <f>SUM(V7:V8)*1000000/SUM('Tabel 1 Antal dyr'!V7:V8)</f>
        <v>1.0013353979912203</v>
      </c>
      <c r="W32" s="48">
        <f>SUM(W7:W8)*1000000/SUM('Tabel 1 Antal dyr'!W7:W8)</f>
        <v>1.0059626682060254</v>
      </c>
      <c r="X32" s="48">
        <f>SUM(X7:X8)*1000000/SUM('Tabel 1 Antal dyr'!X7:X8)</f>
        <v>0.99819857443179005</v>
      </c>
      <c r="Y32" s="48">
        <f>SUM(Y7:Y8)*1000000/SUM('Tabel 1 Antal dyr'!Y7:Y8)</f>
        <v>1.0069330317836336</v>
      </c>
      <c r="Z32" s="48">
        <f>SUM(Z7:Z8)*1000000/SUM('Tabel 1 Antal dyr'!Z7:Z8)</f>
        <v>1.0156609540818078</v>
      </c>
      <c r="AA32" s="48">
        <f>SUM(AA7:AA8)*1000000/SUM('Tabel 1 Antal dyr'!AA7:AA8)</f>
        <v>1.0348701013630601</v>
      </c>
      <c r="AB32" s="48">
        <f>SUM(AB7:AB8)*1000000/SUM('Tabel 1 Antal dyr'!AB7:AB8)</f>
        <v>1.0312760693328389</v>
      </c>
      <c r="AC32" s="48">
        <f>SUM(AC7:AC8)*1000000/SUM('Tabel 1 Antal dyr'!AC7:AC8)</f>
        <v>1.0296129395670717</v>
      </c>
      <c r="AD32" s="48">
        <f>SUM(AD7:AD8)*1000000/SUM('Tabel 1 Antal dyr'!AD7:AD8)</f>
        <v>1.026598226784881</v>
      </c>
      <c r="AE32" s="48">
        <f>SUM(AE7:AE8)*1000000/SUM('Tabel 1 Antal dyr'!AE7:AE8)</f>
        <v>1.0346475549291565</v>
      </c>
      <c r="AF32" s="48">
        <f>SUM(AF7:AF8)*1000000/SUM('Tabel 1 Antal dyr'!AF7:AF8)</f>
        <v>1.0034431092812177</v>
      </c>
      <c r="AG32" s="48">
        <f>SUM(AG7:AG8)*1000000/SUM('Tabel 1 Antal dyr'!AG7:AG8)</f>
        <v>0.97781955815487509</v>
      </c>
      <c r="AH32" s="48">
        <f>SUM(AH7:AH8)*1000000/SUM('Tabel 1 Antal dyr'!AH7:AH8)</f>
        <v>0.95963615287676385</v>
      </c>
      <c r="AI32" s="48">
        <f>SUM(AI7:AI8)*1000000/SUM('Tabel 1 Antal dyr'!AI7:AI8)</f>
        <v>0.93954009330243604</v>
      </c>
      <c r="AJ32" s="49">
        <f>SUM(AJ7:AJ8)*1000000/SUM('Tabel 1 Antal dyr'!AJ7:AJ8)</f>
        <v>0.94421099309500178</v>
      </c>
      <c r="AK32" s="49">
        <f>SUM(AK7:AK8)*1000000/SUM('Tabel 1 Antal dyr'!AK7:AK8)</f>
        <v>0.93059136830536415</v>
      </c>
      <c r="AL32" s="49">
        <f>SUM(AL7:AL8)*1000000/SUM('Tabel 1 Antal dyr'!AL7:AL8)</f>
        <v>0.89904023225079621</v>
      </c>
      <c r="AM32" s="49">
        <f>SUM(AM7:AM8)*1000000/SUM('Tabel 1 Antal dyr'!AM7:AM8)</f>
        <v>0.85823814048034641</v>
      </c>
      <c r="AN32" s="49">
        <f>SUM(AN7:AN8)*1000000/SUM('Tabel 1 Antal dyr'!AN7:AN8)</f>
        <v>0.80062769536453737</v>
      </c>
      <c r="AO32" s="49">
        <f>SUM(AO7:AO8)*1000000/SUM('Tabel 1 Antal dyr'!AO7:AO8)</f>
        <v>0.77096039216588796</v>
      </c>
      <c r="AP32" s="49">
        <f>SUM(AP7:AP8)*1000000/SUM('Tabel 1 Antal dyr'!AP7:AP8)</f>
        <v>0.73758036236119229</v>
      </c>
      <c r="AQ32" s="49">
        <f>SUM(AQ7:AQ8)*1000000/SUM('Tabel 1 Antal dyr'!AQ7:AQ8)</f>
        <v>0.69701485476393221</v>
      </c>
      <c r="AR32" s="49">
        <f>SUM(AR7:AR8)*1000000/SUM('Tabel 1 Antal dyr'!AR7:AR8)</f>
        <v>0.68129848430600315</v>
      </c>
      <c r="AS32" s="49">
        <f>SUM(AS7:AS8)*1000000/SUM('Tabel 1 Antal dyr'!AS7:AS8)</f>
        <v>0.68072564540576952</v>
      </c>
      <c r="AT32" s="49">
        <f>SUM(AT7:AT8)*1000000/SUM('Tabel 1 Antal dyr'!AT7:AT8)</f>
        <v>0.66390937318067145</v>
      </c>
      <c r="AU32" s="49">
        <f>SUM(AU7:AU8)*1000000/SUM('Tabel 1 Antal dyr'!AU7:AU8)</f>
        <v>0.66197424472408561</v>
      </c>
      <c r="AV32" s="49">
        <f>SUM(AV7:AV8)*1000000/SUM('Tabel 1 Antal dyr'!AV7:AV8)</f>
        <v>0.65940290385614286</v>
      </c>
      <c r="AW32" s="49">
        <f>SUM(AW7:AW8)*1000000/SUM('Tabel 1 Antal dyr'!AW7:AW8)</f>
        <v>0.65756097560975613</v>
      </c>
      <c r="AX32" s="49">
        <f>SUM(AX7:AX8)*1000000/SUM('Tabel 1 Antal dyr'!AX7:AX8)</f>
        <v>0.65436598329536821</v>
      </c>
      <c r="AY32" s="49">
        <f>SUM(AY7:AY8)*1000000/SUM('Tabel 1 Antal dyr'!AY7:AY8)</f>
        <v>0.65148565573770489</v>
      </c>
      <c r="AZ32" s="49">
        <f>SUM(AZ7:AZ8)*1000000/SUM('Tabel 1 Antal dyr'!AZ7:AZ8)</f>
        <v>0.64833428319776176</v>
      </c>
      <c r="BA32" s="49">
        <f>SUM(BA7:BA8)*1000000/SUM('Tabel 1 Antal dyr'!BA7:BA8)</f>
        <v>0.64728996935006411</v>
      </c>
    </row>
    <row r="33" spans="1:53" x14ac:dyDescent="0.25">
      <c r="A33" s="33" t="s">
        <v>288</v>
      </c>
      <c r="B33" s="33"/>
      <c r="C33" s="48">
        <v>0</v>
      </c>
      <c r="D33" s="48">
        <v>0</v>
      </c>
      <c r="E33" s="48">
        <v>0</v>
      </c>
      <c r="F33" s="48">
        <v>0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8">
        <v>0</v>
      </c>
      <c r="P33" s="48">
        <v>0</v>
      </c>
      <c r="Q33" s="48">
        <v>0</v>
      </c>
      <c r="R33" s="48">
        <v>0</v>
      </c>
      <c r="S33" s="48">
        <v>0</v>
      </c>
      <c r="T33" s="48">
        <v>0</v>
      </c>
      <c r="U33" s="48">
        <v>0</v>
      </c>
      <c r="V33" s="48">
        <v>0</v>
      </c>
      <c r="W33" s="48">
        <v>0</v>
      </c>
      <c r="X33" s="48">
        <v>0</v>
      </c>
      <c r="Y33" s="48">
        <v>0</v>
      </c>
      <c r="Z33" s="48">
        <v>0</v>
      </c>
      <c r="AA33" s="48">
        <v>0</v>
      </c>
      <c r="AB33" s="48">
        <v>0</v>
      </c>
      <c r="AC33" s="48">
        <v>0</v>
      </c>
      <c r="AD33" s="48">
        <v>0</v>
      </c>
      <c r="AE33" s="48">
        <v>0</v>
      </c>
      <c r="AF33" s="48">
        <v>0</v>
      </c>
      <c r="AG33" s="48">
        <v>0</v>
      </c>
      <c r="AH33" s="48">
        <v>0</v>
      </c>
      <c r="AI33" s="48">
        <v>0</v>
      </c>
      <c r="AJ33" s="49">
        <f>SUM(AJ9:AJ10)*1000000/SUM('Tabel 1 Antal dyr'!AJ9:AJ10)</f>
        <v>1.0057971014492753</v>
      </c>
      <c r="AK33" s="49">
        <f>SUM(AK9:AK10)*1000000/SUM('Tabel 1 Antal dyr'!AK9:AK10)</f>
        <v>1.0117750219215835</v>
      </c>
      <c r="AL33" s="49">
        <f>SUM(AL9:AL10)*1000000/SUM('Tabel 1 Antal dyr'!AL9:AL10)</f>
        <v>1.0176017601760177</v>
      </c>
      <c r="AM33" s="49">
        <f>SUM(AM9:AM10)*1000000/SUM('Tabel 1 Antal dyr'!AM9:AM10)</f>
        <v>1.0209185462194694</v>
      </c>
      <c r="AN33" s="49">
        <f>SUM(AN9:AN10)*1000000/SUM('Tabel 1 Antal dyr'!AN9:AN10)</f>
        <v>1.0241755793226381</v>
      </c>
      <c r="AO33" s="49">
        <f>SUM(AO9:AO10)*1000000/SUM('Tabel 1 Antal dyr'!AO9:AO10)</f>
        <v>1.0273412271259419</v>
      </c>
      <c r="AP33" s="49">
        <f>SUM(AP9:AP10)*1000000/SUM('Tabel 1 Antal dyr'!AP9:AP10)</f>
        <v>1.0305982001058762</v>
      </c>
      <c r="AQ33" s="49">
        <f>SUM(AQ9:AQ10)*1000000/SUM('Tabel 1 Antal dyr'!AQ9:AQ10)</f>
        <v>1.0337601862630965</v>
      </c>
      <c r="AR33" s="49">
        <f>SUM(AR9:AR10)*1000000/SUM('Tabel 1 Antal dyr'!AR9:AR10)</f>
        <v>1.038865096359743</v>
      </c>
      <c r="AS33" s="49">
        <f>SUM(AS9:AS10)*1000000/SUM('Tabel 1 Antal dyr'!AS9:AS10)</f>
        <v>1.043895000544603</v>
      </c>
      <c r="AT33" s="49">
        <f>SUM(AT9:AT10)*1000000/SUM('Tabel 1 Antal dyr'!AT9:AT10)</f>
        <v>1.048820989704417</v>
      </c>
      <c r="AU33" s="49">
        <f>SUM(AU9:AU10)*1000000/SUM('Tabel 1 Antal dyr'!AU9:AU10)</f>
        <v>1.0539511976718154</v>
      </c>
      <c r="AV33" s="49">
        <f>SUM(AV9:AV10)*1000000/SUM('Tabel 1 Antal dyr'!AV9:AV10)</f>
        <v>1.0589094997189432</v>
      </c>
      <c r="AW33" s="49">
        <f>SUM(AW9:AW10)*1000000/SUM('Tabel 1 Antal dyr'!AW9:AW10)</f>
        <v>1.049163766977214</v>
      </c>
      <c r="AX33" s="49">
        <f>SUM(AX9:AX10)*1000000/SUM('Tabel 1 Antal dyr'!AX9:AX10)</f>
        <v>1.0390843104410943</v>
      </c>
      <c r="AY33" s="49">
        <f>SUM(AY9:AY10)*1000000/SUM('Tabel 1 Antal dyr'!AY9:AY10)</f>
        <v>1.0284034172861423</v>
      </c>
      <c r="AZ33" s="49">
        <f>SUM(AZ9:AZ10)*1000000/SUM('Tabel 1 Antal dyr'!AZ9:AZ10)</f>
        <v>1.0173155398698577</v>
      </c>
      <c r="BA33" s="49">
        <f>SUM(BA9:BA10)*1000000/SUM('Tabel 1 Antal dyr'!BA9:BA10)</f>
        <v>1.0055994729907771</v>
      </c>
    </row>
    <row r="34" spans="1:53" x14ac:dyDescent="0.25">
      <c r="A34" s="33" t="s">
        <v>36</v>
      </c>
      <c r="B34" s="33"/>
      <c r="C34" s="48">
        <f>SUM(C11:C12)*1000000/SUM('Tabel 1 Antal dyr'!C11:C21)</f>
        <v>0.14054654045342471</v>
      </c>
      <c r="D34" s="48">
        <f>SUM(D11:D12)*1000000/SUM('Tabel 1 Antal dyr'!D11:D21)</f>
        <v>0.14290013688990716</v>
      </c>
      <c r="E34" s="48">
        <f>SUM(E11:E12)*1000000/SUM('Tabel 1 Antal dyr'!E11:E21)</f>
        <v>0.14561381195232151</v>
      </c>
      <c r="F34" s="48">
        <f>SUM(F11:F12)*1000000/SUM('Tabel 1 Antal dyr'!F11:F21)</f>
        <v>0.14661326871882513</v>
      </c>
      <c r="G34" s="48">
        <f>SUM(G11:G12)*1000000/SUM('Tabel 1 Antal dyr'!G11:G21)</f>
        <v>0.14591373769297769</v>
      </c>
      <c r="H34" s="48">
        <f>SUM(H11:H12)*1000000/SUM('Tabel 1 Antal dyr'!H11:H21)</f>
        <v>0.14675900836138625</v>
      </c>
      <c r="I34" s="48">
        <f>SUM(I11:I12)*1000000/SUM('Tabel 1 Antal dyr'!I11:I21)</f>
        <v>0.14783881690145498</v>
      </c>
      <c r="J34" s="48">
        <f>SUM(J11:J12)*1000000/SUM('Tabel 1 Antal dyr'!J11:J21)</f>
        <v>0.14839945683576519</v>
      </c>
      <c r="K34" s="48">
        <f>SUM(K11:K12)*1000000/SUM('Tabel 1 Antal dyr'!K11:K21)</f>
        <v>0.14723156564040277</v>
      </c>
      <c r="L34" s="48">
        <f>SUM(L11:L12)*1000000/SUM('Tabel 1 Antal dyr'!L11:L21)</f>
        <v>0.14884690425678129</v>
      </c>
      <c r="M34" s="48">
        <f>SUM(M11:M12)*1000000/SUM('Tabel 1 Antal dyr'!M11:M21)</f>
        <v>0.15059485047916793</v>
      </c>
      <c r="N34" s="48">
        <f>SUM(N11:N12)*1000000/SUM('Tabel 1 Antal dyr'!N11:N21)</f>
        <v>0.15461859964014407</v>
      </c>
      <c r="O34" s="48">
        <f>SUM(O11:O12)*1000000/SUM('Tabel 1 Antal dyr'!O11:O21)</f>
        <v>0.1566862346791783</v>
      </c>
      <c r="P34" s="48">
        <f>SUM(P11:P12)*1000000/SUM('Tabel 1 Antal dyr'!P11:P21)</f>
        <v>0.24682709141064443</v>
      </c>
      <c r="Q34" s="48">
        <f>SUM(Q11:Q12)*1000000/SUM('Tabel 1 Antal dyr'!Q11:Q21)</f>
        <v>0.26024930778496341</v>
      </c>
      <c r="R34" s="48">
        <f>SUM(R11:R12)*1000000/SUM('Tabel 1 Antal dyr'!R11:R21)</f>
        <v>0.27650257956674845</v>
      </c>
      <c r="S34" s="48">
        <f>SUM(S11:S12)*1000000/SUM('Tabel 1 Antal dyr'!S11:S21)</f>
        <v>0.29151885795407123</v>
      </c>
      <c r="T34" s="48">
        <f>SUM(T11:T12)*1000000/SUM('Tabel 1 Antal dyr'!T11:T21)</f>
        <v>0.30413230742635372</v>
      </c>
      <c r="U34" s="48">
        <f>SUM(U11:U12)*1000000/SUM('Tabel 1 Antal dyr'!U11:U21)</f>
        <v>0.30845742880340482</v>
      </c>
      <c r="V34" s="48">
        <f>SUM(V11:V12)*1000000/SUM('Tabel 1 Antal dyr'!V11:V21)</f>
        <v>0.31311605139575738</v>
      </c>
      <c r="W34" s="48">
        <f>SUM(W11:W12)*1000000/SUM('Tabel 1 Antal dyr'!W11:W21)</f>
        <v>0.3109920403424401</v>
      </c>
      <c r="X34" s="48">
        <f>SUM(X11:X12)*1000000/SUM('Tabel 1 Antal dyr'!X11:X21)</f>
        <v>0.31134708173248599</v>
      </c>
      <c r="Y34" s="48">
        <f>SUM(Y11:Y12)*1000000/SUM('Tabel 1 Antal dyr'!Y11:Y21)</f>
        <v>0.31777760650936576</v>
      </c>
      <c r="Z34" s="48">
        <f>SUM(Z11:Z12)*1000000/SUM('Tabel 1 Antal dyr'!Z11:Z21)</f>
        <v>0.32193813883425748</v>
      </c>
      <c r="AA34" s="48">
        <f>SUM(AA11:AA12)*1000000/SUM('Tabel 1 Antal dyr'!AA11:AA21)</f>
        <v>0.32702103923707471</v>
      </c>
      <c r="AB34" s="48">
        <f>SUM(AB11:AB12)*1000000/SUM('Tabel 1 Antal dyr'!AB11:AB21)</f>
        <v>0.32894571977967824</v>
      </c>
      <c r="AC34" s="48">
        <f>SUM(AC11:AC12)*1000000/SUM('Tabel 1 Antal dyr'!AC11:AC21)</f>
        <v>0.3324072818127165</v>
      </c>
      <c r="AD34" s="48">
        <f>SUM(AD11:AD12)*1000000/SUM('Tabel 1 Antal dyr'!AD11:AD21)</f>
        <v>0.3332744003712777</v>
      </c>
      <c r="AE34" s="48">
        <f>SUM(AE11:AE12)*1000000/SUM('Tabel 1 Antal dyr'!AE11:AE21)</f>
        <v>0.3352564502469344</v>
      </c>
      <c r="AF34" s="48">
        <f>SUM(AF11:AF12)*1000000/SUM('Tabel 1 Antal dyr'!AF11:AF21)</f>
        <v>0.34004955313689039</v>
      </c>
      <c r="AG34" s="48">
        <f>SUM(AG11:AG12)*1000000/SUM('Tabel 1 Antal dyr'!AG11:AG21)</f>
        <v>0.34520946461478053</v>
      </c>
      <c r="AH34" s="48">
        <f>SUM(AH11:AH12)*1000000/SUM('Tabel 1 Antal dyr'!AH11:AH21)</f>
        <v>0.34658792141950695</v>
      </c>
      <c r="AI34" s="48">
        <f>SUM(AI11:AI12)*1000000/SUM('Tabel 1 Antal dyr'!AI11:AI21)</f>
        <v>0.33870108456117454</v>
      </c>
      <c r="AJ34" s="49">
        <f>SUM(AJ11:AJ12)*1000000/SUM('Tabel 1 Antal dyr'!AJ11:AJ21)</f>
        <v>0.3163395772564131</v>
      </c>
      <c r="AK34" s="49">
        <f>SUM(AK11:AK12)*1000000/SUM('Tabel 1 Antal dyr'!AK11:AK21)</f>
        <v>0.31815250897077002</v>
      </c>
      <c r="AL34" s="49">
        <f>SUM(AL11:AL12)*1000000/SUM('Tabel 1 Antal dyr'!AL11:AL21)</f>
        <v>0.3191564686507673</v>
      </c>
      <c r="AM34" s="49">
        <f>SUM(AM11:AM12)*1000000/SUM('Tabel 1 Antal dyr'!AM11:AM21)</f>
        <v>0.31073306402151174</v>
      </c>
      <c r="AN34" s="49">
        <f>SUM(AN11:AN12)*1000000/SUM('Tabel 1 Antal dyr'!AN11:AN21)</f>
        <v>0.30085521477971683</v>
      </c>
      <c r="AO34" s="49">
        <f>SUM(AO11:AO12)*1000000/SUM('Tabel 1 Antal dyr'!AO11:AO21)</f>
        <v>0.29320044683396229</v>
      </c>
      <c r="AP34" s="49">
        <f>SUM(AP11:AP12)*1000000/SUM('Tabel 1 Antal dyr'!AP11:AP21)</f>
        <v>0.28498244606049311</v>
      </c>
      <c r="AQ34" s="49">
        <f>SUM(AQ11:AQ12)*1000000/SUM('Tabel 1 Antal dyr'!AQ11:AQ21)</f>
        <v>0.27584262963209355</v>
      </c>
      <c r="AR34" s="49">
        <f>SUM(AR11:AR12)*1000000/SUM('Tabel 1 Antal dyr'!AR11:AR21)</f>
        <v>0.27382051553409265</v>
      </c>
      <c r="AS34" s="49">
        <f>SUM(AS11:AS12)*1000000/SUM('Tabel 1 Antal dyr'!AS11:AS21)</f>
        <v>0.27310563836584506</v>
      </c>
      <c r="AT34" s="49">
        <f>SUM(AT11:AT12)*1000000/SUM('Tabel 1 Antal dyr'!AT11:AT21)</f>
        <v>0.27094828918970815</v>
      </c>
      <c r="AU34" s="49">
        <f>SUM(AU11:AU12)*1000000/SUM('Tabel 1 Antal dyr'!AU11:AU21)</f>
        <v>0.27019935585903104</v>
      </c>
      <c r="AV34" s="49">
        <f>SUM(AV11:AV12)*1000000/SUM('Tabel 1 Antal dyr'!AV11:AV21)</f>
        <v>0.26945729264647456</v>
      </c>
      <c r="AW34" s="49">
        <f>SUM(AW11:AW12)*1000000/SUM('Tabel 1 Antal dyr'!AW11:AW21)</f>
        <v>0.26884516179249202</v>
      </c>
      <c r="AX34" s="49">
        <f>SUM(AX11:AX12)*1000000/SUM('Tabel 1 Antal dyr'!AX11:AX21)</f>
        <v>0.26816705546247993</v>
      </c>
      <c r="AY34" s="49">
        <f>SUM(AY11:AY12)*1000000/SUM('Tabel 1 Antal dyr'!AY11:AY21)</f>
        <v>0.26753381049573094</v>
      </c>
      <c r="AZ34" s="49">
        <f>SUM(AZ11:AZ12)*1000000/SUM('Tabel 1 Antal dyr'!AZ11:AZ21)</f>
        <v>0.26683614622240676</v>
      </c>
      <c r="BA34" s="49">
        <f>SUM(BA11:BA12)*1000000/SUM('Tabel 1 Antal dyr'!BA11:BA21)</f>
        <v>0.26632077026103129</v>
      </c>
    </row>
    <row r="35" spans="1:53" x14ac:dyDescent="0.25">
      <c r="A35" s="33" t="s">
        <v>251</v>
      </c>
      <c r="B35" s="33"/>
      <c r="C35" s="48">
        <f>C13*1000000/SUM('Tabel 1 Antal dyr'!C33:C34)</f>
        <v>2.8589705095233744E-2</v>
      </c>
      <c r="D35" s="48">
        <f>D13*1000000/SUM('Tabel 1 Antal dyr'!D33:D34)</f>
        <v>2.8582159624413146E-2</v>
      </c>
      <c r="E35" s="48">
        <f>E13*1000000/SUM('Tabel 1 Antal dyr'!E33:E34)</f>
        <v>2.858582190095716E-2</v>
      </c>
      <c r="F35" s="48">
        <f>F13*1000000/SUM('Tabel 1 Antal dyr'!F33:F34)</f>
        <v>2.8549288307027208E-2</v>
      </c>
      <c r="G35" s="48">
        <f>G13*1000000/SUM('Tabel 1 Antal dyr'!G33:G34)</f>
        <v>2.8558424735296913E-2</v>
      </c>
      <c r="H35" s="48">
        <f>H13*1000000/SUM('Tabel 1 Antal dyr'!H33:H34)</f>
        <v>2.8548063341015537E-2</v>
      </c>
      <c r="I35" s="48">
        <f>I13*1000000/SUM('Tabel 1 Antal dyr'!I33:I34)</f>
        <v>2.8580177605389404E-2</v>
      </c>
      <c r="J35" s="48">
        <f>J13*1000000/SUM('Tabel 1 Antal dyr'!J33:J34)</f>
        <v>2.8561302562178165E-2</v>
      </c>
      <c r="K35" s="48">
        <f>K13*1000000/SUM('Tabel 1 Antal dyr'!K33:K34)</f>
        <v>2.85765244446206E-2</v>
      </c>
      <c r="L35" s="48">
        <f>L13*1000000/SUM('Tabel 1 Antal dyr'!L33:L34)</f>
        <v>2.8568725759152397E-2</v>
      </c>
      <c r="M35" s="48">
        <f>M13*1000000/SUM('Tabel 1 Antal dyr'!M33:M34)</f>
        <v>2.8554282694564118E-2</v>
      </c>
      <c r="N35" s="48">
        <f>N13*1000000/SUM('Tabel 1 Antal dyr'!N33:N34)</f>
        <v>2.8565165337335378E-2</v>
      </c>
      <c r="O35" s="48">
        <f>O13*1000000/SUM('Tabel 1 Antal dyr'!O33:O34)</f>
        <v>2.857361793428749E-2</v>
      </c>
      <c r="P35" s="48">
        <f>P13*1000000/SUM('Tabel 1 Antal dyr'!P33:P34)</f>
        <v>2.8559387163150457E-2</v>
      </c>
      <c r="Q35" s="48">
        <f>Q13*1000000/SUM('Tabel 1 Antal dyr'!Q33:Q34)</f>
        <v>2.856705770577863E-2</v>
      </c>
      <c r="R35" s="48">
        <f>R13*1000000/SUM('Tabel 1 Antal dyr'!R33:R34)</f>
        <v>2.8575049103465755E-2</v>
      </c>
      <c r="S35" s="48">
        <f>S13*1000000/SUM('Tabel 1 Antal dyr'!S33:S34)</f>
        <v>2.8558455588783289E-2</v>
      </c>
      <c r="T35" s="48">
        <f>T13*1000000/SUM('Tabel 1 Antal dyr'!T33:T34)</f>
        <v>2.8565196668470842E-2</v>
      </c>
      <c r="U35" s="48">
        <f>U13*1000000/SUM('Tabel 1 Antal dyr'!U33:U34)</f>
        <v>2.8564376239477739E-2</v>
      </c>
      <c r="V35" s="48">
        <f>V13*1000000/SUM('Tabel 1 Antal dyr'!V33:V34)</f>
        <v>2.8566234710572104E-2</v>
      </c>
      <c r="W35" s="48">
        <f>W13*1000000/SUM('Tabel 1 Antal dyr'!W33:W34)</f>
        <v>2.8576061692582116E-2</v>
      </c>
      <c r="X35" s="48">
        <f>X13*1000000/SUM('Tabel 1 Antal dyr'!X33:X34)</f>
        <v>2.8568984689077068E-2</v>
      </c>
      <c r="Y35" s="48">
        <f>Y13*1000000/SUM('Tabel 1 Antal dyr'!Y33:Y34)</f>
        <v>2.8560674828968052E-2</v>
      </c>
      <c r="Z35" s="48">
        <f>Z13*1000000/SUM('Tabel 1 Antal dyr'!Z33:Z34)</f>
        <v>2.8549775470268192E-2</v>
      </c>
      <c r="AA35" s="48">
        <f>AA13*1000000/SUM('Tabel 1 Antal dyr'!AA33:AA34)</f>
        <v>2.8560708560253771E-2</v>
      </c>
      <c r="AB35" s="48">
        <f>AB13*1000000/SUM('Tabel 1 Antal dyr'!AB33:AB34)</f>
        <v>2.8585357733147836E-2</v>
      </c>
      <c r="AC35" s="48">
        <f>AC13*1000000/SUM('Tabel 1 Antal dyr'!AC33:AC34)</f>
        <v>2.8554718824047223E-2</v>
      </c>
      <c r="AD35" s="48">
        <f>AD13*1000000/SUM('Tabel 1 Antal dyr'!AD33:AD34)</f>
        <v>2.8572127498226473E-2</v>
      </c>
      <c r="AE35" s="48">
        <f>AE13*1000000/SUM('Tabel 1 Antal dyr'!AE33:AE34)</f>
        <v>2.854633289415898E-2</v>
      </c>
      <c r="AF35" s="48">
        <f>AF13*1000000/SUM('Tabel 1 Antal dyr'!AF33:AF34)</f>
        <v>2.8560691469372415E-2</v>
      </c>
      <c r="AG35" s="48">
        <f>AG13*1000000/SUM('Tabel 1 Antal dyr'!AG33:AG34)</f>
        <v>2.8585707146426786E-2</v>
      </c>
      <c r="AH35" s="48">
        <f>AH13*1000000/SUM('Tabel 1 Antal dyr'!AH33:AH34)</f>
        <v>2.8591486374369774E-2</v>
      </c>
      <c r="AI35" s="48">
        <f>AI13*1000000/SUM('Tabel 1 Antal dyr'!AI33:AI34)</f>
        <v>2.8561284468815337E-2</v>
      </c>
      <c r="AJ35" s="49">
        <f>AJ13*1000000/SUM('Tabel 1 Antal dyr'!AJ33:AJ34)</f>
        <v>2.8561284468815337E-2</v>
      </c>
      <c r="AK35" s="49">
        <f>AK13*1000000/SUM('Tabel 1 Antal dyr'!AK33:AK34)</f>
        <v>2.8561284468815337E-2</v>
      </c>
      <c r="AL35" s="49">
        <f>AL13*1000000/SUM('Tabel 1 Antal dyr'!AL33:AL34)</f>
        <v>2.8561284468815337E-2</v>
      </c>
      <c r="AM35" s="49">
        <f>AM13*1000000/SUM('Tabel 1 Antal dyr'!AM33:AM34)</f>
        <v>2.8561284468815337E-2</v>
      </c>
      <c r="AN35" s="49">
        <f>AN13*1000000/SUM('Tabel 1 Antal dyr'!AN33:AN34)</f>
        <v>2.8561284468815337E-2</v>
      </c>
      <c r="AO35" s="49">
        <f>AO13*1000000/SUM('Tabel 1 Antal dyr'!AO33:AO34)</f>
        <v>2.8561284468815337E-2</v>
      </c>
      <c r="AP35" s="49">
        <f>AP13*1000000/SUM('Tabel 1 Antal dyr'!AP33:AP34)</f>
        <v>2.8561284468815337E-2</v>
      </c>
      <c r="AQ35" s="49">
        <f>AQ13*1000000/SUM('Tabel 1 Antal dyr'!AQ33:AQ34)</f>
        <v>2.8561284468815337E-2</v>
      </c>
      <c r="AR35" s="49">
        <f>AR13*1000000/SUM('Tabel 1 Antal dyr'!AR33:AR34)</f>
        <v>2.8561284468815337E-2</v>
      </c>
      <c r="AS35" s="49">
        <f>AS13*1000000/SUM('Tabel 1 Antal dyr'!AS33:AS34)</f>
        <v>2.8561284468815337E-2</v>
      </c>
      <c r="AT35" s="49">
        <f>AT13*1000000/SUM('Tabel 1 Antal dyr'!AT33:AT34)</f>
        <v>2.8561284468815337E-2</v>
      </c>
      <c r="AU35" s="49">
        <f>AU13*1000000/SUM('Tabel 1 Antal dyr'!AU33:AU34)</f>
        <v>2.8561284468815337E-2</v>
      </c>
      <c r="AV35" s="49">
        <f>AV13*1000000/SUM('Tabel 1 Antal dyr'!AV33:AV34)</f>
        <v>2.8561284468815337E-2</v>
      </c>
      <c r="AW35" s="49">
        <f>AW13*1000000/SUM('Tabel 1 Antal dyr'!AW33:AW34)</f>
        <v>2.8561284468815337E-2</v>
      </c>
      <c r="AX35" s="49">
        <f>AX13*1000000/SUM('Tabel 1 Antal dyr'!AX33:AX34)</f>
        <v>2.8561284468815337E-2</v>
      </c>
      <c r="AY35" s="49">
        <f>AY13*1000000/SUM('Tabel 1 Antal dyr'!AY33:AY34)</f>
        <v>2.8561284468815337E-2</v>
      </c>
      <c r="AZ35" s="49">
        <f>AZ13*1000000/SUM('Tabel 1 Antal dyr'!AZ33:AZ34)</f>
        <v>2.8561284468815337E-2</v>
      </c>
      <c r="BA35" s="49">
        <f>BA13*1000000/SUM('Tabel 1 Antal dyr'!BA33:BA34)</f>
        <v>2.8561284468815337E-2</v>
      </c>
    </row>
    <row r="36" spans="1:53" x14ac:dyDescent="0.25">
      <c r="A36" s="33" t="s">
        <v>2</v>
      </c>
      <c r="B36" s="35"/>
      <c r="C36" s="48">
        <f>SUM(C14:C15)*1000000/('Tabel 1 Antal dyr'!C22+'Tabel 1 Antal dyr'!C25)</f>
        <v>0.3621845476040057</v>
      </c>
      <c r="D36" s="48">
        <f>SUM(D14:D15)*1000000/('Tabel 1 Antal dyr'!D22+'Tabel 1 Antal dyr'!D25)</f>
        <v>0.36789791401311633</v>
      </c>
      <c r="E36" s="48">
        <f>SUM(E14:E15)*1000000/('Tabel 1 Antal dyr'!E22+'Tabel 1 Antal dyr'!E25)</f>
        <v>0.37369755645461711</v>
      </c>
      <c r="F36" s="48">
        <f>SUM(F14:F15)*1000000/('Tabel 1 Antal dyr'!F22+'Tabel 1 Antal dyr'!F25)</f>
        <v>0.38070939208686999</v>
      </c>
      <c r="G36" s="48">
        <f>SUM(G14:G15)*1000000/('Tabel 1 Antal dyr'!G22+'Tabel 1 Antal dyr'!G25)</f>
        <v>0.38514989481242728</v>
      </c>
      <c r="H36" s="48">
        <f>SUM(H14:H15)*1000000/('Tabel 1 Antal dyr'!H22+'Tabel 1 Antal dyr'!H25)</f>
        <v>0.40322024514372296</v>
      </c>
      <c r="I36" s="48">
        <f>SUM(I14:I15)*1000000/('Tabel 1 Antal dyr'!I22+'Tabel 1 Antal dyr'!I25)</f>
        <v>0.43109728815841053</v>
      </c>
      <c r="J36" s="48">
        <f>SUM(J14:J15)*1000000/('Tabel 1 Antal dyr'!J22+'Tabel 1 Antal dyr'!J25)</f>
        <v>0.46090117476171577</v>
      </c>
      <c r="K36" s="48">
        <f>SUM(K14:K15)*1000000/('Tabel 1 Antal dyr'!K22+'Tabel 1 Antal dyr'!K25)</f>
        <v>0.49104518340936854</v>
      </c>
      <c r="L36" s="48">
        <f>SUM(L14:L15)*1000000/('Tabel 1 Antal dyr'!L22+'Tabel 1 Antal dyr'!L25)</f>
        <v>0.5331277728273528</v>
      </c>
      <c r="M36" s="48">
        <f>SUM(M14:M15)*1000000/('Tabel 1 Antal dyr'!M22+'Tabel 1 Antal dyr'!M25)</f>
        <v>0.54211072459914766</v>
      </c>
      <c r="N36" s="48">
        <f>SUM(N14:N15)*1000000/('Tabel 1 Antal dyr'!N22+'Tabel 1 Antal dyr'!N25)</f>
        <v>0.55111142037177285</v>
      </c>
      <c r="O36" s="48">
        <f>SUM(O14:O15)*1000000/('Tabel 1 Antal dyr'!O22+'Tabel 1 Antal dyr'!O25)</f>
        <v>0.54459224062656519</v>
      </c>
      <c r="P36" s="48">
        <f>SUM(P14:P15)*1000000/('Tabel 1 Antal dyr'!P22+'Tabel 1 Antal dyr'!P25)</f>
        <v>0.55075401209658115</v>
      </c>
      <c r="Q36" s="48">
        <f>SUM(Q14:Q15)*1000000/('Tabel 1 Antal dyr'!Q22+'Tabel 1 Antal dyr'!Q25)</f>
        <v>0.55027109828340481</v>
      </c>
      <c r="R36" s="48">
        <f>SUM(R14:R15)*1000000/('Tabel 1 Antal dyr'!R22+'Tabel 1 Antal dyr'!R25)</f>
        <v>0.45871360447979603</v>
      </c>
      <c r="S36" s="48">
        <f>SUM(S14:S15)*1000000/('Tabel 1 Antal dyr'!S22+'Tabel 1 Antal dyr'!S25)</f>
        <v>0.37282287143687159</v>
      </c>
      <c r="T36" s="48">
        <f>SUM(T14:T15)*1000000/('Tabel 1 Antal dyr'!T22+'Tabel 1 Antal dyr'!T25)</f>
        <v>0.29492850798516174</v>
      </c>
      <c r="U36" s="48">
        <f>SUM(U14:U15)*1000000/('Tabel 1 Antal dyr'!U22+'Tabel 1 Antal dyr'!U25)</f>
        <v>0.27606768293661543</v>
      </c>
      <c r="V36" s="48">
        <f>SUM(V14:V15)*1000000/('Tabel 1 Antal dyr'!V22+'Tabel 1 Antal dyr'!V25)</f>
        <v>0.26945981215652398</v>
      </c>
      <c r="W36" s="48">
        <f>SUM(W14:W15)*1000000/('Tabel 1 Antal dyr'!W22+'Tabel 1 Antal dyr'!W25)</f>
        <v>0.23660495220083885</v>
      </c>
      <c r="X36" s="48">
        <f>SUM(X14:X15)*1000000/('Tabel 1 Antal dyr'!X22+'Tabel 1 Antal dyr'!X25)</f>
        <v>0.2282185793584017</v>
      </c>
      <c r="Y36" s="48">
        <f>SUM(Y14:Y15)*1000000/('Tabel 1 Antal dyr'!Y22+'Tabel 1 Antal dyr'!Y25)</f>
        <v>0.22959557295480726</v>
      </c>
      <c r="Z36" s="48">
        <f>SUM(Z14:Z15)*1000000/('Tabel 1 Antal dyr'!Z22+'Tabel 1 Antal dyr'!Z25)</f>
        <v>0.23170127268780033</v>
      </c>
      <c r="AA36" s="48">
        <f>SUM(AA14:AA15)*1000000/('Tabel 1 Antal dyr'!AA22+'Tabel 1 Antal dyr'!AA25)</f>
        <v>0.22287230278762429</v>
      </c>
      <c r="AB36" s="48">
        <f>SUM(AB14:AB15)*1000000/('Tabel 1 Antal dyr'!AB22+'Tabel 1 Antal dyr'!AB25)</f>
        <v>0.21757108492468583</v>
      </c>
      <c r="AC36" s="48">
        <f>SUM(AC14:AC15)*1000000/('Tabel 1 Antal dyr'!AC22+'Tabel 1 Antal dyr'!AC25)</f>
        <v>0.21472343525475018</v>
      </c>
      <c r="AD36" s="48">
        <f>SUM(AD14:AD15)*1000000/('Tabel 1 Antal dyr'!AD22+'Tabel 1 Antal dyr'!AD25)</f>
        <v>0.2146955413409519</v>
      </c>
      <c r="AE36" s="48">
        <f>SUM(AE14:AE15)*1000000/('Tabel 1 Antal dyr'!AE22+'Tabel 1 Antal dyr'!AE25)</f>
        <v>0.22325661498423693</v>
      </c>
      <c r="AF36" s="48">
        <f>SUM(AF14:AF15)*1000000/('Tabel 1 Antal dyr'!AF22+'Tabel 1 Antal dyr'!AF25)</f>
        <v>0.21768180652346822</v>
      </c>
      <c r="AG36" s="48">
        <f>SUM(AG14:AG15)*1000000/('Tabel 1 Antal dyr'!AG22+'Tabel 1 Antal dyr'!AG25)</f>
        <v>0.20470264367293078</v>
      </c>
      <c r="AH36" s="48">
        <f>SUM(AH14:AH15)*1000000/('Tabel 1 Antal dyr'!AH22+'Tabel 1 Antal dyr'!AH25)</f>
        <v>0.2037993528564257</v>
      </c>
      <c r="AI36" s="48">
        <f>SUM(AI14:AI15)*1000000/('Tabel 1 Antal dyr'!AI22+'Tabel 1 Antal dyr'!AI25)</f>
        <v>0.20072457375902383</v>
      </c>
      <c r="AJ36" s="49">
        <f>SUM(AJ14:AJ15)*1000000/('Tabel 1 Antal dyr'!AJ22+'Tabel 1 Antal dyr'!AJ25)</f>
        <v>0.17814505272942011</v>
      </c>
      <c r="AK36" s="49">
        <f>SUM(AK14:AK15)*1000000/('Tabel 1 Antal dyr'!AK22+'Tabel 1 Antal dyr'!AK25)</f>
        <v>0.17577590240890606</v>
      </c>
      <c r="AL36" s="49">
        <f>SUM(AL14:AL15)*1000000/('Tabel 1 Antal dyr'!AL22+'Tabel 1 Antal dyr'!AL25)</f>
        <v>0.17271379040643461</v>
      </c>
      <c r="AM36" s="49">
        <f>SUM(AM14:AM15)*1000000/('Tabel 1 Antal dyr'!AM22+'Tabel 1 Antal dyr'!AM25)</f>
        <v>0.16784556054360819</v>
      </c>
      <c r="AN36" s="49">
        <f>SUM(AN14:AN15)*1000000/('Tabel 1 Antal dyr'!AN22+'Tabel 1 Antal dyr'!AN25)</f>
        <v>0.16226337271381877</v>
      </c>
      <c r="AO36" s="49">
        <f>SUM(AO14:AO15)*1000000/('Tabel 1 Antal dyr'!AO22+'Tabel 1 Antal dyr'!AO25)</f>
        <v>0.15834182825469431</v>
      </c>
      <c r="AP36" s="49">
        <f>SUM(AP14:AP15)*1000000/('Tabel 1 Antal dyr'!AP22+'Tabel 1 Antal dyr'!AP25)</f>
        <v>0.15410593450415061</v>
      </c>
      <c r="AQ36" s="49">
        <f>SUM(AQ14:AQ15)*1000000/('Tabel 1 Antal dyr'!AQ22+'Tabel 1 Antal dyr'!AQ25)</f>
        <v>0.14957041672520241</v>
      </c>
      <c r="AR36" s="49">
        <f>SUM(AR14:AR15)*1000000/('Tabel 1 Antal dyr'!AR22+'Tabel 1 Antal dyr'!AR25)</f>
        <v>0.14604168283859381</v>
      </c>
      <c r="AS36" s="49">
        <f>SUM(AS14:AS15)*1000000/('Tabel 1 Antal dyr'!AS22+'Tabel 1 Antal dyr'!AS25)</f>
        <v>0.1432269285532955</v>
      </c>
      <c r="AT36" s="49">
        <f>SUM(AT14:AT15)*1000000/('Tabel 1 Antal dyr'!AT22+'Tabel 1 Antal dyr'!AT25)</f>
        <v>0.13973776152194942</v>
      </c>
      <c r="AU36" s="49">
        <f>SUM(AU14:AU15)*1000000/('Tabel 1 Antal dyr'!AU22+'Tabel 1 Antal dyr'!AU25)</f>
        <v>0.13693081534435134</v>
      </c>
      <c r="AV36" s="49">
        <f>SUM(AV14:AV15)*1000000/('Tabel 1 Antal dyr'!AV22+'Tabel 1 Antal dyr'!AV25)</f>
        <v>0.13415995400367356</v>
      </c>
      <c r="AW36" s="49">
        <f>SUM(AW14:AW15)*1000000/('Tabel 1 Antal dyr'!AW22+'Tabel 1 Antal dyr'!AW25)</f>
        <v>0.13139496808621717</v>
      </c>
      <c r="AX36" s="49">
        <f>SUM(AX14:AX15)*1000000/('Tabel 1 Antal dyr'!AX22+'Tabel 1 Antal dyr'!AX25)</f>
        <v>0.12861222828818061</v>
      </c>
      <c r="AY36" s="49">
        <f>SUM(AY14:AY15)*1000000/('Tabel 1 Antal dyr'!AY22+'Tabel 1 Antal dyr'!AY25)</f>
        <v>0.12592461829459115</v>
      </c>
      <c r="AZ36" s="49">
        <f>SUM(AZ14:AZ15)*1000000/('Tabel 1 Antal dyr'!AZ22+'Tabel 1 Antal dyr'!AZ25)</f>
        <v>0.12317762399064042</v>
      </c>
      <c r="BA36" s="49">
        <f>SUM(BA14:BA15)*1000000/('Tabel 1 Antal dyr'!BA22+'Tabel 1 Antal dyr'!BA25)</f>
        <v>0.12049950245622484</v>
      </c>
    </row>
    <row r="37" spans="1:53" x14ac:dyDescent="0.25">
      <c r="A37" s="33" t="s">
        <v>3</v>
      </c>
      <c r="B37" s="35"/>
      <c r="C37" s="48">
        <f>SUM(C16:C17)*1000000/('Tabel 1 Antal dyr'!C23+'Tabel 1 Antal dyr'!C26)</f>
        <v>9.2505842371760853E-3</v>
      </c>
      <c r="D37" s="48">
        <f>SUM(D16:D17)*1000000/('Tabel 1 Antal dyr'!D23+'Tabel 1 Antal dyr'!D26)</f>
        <v>9.1160862408407057E-3</v>
      </c>
      <c r="E37" s="48">
        <f>SUM(E16:E17)*1000000/('Tabel 1 Antal dyr'!E23+'Tabel 1 Antal dyr'!E26)</f>
        <v>8.9816549860519783E-3</v>
      </c>
      <c r="F37" s="48">
        <f>SUM(F16:F17)*1000000/('Tabel 1 Antal dyr'!F23+'Tabel 1 Antal dyr'!F26)</f>
        <v>9.1020780064975659E-3</v>
      </c>
      <c r="G37" s="48">
        <f>SUM(G16:G17)*1000000/('Tabel 1 Antal dyr'!G23+'Tabel 1 Antal dyr'!G26)</f>
        <v>9.0826941592254094E-3</v>
      </c>
      <c r="H37" s="48">
        <f>SUM(H16:H17)*1000000/('Tabel 1 Antal dyr'!H23+'Tabel 1 Antal dyr'!H26)</f>
        <v>9.2329231979885584E-3</v>
      </c>
      <c r="I37" s="48">
        <f>SUM(I16:I17)*1000000/('Tabel 1 Antal dyr'!I23+'Tabel 1 Antal dyr'!I26)</f>
        <v>9.4387416043280655E-3</v>
      </c>
      <c r="J37" s="48">
        <f>SUM(J16:J17)*1000000/('Tabel 1 Antal dyr'!J23+'Tabel 1 Antal dyr'!J26)</f>
        <v>9.5485398162792664E-3</v>
      </c>
      <c r="K37" s="48">
        <f>SUM(K16:K17)*1000000/('Tabel 1 Antal dyr'!K23+'Tabel 1 Antal dyr'!K26)</f>
        <v>9.6082900804011183E-3</v>
      </c>
      <c r="L37" s="48">
        <f>SUM(L16:L17)*1000000/('Tabel 1 Antal dyr'!L23+'Tabel 1 Antal dyr'!L26)</f>
        <v>9.7115136801177969E-3</v>
      </c>
      <c r="M37" s="48">
        <f>SUM(M16:M17)*1000000/('Tabel 1 Antal dyr'!M23+'Tabel 1 Antal dyr'!M26)</f>
        <v>9.7111390721700604E-3</v>
      </c>
      <c r="N37" s="48">
        <f>SUM(N16:N17)*1000000/('Tabel 1 Antal dyr'!N23+'Tabel 1 Antal dyr'!N26)</f>
        <v>9.7117274867720843E-3</v>
      </c>
      <c r="O37" s="48">
        <f>SUM(O16:O17)*1000000/('Tabel 1 Antal dyr'!O23+'Tabel 1 Antal dyr'!O26)</f>
        <v>9.8338729613932762E-3</v>
      </c>
      <c r="P37" s="48">
        <f>SUM(P16:P17)*1000000/('Tabel 1 Antal dyr'!P23+'Tabel 1 Antal dyr'!P26)</f>
        <v>8.800877842932495E-3</v>
      </c>
      <c r="Q37" s="48">
        <f>SUM(Q16:Q17)*1000000/('Tabel 1 Antal dyr'!Q23+'Tabel 1 Antal dyr'!Q26)</f>
        <v>9.5889069179965931E-3</v>
      </c>
      <c r="R37" s="48">
        <f>SUM(R16:R17)*1000000/('Tabel 1 Antal dyr'!R23+'Tabel 1 Antal dyr'!R26)</f>
        <v>8.0336730182474295E-3</v>
      </c>
      <c r="S37" s="48">
        <f>SUM(S16:S17)*1000000/('Tabel 1 Antal dyr'!S23+'Tabel 1 Antal dyr'!S26)</f>
        <v>5.7450155240647153E-3</v>
      </c>
      <c r="T37" s="48">
        <f>SUM(T16:T17)*1000000/('Tabel 1 Antal dyr'!T23+'Tabel 1 Antal dyr'!T26)</f>
        <v>5.6432860233021779E-3</v>
      </c>
      <c r="U37" s="48">
        <f>SUM(U16:U17)*1000000/('Tabel 1 Antal dyr'!U23+'Tabel 1 Antal dyr'!U26)</f>
        <v>5.4600593168862123E-3</v>
      </c>
      <c r="V37" s="48">
        <f>SUM(V16:V17)*1000000/('Tabel 1 Antal dyr'!V23+'Tabel 1 Antal dyr'!V26)</f>
        <v>4.7493728549619103E-3</v>
      </c>
      <c r="W37" s="48">
        <f>SUM(W16:W17)*1000000/('Tabel 1 Antal dyr'!W23+'Tabel 1 Antal dyr'!W26)</f>
        <v>4.563093068359521E-3</v>
      </c>
      <c r="X37" s="48">
        <f>SUM(X16:X17)*1000000/('Tabel 1 Antal dyr'!X23+'Tabel 1 Antal dyr'!X26)</f>
        <v>4.3114665865022416E-3</v>
      </c>
      <c r="Y37" s="48">
        <f>SUM(Y16:Y17)*1000000/('Tabel 1 Antal dyr'!Y23+'Tabel 1 Antal dyr'!Y26)</f>
        <v>4.4350092382861783E-3</v>
      </c>
      <c r="Z37" s="48">
        <f>SUM(Z16:Z17)*1000000/('Tabel 1 Antal dyr'!Z23+'Tabel 1 Antal dyr'!Z26)</f>
        <v>4.310999466671692E-3</v>
      </c>
      <c r="AA37" s="48">
        <f>SUM(AA16:AA17)*1000000/('Tabel 1 Antal dyr'!AA23+'Tabel 1 Antal dyr'!AA26)</f>
        <v>4.3280788021479184E-3</v>
      </c>
      <c r="AB37" s="48">
        <f>SUM(AB16:AB17)*1000000/('Tabel 1 Antal dyr'!AB23+'Tabel 1 Antal dyr'!AB26)</f>
        <v>4.2231940204342398E-3</v>
      </c>
      <c r="AC37" s="48">
        <f>SUM(AC16:AC17)*1000000/('Tabel 1 Antal dyr'!AC23+'Tabel 1 Antal dyr'!AC26)</f>
        <v>4.1244003661805844E-3</v>
      </c>
      <c r="AD37" s="48">
        <f>SUM(AD16:AD17)*1000000/('Tabel 1 Antal dyr'!AD23+'Tabel 1 Antal dyr'!AD26)</f>
        <v>4.0750051861921533E-3</v>
      </c>
      <c r="AE37" s="48">
        <f>SUM(AE16:AE17)*1000000/('Tabel 1 Antal dyr'!AE23+'Tabel 1 Antal dyr'!AE26)</f>
        <v>4.5675276791690405E-3</v>
      </c>
      <c r="AF37" s="48">
        <f>SUM(AF16:AF17)*1000000/('Tabel 1 Antal dyr'!AF23+'Tabel 1 Antal dyr'!AF26)</f>
        <v>4.4285198774274516E-3</v>
      </c>
      <c r="AG37" s="48">
        <f>SUM(AG16:AG17)*1000000/('Tabel 1 Antal dyr'!AG23+'Tabel 1 Antal dyr'!AG26)</f>
        <v>4.0864826682933206E-3</v>
      </c>
      <c r="AH37" s="48">
        <f>SUM(AH16:AH17)*1000000/('Tabel 1 Antal dyr'!AH23+'Tabel 1 Antal dyr'!AH26)</f>
        <v>3.2696600943904071E-3</v>
      </c>
      <c r="AI37" s="48">
        <f>SUM(AI16:AI17)*1000000/('Tabel 1 Antal dyr'!AI23+'Tabel 1 Antal dyr'!AI26)</f>
        <v>3.1519100297951429E-3</v>
      </c>
      <c r="AJ37" s="49">
        <f>SUM(AJ16:AJ17)*1000000/('Tabel 1 Antal dyr'!AJ23+'Tabel 1 Antal dyr'!AJ26)</f>
        <v>2.5060983016451828E-3</v>
      </c>
      <c r="AK37" s="49">
        <f>SUM(AK16:AK17)*1000000/('Tabel 1 Antal dyr'!AK23+'Tabel 1 Antal dyr'!AK26)</f>
        <v>2.5052641648144742E-3</v>
      </c>
      <c r="AL37" s="49">
        <f>SUM(AL16:AL17)*1000000/('Tabel 1 Antal dyr'!AL23+'Tabel 1 Antal dyr'!AL26)</f>
        <v>2.5490742971070964E-3</v>
      </c>
      <c r="AM37" s="49">
        <f>SUM(AM16:AM17)*1000000/('Tabel 1 Antal dyr'!AM23+'Tabel 1 Antal dyr'!AM26)</f>
        <v>2.508109109716885E-3</v>
      </c>
      <c r="AN37" s="49">
        <f>SUM(AN16:AN17)*1000000/('Tabel 1 Antal dyr'!AN23+'Tabel 1 Antal dyr'!AN26)</f>
        <v>2.3839798433005453E-3</v>
      </c>
      <c r="AO37" s="49">
        <f>SUM(AO16:AO17)*1000000/('Tabel 1 Antal dyr'!AO23+'Tabel 1 Antal dyr'!AO26)</f>
        <v>2.3747448920098547E-3</v>
      </c>
      <c r="AP37" s="49">
        <f>SUM(AP16:AP17)*1000000/('Tabel 1 Antal dyr'!AP23+'Tabel 1 Antal dyr'!AP26)</f>
        <v>2.2995683970025178E-3</v>
      </c>
      <c r="AQ37" s="49">
        <f>SUM(AQ16:AQ17)*1000000/('Tabel 1 Antal dyr'!AQ23+'Tabel 1 Antal dyr'!AQ26)</f>
        <v>2.268536210983752E-3</v>
      </c>
      <c r="AR37" s="49">
        <f>SUM(AR16:AR17)*1000000/('Tabel 1 Antal dyr'!AR23+'Tabel 1 Antal dyr'!AR26)</f>
        <v>2.1883589982958133E-3</v>
      </c>
      <c r="AS37" s="49">
        <f>SUM(AS16:AS17)*1000000/('Tabel 1 Antal dyr'!AS23+'Tabel 1 Antal dyr'!AS26)</f>
        <v>2.1323244345818216E-3</v>
      </c>
      <c r="AT37" s="49">
        <f>SUM(AT16:AT17)*1000000/('Tabel 1 Antal dyr'!AT23+'Tabel 1 Antal dyr'!AT26)</f>
        <v>2.0526250131747406E-3</v>
      </c>
      <c r="AU37" s="49">
        <f>SUM(AU16:AU17)*1000000/('Tabel 1 Antal dyr'!AU23+'Tabel 1 Antal dyr'!AU26)</f>
        <v>1.9958766937087737E-3</v>
      </c>
      <c r="AV37" s="49">
        <f>SUM(AV16:AV17)*1000000/('Tabel 1 Antal dyr'!AV23+'Tabel 1 Antal dyr'!AV26)</f>
        <v>1.9397076508907577E-3</v>
      </c>
      <c r="AW37" s="49">
        <f>SUM(AW16:AW17)*1000000/('Tabel 1 Antal dyr'!AW23+'Tabel 1 Antal dyr'!AW26)</f>
        <v>1.9402947997510687E-3</v>
      </c>
      <c r="AX37" s="49">
        <f>SUM(AX16:AX17)*1000000/('Tabel 1 Antal dyr'!AX23+'Tabel 1 Antal dyr'!AX26)</f>
        <v>1.884255653318371E-3</v>
      </c>
      <c r="AY37" s="49">
        <f>SUM(AY16:AY17)*1000000/('Tabel 1 Antal dyr'!AY23+'Tabel 1 Antal dyr'!AY26)</f>
        <v>1.8844718875136862E-3</v>
      </c>
      <c r="AZ37" s="49">
        <f>SUM(AZ16:AZ17)*1000000/('Tabel 1 Antal dyr'!AZ23+'Tabel 1 Antal dyr'!AZ26)</f>
        <v>1.8278793834093476E-3</v>
      </c>
      <c r="BA37" s="49">
        <f>SUM(BA16:BA17)*1000000/('Tabel 1 Antal dyr'!BA23+'Tabel 1 Antal dyr'!BA26)</f>
        <v>1.8291687518611085E-3</v>
      </c>
    </row>
    <row r="38" spans="1:53" x14ac:dyDescent="0.25">
      <c r="A38" s="33" t="s">
        <v>4</v>
      </c>
      <c r="C38" s="48">
        <f>SUM(C18:C19)*1000000/('Tabel 1 Antal dyr'!C24+'Tabel 1 Antal dyr'!C27)</f>
        <v>5.2148150073095159E-2</v>
      </c>
      <c r="D38" s="48">
        <f>SUM(D18:D19)*1000000/('Tabel 1 Antal dyr'!D24+'Tabel 1 Antal dyr'!D27)</f>
        <v>5.1321243118774444E-2</v>
      </c>
      <c r="E38" s="48">
        <f>SUM(E18:E19)*1000000/('Tabel 1 Antal dyr'!E24+'Tabel 1 Antal dyr'!E27)</f>
        <v>5.0752481476297601E-2</v>
      </c>
      <c r="F38" s="48">
        <f>SUM(F18:F19)*1000000/('Tabel 1 Antal dyr'!F24+'Tabel 1 Antal dyr'!F27)</f>
        <v>4.653551344686075E-2</v>
      </c>
      <c r="G38" s="48">
        <f>SUM(G18:G19)*1000000/('Tabel 1 Antal dyr'!G24+'Tabel 1 Antal dyr'!G27)</f>
        <v>4.2919222885835225E-2</v>
      </c>
      <c r="H38" s="48">
        <f>SUM(H18:H19)*1000000/('Tabel 1 Antal dyr'!H24+'Tabel 1 Antal dyr'!H27)</f>
        <v>3.8920755295612182E-2</v>
      </c>
      <c r="I38" s="48">
        <f>SUM(I18:I19)*1000000/('Tabel 1 Antal dyr'!I24+'Tabel 1 Antal dyr'!I27)</f>
        <v>3.7770639788891246E-2</v>
      </c>
      <c r="J38" s="48">
        <f>SUM(J18:J19)*1000000/('Tabel 1 Antal dyr'!J24+'Tabel 1 Antal dyr'!J27)</f>
        <v>3.6433507079296344E-2</v>
      </c>
      <c r="K38" s="48">
        <f>SUM(K18:K19)*1000000/('Tabel 1 Antal dyr'!K24+'Tabel 1 Antal dyr'!K27)</f>
        <v>3.5566037989598488E-2</v>
      </c>
      <c r="L38" s="48">
        <f>SUM(L18:L19)*1000000/('Tabel 1 Antal dyr'!L24+'Tabel 1 Antal dyr'!L27)</f>
        <v>3.4368399787715026E-2</v>
      </c>
      <c r="M38" s="48">
        <f>SUM(M18:M19)*1000000/('Tabel 1 Antal dyr'!M24+'Tabel 1 Antal dyr'!M27)</f>
        <v>3.4009855610087139E-2</v>
      </c>
      <c r="N38" s="48">
        <f>SUM(N18:N19)*1000000/('Tabel 1 Antal dyr'!N24+'Tabel 1 Antal dyr'!N27)</f>
        <v>3.3966203371922465E-2</v>
      </c>
      <c r="O38" s="48">
        <f>SUM(O18:O19)*1000000/('Tabel 1 Antal dyr'!O24+'Tabel 1 Antal dyr'!O27)</f>
        <v>3.5318770707716537E-2</v>
      </c>
      <c r="P38" s="48">
        <f>SUM(P18:P19)*1000000/('Tabel 1 Antal dyr'!P24+'Tabel 1 Antal dyr'!P27)</f>
        <v>3.4327494394468298E-2</v>
      </c>
      <c r="Q38" s="48">
        <f>SUM(Q18:Q19)*1000000/('Tabel 1 Antal dyr'!Q24+'Tabel 1 Antal dyr'!Q27)</f>
        <v>3.4650325857446283E-2</v>
      </c>
      <c r="R38" s="48">
        <f>SUM(R18:R19)*1000000/('Tabel 1 Antal dyr'!R24+'Tabel 1 Antal dyr'!R27)</f>
        <v>3.4849152046210162E-2</v>
      </c>
      <c r="S38" s="48">
        <f>SUM(S18:S19)*1000000/('Tabel 1 Antal dyr'!S24+'Tabel 1 Antal dyr'!S27)</f>
        <v>3.4322271446026238E-2</v>
      </c>
      <c r="T38" s="48">
        <f>SUM(T18:T19)*1000000/('Tabel 1 Antal dyr'!T24+'Tabel 1 Antal dyr'!T27)</f>
        <v>3.595907986572832E-2</v>
      </c>
      <c r="U38" s="48">
        <f>SUM(U18:U19)*1000000/('Tabel 1 Antal dyr'!U24+'Tabel 1 Antal dyr'!U27)</f>
        <v>3.1900351788327952E-2</v>
      </c>
      <c r="V38" s="48">
        <f>SUM(V18:V19)*1000000/('Tabel 1 Antal dyr'!V24+'Tabel 1 Antal dyr'!V27)</f>
        <v>2.8182112405553014E-2</v>
      </c>
      <c r="W38" s="48">
        <f>SUM(W18:W19)*1000000/('Tabel 1 Antal dyr'!W24+'Tabel 1 Antal dyr'!W27)</f>
        <v>2.7067616674226976E-2</v>
      </c>
      <c r="X38" s="48">
        <f>SUM(X18:X19)*1000000/('Tabel 1 Antal dyr'!X24+'Tabel 1 Antal dyr'!X27)</f>
        <v>2.5799488210193726E-2</v>
      </c>
      <c r="Y38" s="48">
        <f>SUM(Y18:Y19)*1000000/('Tabel 1 Antal dyr'!Y24+'Tabel 1 Antal dyr'!Y27)</f>
        <v>2.5021906174905396E-2</v>
      </c>
      <c r="Z38" s="48">
        <f>SUM(Z18:Z19)*1000000/('Tabel 1 Antal dyr'!Z24+'Tabel 1 Antal dyr'!Z27)</f>
        <v>2.5134959955111242E-2</v>
      </c>
      <c r="AA38" s="48">
        <f>SUM(AA18:AA19)*1000000/('Tabel 1 Antal dyr'!AA24+'Tabel 1 Antal dyr'!AA27)</f>
        <v>2.5159933709177219E-2</v>
      </c>
      <c r="AB38" s="48">
        <f>SUM(AB18:AB19)*1000000/('Tabel 1 Antal dyr'!AB24+'Tabel 1 Antal dyr'!AB27)</f>
        <v>2.385338941815127E-2</v>
      </c>
      <c r="AC38" s="48">
        <f>SUM(AC18:AC19)*1000000/('Tabel 1 Antal dyr'!AC24+'Tabel 1 Antal dyr'!AC27)</f>
        <v>2.3465485981465382E-2</v>
      </c>
      <c r="AD38" s="48">
        <f>SUM(AD18:AD19)*1000000/('Tabel 1 Antal dyr'!AD24+'Tabel 1 Antal dyr'!AD27)</f>
        <v>2.4261944533877026E-2</v>
      </c>
      <c r="AE38" s="48">
        <f>SUM(AE18:AE19)*1000000/('Tabel 1 Antal dyr'!AE24+'Tabel 1 Antal dyr'!AE27)</f>
        <v>2.3880681827672352E-2</v>
      </c>
      <c r="AF38" s="48">
        <f>SUM(AF18:AF19)*1000000/('Tabel 1 Antal dyr'!AF24+'Tabel 1 Antal dyr'!AF27)</f>
        <v>2.294311425020024E-2</v>
      </c>
      <c r="AG38" s="48">
        <f>SUM(AG18:AG19)*1000000/('Tabel 1 Antal dyr'!AG24+'Tabel 1 Antal dyr'!AG27)</f>
        <v>2.2108923123811602E-2</v>
      </c>
      <c r="AH38" s="48">
        <f>SUM(AH18:AH19)*1000000/('Tabel 1 Antal dyr'!AH24+'Tabel 1 Antal dyr'!AH27)</f>
        <v>2.0536644122431714E-2</v>
      </c>
      <c r="AI38" s="48">
        <f>SUM(AI18:AI19)*1000000/('Tabel 1 Antal dyr'!AI24+'Tabel 1 Antal dyr'!AI27)</f>
        <v>1.9672317244502763E-2</v>
      </c>
      <c r="AJ38" s="49">
        <f>SUM(AJ18:AJ19)*1000000/('Tabel 1 Antal dyr'!AJ24+'Tabel 1 Antal dyr'!AJ27)</f>
        <v>2.0969377213856093E-2</v>
      </c>
      <c r="AK38" s="49">
        <f>SUM(AK18:AK19)*1000000/('Tabel 1 Antal dyr'!AK24+'Tabel 1 Antal dyr'!AK27)</f>
        <v>2.1302347488248136E-2</v>
      </c>
      <c r="AL38" s="49">
        <f>SUM(AL18:AL19)*1000000/('Tabel 1 Antal dyr'!AL24+'Tabel 1 Antal dyr'!AL27)</f>
        <v>2.1599424639168301E-2</v>
      </c>
      <c r="AM38" s="49">
        <f>SUM(AM18:AM19)*1000000/('Tabel 1 Antal dyr'!AM24+'Tabel 1 Antal dyr'!AM27)</f>
        <v>2.1043430286358338E-2</v>
      </c>
      <c r="AN38" s="49">
        <f>SUM(AN18:AN19)*1000000/('Tabel 1 Antal dyr'!AN24+'Tabel 1 Antal dyr'!AN27)</f>
        <v>2.0376113985994176E-2</v>
      </c>
      <c r="AO38" s="49">
        <f>SUM(AO18:AO19)*1000000/('Tabel 1 Antal dyr'!AO24+'Tabel 1 Antal dyr'!AO27)</f>
        <v>1.9977706250557507E-2</v>
      </c>
      <c r="AP38" s="49">
        <f>SUM(AP18:AP19)*1000000/('Tabel 1 Antal dyr'!AP24+'Tabel 1 Antal dyr'!AP27)</f>
        <v>1.9475845029585753E-2</v>
      </c>
      <c r="AQ38" s="49">
        <f>SUM(AQ18:AQ19)*1000000/('Tabel 1 Antal dyr'!AQ24+'Tabel 1 Antal dyr'!AQ27)</f>
        <v>1.8920183456657184E-2</v>
      </c>
      <c r="AR38" s="49">
        <f>SUM(AR18:AR19)*1000000/('Tabel 1 Antal dyr'!AR24+'Tabel 1 Antal dyr'!AR27)</f>
        <v>1.8517021327740392E-2</v>
      </c>
      <c r="AS38" s="49">
        <f>SUM(AS18:AS19)*1000000/('Tabel 1 Antal dyr'!AS24+'Tabel 1 Antal dyr'!AS27)</f>
        <v>1.8157588078945696E-2</v>
      </c>
      <c r="AT38" s="49">
        <f>SUM(AT18:AT19)*1000000/('Tabel 1 Antal dyr'!AT24+'Tabel 1 Antal dyr'!AT27)</f>
        <v>1.7749670756023263E-2</v>
      </c>
      <c r="AU38" s="49">
        <f>SUM(AU18:AU19)*1000000/('Tabel 1 Antal dyr'!AU24+'Tabel 1 Antal dyr'!AU27)</f>
        <v>1.7393342543692167E-2</v>
      </c>
      <c r="AV38" s="49">
        <f>SUM(AV18:AV19)*1000000/('Tabel 1 Antal dyr'!AV24+'Tabel 1 Antal dyr'!AV27)</f>
        <v>1.7094811250267652E-2</v>
      </c>
      <c r="AW38" s="49">
        <f>SUM(AW18:AW19)*1000000/('Tabel 1 Antal dyr'!AW24+'Tabel 1 Antal dyr'!AW27)</f>
        <v>1.6805738135695567E-2</v>
      </c>
      <c r="AX38" s="49">
        <f>SUM(AX18:AX19)*1000000/('Tabel 1 Antal dyr'!AX24+'Tabel 1 Antal dyr'!AX27)</f>
        <v>1.6519681021684416E-2</v>
      </c>
      <c r="AY38" s="49">
        <f>SUM(AY18:AY19)*1000000/('Tabel 1 Antal dyr'!AY24+'Tabel 1 Antal dyr'!AY27)</f>
        <v>1.6175342227819633E-2</v>
      </c>
      <c r="AZ38" s="49">
        <f>SUM(AZ18:AZ19)*1000000/('Tabel 1 Antal dyr'!AZ24+'Tabel 1 Antal dyr'!AZ27)</f>
        <v>1.5889584000810048E-2</v>
      </c>
      <c r="BA38" s="49">
        <f>SUM(BA18:BA19)*1000000/('Tabel 1 Antal dyr'!BA24+'Tabel 1 Antal dyr'!BA27)</f>
        <v>1.5614107134002728E-2</v>
      </c>
    </row>
    <row r="39" spans="1:53" x14ac:dyDescent="0.25">
      <c r="A39" s="33" t="s">
        <v>125</v>
      </c>
      <c r="B39" s="33"/>
      <c r="C39" s="48">
        <f>C20*1000000/'Tabel 1 Antal dyr'!C35</f>
        <v>7.0690230076692229E-2</v>
      </c>
      <c r="D39" s="48">
        <f>D20*1000000/'Tabel 1 Antal dyr'!D35</f>
        <v>7.0298769771529004E-2</v>
      </c>
      <c r="E39" s="48">
        <f>E20*1000000/'Tabel 1 Antal dyr'!E35</f>
        <v>6.9896525731515113E-2</v>
      </c>
      <c r="F39" s="48">
        <f>F20*1000000/'Tabel 1 Antal dyr'!F35</f>
        <v>7.0872707059477499E-2</v>
      </c>
      <c r="G39" s="48">
        <f>G20*1000000/'Tabel 1 Antal dyr'!G35</f>
        <v>7.0467197519554645E-2</v>
      </c>
      <c r="H39" s="48">
        <f>H20*1000000/'Tabel 1 Antal dyr'!H35</f>
        <v>7.0050035739814151E-2</v>
      </c>
      <c r="I39" s="48">
        <f>I20*1000000/'Tabel 1 Antal dyr'!I35</f>
        <v>7.1071143665240408E-2</v>
      </c>
      <c r="J39" s="48">
        <f>J20*1000000/'Tabel 1 Antal dyr'!J35</f>
        <v>7.0650574035914043E-2</v>
      </c>
      <c r="K39" s="48">
        <f>K20*1000000/'Tabel 1 Antal dyr'!K35</f>
        <v>7.0921985815602842E-2</v>
      </c>
      <c r="L39" s="48">
        <f>L20*1000000/'Tabel 1 Antal dyr'!L35</f>
        <v>7.0466065026579303E-2</v>
      </c>
      <c r="M39" s="48">
        <f>M20*1000000/'Tabel 1 Antal dyr'!M35</f>
        <v>7.0896845090393484E-2</v>
      </c>
      <c r="N39" s="48">
        <f>N20*1000000/'Tabel 1 Antal dyr'!N35</f>
        <v>7.0921985815602842E-2</v>
      </c>
      <c r="O39" s="48">
        <f>O20*1000000/'Tabel 1 Antal dyr'!O35</f>
        <v>7.0422535211267609E-2</v>
      </c>
      <c r="P39" s="48">
        <f>P20*1000000/'Tabel 1 Antal dyr'!P35</f>
        <v>7.0660828025477712E-2</v>
      </c>
      <c r="Q39" s="48">
        <f>Q20*1000000/'Tabel 1 Antal dyr'!Q35</f>
        <v>7.0540189344718771E-2</v>
      </c>
      <c r="R39" s="48">
        <f>R20*1000000/'Tabel 1 Antal dyr'!R35</f>
        <v>6.81937401643644E-2</v>
      </c>
      <c r="S39" s="48">
        <f>S20*1000000/'Tabel 1 Antal dyr'!S35</f>
        <v>6.9130112747921982E-2</v>
      </c>
      <c r="T39" s="48">
        <f>T20*1000000/'Tabel 1 Antal dyr'!T35</f>
        <v>6.9395158110559102E-2</v>
      </c>
      <c r="U39" s="48">
        <f>U20*1000000/'Tabel 1 Antal dyr'!U35</f>
        <v>7.0691361515622789E-2</v>
      </c>
      <c r="V39" s="48">
        <f>V20*1000000/'Tabel 1 Antal dyr'!V35</f>
        <v>7.0799846919249898E-2</v>
      </c>
      <c r="W39" s="48">
        <f>W20*1000000/'Tabel 1 Antal dyr'!W35</f>
        <v>7.0673588091813122E-2</v>
      </c>
      <c r="X39" s="48">
        <f>X20*1000000/'Tabel 1 Antal dyr'!X35</f>
        <v>7.0876801783865573E-2</v>
      </c>
      <c r="Y39" s="48">
        <f>Y20*1000000/'Tabel 1 Antal dyr'!Y35</f>
        <v>7.2480710778583118E-2</v>
      </c>
      <c r="Z39" s="48">
        <f>Z20*1000000/'Tabel 1 Antal dyr'!Z35</f>
        <v>7.2508485035482878E-2</v>
      </c>
      <c r="AA39" s="48">
        <f>AA20*1000000/'Tabel 1 Antal dyr'!AA35</f>
        <v>7.2214291712150477E-2</v>
      </c>
      <c r="AB39" s="48">
        <f>AB20*1000000/'Tabel 1 Antal dyr'!AB35</f>
        <v>7.2940757872264728E-2</v>
      </c>
      <c r="AC39" s="48">
        <f>AC20*1000000/'Tabel 1 Antal dyr'!AC35</f>
        <v>7.2247246131204562E-2</v>
      </c>
      <c r="AD39" s="48">
        <f>AD20*1000000/'Tabel 1 Antal dyr'!AD35</f>
        <v>7.2444325194526427E-2</v>
      </c>
      <c r="AE39" s="48">
        <f>AE20*1000000/'Tabel 1 Antal dyr'!AE35</f>
        <v>7.2709646146388751E-2</v>
      </c>
      <c r="AF39" s="48">
        <f>AF20*1000000/'Tabel 1 Antal dyr'!AF35</f>
        <v>7.2780203784570591E-2</v>
      </c>
      <c r="AG39" s="48">
        <f>AG20*1000000/'Tabel 1 Antal dyr'!AG35</f>
        <v>7.2533849129593805E-2</v>
      </c>
      <c r="AH39" s="48">
        <f>AH20*1000000/'Tabel 1 Antal dyr'!AH35</f>
        <v>7.2286802774250272E-2</v>
      </c>
      <c r="AI39" s="48">
        <f>AI20*1000000/'Tabel 1 Antal dyr'!AI35</f>
        <v>7.1802833300989716E-2</v>
      </c>
      <c r="AJ39" s="49">
        <f>AJ20*1000000/'Tabel 1 Antal dyr'!AJ35</f>
        <v>7.1802833300989716E-2</v>
      </c>
      <c r="AK39" s="49">
        <f>AK20*1000000/'Tabel 1 Antal dyr'!AK35</f>
        <v>7.1802833300989716E-2</v>
      </c>
      <c r="AL39" s="49">
        <f>AL20*1000000/'Tabel 1 Antal dyr'!AL35</f>
        <v>7.1802833300989716E-2</v>
      </c>
      <c r="AM39" s="49">
        <f>AM20*1000000/'Tabel 1 Antal dyr'!AM35</f>
        <v>7.1802833300989716E-2</v>
      </c>
      <c r="AN39" s="49">
        <f>AN20*1000000/'Tabel 1 Antal dyr'!AN35</f>
        <v>7.1802833300989716E-2</v>
      </c>
      <c r="AO39" s="49">
        <f>AO20*1000000/'Tabel 1 Antal dyr'!AO35</f>
        <v>7.1802833300989716E-2</v>
      </c>
      <c r="AP39" s="49">
        <f>AP20*1000000/'Tabel 1 Antal dyr'!AP35</f>
        <v>7.1802833300989716E-2</v>
      </c>
      <c r="AQ39" s="49">
        <f>AQ20*1000000/'Tabel 1 Antal dyr'!AQ35</f>
        <v>7.1802833300989716E-2</v>
      </c>
      <c r="AR39" s="49">
        <f>AR20*1000000/'Tabel 1 Antal dyr'!AR35</f>
        <v>7.1802833300989716E-2</v>
      </c>
      <c r="AS39" s="49">
        <f>AS20*1000000/'Tabel 1 Antal dyr'!AS35</f>
        <v>7.1802833300989716E-2</v>
      </c>
      <c r="AT39" s="49">
        <f>AT20*1000000/'Tabel 1 Antal dyr'!AT35</f>
        <v>7.1802833300989716E-2</v>
      </c>
      <c r="AU39" s="49">
        <f>AU20*1000000/'Tabel 1 Antal dyr'!AU35</f>
        <v>7.1802833300989716E-2</v>
      </c>
      <c r="AV39" s="49">
        <f>AV20*1000000/'Tabel 1 Antal dyr'!AV35</f>
        <v>7.1802833300989716E-2</v>
      </c>
      <c r="AW39" s="49">
        <f>AW20*1000000/'Tabel 1 Antal dyr'!AW35</f>
        <v>7.1802833300989716E-2</v>
      </c>
      <c r="AX39" s="49">
        <f>AX20*1000000/'Tabel 1 Antal dyr'!AX35</f>
        <v>7.1802833300989716E-2</v>
      </c>
      <c r="AY39" s="49">
        <f>AY20*1000000/'Tabel 1 Antal dyr'!AY35</f>
        <v>7.1802833300989716E-2</v>
      </c>
      <c r="AZ39" s="49">
        <f>AZ20*1000000/'Tabel 1 Antal dyr'!AZ35</f>
        <v>7.1802833300989716E-2</v>
      </c>
      <c r="BA39" s="49">
        <f>BA20*1000000/'Tabel 1 Antal dyr'!BA35</f>
        <v>7.1802833300989716E-2</v>
      </c>
    </row>
    <row r="40" spans="1:53" x14ac:dyDescent="0.25">
      <c r="A40" s="33" t="s">
        <v>126</v>
      </c>
      <c r="B40" s="33"/>
      <c r="C40" s="48">
        <f>C21*1000000/'Tabel 1 Antal dyr'!C36</f>
        <v>0.34688888888888891</v>
      </c>
      <c r="D40" s="48">
        <f>D21*1000000/'Tabel 1 Antal dyr'!D36</f>
        <v>0.33970695970695969</v>
      </c>
      <c r="E40" s="48">
        <f>E21*1000000/'Tabel 1 Antal dyr'!E36</f>
        <v>0.33246376811594203</v>
      </c>
      <c r="F40" s="48">
        <f>F21*1000000/'Tabel 1 Antal dyr'!F36</f>
        <v>0.32530465949820786</v>
      </c>
      <c r="G40" s="48">
        <f>G21*1000000/'Tabel 1 Antal dyr'!G36</f>
        <v>0.31801418439716311</v>
      </c>
      <c r="H40" s="48">
        <f>H21*1000000/'Tabel 1 Antal dyr'!H36</f>
        <v>0.31080701754385964</v>
      </c>
      <c r="I40" s="48">
        <f>I21*1000000/'Tabel 1 Antal dyr'!I36</f>
        <v>0.31083333333333335</v>
      </c>
      <c r="J40" s="48">
        <f>J21*1000000/'Tabel 1 Antal dyr'!J36</f>
        <v>0.31079037800687287</v>
      </c>
      <c r="K40" s="48">
        <f>K21*1000000/'Tabel 1 Antal dyr'!K36</f>
        <v>0.31081632653061225</v>
      </c>
      <c r="L40" s="48">
        <f>L21*1000000/'Tabel 1 Antal dyr'!L36</f>
        <v>0.31084175084175086</v>
      </c>
      <c r="M40" s="48">
        <f>M21*1000000/'Tabel 1 Antal dyr'!M36</f>
        <v>0.31080000000000002</v>
      </c>
      <c r="N40" s="48">
        <f>N21*1000000/'Tabel 1 Antal dyr'!N36</f>
        <v>0.31083870967741933</v>
      </c>
      <c r="O40" s="48">
        <f>O21*1000000/'Tabel 1 Antal dyr'!O36</f>
        <v>0.31081249999999999</v>
      </c>
      <c r="P40" s="48">
        <f>P21*1000000/'Tabel 1 Antal dyr'!P36</f>
        <v>0.31084848484848487</v>
      </c>
      <c r="Q40" s="48">
        <f>Q21*1000000/'Tabel 1 Antal dyr'!Q36</f>
        <v>0.31082352941176472</v>
      </c>
      <c r="R40" s="48">
        <f>R21*1000000/'Tabel 1 Antal dyr'!R36</f>
        <v>0.31085714285714283</v>
      </c>
      <c r="S40" s="48">
        <f>S21*1000000/'Tabel 1 Antal dyr'!S36</f>
        <v>0.31083333333333335</v>
      </c>
      <c r="T40" s="48">
        <f>T21*1000000/'Tabel 1 Antal dyr'!T36</f>
        <v>0.3108108108108108</v>
      </c>
      <c r="U40" s="48">
        <f>U21*1000000/'Tabel 1 Antal dyr'!U36</f>
        <v>0.31084210526315792</v>
      </c>
      <c r="V40" s="48">
        <f>V21*1000000/'Tabel 1 Antal dyr'!V36</f>
        <v>0.3108169014084507</v>
      </c>
      <c r="W40" s="48">
        <f>W21*1000000/'Tabel 1 Antal dyr'!W36</f>
        <v>0.31084848484848487</v>
      </c>
      <c r="X40" s="48">
        <f>X21*1000000/'Tabel 1 Antal dyr'!X36</f>
        <v>0.31083870967741933</v>
      </c>
      <c r="Y40" s="48">
        <f>Y21*1000000/'Tabel 1 Antal dyr'!Y36</f>
        <v>0.31083870967741933</v>
      </c>
      <c r="Z40" s="48">
        <f>Z21*1000000/'Tabel 1 Antal dyr'!Z36</f>
        <v>0.31080000000000002</v>
      </c>
      <c r="AA40" s="48">
        <f>AA21*1000000/'Tabel 1 Antal dyr'!AA36</f>
        <v>0.31080000000000002</v>
      </c>
      <c r="AB40" s="48">
        <f>AB21*1000000/'Tabel 1 Antal dyr'!AB36</f>
        <v>0.31083870967741933</v>
      </c>
      <c r="AC40" s="48">
        <f>AC21*1000000/'Tabel 1 Antal dyr'!AC36</f>
        <v>0.31083076923076924</v>
      </c>
      <c r="AD40" s="48">
        <f>AD21*1000000/'Tabel 1 Antal dyr'!AD36</f>
        <v>0.31082352941176472</v>
      </c>
      <c r="AE40" s="48">
        <f>AE21*1000000/'Tabel 1 Antal dyr'!AE36</f>
        <v>0.31085714285714283</v>
      </c>
      <c r="AF40" s="48">
        <f>AF21*1000000/'Tabel 1 Antal dyr'!AF36</f>
        <v>0.31085714285714283</v>
      </c>
      <c r="AG40" s="48">
        <f>AG21*1000000/'Tabel 1 Antal dyr'!AG36</f>
        <v>0.34421540585856591</v>
      </c>
      <c r="AH40" s="48">
        <f>AH21*1000000/'Tabel 1 Antal dyr'!AH36</f>
        <v>0.34421023816041607</v>
      </c>
      <c r="AI40" s="48">
        <f>AI21*1000000/'Tabel 1 Antal dyr'!AI36</f>
        <v>0.34420765027322409</v>
      </c>
      <c r="AJ40" s="49">
        <f>AJ21*1000000/'Tabel 1 Antal dyr'!AJ36</f>
        <v>0.34420765027322409</v>
      </c>
      <c r="AK40" s="49">
        <f>AK21*1000000/'Tabel 1 Antal dyr'!AK36</f>
        <v>0.34420765027322409</v>
      </c>
      <c r="AL40" s="49">
        <f>AL21*1000000/'Tabel 1 Antal dyr'!AL36</f>
        <v>0.34420765027322409</v>
      </c>
      <c r="AM40" s="49">
        <f>AM21*1000000/'Tabel 1 Antal dyr'!AM36</f>
        <v>0.34420765027322409</v>
      </c>
      <c r="AN40" s="49">
        <f>AN21*1000000/'Tabel 1 Antal dyr'!AN36</f>
        <v>0.34420765027322409</v>
      </c>
      <c r="AO40" s="49">
        <f>AO21*1000000/'Tabel 1 Antal dyr'!AO36</f>
        <v>0.34420765027322409</v>
      </c>
      <c r="AP40" s="49">
        <f>AP21*1000000/'Tabel 1 Antal dyr'!AP36</f>
        <v>0.34420765027322409</v>
      </c>
      <c r="AQ40" s="49">
        <f>AQ21*1000000/'Tabel 1 Antal dyr'!AQ36</f>
        <v>0.34420765027322409</v>
      </c>
      <c r="AR40" s="49">
        <f>AR21*1000000/'Tabel 1 Antal dyr'!AR36</f>
        <v>0.34420765027322409</v>
      </c>
      <c r="AS40" s="49">
        <f>AS21*1000000/'Tabel 1 Antal dyr'!AS36</f>
        <v>0.34420765027322409</v>
      </c>
      <c r="AT40" s="49">
        <f>AT21*1000000/'Tabel 1 Antal dyr'!AT36</f>
        <v>0.34420765027322409</v>
      </c>
      <c r="AU40" s="49">
        <f>AU21*1000000/'Tabel 1 Antal dyr'!AU36</f>
        <v>0.34420765027322409</v>
      </c>
      <c r="AV40" s="49">
        <f>AV21*1000000/'Tabel 1 Antal dyr'!AV36</f>
        <v>0.34420765027322409</v>
      </c>
      <c r="AW40" s="49">
        <f>AW21*1000000/'Tabel 1 Antal dyr'!AW36</f>
        <v>0.34420765027322409</v>
      </c>
      <c r="AX40" s="49">
        <f>AX21*1000000/'Tabel 1 Antal dyr'!AX36</f>
        <v>0.34420765027322409</v>
      </c>
      <c r="AY40" s="49">
        <f>AY21*1000000/'Tabel 1 Antal dyr'!AY36</f>
        <v>0.34420765027322409</v>
      </c>
      <c r="AZ40" s="49">
        <f>AZ21*1000000/'Tabel 1 Antal dyr'!AZ36</f>
        <v>0.34420765027322409</v>
      </c>
      <c r="BA40" s="49">
        <f>BA21*1000000/'Tabel 1 Antal dyr'!BA36</f>
        <v>0.34420765027322409</v>
      </c>
    </row>
    <row r="41" spans="1:53" x14ac:dyDescent="0.25">
      <c r="A41" s="33" t="s">
        <v>173</v>
      </c>
      <c r="B41" s="33"/>
      <c r="C41" s="48">
        <f>SUM(C22:C23)*1000000/SUM('Tabel 1 Antal dyr'!C28:C31)</f>
        <v>8.9367706292065391E-2</v>
      </c>
      <c r="D41" s="48">
        <f>SUM(D22:D23)*1000000/SUM('Tabel 1 Antal dyr'!D28:D31)</f>
        <v>8.7552039952785543E-2</v>
      </c>
      <c r="E41" s="48">
        <f>SUM(E22:E23)*1000000/SUM('Tabel 1 Antal dyr'!E28:E31)</f>
        <v>8.2766974502851504E-2</v>
      </c>
      <c r="F41" s="48">
        <f>SUM(F22:F23)*1000000/SUM('Tabel 1 Antal dyr'!F28:F31)</f>
        <v>8.6583504303162931E-2</v>
      </c>
      <c r="G41" s="48">
        <f>SUM(G22:G23)*1000000/SUM('Tabel 1 Antal dyr'!G28:G31)</f>
        <v>8.5935116720152291E-2</v>
      </c>
      <c r="H41" s="48">
        <f>SUM(H22:H23)*1000000/SUM('Tabel 1 Antal dyr'!H28:H31)</f>
        <v>8.0150986564841334E-2</v>
      </c>
      <c r="I41" s="48">
        <f>SUM(I22:I23)*1000000/SUM('Tabel 1 Antal dyr'!I28:I31)</f>
        <v>8.3918327844911322E-2</v>
      </c>
      <c r="J41" s="48">
        <f>SUM(J22:J23)*1000000/SUM('Tabel 1 Antal dyr'!J28:J31)</f>
        <v>8.2034957738466557E-2</v>
      </c>
      <c r="K41" s="48">
        <f>SUM(K22:K23)*1000000/SUM('Tabel 1 Antal dyr'!K28:K31)</f>
        <v>8.3051954284019527E-2</v>
      </c>
      <c r="L41" s="48">
        <f>SUM(L22:L23)*1000000/SUM('Tabel 1 Antal dyr'!L28:L31)</f>
        <v>8.0575617829136054E-2</v>
      </c>
      <c r="M41" s="48">
        <f>SUM(M22:M23)*1000000/SUM('Tabel 1 Antal dyr'!M28:M31)</f>
        <v>8.3554081397356636E-2</v>
      </c>
      <c r="N41" s="48">
        <f>SUM(N22:N23)*1000000/SUM('Tabel 1 Antal dyr'!N28:N31)</f>
        <v>8.5294167893821049E-2</v>
      </c>
      <c r="O41" s="48">
        <f>SUM(O22:O23)*1000000/SUM('Tabel 1 Antal dyr'!O28:O31)</f>
        <v>8.3843910055799678E-2</v>
      </c>
      <c r="P41" s="48">
        <f>SUM(P22:P23)*1000000/SUM('Tabel 1 Antal dyr'!P28:P31)</f>
        <v>8.5144162568762977E-2</v>
      </c>
      <c r="Q41" s="48">
        <f>SUM(Q22:Q23)*1000000/SUM('Tabel 1 Antal dyr'!Q28:Q31)</f>
        <v>8.8843800257217373E-2</v>
      </c>
      <c r="R41" s="48">
        <f>SUM(R22:R23)*1000000/SUM('Tabel 1 Antal dyr'!R28:R31)</f>
        <v>8.2363365362979668E-2</v>
      </c>
      <c r="S41" s="48">
        <f>SUM(S22:S23)*1000000/SUM('Tabel 1 Antal dyr'!S28:S31)</f>
        <v>9.0129371801240518E-2</v>
      </c>
      <c r="T41" s="48">
        <f>SUM(T22:T23)*1000000/SUM('Tabel 1 Antal dyr'!T28:T31)</f>
        <v>9.0997601638222875E-2</v>
      </c>
      <c r="U41" s="48">
        <f>SUM(U22:U23)*1000000/SUM('Tabel 1 Antal dyr'!U28:U31)</f>
        <v>8.6378208905283693E-2</v>
      </c>
      <c r="V41" s="48">
        <f>SUM(V22:V23)*1000000/SUM('Tabel 1 Antal dyr'!V28:V31)</f>
        <v>8.5604333309300881E-2</v>
      </c>
      <c r="W41" s="48">
        <f>SUM(W22:W23)*1000000/SUM('Tabel 1 Antal dyr'!W28:W31)</f>
        <v>8.2490609732507769E-2</v>
      </c>
      <c r="X41" s="48">
        <f>SUM(X22:X23)*1000000/SUM('Tabel 1 Antal dyr'!X28:X31)</f>
        <v>7.5380262775358156E-2</v>
      </c>
      <c r="Y41" s="48">
        <f>SUM(Y22:Y23)*1000000/SUM('Tabel 1 Antal dyr'!Y28:Y31)</f>
        <v>7.5646977273781044E-2</v>
      </c>
      <c r="Z41" s="48">
        <f>SUM(Z22:Z23)*1000000/SUM('Tabel 1 Antal dyr'!Z28:Z31)</f>
        <v>7.7596921281944231E-2</v>
      </c>
      <c r="AA41" s="48">
        <f>SUM(AA22:AA23)*1000000/SUM('Tabel 1 Antal dyr'!AA28:AA31)</f>
        <v>7.7985335683815521E-2</v>
      </c>
      <c r="AB41" s="48">
        <f>SUM(AB22:AB23)*1000000/SUM('Tabel 1 Antal dyr'!AB28:AB31)</f>
        <v>7.69571781244235E-2</v>
      </c>
      <c r="AC41" s="48">
        <f>SUM(AC22:AC23)*1000000/SUM('Tabel 1 Antal dyr'!AC28:AC31)</f>
        <v>7.3820445318344113E-2</v>
      </c>
      <c r="AD41" s="48">
        <f>SUM(AD22:AD23)*1000000/SUM('Tabel 1 Antal dyr'!AD28:AD31)</f>
        <v>7.2813521869384779E-2</v>
      </c>
      <c r="AE41" s="48">
        <f>SUM(AE22:AE23)*1000000/SUM('Tabel 1 Antal dyr'!AE28:AE31)</f>
        <v>7.2934080007778707E-2</v>
      </c>
      <c r="AF41" s="48">
        <f>SUM(AF22:AF23)*1000000/SUM('Tabel 1 Antal dyr'!AF28:AF31)</f>
        <v>7.0473652660378666E-2</v>
      </c>
      <c r="AG41" s="48">
        <f>SUM(AG22:AG23)*1000000/SUM('Tabel 1 Antal dyr'!AG28:AG31)</f>
        <v>7.235952348788012E-2</v>
      </c>
      <c r="AH41" s="48">
        <f>SUM(AH22:AH23)*1000000/SUM('Tabel 1 Antal dyr'!AH28:AH31)</f>
        <v>7.2603863038046113E-2</v>
      </c>
      <c r="AI41" s="48">
        <f>SUM(AI22:AI23)*1000000/SUM('Tabel 1 Antal dyr'!AI28:AI31)</f>
        <v>7.2193906839954927E-2</v>
      </c>
      <c r="AJ41" s="49">
        <f>SUM(AJ22:AJ23)*1000000/SUM('Tabel 1 Antal dyr'!AJ28:AJ31)</f>
        <v>7.1808389684449997E-2</v>
      </c>
      <c r="AK41" s="49">
        <f>SUM(AK22:AK23)*1000000/SUM('Tabel 1 Antal dyr'!AK28:AK31)</f>
        <v>7.2608238954328982E-2</v>
      </c>
      <c r="AL41" s="49">
        <f>SUM(AL22:AL23)*1000000/SUM('Tabel 1 Antal dyr'!AL28:AL31)</f>
        <v>7.3294622823424888E-2</v>
      </c>
      <c r="AM41" s="49">
        <f>SUM(AM22:AM23)*1000000/SUM('Tabel 1 Antal dyr'!AM28:AM31)</f>
        <v>7.3898228179306344E-2</v>
      </c>
      <c r="AN41" s="49">
        <f>SUM(AN22:AN23)*1000000/SUM('Tabel 1 Antal dyr'!AN28:AN31)</f>
        <v>7.4596632203167659E-2</v>
      </c>
      <c r="AO41" s="49">
        <f>SUM(AO22:AO23)*1000000/SUM('Tabel 1 Antal dyr'!AO28:AO31)</f>
        <v>7.5245589047212014E-2</v>
      </c>
      <c r="AP41" s="49">
        <f>SUM(AP22:AP23)*1000000/SUM('Tabel 1 Antal dyr'!AP28:AP31)</f>
        <v>7.592312325095861E-2</v>
      </c>
      <c r="AQ41" s="49">
        <f>SUM(AQ22:AQ23)*1000000/SUM('Tabel 1 Antal dyr'!AQ28:AQ31)</f>
        <v>7.6659648447491166E-2</v>
      </c>
      <c r="AR41" s="49">
        <f>SUM(AR22:AR23)*1000000/SUM('Tabel 1 Antal dyr'!AR28:AR31)</f>
        <v>7.6573726410454457E-2</v>
      </c>
      <c r="AS41" s="49">
        <f>SUM(AS22:AS23)*1000000/SUM('Tabel 1 Antal dyr'!AS28:AS31)</f>
        <v>7.64428116918697E-2</v>
      </c>
      <c r="AT41" s="49">
        <f>SUM(AT22:AT23)*1000000/SUM('Tabel 1 Antal dyr'!AT28:AT31)</f>
        <v>7.630042591302566E-2</v>
      </c>
      <c r="AU41" s="49">
        <f>SUM(AU22:AU23)*1000000/SUM('Tabel 1 Antal dyr'!AU28:AU31)</f>
        <v>7.6140510988597213E-2</v>
      </c>
      <c r="AV41" s="49">
        <f>SUM(AV22:AV23)*1000000/SUM('Tabel 1 Antal dyr'!AV28:AV31)</f>
        <v>7.6046329765344464E-2</v>
      </c>
      <c r="AW41" s="49">
        <f>SUM(AW22:AW23)*1000000/SUM('Tabel 1 Antal dyr'!AW28:AW31)</f>
        <v>7.5919164906640746E-2</v>
      </c>
      <c r="AX41" s="49">
        <f>SUM(AX22:AX23)*1000000/SUM('Tabel 1 Antal dyr'!AX28:AX31)</f>
        <v>7.5805364578834702E-2</v>
      </c>
      <c r="AY41" s="49">
        <f>SUM(AY22:AY23)*1000000/SUM('Tabel 1 Antal dyr'!AY28:AY31)</f>
        <v>7.570601622321968E-2</v>
      </c>
      <c r="AZ41" s="49">
        <f>SUM(AZ22:AZ23)*1000000/SUM('Tabel 1 Antal dyr'!AZ28:AZ31)</f>
        <v>7.5562827963663023E-2</v>
      </c>
      <c r="BA41" s="49">
        <f>SUM(BA22:BA23)*1000000/SUM('Tabel 1 Antal dyr'!BA28:BA31)</f>
        <v>7.5432716398342273E-2</v>
      </c>
    </row>
    <row r="42" spans="1:53" x14ac:dyDescent="0.25">
      <c r="A42" s="33" t="s">
        <v>10</v>
      </c>
      <c r="B42" s="33"/>
      <c r="C42" s="48">
        <f>SUM(C24:C25)*1000000/'Tabel 1 Antal dyr'!C32</f>
        <v>3.8339744637249748E-2</v>
      </c>
      <c r="D42" s="48">
        <f>SUM(D24:D25)*1000000/'Tabel 1 Antal dyr'!D32</f>
        <v>3.776342403532542E-2</v>
      </c>
      <c r="E42" s="48">
        <f>SUM(E24:E25)*1000000/'Tabel 1 Antal dyr'!E32</f>
        <v>3.7536212525647115E-2</v>
      </c>
      <c r="F42" s="48">
        <f>SUM(F24:F25)*1000000/'Tabel 1 Antal dyr'!F32</f>
        <v>3.7122827969809973E-2</v>
      </c>
      <c r="G42" s="48">
        <f>SUM(G24:G25)*1000000/'Tabel 1 Antal dyr'!G32</f>
        <v>3.673832380919044E-2</v>
      </c>
      <c r="H42" s="48">
        <f>SUM(H24:H25)*1000000/'Tabel 1 Antal dyr'!H32</f>
        <v>3.6379518925458203E-2</v>
      </c>
      <c r="I42" s="48">
        <f>SUM(I24:I25)*1000000/'Tabel 1 Antal dyr'!I32</f>
        <v>3.6409449672601644E-2</v>
      </c>
      <c r="J42" s="48">
        <f>SUM(J24:J25)*1000000/'Tabel 1 Antal dyr'!J32</f>
        <v>3.636016816803786E-2</v>
      </c>
      <c r="K42" s="48">
        <f>SUM(K24:K25)*1000000/'Tabel 1 Antal dyr'!K32</f>
        <v>3.6289204921003813E-2</v>
      </c>
      <c r="L42" s="48">
        <f>SUM(L24:L25)*1000000/'Tabel 1 Antal dyr'!L32</f>
        <v>3.6176865954586711E-2</v>
      </c>
      <c r="M42" s="48">
        <f>SUM(M24:M25)*1000000/'Tabel 1 Antal dyr'!M32</f>
        <v>3.6036232694740732E-2</v>
      </c>
      <c r="N42" s="48">
        <f>SUM(N24:N25)*1000000/'Tabel 1 Antal dyr'!N32</f>
        <v>3.5920176228889253E-2</v>
      </c>
      <c r="O42" s="48">
        <f>SUM(O24:O25)*1000000/'Tabel 1 Antal dyr'!O32</f>
        <v>3.5857524670373411E-2</v>
      </c>
      <c r="P42" s="48">
        <f>SUM(P24:P25)*1000000/'Tabel 1 Antal dyr'!P32</f>
        <v>3.5796550552726528E-2</v>
      </c>
      <c r="Q42" s="48">
        <f>SUM(Q24:Q25)*1000000/'Tabel 1 Antal dyr'!Q32</f>
        <v>3.9502737388748051E-2</v>
      </c>
      <c r="R42" s="48">
        <f>SUM(R24:R25)*1000000/'Tabel 1 Antal dyr'!R32</f>
        <v>4.1612088350848682E-2</v>
      </c>
      <c r="S42" s="48">
        <f>SUM(S24:S25)*1000000/'Tabel 1 Antal dyr'!S32</f>
        <v>4.0030621209508233E-2</v>
      </c>
      <c r="T42" s="48">
        <f>SUM(T24:T25)*1000000/'Tabel 1 Antal dyr'!T32</f>
        <v>3.9973757416861169E-2</v>
      </c>
      <c r="U42" s="48">
        <f>SUM(U24:U25)*1000000/'Tabel 1 Antal dyr'!U32</f>
        <v>4.0765371178402149E-2</v>
      </c>
      <c r="V42" s="48">
        <f>SUM(V24:V25)*1000000/'Tabel 1 Antal dyr'!V32</f>
        <v>4.248406847432213E-2</v>
      </c>
      <c r="W42" s="48">
        <f>SUM(W24:W25)*1000000/'Tabel 1 Antal dyr'!W32</f>
        <v>4.4778956002369537E-2</v>
      </c>
      <c r="X42" s="48">
        <f>SUM(X24:X25)*1000000/'Tabel 1 Antal dyr'!X32</f>
        <v>4.3479885383742825E-2</v>
      </c>
      <c r="Y42" s="48">
        <f>SUM(Y24:Y25)*1000000/'Tabel 1 Antal dyr'!Y32</f>
        <v>4.1886834311246859E-2</v>
      </c>
      <c r="Z42" s="48">
        <f>SUM(Z24:Z25)*1000000/'Tabel 1 Antal dyr'!Z32</f>
        <v>4.5357827307237239E-2</v>
      </c>
      <c r="AA42" s="48">
        <f>SUM(AA24:AA25)*1000000/'Tabel 1 Antal dyr'!AA32</f>
        <v>4.3350193925531022E-2</v>
      </c>
      <c r="AB42" s="48">
        <f>SUM(AB24:AB25)*1000000/'Tabel 1 Antal dyr'!AB32</f>
        <v>4.5048248905741321E-2</v>
      </c>
      <c r="AC42" s="48">
        <f>SUM(AC24:AC25)*1000000/'Tabel 1 Antal dyr'!AC32</f>
        <v>4.5667747372604831E-2</v>
      </c>
      <c r="AD42" s="48">
        <f>SUM(AD24:AD25)*1000000/'Tabel 1 Antal dyr'!AD32</f>
        <v>4.6518830144506362E-2</v>
      </c>
      <c r="AE42" s="48">
        <f>SUM(AE24:AE25)*1000000/'Tabel 1 Antal dyr'!AE32</f>
        <v>4.3349846852742839E-2</v>
      </c>
      <c r="AF42" s="48">
        <f>SUM(AF24:AF25)*1000000/'Tabel 1 Antal dyr'!AF32</f>
        <v>4.6442830421007039E-2</v>
      </c>
      <c r="AG42" s="48">
        <f>SUM(AG24:AG25)*1000000/'Tabel 1 Antal dyr'!AG32</f>
        <v>4.6442883013923839E-2</v>
      </c>
      <c r="AH42" s="48" t="s">
        <v>27</v>
      </c>
      <c r="AI42" s="48" t="s">
        <v>27</v>
      </c>
      <c r="AJ42" s="49">
        <f>SUM(AJ24:AJ25)*1000000/'Tabel 1 Antal dyr'!AJ32</f>
        <v>4.6424836430277464E-2</v>
      </c>
      <c r="AK42" s="49">
        <f>SUM(AK24:AK25)*1000000/'Tabel 1 Antal dyr'!AK32</f>
        <v>4.6469952889393387E-2</v>
      </c>
      <c r="AL42" s="49">
        <f>SUM(AL24:AL25)*1000000/'Tabel 1 Antal dyr'!AL32</f>
        <v>4.6469952889393387E-2</v>
      </c>
      <c r="AM42" s="49">
        <f>SUM(AM24:AM25)*1000000/'Tabel 1 Antal dyr'!AM32</f>
        <v>4.6424836430277477E-2</v>
      </c>
      <c r="AN42" s="49">
        <f>SUM(AN24:AN25)*1000000/'Tabel 1 Antal dyr'!AN32</f>
        <v>4.6469952889393387E-2</v>
      </c>
      <c r="AO42" s="49">
        <f>SUM(AO24:AO25)*1000000/'Tabel 1 Antal dyr'!AO32</f>
        <v>4.6469952889393387E-2</v>
      </c>
      <c r="AP42" s="49">
        <f>SUM(AP24:AP25)*1000000/'Tabel 1 Antal dyr'!AP32</f>
        <v>4.6424836430277477E-2</v>
      </c>
      <c r="AQ42" s="49">
        <f>SUM(AQ24:AQ25)*1000000/'Tabel 1 Antal dyr'!AQ32</f>
        <v>4.6469952889393387E-2</v>
      </c>
      <c r="AR42" s="49">
        <f>SUM(AR24:AR25)*1000000/'Tabel 1 Antal dyr'!AR32</f>
        <v>4.6469952889393387E-2</v>
      </c>
      <c r="AS42" s="49">
        <f>SUM(AS24:AS25)*1000000/'Tabel 1 Antal dyr'!AS32</f>
        <v>4.6469952889393387E-2</v>
      </c>
      <c r="AT42" s="49">
        <f>SUM(AT24:AT25)*1000000/'Tabel 1 Antal dyr'!AT32</f>
        <v>4.6469952889393387E-2</v>
      </c>
      <c r="AU42" s="49">
        <f>SUM(AU24:AU25)*1000000/'Tabel 1 Antal dyr'!AU32</f>
        <v>4.6469952889393387E-2</v>
      </c>
      <c r="AV42" s="49">
        <f>SUM(AV24:AV25)*1000000/'Tabel 1 Antal dyr'!AV32</f>
        <v>4.6469952889393387E-2</v>
      </c>
      <c r="AW42" s="49">
        <f>SUM(AW24:AW25)*1000000/'Tabel 1 Antal dyr'!AW32</f>
        <v>4.6469952889393387E-2</v>
      </c>
      <c r="AX42" s="49">
        <f>SUM(AX24:AX25)*1000000/'Tabel 1 Antal dyr'!AX32</f>
        <v>4.6469952889393387E-2</v>
      </c>
      <c r="AY42" s="49">
        <f>SUM(AY24:AY25)*1000000/'Tabel 1 Antal dyr'!AY32</f>
        <v>4.6469952889393387E-2</v>
      </c>
      <c r="AZ42" s="49">
        <f>SUM(AZ24:AZ25)*1000000/'Tabel 1 Antal dyr'!AZ32</f>
        <v>4.6469952889393387E-2</v>
      </c>
      <c r="BA42" s="49">
        <f>SUM(BA24:BA25)*1000000/'Tabel 1 Antal dyr'!BA32</f>
        <v>4.6469952889393387E-2</v>
      </c>
    </row>
    <row r="43" spans="1:53" x14ac:dyDescent="0.25">
      <c r="A43" s="36" t="s">
        <v>127</v>
      </c>
      <c r="B43" s="36"/>
      <c r="C43" s="46">
        <f>C26*1000000/'Tabel 1 Antal dyr'!C37</f>
        <v>0</v>
      </c>
      <c r="D43" s="46">
        <f>D26*1000000/'Tabel 1 Antal dyr'!D37</f>
        <v>0</v>
      </c>
      <c r="E43" s="46">
        <f>E26*1000000/'Tabel 1 Antal dyr'!E37</f>
        <v>0</v>
      </c>
      <c r="F43" s="46">
        <f>F26*1000000/'Tabel 1 Antal dyr'!F37</f>
        <v>0</v>
      </c>
      <c r="G43" s="46">
        <f>G26*1000000/'Tabel 1 Antal dyr'!G37</f>
        <v>0</v>
      </c>
      <c r="H43" s="46">
        <f>H26*1000000/'Tabel 1 Antal dyr'!H37</f>
        <v>0</v>
      </c>
      <c r="I43" s="46">
        <f>I26*1000000/'Tabel 1 Antal dyr'!I37</f>
        <v>0</v>
      </c>
      <c r="J43" s="46">
        <f>J26*1000000/'Tabel 1 Antal dyr'!J37</f>
        <v>0</v>
      </c>
      <c r="K43" s="46">
        <f>K26*1000000/'Tabel 1 Antal dyr'!K37</f>
        <v>0</v>
      </c>
      <c r="L43" s="46">
        <f>L26*1000000/'Tabel 1 Antal dyr'!L37</f>
        <v>0</v>
      </c>
      <c r="M43" s="46">
        <f>M26*1000000/'Tabel 1 Antal dyr'!M37</f>
        <v>0</v>
      </c>
      <c r="N43" s="46">
        <f>N26*1000000/'Tabel 1 Antal dyr'!N37</f>
        <v>0</v>
      </c>
      <c r="O43" s="46">
        <f>O26*1000000/'Tabel 1 Antal dyr'!O37</f>
        <v>0</v>
      </c>
      <c r="P43" s="46">
        <f>P26*1000000/'Tabel 1 Antal dyr'!P37</f>
        <v>0</v>
      </c>
      <c r="Q43" s="46">
        <f>Q26*1000000/'Tabel 1 Antal dyr'!Q37</f>
        <v>0</v>
      </c>
      <c r="R43" s="46">
        <f>R26*1000000/'Tabel 1 Antal dyr'!R37</f>
        <v>0</v>
      </c>
      <c r="S43" s="46">
        <f>S26*1000000/'Tabel 1 Antal dyr'!S37</f>
        <v>0</v>
      </c>
      <c r="T43" s="46">
        <f>T26*1000000/'Tabel 1 Antal dyr'!T37</f>
        <v>0</v>
      </c>
      <c r="U43" s="46">
        <f>U26*1000000/'Tabel 1 Antal dyr'!U37</f>
        <v>0</v>
      </c>
      <c r="V43" s="46">
        <f>V26*1000000/'Tabel 1 Antal dyr'!V37</f>
        <v>0</v>
      </c>
      <c r="W43" s="46">
        <f>W26*1000000/'Tabel 1 Antal dyr'!W37</f>
        <v>0</v>
      </c>
      <c r="X43" s="46">
        <f>X26*1000000/'Tabel 1 Antal dyr'!X37</f>
        <v>0</v>
      </c>
      <c r="Y43" s="46">
        <f>Y26*1000000/'Tabel 1 Antal dyr'!Y37</f>
        <v>0</v>
      </c>
      <c r="Z43" s="46">
        <f>Z26*1000000/'Tabel 1 Antal dyr'!Z37</f>
        <v>0</v>
      </c>
      <c r="AA43" s="46">
        <f>AA26*1000000/'Tabel 1 Antal dyr'!AA37</f>
        <v>0</v>
      </c>
      <c r="AB43" s="46">
        <f>AB26*1000000/'Tabel 1 Antal dyr'!AB37</f>
        <v>0</v>
      </c>
      <c r="AC43" s="46">
        <f>AC26*1000000/'Tabel 1 Antal dyr'!AC37</f>
        <v>0</v>
      </c>
      <c r="AD43" s="46">
        <f>AD26*1000000/'Tabel 1 Antal dyr'!AD37</f>
        <v>0</v>
      </c>
      <c r="AE43" s="46">
        <f>AE26*1000000/'Tabel 1 Antal dyr'!AE37</f>
        <v>0</v>
      </c>
      <c r="AF43" s="46">
        <f>AF26*1000000/'Tabel 1 Antal dyr'!AF37</f>
        <v>0</v>
      </c>
      <c r="AG43" s="46">
        <f>AG26*1000000/'Tabel 1 Antal dyr'!AG37</f>
        <v>0</v>
      </c>
      <c r="AH43" s="46">
        <f>AH26*1000000/'Tabel 1 Antal dyr'!AH37</f>
        <v>0</v>
      </c>
      <c r="AI43" s="46">
        <f>AI26*1000000/'Tabel 1 Antal dyr'!AI37</f>
        <v>0</v>
      </c>
      <c r="AJ43" s="50">
        <f>AJ26*1000000/'Tabel 1 Antal dyr'!AJ37</f>
        <v>0</v>
      </c>
      <c r="AK43" s="50">
        <f>AK26*1000000/'Tabel 1 Antal dyr'!AK37</f>
        <v>0</v>
      </c>
      <c r="AL43" s="50">
        <f>AL26*1000000/'Tabel 1 Antal dyr'!AL37</f>
        <v>0</v>
      </c>
      <c r="AM43" s="50">
        <f>AM26*1000000/'Tabel 1 Antal dyr'!AM37</f>
        <v>0</v>
      </c>
      <c r="AN43" s="50">
        <f>AN26*1000000/'Tabel 1 Antal dyr'!AN37</f>
        <v>0</v>
      </c>
      <c r="AO43" s="50">
        <f>AO26*1000000/'Tabel 1 Antal dyr'!AO37</f>
        <v>0</v>
      </c>
      <c r="AP43" s="50">
        <f>AP26*1000000/'Tabel 1 Antal dyr'!AP37</f>
        <v>0</v>
      </c>
      <c r="AQ43" s="50">
        <f>AQ26*1000000/'Tabel 1 Antal dyr'!AQ37</f>
        <v>0</v>
      </c>
      <c r="AR43" s="50">
        <f>AR26*1000000/'Tabel 1 Antal dyr'!AR37</f>
        <v>0</v>
      </c>
      <c r="AS43" s="50">
        <f>AS26*1000000/'Tabel 1 Antal dyr'!AS37</f>
        <v>0</v>
      </c>
      <c r="AT43" s="50">
        <f>AT26*1000000/'Tabel 1 Antal dyr'!AT37</f>
        <v>0</v>
      </c>
      <c r="AU43" s="50">
        <f>AU26*1000000/'Tabel 1 Antal dyr'!AU37</f>
        <v>0</v>
      </c>
      <c r="AV43" s="50">
        <f>AV26*1000000/'Tabel 1 Antal dyr'!AV37</f>
        <v>0</v>
      </c>
      <c r="AW43" s="50">
        <f>AW26*1000000/'Tabel 1 Antal dyr'!AW37</f>
        <v>0</v>
      </c>
      <c r="AX43" s="50">
        <f>AX26*1000000/'Tabel 1 Antal dyr'!AX37</f>
        <v>0</v>
      </c>
      <c r="AY43" s="50">
        <f>AY26*1000000/'Tabel 1 Antal dyr'!AY37</f>
        <v>0</v>
      </c>
      <c r="AZ43" s="50">
        <f>AZ26*1000000/'Tabel 1 Antal dyr'!AZ37</f>
        <v>0</v>
      </c>
      <c r="BA43" s="50">
        <f>BA26*1000000/'Tabel 1 Antal dyr'!BA37</f>
        <v>0</v>
      </c>
    </row>
    <row r="45" spans="1:53" x14ac:dyDescent="0.25">
      <c r="A45" s="33" t="s">
        <v>128</v>
      </c>
      <c r="B45" t="s">
        <v>290</v>
      </c>
    </row>
    <row r="46" spans="1:53" x14ac:dyDescent="0.25">
      <c r="B46" t="s">
        <v>182</v>
      </c>
    </row>
    <row r="47" spans="1:53" x14ac:dyDescent="0.25">
      <c r="A47" s="35"/>
      <c r="B47" t="s">
        <v>178</v>
      </c>
    </row>
    <row r="48" spans="1:53" x14ac:dyDescent="0.25">
      <c r="A48" s="35"/>
      <c r="B48" t="s">
        <v>179</v>
      </c>
    </row>
    <row r="51" spans="3:53" x14ac:dyDescent="0.25"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</row>
    <row r="52" spans="3:53" x14ac:dyDescent="0.25"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</row>
    <row r="53" spans="3:53" x14ac:dyDescent="0.25"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</row>
    <row r="54" spans="3:53" x14ac:dyDescent="0.25"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</row>
    <row r="55" spans="3:53" x14ac:dyDescent="0.25"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</row>
    <row r="56" spans="3:53" x14ac:dyDescent="0.25"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</row>
    <row r="57" spans="3:53" x14ac:dyDescent="0.25"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</row>
    <row r="58" spans="3:53" x14ac:dyDescent="0.25"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</row>
    <row r="59" spans="3:53" x14ac:dyDescent="0.25"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</row>
    <row r="60" spans="3:53" x14ac:dyDescent="0.25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</row>
    <row r="61" spans="3:53" x14ac:dyDescent="0.25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</row>
    <row r="62" spans="3:53" x14ac:dyDescent="0.25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</row>
    <row r="63" spans="3:53" x14ac:dyDescent="0.25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</row>
    <row r="64" spans="3:53" x14ac:dyDescent="0.25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</row>
    <row r="65" spans="3:53" x14ac:dyDescent="0.25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</row>
    <row r="66" spans="3:53" x14ac:dyDescent="0.25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</row>
    <row r="67" spans="3:53" x14ac:dyDescent="0.25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</row>
    <row r="68" spans="3:53" x14ac:dyDescent="0.25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</row>
    <row r="69" spans="3:53" x14ac:dyDescent="0.25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</row>
    <row r="70" spans="3:53" x14ac:dyDescent="0.25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</row>
    <row r="71" spans="3:53" x14ac:dyDescent="0.25">
      <c r="C71" s="49"/>
    </row>
    <row r="72" spans="3:53" x14ac:dyDescent="0.25">
      <c r="C72" s="49"/>
    </row>
    <row r="73" spans="3:53" x14ac:dyDescent="0.25">
      <c r="C73" s="49"/>
    </row>
    <row r="74" spans="3:53" x14ac:dyDescent="0.25">
      <c r="C74" s="49"/>
    </row>
    <row r="75" spans="3:53" x14ac:dyDescent="0.25">
      <c r="C75" s="49"/>
    </row>
    <row r="76" spans="3:53" x14ac:dyDescent="0.25">
      <c r="C76" s="49"/>
    </row>
    <row r="77" spans="3:53" x14ac:dyDescent="0.25">
      <c r="C77" s="49"/>
    </row>
    <row r="78" spans="3:53" x14ac:dyDescent="0.25">
      <c r="C78" s="49"/>
    </row>
    <row r="79" spans="3:53" x14ac:dyDescent="0.25">
      <c r="C79" s="49"/>
    </row>
    <row r="80" spans="3:53" x14ac:dyDescent="0.25">
      <c r="C80" s="49"/>
    </row>
    <row r="81" spans="3:3" x14ac:dyDescent="0.25">
      <c r="C81" s="4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A51"/>
  <sheetViews>
    <sheetView workbookViewId="0">
      <selection activeCell="B6" sqref="B6:B17"/>
    </sheetView>
  </sheetViews>
  <sheetFormatPr defaultColWidth="9.140625" defaultRowHeight="15" x14ac:dyDescent="0.25"/>
  <cols>
    <col min="1" max="1" width="29.140625" customWidth="1"/>
    <col min="2" max="2" width="16.5703125" bestFit="1" customWidth="1"/>
    <col min="3" max="3" width="10.140625" bestFit="1" customWidth="1"/>
    <col min="4" max="6" width="10.140625" hidden="1" customWidth="1"/>
    <col min="7" max="7" width="11.140625" hidden="1" customWidth="1"/>
    <col min="8" max="8" width="10.140625" bestFit="1" customWidth="1"/>
    <col min="9" max="11" width="10.140625" hidden="1" customWidth="1"/>
    <col min="12" max="12" width="11.140625" hidden="1" customWidth="1"/>
    <col min="13" max="13" width="10.140625" bestFit="1" customWidth="1"/>
    <col min="14" max="16" width="10.140625" hidden="1" customWidth="1"/>
    <col min="17" max="17" width="11.140625" hidden="1" customWidth="1"/>
    <col min="18" max="18" width="10.140625" bestFit="1" customWidth="1"/>
    <col min="19" max="21" width="10.140625" hidden="1" customWidth="1"/>
    <col min="22" max="22" width="11.140625" hidden="1" customWidth="1"/>
    <col min="23" max="23" width="10.140625" bestFit="1" customWidth="1"/>
    <col min="24" max="26" width="10.140625" hidden="1" customWidth="1"/>
    <col min="27" max="27" width="11.140625" hidden="1" customWidth="1"/>
    <col min="28" max="28" width="11.140625" bestFit="1" customWidth="1"/>
    <col min="29" max="32" width="11.140625" hidden="1" customWidth="1"/>
    <col min="33" max="47" width="11.140625" bestFit="1" customWidth="1"/>
    <col min="48" max="53" width="10.140625" bestFit="1" customWidth="1"/>
  </cols>
  <sheetData>
    <row r="1" spans="1:53" ht="18.75" x14ac:dyDescent="0.3">
      <c r="A1" s="11" t="s">
        <v>153</v>
      </c>
    </row>
    <row r="2" spans="1:53" ht="16.5" x14ac:dyDescent="0.3">
      <c r="A2" s="12" t="s">
        <v>313</v>
      </c>
    </row>
    <row r="4" spans="1:53" ht="16.5" x14ac:dyDescent="0.3">
      <c r="A4" s="12" t="s">
        <v>219</v>
      </c>
    </row>
    <row r="6" spans="1:53" s="3" customFormat="1" x14ac:dyDescent="0.25">
      <c r="A6" s="2" t="s">
        <v>148</v>
      </c>
      <c r="B6" s="2" t="s">
        <v>12</v>
      </c>
      <c r="C6" s="13">
        <v>1990</v>
      </c>
      <c r="D6" s="13">
        <v>1991</v>
      </c>
      <c r="E6" s="13">
        <v>1992</v>
      </c>
      <c r="F6" s="13">
        <v>1993</v>
      </c>
      <c r="G6" s="13">
        <v>1994</v>
      </c>
      <c r="H6" s="13">
        <v>1995</v>
      </c>
      <c r="I6" s="13">
        <v>1996</v>
      </c>
      <c r="J6" s="13">
        <v>1997</v>
      </c>
      <c r="K6" s="13">
        <v>1998</v>
      </c>
      <c r="L6" s="13">
        <v>1999</v>
      </c>
      <c r="M6" s="13">
        <v>2000</v>
      </c>
      <c r="N6" s="13">
        <v>2001</v>
      </c>
      <c r="O6" s="13">
        <v>2002</v>
      </c>
      <c r="P6" s="13">
        <v>2003</v>
      </c>
      <c r="Q6" s="13">
        <v>2004</v>
      </c>
      <c r="R6" s="13">
        <v>2005</v>
      </c>
      <c r="S6" s="13">
        <v>2006</v>
      </c>
      <c r="T6" s="13">
        <v>2007</v>
      </c>
      <c r="U6" s="13">
        <v>2008</v>
      </c>
      <c r="V6" s="13">
        <v>2009</v>
      </c>
      <c r="W6" s="13">
        <v>2010</v>
      </c>
      <c r="X6" s="13">
        <v>2011</v>
      </c>
      <c r="Y6" s="13">
        <v>2012</v>
      </c>
      <c r="Z6" s="13">
        <v>2013</v>
      </c>
      <c r="AA6" s="13">
        <v>2014</v>
      </c>
      <c r="AB6" s="13">
        <v>2015</v>
      </c>
      <c r="AC6" s="13">
        <v>2016</v>
      </c>
      <c r="AD6" s="13">
        <v>2017</v>
      </c>
      <c r="AE6" s="13">
        <v>2018</v>
      </c>
      <c r="AF6" s="13">
        <v>2019</v>
      </c>
      <c r="AG6" s="13">
        <v>2020</v>
      </c>
      <c r="AH6" s="13">
        <v>2021</v>
      </c>
      <c r="AI6" s="13">
        <v>2022</v>
      </c>
      <c r="AJ6" s="2">
        <v>2023</v>
      </c>
      <c r="AK6" s="2">
        <v>2024</v>
      </c>
      <c r="AL6" s="2">
        <v>2025</v>
      </c>
      <c r="AM6" s="2">
        <v>2026</v>
      </c>
      <c r="AN6" s="2">
        <v>2027</v>
      </c>
      <c r="AO6" s="2">
        <v>2028</v>
      </c>
      <c r="AP6" s="2">
        <v>2029</v>
      </c>
      <c r="AQ6" s="2">
        <v>2030</v>
      </c>
      <c r="AR6" s="2">
        <v>2031</v>
      </c>
      <c r="AS6" s="2">
        <v>2032</v>
      </c>
      <c r="AT6" s="2">
        <v>2033</v>
      </c>
      <c r="AU6" s="2">
        <v>2034</v>
      </c>
      <c r="AV6" s="2">
        <v>2035</v>
      </c>
      <c r="AW6" s="2">
        <v>2036</v>
      </c>
      <c r="AX6" s="2">
        <v>2037</v>
      </c>
      <c r="AY6" s="2">
        <v>2038</v>
      </c>
      <c r="AZ6" s="2">
        <v>2039</v>
      </c>
      <c r="BA6" s="2">
        <v>2040</v>
      </c>
    </row>
    <row r="7" spans="1:53" x14ac:dyDescent="0.25">
      <c r="A7" t="s">
        <v>154</v>
      </c>
      <c r="B7" t="s">
        <v>121</v>
      </c>
      <c r="C7" s="38">
        <v>11249190.959799999</v>
      </c>
      <c r="D7" s="38">
        <v>11136653.9528</v>
      </c>
      <c r="E7" s="38">
        <v>10740624.4124</v>
      </c>
      <c r="F7" s="38">
        <v>10823956.204399999</v>
      </c>
      <c r="G7" s="38">
        <v>10664188.307399999</v>
      </c>
      <c r="H7" s="38">
        <v>10767894.6734</v>
      </c>
      <c r="I7" s="38">
        <v>10787454.8609</v>
      </c>
      <c r="J7" s="38">
        <v>10295609.768300001</v>
      </c>
      <c r="K7" s="38">
        <v>10252023.5381</v>
      </c>
      <c r="L7" s="38">
        <v>9807973.3468999993</v>
      </c>
      <c r="M7" s="38">
        <v>10583825.7161</v>
      </c>
      <c r="N7" s="38">
        <v>10647022.5864</v>
      </c>
      <c r="O7" s="38">
        <v>11041025.214199999</v>
      </c>
      <c r="P7" s="38">
        <v>11423649.759099999</v>
      </c>
      <c r="Q7" s="38">
        <v>11177196.955600001</v>
      </c>
      <c r="R7" s="38">
        <v>11370123.3726</v>
      </c>
      <c r="S7" s="38">
        <v>10886314.775900001</v>
      </c>
      <c r="T7" s="38">
        <v>10321683.694499999</v>
      </c>
      <c r="U7" s="38">
        <v>10672557.2994</v>
      </c>
      <c r="V7" s="38">
        <v>12376448.928300001</v>
      </c>
      <c r="W7" s="38">
        <v>12538954.467</v>
      </c>
      <c r="X7" s="38">
        <v>12432085.9176</v>
      </c>
      <c r="Y7" s="38">
        <v>15405254.8595</v>
      </c>
      <c r="Z7" s="38">
        <v>15350764.6098</v>
      </c>
      <c r="AA7" s="38">
        <v>15393215.2752</v>
      </c>
      <c r="AB7" s="38">
        <v>15366633.1964</v>
      </c>
      <c r="AC7" s="38">
        <v>15740962.7882</v>
      </c>
      <c r="AD7" s="38">
        <v>15944245.729699999</v>
      </c>
      <c r="AE7" s="38">
        <v>16242026.417400001</v>
      </c>
      <c r="AF7" s="38">
        <v>16121420.6602</v>
      </c>
      <c r="AG7" s="38">
        <v>16143705.258199999</v>
      </c>
      <c r="AH7" s="38">
        <v>16355614.1052</v>
      </c>
      <c r="AI7" s="38">
        <v>16050345.937799999</v>
      </c>
      <c r="AJ7" s="6">
        <v>16075347.8848</v>
      </c>
      <c r="AK7" s="6">
        <v>16184760.7224</v>
      </c>
      <c r="AL7" s="6">
        <v>16020814.437999999</v>
      </c>
      <c r="AM7" s="6">
        <v>16049512.0702</v>
      </c>
      <c r="AN7" s="6">
        <v>16064647.2042</v>
      </c>
      <c r="AO7" s="6">
        <v>16082663.2848</v>
      </c>
      <c r="AP7" s="6">
        <v>16098905.3398</v>
      </c>
      <c r="AQ7" s="6">
        <v>16120303.469000001</v>
      </c>
      <c r="AR7" s="6">
        <v>16083339.5854</v>
      </c>
      <c r="AS7" s="6">
        <v>16045313.069599999</v>
      </c>
      <c r="AT7" s="6">
        <v>16005402.9614</v>
      </c>
      <c r="AU7" s="6">
        <v>15966901.3884</v>
      </c>
      <c r="AV7" s="6">
        <v>15931218.9081</v>
      </c>
      <c r="AW7" s="6">
        <v>15853987.171599999</v>
      </c>
      <c r="AX7" s="6">
        <v>15778223.714600001</v>
      </c>
      <c r="AY7" s="6">
        <v>15701319.436699999</v>
      </c>
      <c r="AZ7" s="6">
        <v>15628373.7936</v>
      </c>
      <c r="BA7" s="6">
        <v>15551252.7601</v>
      </c>
    </row>
    <row r="8" spans="1:53" x14ac:dyDescent="0.25">
      <c r="B8" t="s">
        <v>36</v>
      </c>
      <c r="C8" s="38">
        <v>3924412.0399000002</v>
      </c>
      <c r="D8" s="38">
        <v>3804702.6540000001</v>
      </c>
      <c r="E8" s="38">
        <v>3733576.4013</v>
      </c>
      <c r="F8" s="38">
        <v>3568228.2253</v>
      </c>
      <c r="G8" s="38">
        <v>3300521.142</v>
      </c>
      <c r="H8" s="38">
        <v>3207189.8960000002</v>
      </c>
      <c r="I8" s="38">
        <v>3059299.5556999999</v>
      </c>
      <c r="J8" s="38">
        <v>2921792.0603</v>
      </c>
      <c r="K8" s="38">
        <v>2838808.2409000001</v>
      </c>
      <c r="L8" s="38">
        <v>2741010.0644</v>
      </c>
      <c r="M8" s="38">
        <v>2655444.4229000001</v>
      </c>
      <c r="N8" s="38">
        <v>2756597.6963</v>
      </c>
      <c r="O8" s="38">
        <v>2655171.0507</v>
      </c>
      <c r="P8" s="38">
        <v>2519604.6349999998</v>
      </c>
      <c r="Q8" s="38">
        <v>2370806.5647999998</v>
      </c>
      <c r="R8" s="38">
        <v>2255923.3632999999</v>
      </c>
      <c r="S8" s="38">
        <v>2324797.7061000001</v>
      </c>
      <c r="T8" s="38">
        <v>2546556.5655</v>
      </c>
      <c r="U8" s="38">
        <v>2573634.4901000001</v>
      </c>
      <c r="V8" s="38">
        <v>2459133.7702000001</v>
      </c>
      <c r="W8" s="38">
        <v>2480543.7041000002</v>
      </c>
      <c r="X8" s="38">
        <v>2542019.0548</v>
      </c>
      <c r="Y8" s="38">
        <v>2608810.8073</v>
      </c>
      <c r="Z8" s="38">
        <v>2695657.4695000001</v>
      </c>
      <c r="AA8" s="38">
        <v>2619103.1483999998</v>
      </c>
      <c r="AB8" s="38">
        <v>2587686.7788999998</v>
      </c>
      <c r="AC8" s="38">
        <v>2525552.3788999999</v>
      </c>
      <c r="AD8" s="38">
        <v>2498069.1376999998</v>
      </c>
      <c r="AE8" s="38">
        <v>2450564.4553999999</v>
      </c>
      <c r="AF8" s="38">
        <v>2396573.4947000002</v>
      </c>
      <c r="AG8" s="38">
        <v>2383265.9725000001</v>
      </c>
      <c r="AH8" s="38">
        <v>2342732.2826999999</v>
      </c>
      <c r="AI8" s="38">
        <v>2286949.6971999998</v>
      </c>
      <c r="AJ8" s="6">
        <v>2165044.0200999998</v>
      </c>
      <c r="AK8" s="6">
        <v>2047597.1362000001</v>
      </c>
      <c r="AL8" s="6">
        <v>1932083.6279</v>
      </c>
      <c r="AM8" s="6">
        <v>1993242.5758</v>
      </c>
      <c r="AN8" s="6">
        <v>2053069.4819</v>
      </c>
      <c r="AO8" s="6">
        <v>2111692.9385000002</v>
      </c>
      <c r="AP8" s="6">
        <v>2169132.7680000002</v>
      </c>
      <c r="AQ8" s="6">
        <v>2225329.6055000001</v>
      </c>
      <c r="AR8" s="6">
        <v>2213429.0997000001</v>
      </c>
      <c r="AS8" s="6">
        <v>2201430.1778000002</v>
      </c>
      <c r="AT8" s="6">
        <v>2189224.0172000001</v>
      </c>
      <c r="AU8" s="6">
        <v>2176939.1916</v>
      </c>
      <c r="AV8" s="6">
        <v>2164605.3862000001</v>
      </c>
      <c r="AW8" s="6">
        <v>2152222.6357</v>
      </c>
      <c r="AX8" s="6">
        <v>2139800.8226999999</v>
      </c>
      <c r="AY8" s="6">
        <v>2127310.2535999999</v>
      </c>
      <c r="AZ8" s="6">
        <v>2114770.7096000002</v>
      </c>
      <c r="BA8" s="6">
        <v>2102162.409</v>
      </c>
    </row>
    <row r="9" spans="1:53" x14ac:dyDescent="0.25">
      <c r="B9" t="s">
        <v>2</v>
      </c>
      <c r="C9" s="38">
        <v>3497931.9408</v>
      </c>
      <c r="D9" s="38">
        <v>3640816.1080999998</v>
      </c>
      <c r="E9" s="38">
        <v>3944008.3327000001</v>
      </c>
      <c r="F9" s="38">
        <v>4117666.0183999999</v>
      </c>
      <c r="G9" s="38">
        <v>3938899.1370000001</v>
      </c>
      <c r="H9" s="38">
        <v>4030501.1074999999</v>
      </c>
      <c r="I9" s="38">
        <v>4013784.8399</v>
      </c>
      <c r="J9" s="38">
        <v>4248389.9836999997</v>
      </c>
      <c r="K9" s="38">
        <v>4343504.0734999999</v>
      </c>
      <c r="L9" s="38">
        <v>4220095.8644000003</v>
      </c>
      <c r="M9" s="38">
        <v>4242501.2887000004</v>
      </c>
      <c r="N9" s="38">
        <v>4380356.4096999997</v>
      </c>
      <c r="O9" s="38">
        <v>4554701.2196000004</v>
      </c>
      <c r="P9" s="38">
        <v>4766504.9390000002</v>
      </c>
      <c r="Q9" s="38">
        <v>4785519.9369000001</v>
      </c>
      <c r="R9" s="38">
        <v>5092175.0937000001</v>
      </c>
      <c r="S9" s="38">
        <v>5345366.7444000002</v>
      </c>
      <c r="T9" s="38">
        <v>5861348.8700999999</v>
      </c>
      <c r="U9" s="38">
        <v>5521838.0756999999</v>
      </c>
      <c r="V9" s="38">
        <v>5808289.7218000004</v>
      </c>
      <c r="W9" s="38">
        <v>6120321.9896</v>
      </c>
      <c r="X9" s="38">
        <v>5930524.6234999998</v>
      </c>
      <c r="Y9" s="38">
        <v>5683162.2185000004</v>
      </c>
      <c r="Z9" s="38">
        <v>5472473.7933</v>
      </c>
      <c r="AA9" s="38">
        <v>5788724.8202</v>
      </c>
      <c r="AB9" s="38">
        <v>5812111.6957</v>
      </c>
      <c r="AC9" s="38">
        <v>5596838.8349000001</v>
      </c>
      <c r="AD9" s="38">
        <v>5690681.4370999997</v>
      </c>
      <c r="AE9" s="38">
        <v>5877025.5447000004</v>
      </c>
      <c r="AF9" s="38">
        <v>5711110.4967999998</v>
      </c>
      <c r="AG9" s="38">
        <v>6151515.6509999996</v>
      </c>
      <c r="AH9" s="38">
        <v>6119516.2642000001</v>
      </c>
      <c r="AI9" s="38">
        <v>5745349.1716999998</v>
      </c>
      <c r="AJ9" s="6">
        <v>5386107.8666000003</v>
      </c>
      <c r="AK9" s="6">
        <v>5511878.0305000003</v>
      </c>
      <c r="AL9" s="6">
        <v>5534350.8601000002</v>
      </c>
      <c r="AM9" s="6">
        <v>5500308.1264000004</v>
      </c>
      <c r="AN9" s="6">
        <v>5482335.5043000001</v>
      </c>
      <c r="AO9" s="6">
        <v>5436583.9222999997</v>
      </c>
      <c r="AP9" s="6">
        <v>5402732.7517999997</v>
      </c>
      <c r="AQ9" s="6">
        <v>5363859.6163999997</v>
      </c>
      <c r="AR9" s="6">
        <v>5288682.5635000002</v>
      </c>
      <c r="AS9" s="6">
        <v>5206182.5734999999</v>
      </c>
      <c r="AT9" s="6">
        <v>5118366.8426000001</v>
      </c>
      <c r="AU9" s="6">
        <v>5033166.8344000001</v>
      </c>
      <c r="AV9" s="6">
        <v>4952946.6286000004</v>
      </c>
      <c r="AW9" s="6">
        <v>4872840.7997000003</v>
      </c>
      <c r="AX9" s="6">
        <v>4781385.6835000003</v>
      </c>
      <c r="AY9" s="6">
        <v>4697779.3583000004</v>
      </c>
      <c r="AZ9" s="6">
        <v>4606729.7067</v>
      </c>
      <c r="BA9" s="6">
        <v>4526452.6902999999</v>
      </c>
    </row>
    <row r="10" spans="1:53" x14ac:dyDescent="0.25">
      <c r="B10" t="s">
        <v>3</v>
      </c>
      <c r="C10" s="38">
        <v>1740316.7830000001</v>
      </c>
      <c r="D10" s="38">
        <v>1870891.2520000001</v>
      </c>
      <c r="E10" s="38">
        <v>2055804.8632</v>
      </c>
      <c r="F10" s="38">
        <v>2274895.6178000001</v>
      </c>
      <c r="G10" s="38">
        <v>2312812.2769999998</v>
      </c>
      <c r="H10" s="38">
        <v>2306168.2420000001</v>
      </c>
      <c r="I10" s="38">
        <v>2348480.665</v>
      </c>
      <c r="J10" s="38">
        <v>2460281.4662000001</v>
      </c>
      <c r="K10" s="38">
        <v>2707861.8768000002</v>
      </c>
      <c r="L10" s="38">
        <v>2723370.2563999998</v>
      </c>
      <c r="M10" s="38">
        <v>2689576.0945000001</v>
      </c>
      <c r="N10" s="38">
        <v>2817054.6935999999</v>
      </c>
      <c r="O10" s="38">
        <v>2942477.1515000002</v>
      </c>
      <c r="P10" s="38">
        <v>2964332.4183999998</v>
      </c>
      <c r="Q10" s="38">
        <v>3083298.9885</v>
      </c>
      <c r="R10" s="38">
        <v>3457525.1116999998</v>
      </c>
      <c r="S10" s="38">
        <v>3346833.5148999998</v>
      </c>
      <c r="T10" s="38">
        <v>3643337.5724999998</v>
      </c>
      <c r="U10" s="38">
        <v>3768632.8673999999</v>
      </c>
      <c r="V10" s="38">
        <v>3787936.7549999999</v>
      </c>
      <c r="W10" s="38">
        <v>3938139.0496999999</v>
      </c>
      <c r="X10" s="38">
        <v>4066299.1463000001</v>
      </c>
      <c r="Y10" s="38">
        <v>4028859.2064999999</v>
      </c>
      <c r="Z10" s="38">
        <v>3802886.2741999999</v>
      </c>
      <c r="AA10" s="38">
        <v>3904299.5685000001</v>
      </c>
      <c r="AB10" s="38">
        <v>4037055.8202999998</v>
      </c>
      <c r="AC10" s="38">
        <v>4158959.2370000002</v>
      </c>
      <c r="AD10" s="38">
        <v>4148947.8975999998</v>
      </c>
      <c r="AE10" s="38">
        <v>4223134.5608999999</v>
      </c>
      <c r="AF10" s="38">
        <v>4149751.5658999998</v>
      </c>
      <c r="AG10" s="38">
        <v>4236333.3239000002</v>
      </c>
      <c r="AH10" s="38">
        <v>4382871.4961999999</v>
      </c>
      <c r="AI10" s="38">
        <v>4178217.9986999999</v>
      </c>
      <c r="AJ10" s="6">
        <v>3837657.5920000002</v>
      </c>
      <c r="AK10" s="6">
        <v>4201055.9084000001</v>
      </c>
      <c r="AL10" s="6">
        <v>4261154.5151000004</v>
      </c>
      <c r="AM10" s="6">
        <v>4270348.341</v>
      </c>
      <c r="AN10" s="6">
        <v>4276686.4392999997</v>
      </c>
      <c r="AO10" s="6">
        <v>3978409.9515</v>
      </c>
      <c r="AP10" s="6">
        <v>3978399.736</v>
      </c>
      <c r="AQ10" s="6">
        <v>3976271.7829</v>
      </c>
      <c r="AR10" s="6">
        <v>3976687.5151</v>
      </c>
      <c r="AS10" s="6">
        <v>3671309.9193000002</v>
      </c>
      <c r="AT10" s="6">
        <v>3669722.9155999999</v>
      </c>
      <c r="AU10" s="6">
        <v>3361297.6016000002</v>
      </c>
      <c r="AV10" s="6">
        <v>3356266.1861999999</v>
      </c>
      <c r="AW10" s="6">
        <v>3350217.6771999998</v>
      </c>
      <c r="AX10" s="6">
        <v>3343325.267</v>
      </c>
      <c r="AY10" s="6">
        <v>3335456.5792</v>
      </c>
      <c r="AZ10" s="6">
        <v>3326534.3939</v>
      </c>
      <c r="BA10" s="6">
        <v>3316478.1822000002</v>
      </c>
    </row>
    <row r="11" spans="1:53" x14ac:dyDescent="0.25">
      <c r="B11" t="s">
        <v>4</v>
      </c>
      <c r="C11" s="38">
        <v>7014983.8158</v>
      </c>
      <c r="D11" s="38">
        <v>7489935.9221000001</v>
      </c>
      <c r="E11" s="38">
        <v>8159846.9271999998</v>
      </c>
      <c r="F11" s="38">
        <v>9062622.2035000008</v>
      </c>
      <c r="G11" s="38">
        <v>9202586.7535999995</v>
      </c>
      <c r="H11" s="38">
        <v>9150203.0655000005</v>
      </c>
      <c r="I11" s="38">
        <v>9273877.4920000006</v>
      </c>
      <c r="J11" s="38">
        <v>9608923.2155000009</v>
      </c>
      <c r="K11" s="38">
        <v>10415981.839600001</v>
      </c>
      <c r="L11" s="38">
        <v>10492961.913699999</v>
      </c>
      <c r="M11" s="38">
        <v>10341810.562799999</v>
      </c>
      <c r="N11" s="38">
        <v>10905801.5681</v>
      </c>
      <c r="O11" s="38">
        <v>11623690.399700001</v>
      </c>
      <c r="P11" s="38">
        <v>11423428.9716</v>
      </c>
      <c r="Q11" s="38">
        <v>11845436.6546</v>
      </c>
      <c r="R11" s="38">
        <v>11435441.045600001</v>
      </c>
      <c r="S11" s="38">
        <v>11100430.689300001</v>
      </c>
      <c r="T11" s="38">
        <v>11469835.522299999</v>
      </c>
      <c r="U11" s="38">
        <v>10575212.162</v>
      </c>
      <c r="V11" s="38">
        <v>10309196.4616</v>
      </c>
      <c r="W11" s="38">
        <v>10458612.662799999</v>
      </c>
      <c r="X11" s="38">
        <v>10994303.2084</v>
      </c>
      <c r="Y11" s="38">
        <v>10350296.304099999</v>
      </c>
      <c r="Z11" s="38">
        <v>10259937.388900001</v>
      </c>
      <c r="AA11" s="38">
        <v>10679612.081599999</v>
      </c>
      <c r="AB11" s="38">
        <v>10564696.4955</v>
      </c>
      <c r="AC11" s="38">
        <v>10335451.4627</v>
      </c>
      <c r="AD11" s="38">
        <v>10260272.775900001</v>
      </c>
      <c r="AE11" s="38">
        <v>10528992.1207</v>
      </c>
      <c r="AF11" s="38">
        <v>9954549.6817000005</v>
      </c>
      <c r="AG11" s="38">
        <v>10654584.874299999</v>
      </c>
      <c r="AH11" s="38">
        <v>10810617.7721</v>
      </c>
      <c r="AI11" s="38">
        <v>9907827.5441999994</v>
      </c>
      <c r="AJ11" s="6">
        <v>8338302.9379000003</v>
      </c>
      <c r="AK11" s="6">
        <v>8526705.2117999997</v>
      </c>
      <c r="AL11" s="6">
        <v>8972255.0559</v>
      </c>
      <c r="AM11" s="6">
        <v>8911165.4324999992</v>
      </c>
      <c r="AN11" s="6">
        <v>8960762.4465999994</v>
      </c>
      <c r="AO11" s="6">
        <v>8840337.1389000006</v>
      </c>
      <c r="AP11" s="6">
        <v>8858985.9758000001</v>
      </c>
      <c r="AQ11" s="6">
        <v>8708914.1881000008</v>
      </c>
      <c r="AR11" s="6">
        <v>8552347.9748</v>
      </c>
      <c r="AS11" s="6">
        <v>8547122.4376999997</v>
      </c>
      <c r="AT11" s="6">
        <v>8387129.2779999999</v>
      </c>
      <c r="AU11" s="6">
        <v>8379040.6798999999</v>
      </c>
      <c r="AV11" s="6">
        <v>8213231.2593</v>
      </c>
      <c r="AW11" s="6">
        <v>8045804.4145</v>
      </c>
      <c r="AX11" s="6">
        <v>8030583.9604000002</v>
      </c>
      <c r="AY11" s="6">
        <v>7858356.0116999997</v>
      </c>
      <c r="AZ11" s="6">
        <v>7837548.2681999998</v>
      </c>
      <c r="BA11" s="6">
        <v>7661603.2610999998</v>
      </c>
    </row>
    <row r="12" spans="1:53" x14ac:dyDescent="0.25">
      <c r="B12" t="s">
        <v>10</v>
      </c>
      <c r="C12" s="38">
        <v>216611.64660000001</v>
      </c>
      <c r="D12" s="38">
        <v>221969.61799999999</v>
      </c>
      <c r="E12" s="38">
        <v>239663.35</v>
      </c>
      <c r="F12" s="38">
        <v>175301.92230000001</v>
      </c>
      <c r="G12" s="38">
        <v>223934.1727</v>
      </c>
      <c r="H12" s="38">
        <v>243061.3125</v>
      </c>
      <c r="I12" s="38">
        <v>263998.68800000002</v>
      </c>
      <c r="J12" s="38">
        <v>319738.04229999997</v>
      </c>
      <c r="K12" s="38">
        <v>354079.2242</v>
      </c>
      <c r="L12" s="38">
        <v>330270.82500000001</v>
      </c>
      <c r="M12" s="38">
        <v>487025.6496</v>
      </c>
      <c r="N12" s="38">
        <v>608220.57999999996</v>
      </c>
      <c r="O12" s="38">
        <v>703439.92949999997</v>
      </c>
      <c r="P12" s="38">
        <v>762582.924</v>
      </c>
      <c r="Q12" s="38">
        <v>864655.15500000003</v>
      </c>
      <c r="R12" s="38">
        <v>764099.50650000002</v>
      </c>
      <c r="S12" s="38">
        <v>902081.12320000003</v>
      </c>
      <c r="T12" s="38">
        <v>1445148.1693</v>
      </c>
      <c r="U12" s="38">
        <v>1573509.3636</v>
      </c>
      <c r="V12" s="38">
        <v>1594660.8319999999</v>
      </c>
      <c r="W12" s="38">
        <v>1650625.9498000001</v>
      </c>
      <c r="X12" s="38">
        <v>1678820.8185000001</v>
      </c>
      <c r="Y12" s="38">
        <v>1802961.9387999999</v>
      </c>
      <c r="Z12" s="38">
        <v>1275816.7209000001</v>
      </c>
      <c r="AA12" s="38">
        <v>1352722.3085</v>
      </c>
      <c r="AB12" s="38">
        <v>1386248.7069999999</v>
      </c>
      <c r="AC12" s="38">
        <v>1233395.2678</v>
      </c>
      <c r="AD12" s="38">
        <v>1296125.6294</v>
      </c>
      <c r="AE12" s="38">
        <v>1208901.0044</v>
      </c>
      <c r="AF12" s="38">
        <v>935970.97129999998</v>
      </c>
      <c r="AG12" s="38">
        <v>841267.26130000001</v>
      </c>
      <c r="AH12" s="38">
        <v>0</v>
      </c>
      <c r="AI12" s="38">
        <v>0</v>
      </c>
      <c r="AJ12" s="6">
        <v>84145.012199999997</v>
      </c>
      <c r="AK12" s="6">
        <v>84156.648700000005</v>
      </c>
      <c r="AL12" s="6">
        <v>84168.285300000003</v>
      </c>
      <c r="AM12" s="6">
        <v>84179.921799999996</v>
      </c>
      <c r="AN12" s="6">
        <v>84191.558399999994</v>
      </c>
      <c r="AO12" s="6">
        <v>84203.194900000002</v>
      </c>
      <c r="AP12" s="6">
        <v>84214.8315</v>
      </c>
      <c r="AQ12" s="6">
        <v>84226.467999999993</v>
      </c>
      <c r="AR12" s="6">
        <v>84226.467999999993</v>
      </c>
      <c r="AS12" s="6">
        <v>84226.467999999993</v>
      </c>
      <c r="AT12" s="6">
        <v>84226.467999999993</v>
      </c>
      <c r="AU12" s="6">
        <v>84226.467999999993</v>
      </c>
      <c r="AV12" s="6">
        <v>84226.467999999993</v>
      </c>
      <c r="AW12" s="6">
        <v>84226.467999999993</v>
      </c>
      <c r="AX12" s="6">
        <v>84226.467999999993</v>
      </c>
      <c r="AY12" s="6">
        <v>84226.467999999993</v>
      </c>
      <c r="AZ12" s="6">
        <v>84226.467999999993</v>
      </c>
      <c r="BA12" s="6">
        <v>84226.467999999993</v>
      </c>
    </row>
    <row r="13" spans="1:53" x14ac:dyDescent="0.25">
      <c r="B13" t="s">
        <v>220</v>
      </c>
      <c r="C13" s="38">
        <v>43278.307000000001</v>
      </c>
      <c r="D13" s="38">
        <v>35055.585599999999</v>
      </c>
      <c r="E13" s="38">
        <v>31857.170099999999</v>
      </c>
      <c r="F13" s="38">
        <v>34233.374900000003</v>
      </c>
      <c r="G13" s="38">
        <v>41390.055399999997</v>
      </c>
      <c r="H13" s="38">
        <v>26490.426899999999</v>
      </c>
      <c r="I13" s="38">
        <v>25372.705399999999</v>
      </c>
      <c r="J13" s="38">
        <v>18601.212</v>
      </c>
      <c r="K13" s="38">
        <v>14686.686</v>
      </c>
      <c r="L13" s="38">
        <v>12149.4668</v>
      </c>
      <c r="M13" s="38">
        <v>11941.241599999999</v>
      </c>
      <c r="N13" s="38">
        <v>11972.660400000001</v>
      </c>
      <c r="O13" s="38">
        <v>9702.2543000000005</v>
      </c>
      <c r="P13" s="38">
        <v>17446.861799999999</v>
      </c>
      <c r="Q13" s="38">
        <v>14630.89</v>
      </c>
      <c r="R13" s="38">
        <v>17650.384600000001</v>
      </c>
      <c r="S13" s="38">
        <v>22501.2683</v>
      </c>
      <c r="T13" s="38">
        <v>25169.807700000001</v>
      </c>
      <c r="U13" s="38">
        <v>26664.672299999998</v>
      </c>
      <c r="V13" s="38">
        <v>21868.997100000001</v>
      </c>
      <c r="W13" s="38">
        <v>23074.019199999999</v>
      </c>
      <c r="X13" s="38">
        <v>26303.278399999999</v>
      </c>
      <c r="Y13" s="38">
        <v>17987.7942</v>
      </c>
      <c r="Z13" s="38">
        <v>18329.804400000001</v>
      </c>
      <c r="AA13" s="38">
        <v>10563.2197</v>
      </c>
      <c r="AB13" s="38">
        <v>11495.147199999999</v>
      </c>
      <c r="AC13" s="38">
        <v>9365.9580999999998</v>
      </c>
      <c r="AD13" s="38">
        <v>4720.2335999999996</v>
      </c>
      <c r="AE13" s="38">
        <v>8500.4032999999999</v>
      </c>
      <c r="AF13" s="38">
        <v>9139.4784999999993</v>
      </c>
      <c r="AG13" s="38">
        <v>9027.2688999999991</v>
      </c>
      <c r="AH13" s="38">
        <v>10616.316000000001</v>
      </c>
      <c r="AI13" s="38">
        <v>9620.5085999999992</v>
      </c>
      <c r="AJ13" s="6">
        <v>9581.1368999999995</v>
      </c>
      <c r="AK13" s="6">
        <v>10148.1111</v>
      </c>
      <c r="AL13" s="6">
        <v>10592.947200000001</v>
      </c>
      <c r="AM13" s="6">
        <v>10991.9802</v>
      </c>
      <c r="AN13" s="6">
        <v>11386.749599999999</v>
      </c>
      <c r="AO13" s="6">
        <v>11775.309499999999</v>
      </c>
      <c r="AP13" s="6">
        <v>12153.831200000001</v>
      </c>
      <c r="AQ13" s="6">
        <v>12721.6379</v>
      </c>
      <c r="AR13" s="6">
        <v>12584.901599999999</v>
      </c>
      <c r="AS13" s="6">
        <v>12447.927799999999</v>
      </c>
      <c r="AT13" s="6">
        <v>12313.797399999999</v>
      </c>
      <c r="AU13" s="6">
        <v>12182.489600000001</v>
      </c>
      <c r="AV13" s="6">
        <v>12055.454900000001</v>
      </c>
      <c r="AW13" s="6">
        <v>11932.6425</v>
      </c>
      <c r="AX13" s="6">
        <v>11813.975200000001</v>
      </c>
      <c r="AY13" s="6">
        <v>11696.376700000001</v>
      </c>
      <c r="AZ13" s="6">
        <v>11584.286599999999</v>
      </c>
      <c r="BA13" s="6">
        <v>11471.751099999999</v>
      </c>
    </row>
    <row r="14" spans="1:53" x14ac:dyDescent="0.25">
      <c r="B14" t="s">
        <v>249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  <c r="AF14" s="38">
        <v>0</v>
      </c>
      <c r="AG14" s="38">
        <v>0</v>
      </c>
      <c r="AH14" s="38">
        <v>0</v>
      </c>
      <c r="AI14" s="38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</row>
    <row r="15" spans="1:53" x14ac:dyDescent="0.25">
      <c r="B15" t="s">
        <v>8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8">
        <v>0</v>
      </c>
      <c r="S15" s="38">
        <v>0</v>
      </c>
      <c r="T15" s="38">
        <v>0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0</v>
      </c>
      <c r="AA15" s="38">
        <v>0</v>
      </c>
      <c r="AB15" s="38">
        <v>0</v>
      </c>
      <c r="AC15" s="38">
        <v>0</v>
      </c>
      <c r="AD15" s="38">
        <v>0</v>
      </c>
      <c r="AE15" s="38">
        <v>0</v>
      </c>
      <c r="AF15" s="38">
        <v>0</v>
      </c>
      <c r="AG15" s="38">
        <v>0</v>
      </c>
      <c r="AH15" s="38">
        <v>0</v>
      </c>
      <c r="AI15" s="38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</row>
    <row r="16" spans="1:53" x14ac:dyDescent="0.25">
      <c r="B16" t="s">
        <v>122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38">
        <v>0</v>
      </c>
      <c r="AD16" s="38">
        <v>0</v>
      </c>
      <c r="AE16" s="38">
        <v>0</v>
      </c>
      <c r="AF16" s="38">
        <v>0</v>
      </c>
      <c r="AG16" s="38">
        <v>0</v>
      </c>
      <c r="AH16" s="38">
        <v>0</v>
      </c>
      <c r="AI16" s="38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</row>
    <row r="17" spans="1:53" x14ac:dyDescent="0.25">
      <c r="A17" s="4"/>
      <c r="B17" s="4" t="s">
        <v>40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3">
        <v>0</v>
      </c>
      <c r="Q17" s="43">
        <v>0</v>
      </c>
      <c r="R17" s="43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0</v>
      </c>
      <c r="AH17" s="43">
        <v>0</v>
      </c>
      <c r="AI17" s="43">
        <v>0</v>
      </c>
      <c r="AJ17" s="44">
        <v>0</v>
      </c>
      <c r="AK17" s="44">
        <v>0</v>
      </c>
      <c r="AL17" s="44">
        <v>0</v>
      </c>
      <c r="AM17" s="44">
        <v>0</v>
      </c>
      <c r="AN17" s="44">
        <v>0</v>
      </c>
      <c r="AO17" s="44">
        <v>0</v>
      </c>
      <c r="AP17" s="44">
        <v>0</v>
      </c>
      <c r="AQ17" s="44">
        <v>0</v>
      </c>
      <c r="AR17" s="44">
        <v>0</v>
      </c>
      <c r="AS17" s="44">
        <v>0</v>
      </c>
      <c r="AT17" s="44">
        <v>0</v>
      </c>
      <c r="AU17" s="44">
        <v>0</v>
      </c>
      <c r="AV17" s="44">
        <v>0</v>
      </c>
      <c r="AW17" s="44">
        <v>0</v>
      </c>
      <c r="AX17" s="44">
        <v>0</v>
      </c>
      <c r="AY17" s="44">
        <v>0</v>
      </c>
      <c r="AZ17" s="44">
        <v>0</v>
      </c>
      <c r="BA17" s="44">
        <v>0</v>
      </c>
    </row>
    <row r="18" spans="1:53" x14ac:dyDescent="0.25">
      <c r="A18" t="s">
        <v>155</v>
      </c>
      <c r="B18" t="s">
        <v>121</v>
      </c>
      <c r="C18" s="38">
        <v>2964746.0638000001</v>
      </c>
      <c r="D18" s="38">
        <v>2889300.0586999999</v>
      </c>
      <c r="E18" s="38">
        <v>2751567.6329000001</v>
      </c>
      <c r="F18" s="38">
        <v>2737945.1677000001</v>
      </c>
      <c r="G18" s="38">
        <v>2653493.2289</v>
      </c>
      <c r="H18" s="38">
        <v>2635719.0554999998</v>
      </c>
      <c r="I18" s="38">
        <v>2606629.1257000002</v>
      </c>
      <c r="J18" s="38">
        <v>2648836.7577</v>
      </c>
      <c r="K18" s="38">
        <v>2799009.3533000001</v>
      </c>
      <c r="L18" s="38">
        <v>2677779.2011000002</v>
      </c>
      <c r="M18" s="38">
        <v>1959445.1583</v>
      </c>
      <c r="N18" s="38">
        <v>1732551.031</v>
      </c>
      <c r="O18" s="38">
        <v>1554574.7006000001</v>
      </c>
      <c r="P18" s="38">
        <v>1281492.8485000001</v>
      </c>
      <c r="Q18" s="38">
        <v>1098499.8966000001</v>
      </c>
      <c r="R18" s="38">
        <v>1110445.7829</v>
      </c>
      <c r="S18" s="38">
        <v>1058241.2487999999</v>
      </c>
      <c r="T18" s="38">
        <v>1012869.4979</v>
      </c>
      <c r="U18" s="38">
        <v>927918.50419999997</v>
      </c>
      <c r="V18" s="38">
        <v>854020.15560000006</v>
      </c>
      <c r="W18" s="38">
        <v>865521.65830000001</v>
      </c>
      <c r="X18" s="38">
        <v>740197.13399999996</v>
      </c>
      <c r="Y18" s="38">
        <v>755763.96959999995</v>
      </c>
      <c r="Z18" s="38">
        <v>772104.45250000001</v>
      </c>
      <c r="AA18" s="38">
        <v>751533.46970000002</v>
      </c>
      <c r="AB18" s="38">
        <v>769365.99769999995</v>
      </c>
      <c r="AC18" s="38">
        <v>821396.43189999997</v>
      </c>
      <c r="AD18" s="38">
        <v>850729.09479999996</v>
      </c>
      <c r="AE18" s="38">
        <v>845422.67150000005</v>
      </c>
      <c r="AF18" s="38">
        <v>857171.68480000005</v>
      </c>
      <c r="AG18" s="38">
        <v>904599.27830000001</v>
      </c>
      <c r="AH18" s="38">
        <v>965047.17520000006</v>
      </c>
      <c r="AI18" s="38">
        <v>965878.33239999996</v>
      </c>
      <c r="AJ18" s="6">
        <v>938869.64269999997</v>
      </c>
      <c r="AK18" s="6">
        <v>919657.38760000002</v>
      </c>
      <c r="AL18" s="6">
        <v>884651.96530000004</v>
      </c>
      <c r="AM18" s="6">
        <v>855206.93149999995</v>
      </c>
      <c r="AN18" s="6">
        <v>825287.0477</v>
      </c>
      <c r="AO18" s="6">
        <v>795621.64049999998</v>
      </c>
      <c r="AP18" s="6">
        <v>765661.40529999998</v>
      </c>
      <c r="AQ18" s="6">
        <v>735838.55909999995</v>
      </c>
      <c r="AR18" s="6">
        <v>733159.35120000003</v>
      </c>
      <c r="AS18" s="6">
        <v>730126.04779999994</v>
      </c>
      <c r="AT18" s="6">
        <v>727371.51870000002</v>
      </c>
      <c r="AU18" s="6">
        <v>724462.92720000003</v>
      </c>
      <c r="AV18" s="6">
        <v>722044.9817</v>
      </c>
      <c r="AW18" s="6">
        <v>719864.36809999996</v>
      </c>
      <c r="AX18" s="6">
        <v>717940.80249999999</v>
      </c>
      <c r="AY18" s="6">
        <v>716166.43449999997</v>
      </c>
      <c r="AZ18" s="6">
        <v>714616.22010000004</v>
      </c>
      <c r="BA18" s="6">
        <v>712932.73160000006</v>
      </c>
    </row>
    <row r="19" spans="1:53" x14ac:dyDescent="0.25">
      <c r="B19" t="s">
        <v>36</v>
      </c>
      <c r="C19" s="38">
        <v>3334382.7366999998</v>
      </c>
      <c r="D19" s="38">
        <v>3553086.9174000002</v>
      </c>
      <c r="E19" s="38">
        <v>3761503.0038999999</v>
      </c>
      <c r="F19" s="38">
        <v>3858358.7799</v>
      </c>
      <c r="G19" s="38">
        <v>3741794.0408000001</v>
      </c>
      <c r="H19" s="38">
        <v>3846292.3374999999</v>
      </c>
      <c r="I19" s="38">
        <v>3914571.6447000001</v>
      </c>
      <c r="J19" s="38">
        <v>3845450.2788</v>
      </c>
      <c r="K19" s="38">
        <v>3707220.6518000001</v>
      </c>
      <c r="L19" s="38">
        <v>3607416.3133</v>
      </c>
      <c r="M19" s="38">
        <v>3611847.4043000001</v>
      </c>
      <c r="N19" s="38">
        <v>3760620.8553999998</v>
      </c>
      <c r="O19" s="38">
        <v>3457752.8188</v>
      </c>
      <c r="P19" s="38">
        <v>3183792.0967000001</v>
      </c>
      <c r="Q19" s="38">
        <v>2913017.4304999998</v>
      </c>
      <c r="R19" s="38">
        <v>2637261.8794</v>
      </c>
      <c r="S19" s="38">
        <v>2555272.7152</v>
      </c>
      <c r="T19" s="38">
        <v>2800656.4454000001</v>
      </c>
      <c r="U19" s="38">
        <v>2634936.7086999998</v>
      </c>
      <c r="V19" s="38">
        <v>2457606.6601</v>
      </c>
      <c r="W19" s="38">
        <v>2392393.9308000002</v>
      </c>
      <c r="X19" s="38">
        <v>2496188.4057999998</v>
      </c>
      <c r="Y19" s="38">
        <v>2427998.4435999999</v>
      </c>
      <c r="Z19" s="38">
        <v>2468607.9632999999</v>
      </c>
      <c r="AA19" s="38">
        <v>2456517.3229999999</v>
      </c>
      <c r="AB19" s="38">
        <v>2347135.0517000002</v>
      </c>
      <c r="AC19" s="38">
        <v>2351567.2392000002</v>
      </c>
      <c r="AD19" s="38">
        <v>2263484.3062999998</v>
      </c>
      <c r="AE19" s="38">
        <v>2235687.4997</v>
      </c>
      <c r="AF19" s="38">
        <v>2152834.4134</v>
      </c>
      <c r="AG19" s="38">
        <v>2159925.5065000001</v>
      </c>
      <c r="AH19" s="38">
        <v>2137436.4190000002</v>
      </c>
      <c r="AI19" s="38">
        <v>2072693.9728000001</v>
      </c>
      <c r="AJ19" s="6">
        <v>2115749.5876000002</v>
      </c>
      <c r="AK19" s="6">
        <v>2180386.398</v>
      </c>
      <c r="AL19" s="6">
        <v>2247343.5712000001</v>
      </c>
      <c r="AM19" s="6">
        <v>2167219.7264999999</v>
      </c>
      <c r="AN19" s="6">
        <v>2087689.1617000001</v>
      </c>
      <c r="AO19" s="6">
        <v>2009732.6155999999</v>
      </c>
      <c r="AP19" s="6">
        <v>1933500.9989</v>
      </c>
      <c r="AQ19" s="6">
        <v>1858541.6694</v>
      </c>
      <c r="AR19" s="6">
        <v>1847104.8847000001</v>
      </c>
      <c r="AS19" s="6">
        <v>1835414.9064</v>
      </c>
      <c r="AT19" s="6">
        <v>1822641.8355</v>
      </c>
      <c r="AU19" s="6">
        <v>1809766.4301</v>
      </c>
      <c r="AV19" s="6">
        <v>1797015.0389</v>
      </c>
      <c r="AW19" s="6">
        <v>1784387.6743999999</v>
      </c>
      <c r="AX19" s="6">
        <v>1771959.7571</v>
      </c>
      <c r="AY19" s="6">
        <v>1759504.9883999999</v>
      </c>
      <c r="AZ19" s="6">
        <v>1747174.2235999999</v>
      </c>
      <c r="BA19" s="6">
        <v>1734816.5803</v>
      </c>
    </row>
    <row r="20" spans="1:53" x14ac:dyDescent="0.25">
      <c r="B20" t="s">
        <v>2</v>
      </c>
      <c r="C20" s="38">
        <v>323748.69130000001</v>
      </c>
      <c r="D20" s="38">
        <v>325552.42950000003</v>
      </c>
      <c r="E20" s="38">
        <v>359055.25319999998</v>
      </c>
      <c r="F20" s="38">
        <v>380677.57439999998</v>
      </c>
      <c r="G20" s="38">
        <v>368710.94429999997</v>
      </c>
      <c r="H20" s="38">
        <v>396050.35690000001</v>
      </c>
      <c r="I20" s="38">
        <v>409684.0478</v>
      </c>
      <c r="J20" s="38">
        <v>449750.28619999997</v>
      </c>
      <c r="K20" s="38">
        <v>477636.49859999999</v>
      </c>
      <c r="L20" s="38">
        <v>480407.88860000001</v>
      </c>
      <c r="M20" s="38">
        <v>520141.96990000003</v>
      </c>
      <c r="N20" s="38">
        <v>545031.86060000001</v>
      </c>
      <c r="O20" s="38">
        <v>563241.701</v>
      </c>
      <c r="P20" s="38">
        <v>605214.29169999994</v>
      </c>
      <c r="Q20" s="38">
        <v>607126.72809999995</v>
      </c>
      <c r="R20" s="38">
        <v>481717.41899999999</v>
      </c>
      <c r="S20" s="38">
        <v>348821.51770000003</v>
      </c>
      <c r="T20" s="38">
        <v>220554.9448</v>
      </c>
      <c r="U20" s="38">
        <v>178338.8591</v>
      </c>
      <c r="V20" s="38">
        <v>165195.7384</v>
      </c>
      <c r="W20" s="38">
        <v>144223.45449999999</v>
      </c>
      <c r="X20" s="38">
        <v>116443.1109</v>
      </c>
      <c r="Y20" s="38">
        <v>114370.1951</v>
      </c>
      <c r="Z20" s="38">
        <v>113539.5145</v>
      </c>
      <c r="AA20" s="38">
        <v>104776.0932</v>
      </c>
      <c r="AB20" s="38">
        <v>100202.5912</v>
      </c>
      <c r="AC20" s="38">
        <v>96285.643500000006</v>
      </c>
      <c r="AD20" s="38">
        <v>98447.4323</v>
      </c>
      <c r="AE20" s="38">
        <v>111195.1192</v>
      </c>
      <c r="AF20" s="38">
        <v>95549.781099999993</v>
      </c>
      <c r="AG20" s="38">
        <v>98360.504199999996</v>
      </c>
      <c r="AH20" s="38">
        <v>96960.217699999994</v>
      </c>
      <c r="AI20" s="38">
        <v>89353.211500000005</v>
      </c>
      <c r="AJ20" s="6">
        <v>85999.222099999999</v>
      </c>
      <c r="AK20" s="6">
        <v>90678.441099999996</v>
      </c>
      <c r="AL20" s="6">
        <v>93342.213600000003</v>
      </c>
      <c r="AM20" s="6">
        <v>95585.244699999996</v>
      </c>
      <c r="AN20" s="6">
        <v>97763.347299999994</v>
      </c>
      <c r="AO20" s="6">
        <v>99011.026299999998</v>
      </c>
      <c r="AP20" s="6">
        <v>100776.7365</v>
      </c>
      <c r="AQ20" s="6">
        <v>102699.4102</v>
      </c>
      <c r="AR20" s="6">
        <v>109219.435</v>
      </c>
      <c r="AS20" s="6">
        <v>115519.72040000001</v>
      </c>
      <c r="AT20" s="6">
        <v>121663.8661</v>
      </c>
      <c r="AU20" s="6">
        <v>127640.6758</v>
      </c>
      <c r="AV20" s="6">
        <v>133554.139</v>
      </c>
      <c r="AW20" s="6">
        <v>139343.11809999999</v>
      </c>
      <c r="AX20" s="6">
        <v>144812.7758</v>
      </c>
      <c r="AY20" s="6">
        <v>148297.6361</v>
      </c>
      <c r="AZ20" s="6">
        <v>153343.71</v>
      </c>
      <c r="BA20" s="6">
        <v>158414.94820000001</v>
      </c>
    </row>
    <row r="21" spans="1:53" x14ac:dyDescent="0.25">
      <c r="B21" t="s">
        <v>3</v>
      </c>
      <c r="C21" s="38">
        <v>92904.748300000007</v>
      </c>
      <c r="D21" s="38">
        <v>88782.1351</v>
      </c>
      <c r="E21" s="38">
        <v>85263.796199999997</v>
      </c>
      <c r="F21" s="38">
        <v>90289.680999999997</v>
      </c>
      <c r="G21" s="38">
        <v>87253.687699999995</v>
      </c>
      <c r="H21" s="38">
        <v>83373.092499999999</v>
      </c>
      <c r="I21" s="38">
        <v>80474.897200000007</v>
      </c>
      <c r="J21" s="38">
        <v>80038.503800000006</v>
      </c>
      <c r="K21" s="38">
        <v>83546.391000000003</v>
      </c>
      <c r="L21" s="38">
        <v>79496.876099999994</v>
      </c>
      <c r="M21" s="38">
        <v>78371.753700000001</v>
      </c>
      <c r="N21" s="38">
        <v>81941.652600000001</v>
      </c>
      <c r="O21" s="38">
        <v>85514.527499999997</v>
      </c>
      <c r="P21" s="38">
        <v>85922.678799999994</v>
      </c>
      <c r="Q21" s="38">
        <v>89292.555200000003</v>
      </c>
      <c r="R21" s="38">
        <v>55497.130499999999</v>
      </c>
      <c r="S21" s="38">
        <v>43563.763899999998</v>
      </c>
      <c r="T21" s="38">
        <v>32195.656800000001</v>
      </c>
      <c r="U21" s="38">
        <v>24921.157800000001</v>
      </c>
      <c r="V21" s="38">
        <v>18538.0265</v>
      </c>
      <c r="W21" s="38">
        <v>19273.111199999999</v>
      </c>
      <c r="X21" s="38">
        <v>14671.133099999999</v>
      </c>
      <c r="Y21" s="38">
        <v>13014.448700000001</v>
      </c>
      <c r="Z21" s="38">
        <v>13956.0908</v>
      </c>
      <c r="AA21" s="38">
        <v>17439.4699</v>
      </c>
      <c r="AB21" s="38">
        <v>13541.8832</v>
      </c>
      <c r="AC21" s="38">
        <v>11979.8748</v>
      </c>
      <c r="AD21" s="38">
        <v>10970.9308</v>
      </c>
      <c r="AE21" s="38">
        <v>21235.1204</v>
      </c>
      <c r="AF21" s="38">
        <v>19728.758000000002</v>
      </c>
      <c r="AG21" s="38">
        <v>21431.4987</v>
      </c>
      <c r="AH21" s="38">
        <v>12929.1811</v>
      </c>
      <c r="AI21" s="38">
        <v>12117.653700000001</v>
      </c>
      <c r="AJ21" s="6">
        <v>11617.957</v>
      </c>
      <c r="AK21" s="6">
        <v>12307.717000000001</v>
      </c>
      <c r="AL21" s="6">
        <v>12988.1919</v>
      </c>
      <c r="AM21" s="6">
        <v>13522.290300000001</v>
      </c>
      <c r="AN21" s="6">
        <v>14049.7695</v>
      </c>
      <c r="AO21" s="6">
        <v>14582.2011</v>
      </c>
      <c r="AP21" s="6">
        <v>15091.530500000001</v>
      </c>
      <c r="AQ21" s="6">
        <v>15593.1351</v>
      </c>
      <c r="AR21" s="6">
        <v>15594.7654</v>
      </c>
      <c r="AS21" s="6">
        <v>15594.382100000001</v>
      </c>
      <c r="AT21" s="6">
        <v>15587.641100000001</v>
      </c>
      <c r="AU21" s="6">
        <v>15572.457200000001</v>
      </c>
      <c r="AV21" s="6">
        <v>15549.147300000001</v>
      </c>
      <c r="AW21" s="6">
        <v>15521.1253</v>
      </c>
      <c r="AX21" s="6">
        <v>15489.1937</v>
      </c>
      <c r="AY21" s="6">
        <v>15452.739100000001</v>
      </c>
      <c r="AZ21" s="6">
        <v>15411.403700000001</v>
      </c>
      <c r="BA21" s="6">
        <v>15364.814700000001</v>
      </c>
    </row>
    <row r="22" spans="1:53" x14ac:dyDescent="0.25">
      <c r="B22" t="s">
        <v>4</v>
      </c>
      <c r="C22" s="38">
        <v>436789.4694</v>
      </c>
      <c r="D22" s="38">
        <v>422740.13799999998</v>
      </c>
      <c r="E22" s="38">
        <v>415547.76020000002</v>
      </c>
      <c r="F22" s="38">
        <v>421672.04670000001</v>
      </c>
      <c r="G22" s="38">
        <v>390387.38540000003</v>
      </c>
      <c r="H22" s="38">
        <v>349279.05949999997</v>
      </c>
      <c r="I22" s="38">
        <v>317055.64079999999</v>
      </c>
      <c r="J22" s="38">
        <v>289035.04619999998</v>
      </c>
      <c r="K22" s="38">
        <v>273272.2268</v>
      </c>
      <c r="L22" s="38">
        <v>233584.0496</v>
      </c>
      <c r="M22" s="38">
        <v>230219.26610000001</v>
      </c>
      <c r="N22" s="38">
        <v>220582.76329999999</v>
      </c>
      <c r="O22" s="38">
        <v>235730.28829999999</v>
      </c>
      <c r="P22" s="38">
        <v>236111.7856</v>
      </c>
      <c r="Q22" s="38">
        <v>218801.05919999999</v>
      </c>
      <c r="R22" s="38">
        <v>225074.1134</v>
      </c>
      <c r="S22" s="38">
        <v>248806.94200000001</v>
      </c>
      <c r="T22" s="38">
        <v>263974.82189999998</v>
      </c>
      <c r="U22" s="38">
        <v>189348.86499999999</v>
      </c>
      <c r="V22" s="38">
        <v>127536.45110000001</v>
      </c>
      <c r="W22" s="38">
        <v>131005.5866</v>
      </c>
      <c r="X22" s="38">
        <v>102774.969</v>
      </c>
      <c r="Y22" s="38">
        <v>81290.369600000005</v>
      </c>
      <c r="Z22" s="38">
        <v>80736.178</v>
      </c>
      <c r="AA22" s="38">
        <v>70717.992400000003</v>
      </c>
      <c r="AB22" s="38">
        <v>56370.454299999998</v>
      </c>
      <c r="AC22" s="38">
        <v>50415.883199999997</v>
      </c>
      <c r="AD22" s="38">
        <v>46914.912400000001</v>
      </c>
      <c r="AE22" s="38">
        <v>47426.162499999999</v>
      </c>
      <c r="AF22" s="38">
        <v>45407.770400000001</v>
      </c>
      <c r="AG22" s="38">
        <v>47801.5671</v>
      </c>
      <c r="AH22" s="38">
        <v>52643.768499999998</v>
      </c>
      <c r="AI22" s="38">
        <v>45804.6414</v>
      </c>
      <c r="AJ22" s="6">
        <v>36522.013400000003</v>
      </c>
      <c r="AK22" s="6">
        <v>37761.400600000001</v>
      </c>
      <c r="AL22" s="6">
        <v>37684.312700000002</v>
      </c>
      <c r="AM22" s="6">
        <v>37354.675600000002</v>
      </c>
      <c r="AN22" s="6">
        <v>36846.342900000003</v>
      </c>
      <c r="AO22" s="6">
        <v>35329.163200000003</v>
      </c>
      <c r="AP22" s="6">
        <v>34683.428800000002</v>
      </c>
      <c r="AQ22" s="6">
        <v>33978.537100000001</v>
      </c>
      <c r="AR22" s="6">
        <v>33980.387699999999</v>
      </c>
      <c r="AS22" s="6">
        <v>33972.660600000003</v>
      </c>
      <c r="AT22" s="6">
        <v>33335.888299999999</v>
      </c>
      <c r="AU22" s="6">
        <v>33316.766300000003</v>
      </c>
      <c r="AV22" s="6">
        <v>33280.498800000001</v>
      </c>
      <c r="AW22" s="6">
        <v>33236.781900000002</v>
      </c>
      <c r="AX22" s="6">
        <v>33186.751799999998</v>
      </c>
      <c r="AY22" s="6">
        <v>31723.6391</v>
      </c>
      <c r="AZ22" s="6">
        <v>31652.138800000001</v>
      </c>
      <c r="BA22" s="6">
        <v>31568.87</v>
      </c>
    </row>
    <row r="23" spans="1:53" x14ac:dyDescent="0.25">
      <c r="B23" t="s">
        <v>10</v>
      </c>
      <c r="C23" s="38">
        <v>169468.79019999999</v>
      </c>
      <c r="D23" s="38">
        <v>153749.196</v>
      </c>
      <c r="E23" s="38">
        <v>166601.60000000001</v>
      </c>
      <c r="F23" s="38">
        <v>109639.11900000001</v>
      </c>
      <c r="G23" s="38">
        <v>127720.2424</v>
      </c>
      <c r="H23" s="38">
        <v>126461.5775</v>
      </c>
      <c r="I23" s="38">
        <v>129213.0141</v>
      </c>
      <c r="J23" s="38">
        <v>146298.29079999999</v>
      </c>
      <c r="K23" s="38">
        <v>152309.11929999999</v>
      </c>
      <c r="L23" s="38">
        <v>132855.95499999999</v>
      </c>
      <c r="M23" s="38">
        <v>116041.1044</v>
      </c>
      <c r="N23" s="38">
        <v>104753.03599999999</v>
      </c>
      <c r="O23" s="38">
        <v>99011.821500000005</v>
      </c>
      <c r="P23" s="38">
        <v>95246.263000000006</v>
      </c>
      <c r="Q23" s="38">
        <v>87172.112999999998</v>
      </c>
      <c r="R23" s="38">
        <v>68066.573199999999</v>
      </c>
      <c r="S23" s="38">
        <v>48811.270400000001</v>
      </c>
      <c r="T23" s="38">
        <v>26827.174800000001</v>
      </c>
      <c r="U23" s="38">
        <v>14851.3377</v>
      </c>
      <c r="V23" s="38">
        <v>7054.6</v>
      </c>
      <c r="W23" s="38">
        <v>0</v>
      </c>
      <c r="X23" s="38">
        <v>0</v>
      </c>
      <c r="Y23" s="38">
        <v>0</v>
      </c>
      <c r="Z23" s="38">
        <v>183441.7893</v>
      </c>
      <c r="AA23" s="38">
        <v>161085.6231</v>
      </c>
      <c r="AB23" s="38">
        <v>165691.14629999999</v>
      </c>
      <c r="AC23" s="38">
        <v>159444.52970000001</v>
      </c>
      <c r="AD23" s="38">
        <v>167396.299</v>
      </c>
      <c r="AE23" s="38">
        <v>165128.3573</v>
      </c>
      <c r="AF23" s="38">
        <v>121677.9522</v>
      </c>
      <c r="AG23" s="38">
        <v>109161.93550000001</v>
      </c>
      <c r="AH23" s="38">
        <v>0</v>
      </c>
      <c r="AI23" s="38">
        <v>0</v>
      </c>
      <c r="AJ23" s="6">
        <v>10946.6703</v>
      </c>
      <c r="AK23" s="6">
        <v>10966.0645</v>
      </c>
      <c r="AL23" s="6">
        <v>10985.4588</v>
      </c>
      <c r="AM23" s="6">
        <v>11004.852999999999</v>
      </c>
      <c r="AN23" s="6">
        <v>11024.247300000001</v>
      </c>
      <c r="AO23" s="6">
        <v>11043.6415</v>
      </c>
      <c r="AP23" s="6">
        <v>11063.0358</v>
      </c>
      <c r="AQ23" s="6">
        <v>11082.43</v>
      </c>
      <c r="AR23" s="6">
        <v>11082.43</v>
      </c>
      <c r="AS23" s="6">
        <v>11082.43</v>
      </c>
      <c r="AT23" s="6">
        <v>11082.43</v>
      </c>
      <c r="AU23" s="6">
        <v>11082.43</v>
      </c>
      <c r="AV23" s="6">
        <v>11082.43</v>
      </c>
      <c r="AW23" s="6">
        <v>11082.43</v>
      </c>
      <c r="AX23" s="6">
        <v>11082.43</v>
      </c>
      <c r="AY23" s="6">
        <v>11082.43</v>
      </c>
      <c r="AZ23" s="6">
        <v>11082.43</v>
      </c>
      <c r="BA23" s="6">
        <v>11082.43</v>
      </c>
    </row>
    <row r="24" spans="1:53" x14ac:dyDescent="0.25">
      <c r="B24" t="s">
        <v>220</v>
      </c>
      <c r="C24" s="38">
        <v>78502.373999999996</v>
      </c>
      <c r="D24" s="38">
        <v>70247.3</v>
      </c>
      <c r="E24" s="38">
        <v>71084.796100000007</v>
      </c>
      <c r="F24" s="38">
        <v>78608.551500000001</v>
      </c>
      <c r="G24" s="38">
        <v>100733.4601</v>
      </c>
      <c r="H24" s="38">
        <v>83512.232300000003</v>
      </c>
      <c r="I24" s="38">
        <v>93444.174700000003</v>
      </c>
      <c r="J24" s="38">
        <v>79684.099600000001</v>
      </c>
      <c r="K24" s="38">
        <v>72885.929300000003</v>
      </c>
      <c r="L24" s="38">
        <v>75397.982900000003</v>
      </c>
      <c r="M24" s="38">
        <v>76107.246899999998</v>
      </c>
      <c r="N24" s="38">
        <v>77173.606299999999</v>
      </c>
      <c r="O24" s="38">
        <v>104564.1483</v>
      </c>
      <c r="P24" s="38">
        <v>127249.5747</v>
      </c>
      <c r="Q24" s="38">
        <v>129235.2136</v>
      </c>
      <c r="R24" s="38">
        <v>127897.04180000001</v>
      </c>
      <c r="S24" s="38">
        <v>121201.71950000001</v>
      </c>
      <c r="T24" s="38">
        <v>114647.4566</v>
      </c>
      <c r="U24" s="38">
        <v>119613.3774</v>
      </c>
      <c r="V24" s="38">
        <v>110170.9754</v>
      </c>
      <c r="W24" s="38">
        <v>113539.61440000001</v>
      </c>
      <c r="X24" s="38">
        <v>116067.6872</v>
      </c>
      <c r="Y24" s="38">
        <v>117723.4575</v>
      </c>
      <c r="Z24" s="38">
        <v>99766.068700000003</v>
      </c>
      <c r="AA24" s="38">
        <v>101389.731</v>
      </c>
      <c r="AB24" s="38">
        <v>102829.2037</v>
      </c>
      <c r="AC24" s="38">
        <v>105576.0545</v>
      </c>
      <c r="AD24" s="38">
        <v>106591.48269999999</v>
      </c>
      <c r="AE24" s="38">
        <v>108280.83229999999</v>
      </c>
      <c r="AF24" s="38">
        <v>113778.1238</v>
      </c>
      <c r="AG24" s="38">
        <v>121270.5588</v>
      </c>
      <c r="AH24" s="38">
        <v>123977.2074</v>
      </c>
      <c r="AI24" s="38">
        <v>118511.12609999999</v>
      </c>
      <c r="AJ24" s="6">
        <v>114455.46679999999</v>
      </c>
      <c r="AK24" s="6">
        <v>115023.4379</v>
      </c>
      <c r="AL24" s="6">
        <v>114238.0399</v>
      </c>
      <c r="AM24" s="6">
        <v>113071.85129999999</v>
      </c>
      <c r="AN24" s="6">
        <v>111983.1994</v>
      </c>
      <c r="AO24" s="6">
        <v>110943.6651</v>
      </c>
      <c r="AP24" s="6">
        <v>109911.8708</v>
      </c>
      <c r="AQ24" s="6">
        <v>108872.8901</v>
      </c>
      <c r="AR24" s="6">
        <v>107702.65549999999</v>
      </c>
      <c r="AS24" s="6">
        <v>106530.3508</v>
      </c>
      <c r="AT24" s="6">
        <v>105382.50689999999</v>
      </c>
      <c r="AU24" s="6">
        <v>104258.7458</v>
      </c>
      <c r="AV24" s="6">
        <v>103171.66099999999</v>
      </c>
      <c r="AW24" s="6">
        <v>102120.61169999999</v>
      </c>
      <c r="AX24" s="6">
        <v>101104.9446</v>
      </c>
      <c r="AY24" s="6">
        <v>100098.60159999999</v>
      </c>
      <c r="AZ24" s="6">
        <v>99139.356899999999</v>
      </c>
      <c r="BA24" s="6">
        <v>98176.200299999997</v>
      </c>
    </row>
    <row r="25" spans="1:53" x14ac:dyDescent="0.25">
      <c r="B25" t="s">
        <v>249</v>
      </c>
      <c r="C25" s="38">
        <v>5107.2421999999997</v>
      </c>
      <c r="D25" s="38">
        <v>4482.2435999999998</v>
      </c>
      <c r="E25" s="38">
        <v>6554.6179000000002</v>
      </c>
      <c r="F25" s="38">
        <v>5411.2165999999997</v>
      </c>
      <c r="G25" s="38">
        <v>6862.0056999999997</v>
      </c>
      <c r="H25" s="38">
        <v>7561.2794000000004</v>
      </c>
      <c r="I25" s="38">
        <v>6664.7614999999996</v>
      </c>
      <c r="J25" s="38">
        <v>6896.7260999999999</v>
      </c>
      <c r="K25" s="38">
        <v>5321.7510000000002</v>
      </c>
      <c r="L25" s="38">
        <v>5627.4544999999998</v>
      </c>
      <c r="M25" s="38">
        <v>5134.5348000000004</v>
      </c>
      <c r="N25" s="38">
        <v>4159.0756000000001</v>
      </c>
      <c r="O25" s="38">
        <v>8096.7793000000001</v>
      </c>
      <c r="P25" s="38">
        <v>10576.4851</v>
      </c>
      <c r="Q25" s="38">
        <v>9880.8027999999995</v>
      </c>
      <c r="R25" s="38">
        <v>17665.721399999999</v>
      </c>
      <c r="S25" s="38">
        <v>9882.8621999999996</v>
      </c>
      <c r="T25" s="38">
        <v>9718.5290999999997</v>
      </c>
      <c r="U25" s="38">
        <v>13399.537200000001</v>
      </c>
      <c r="V25" s="38">
        <v>10674.497100000001</v>
      </c>
      <c r="W25" s="38">
        <v>12497.2415</v>
      </c>
      <c r="X25" s="38">
        <v>17576.868600000002</v>
      </c>
      <c r="Y25" s="38">
        <v>14208.349899999999</v>
      </c>
      <c r="Z25" s="38">
        <v>5031.1059999999998</v>
      </c>
      <c r="AA25" s="38">
        <v>3845.3047000000001</v>
      </c>
      <c r="AB25" s="38">
        <v>5060.1783999999998</v>
      </c>
      <c r="AC25" s="38">
        <v>6966.4913999999999</v>
      </c>
      <c r="AD25" s="38">
        <v>5731.8365000000003</v>
      </c>
      <c r="AE25" s="38">
        <v>6797.9530000000004</v>
      </c>
      <c r="AF25" s="38">
        <v>7560.8518000000004</v>
      </c>
      <c r="AG25" s="38">
        <v>7269.6512000000002</v>
      </c>
      <c r="AH25" s="38">
        <v>6795.7389999999996</v>
      </c>
      <c r="AI25" s="38">
        <v>6250.2592999999997</v>
      </c>
      <c r="AJ25" s="6">
        <v>8500.3526999999995</v>
      </c>
      <c r="AK25" s="6">
        <v>8500.3526999999995</v>
      </c>
      <c r="AL25" s="6">
        <v>8500.3526999999995</v>
      </c>
      <c r="AM25" s="6">
        <v>8500.3526999999995</v>
      </c>
      <c r="AN25" s="6">
        <v>8500.3526999999995</v>
      </c>
      <c r="AO25" s="6">
        <v>8500.3526999999995</v>
      </c>
      <c r="AP25" s="6">
        <v>8500.3526999999995</v>
      </c>
      <c r="AQ25" s="6">
        <v>8500.3526999999995</v>
      </c>
      <c r="AR25" s="6">
        <v>8500.3526999999995</v>
      </c>
      <c r="AS25" s="6">
        <v>8500.3526999999995</v>
      </c>
      <c r="AT25" s="6">
        <v>8500.3526999999995</v>
      </c>
      <c r="AU25" s="6">
        <v>8500.3526999999995</v>
      </c>
      <c r="AV25" s="6">
        <v>8500.3526999999995</v>
      </c>
      <c r="AW25" s="6">
        <v>8500.3526999999995</v>
      </c>
      <c r="AX25" s="6">
        <v>8500.3526999999995</v>
      </c>
      <c r="AY25" s="6">
        <v>8500.3526999999995</v>
      </c>
      <c r="AZ25" s="6">
        <v>8500.3526999999995</v>
      </c>
      <c r="BA25" s="6">
        <v>8500.3526999999995</v>
      </c>
    </row>
    <row r="26" spans="1:53" x14ac:dyDescent="0.25">
      <c r="B26" t="s">
        <v>8</v>
      </c>
      <c r="C26" s="38">
        <v>76557.992899999997</v>
      </c>
      <c r="D26" s="38">
        <v>80946.476500000004</v>
      </c>
      <c r="E26" s="38">
        <v>87589.588300000003</v>
      </c>
      <c r="F26" s="38">
        <v>92209.019799999995</v>
      </c>
      <c r="G26" s="38">
        <v>98283.539600000004</v>
      </c>
      <c r="H26" s="38">
        <v>95422.482499999998</v>
      </c>
      <c r="I26" s="38">
        <v>91141.288700000005</v>
      </c>
      <c r="J26" s="38">
        <v>93699.261199999994</v>
      </c>
      <c r="K26" s="38">
        <v>100242.558</v>
      </c>
      <c r="L26" s="38">
        <v>108667.96679999999</v>
      </c>
      <c r="M26" s="38">
        <v>106606.9316</v>
      </c>
      <c r="N26" s="38">
        <v>108493.4025</v>
      </c>
      <c r="O26" s="38">
        <v>236021.31460000001</v>
      </c>
      <c r="P26" s="38">
        <v>238423.7628</v>
      </c>
      <c r="Q26" s="38">
        <v>247667.15179999999</v>
      </c>
      <c r="R26" s="38">
        <v>212989.8468</v>
      </c>
      <c r="S26" s="38">
        <v>191365.35649999999</v>
      </c>
      <c r="T26" s="38">
        <v>199722.55979999999</v>
      </c>
      <c r="U26" s="38">
        <v>198226.6557</v>
      </c>
      <c r="V26" s="38">
        <v>190905.76029999999</v>
      </c>
      <c r="W26" s="38">
        <v>199572.09270000001</v>
      </c>
      <c r="X26" s="38">
        <v>185674.89920000001</v>
      </c>
      <c r="Y26" s="38">
        <v>183766.7696</v>
      </c>
      <c r="Z26" s="38">
        <v>160656.12169999999</v>
      </c>
      <c r="AA26" s="38">
        <v>154301.43530000001</v>
      </c>
      <c r="AB26" s="38">
        <v>154590.5393</v>
      </c>
      <c r="AC26" s="38">
        <v>160683.9247</v>
      </c>
      <c r="AD26" s="38">
        <v>154067.75640000001</v>
      </c>
      <c r="AE26" s="38">
        <v>159306.11569999999</v>
      </c>
      <c r="AF26" s="38">
        <v>163100.0949</v>
      </c>
      <c r="AG26" s="38">
        <v>162711.5526</v>
      </c>
      <c r="AH26" s="38">
        <v>157437.9615</v>
      </c>
      <c r="AI26" s="38">
        <v>152794.78959999999</v>
      </c>
      <c r="AJ26" s="6">
        <v>168099.69380000001</v>
      </c>
      <c r="AK26" s="6">
        <v>173413.4565</v>
      </c>
      <c r="AL26" s="6">
        <v>178175.1421</v>
      </c>
      <c r="AM26" s="6">
        <v>182426.49429999999</v>
      </c>
      <c r="AN26" s="6">
        <v>186244.4853</v>
      </c>
      <c r="AO26" s="6">
        <v>189697.70610000001</v>
      </c>
      <c r="AP26" s="6">
        <v>192845.8768</v>
      </c>
      <c r="AQ26" s="6">
        <v>195716.83540000001</v>
      </c>
      <c r="AR26" s="6">
        <v>195695.4558</v>
      </c>
      <c r="AS26" s="6">
        <v>195484.5937</v>
      </c>
      <c r="AT26" s="6">
        <v>195110.68340000001</v>
      </c>
      <c r="AU26" s="6">
        <v>194599.3786</v>
      </c>
      <c r="AV26" s="6">
        <v>193964.76</v>
      </c>
      <c r="AW26" s="6">
        <v>193252.73759999999</v>
      </c>
      <c r="AX26" s="6">
        <v>192454.52059999999</v>
      </c>
      <c r="AY26" s="6">
        <v>191582.7721</v>
      </c>
      <c r="AZ26" s="6">
        <v>190670.7782</v>
      </c>
      <c r="BA26" s="6">
        <v>189698.74369999999</v>
      </c>
    </row>
    <row r="27" spans="1:53" x14ac:dyDescent="0.25">
      <c r="B27" t="s">
        <v>122</v>
      </c>
      <c r="C27" s="38">
        <v>15174.95</v>
      </c>
      <c r="D27" s="38">
        <v>16992.150000000001</v>
      </c>
      <c r="E27" s="38">
        <v>16084.85</v>
      </c>
      <c r="F27" s="38">
        <v>19192.2</v>
      </c>
      <c r="G27" s="38">
        <v>19933.434799999999</v>
      </c>
      <c r="H27" s="38">
        <v>21892.978800000001</v>
      </c>
      <c r="I27" s="38">
        <v>16143.35</v>
      </c>
      <c r="J27" s="38">
        <v>18521.400000000001</v>
      </c>
      <c r="K27" s="38">
        <v>17633.011699999999</v>
      </c>
      <c r="L27" s="38">
        <v>18034.920399999999</v>
      </c>
      <c r="M27" s="38">
        <v>15609.4835</v>
      </c>
      <c r="N27" s="38">
        <v>17341.7016</v>
      </c>
      <c r="O27" s="38">
        <v>38811.894399999997</v>
      </c>
      <c r="P27" s="38">
        <v>30907.602299999999</v>
      </c>
      <c r="Q27" s="38">
        <v>35612.340100000001</v>
      </c>
      <c r="R27" s="38">
        <v>36441.2693</v>
      </c>
      <c r="S27" s="38">
        <v>30193.9139</v>
      </c>
      <c r="T27" s="38">
        <v>25790.000899999999</v>
      </c>
      <c r="U27" s="38">
        <v>29100.835500000001</v>
      </c>
      <c r="V27" s="38">
        <v>31459.592700000001</v>
      </c>
      <c r="W27" s="38">
        <v>26259.5795</v>
      </c>
      <c r="X27" s="38">
        <v>22885.493999999999</v>
      </c>
      <c r="Y27" s="38">
        <v>29939.081099999999</v>
      </c>
      <c r="Z27" s="38">
        <v>18150.385699999999</v>
      </c>
      <c r="AA27" s="38">
        <v>15274.4416</v>
      </c>
      <c r="AB27" s="38">
        <v>15159.194600000001</v>
      </c>
      <c r="AC27" s="38">
        <v>17204.364799999999</v>
      </c>
      <c r="AD27" s="38">
        <v>17136.433300000001</v>
      </c>
      <c r="AE27" s="38">
        <v>16402.991300000002</v>
      </c>
      <c r="AF27" s="38">
        <v>16753.952799999999</v>
      </c>
      <c r="AG27" s="38">
        <v>16665.552599999999</v>
      </c>
      <c r="AH27" s="38">
        <v>9659.0105000000003</v>
      </c>
      <c r="AI27" s="38">
        <v>8579.3523999999998</v>
      </c>
      <c r="AJ27" s="6">
        <v>8579.3523999999998</v>
      </c>
      <c r="AK27" s="6">
        <v>8579.3523999999998</v>
      </c>
      <c r="AL27" s="6">
        <v>8579.3523999999998</v>
      </c>
      <c r="AM27" s="6">
        <v>8579.3523999999998</v>
      </c>
      <c r="AN27" s="6">
        <v>8579.3523999999998</v>
      </c>
      <c r="AO27" s="6">
        <v>8579.3523999999998</v>
      </c>
      <c r="AP27" s="6">
        <v>8579.3523999999998</v>
      </c>
      <c r="AQ27" s="6">
        <v>8579.3523999999998</v>
      </c>
      <c r="AR27" s="6">
        <v>8579.3523999999998</v>
      </c>
      <c r="AS27" s="6">
        <v>8579.3523999999998</v>
      </c>
      <c r="AT27" s="6">
        <v>8579.3523999999998</v>
      </c>
      <c r="AU27" s="6">
        <v>8579.3523999999998</v>
      </c>
      <c r="AV27" s="6">
        <v>8579.3523999999998</v>
      </c>
      <c r="AW27" s="6">
        <v>8579.3523999999998</v>
      </c>
      <c r="AX27" s="6">
        <v>8579.3523999999998</v>
      </c>
      <c r="AY27" s="6">
        <v>8579.3523999999998</v>
      </c>
      <c r="AZ27" s="6">
        <v>8579.3523999999998</v>
      </c>
      <c r="BA27" s="6">
        <v>8579.3523999999998</v>
      </c>
    </row>
    <row r="28" spans="1:53" x14ac:dyDescent="0.25">
      <c r="A28" s="4"/>
      <c r="B28" s="4" t="s">
        <v>40</v>
      </c>
      <c r="C28" s="43">
        <v>742110.44559999998</v>
      </c>
      <c r="D28" s="43">
        <v>776018.42960000003</v>
      </c>
      <c r="E28" s="43">
        <v>773795.73459999997</v>
      </c>
      <c r="F28" s="43">
        <v>752029.18299999996</v>
      </c>
      <c r="G28" s="43">
        <v>741630.47470000002</v>
      </c>
      <c r="H28" s="43">
        <v>748708.95369999995</v>
      </c>
      <c r="I28" s="43">
        <v>780227.13340000005</v>
      </c>
      <c r="J28" s="43">
        <v>789539.66099999996</v>
      </c>
      <c r="K28" s="43">
        <v>806819.62040000001</v>
      </c>
      <c r="L28" s="43">
        <v>822559.22080000001</v>
      </c>
      <c r="M28" s="43">
        <v>840598.28399999999</v>
      </c>
      <c r="N28" s="43">
        <v>876751.58510000003</v>
      </c>
      <c r="O28" s="43">
        <v>893679.21470000001</v>
      </c>
      <c r="P28" s="43">
        <v>921469.67379999999</v>
      </c>
      <c r="Q28" s="43">
        <v>948539.48360000004</v>
      </c>
      <c r="R28" s="43">
        <v>973363.39150000003</v>
      </c>
      <c r="S28" s="43">
        <v>997209.36910000001</v>
      </c>
      <c r="T28" s="43">
        <v>1010436.4472000001</v>
      </c>
      <c r="U28" s="43">
        <v>1020356.5334</v>
      </c>
      <c r="V28" s="43">
        <v>970497.571</v>
      </c>
      <c r="W28" s="43">
        <v>913412.76060000004</v>
      </c>
      <c r="X28" s="43">
        <v>830901.18799999997</v>
      </c>
      <c r="Y28" s="43">
        <v>825134.39280000003</v>
      </c>
      <c r="Z28" s="43">
        <v>803346.54189999995</v>
      </c>
      <c r="AA28" s="43">
        <v>799482.7757</v>
      </c>
      <c r="AB28" s="43">
        <v>810738.36769999994</v>
      </c>
      <c r="AC28" s="43">
        <v>837152.41110000003</v>
      </c>
      <c r="AD28" s="43">
        <v>863491.24730000005</v>
      </c>
      <c r="AE28" s="43">
        <v>883110.01069999998</v>
      </c>
      <c r="AF28" s="43">
        <v>897287.96730000002</v>
      </c>
      <c r="AG28" s="43">
        <v>969388.84880000004</v>
      </c>
      <c r="AH28" s="43">
        <v>966336.99360000005</v>
      </c>
      <c r="AI28" s="43">
        <v>962796.06900000002</v>
      </c>
      <c r="AJ28" s="44">
        <v>962796.06900000002</v>
      </c>
      <c r="AK28" s="44">
        <v>962796.06900000002</v>
      </c>
      <c r="AL28" s="44">
        <v>962796.06900000002</v>
      </c>
      <c r="AM28" s="44">
        <v>962796.06900000002</v>
      </c>
      <c r="AN28" s="44">
        <v>962796.06900000002</v>
      </c>
      <c r="AO28" s="44">
        <v>962796.06900000002</v>
      </c>
      <c r="AP28" s="44">
        <v>962796.06900000002</v>
      </c>
      <c r="AQ28" s="44">
        <v>962796.06900000002</v>
      </c>
      <c r="AR28" s="44">
        <v>962796.06900000002</v>
      </c>
      <c r="AS28" s="44">
        <v>962796.06900000002</v>
      </c>
      <c r="AT28" s="44">
        <v>962796.06900000002</v>
      </c>
      <c r="AU28" s="44">
        <v>962796.06900000002</v>
      </c>
      <c r="AV28" s="44">
        <v>962796.06900000002</v>
      </c>
      <c r="AW28" s="44">
        <v>962796.06900000002</v>
      </c>
      <c r="AX28" s="44">
        <v>962796.06900000002</v>
      </c>
      <c r="AY28" s="44">
        <v>962796.06900000002</v>
      </c>
      <c r="AZ28" s="44">
        <v>962796.06900000002</v>
      </c>
      <c r="BA28" s="44">
        <v>962796.06900000002</v>
      </c>
    </row>
    <row r="30" spans="1:53" x14ac:dyDescent="0.25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</row>
    <row r="31" spans="1:53" x14ac:dyDescent="0.25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</row>
    <row r="32" spans="1:53" x14ac:dyDescent="0.25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</row>
    <row r="33" spans="3:53" x14ac:dyDescent="0.25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</row>
    <row r="34" spans="3:53" x14ac:dyDescent="0.25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</row>
    <row r="35" spans="3:53" x14ac:dyDescent="0.25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</row>
    <row r="36" spans="3:53" x14ac:dyDescent="0.25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</row>
    <row r="37" spans="3:53" x14ac:dyDescent="0.2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</row>
    <row r="38" spans="3:53" x14ac:dyDescent="0.25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</row>
    <row r="39" spans="3:53" x14ac:dyDescent="0.25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</row>
    <row r="40" spans="3:53" x14ac:dyDescent="0.2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</row>
    <row r="41" spans="3:53" x14ac:dyDescent="0.25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</row>
    <row r="42" spans="3:53" x14ac:dyDescent="0.2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</row>
    <row r="43" spans="3:53" x14ac:dyDescent="0.25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</row>
    <row r="44" spans="3:53" x14ac:dyDescent="0.25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</row>
    <row r="45" spans="3:53" x14ac:dyDescent="0.2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</row>
    <row r="46" spans="3:53" x14ac:dyDescent="0.2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</row>
    <row r="47" spans="3:53" x14ac:dyDescent="0.2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</row>
    <row r="48" spans="3:53" x14ac:dyDescent="0.2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</row>
    <row r="49" spans="3:53" x14ac:dyDescent="0.25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</row>
    <row r="50" spans="3:53" x14ac:dyDescent="0.2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</row>
    <row r="51" spans="3:53" x14ac:dyDescent="0.25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A38"/>
  <sheetViews>
    <sheetView topLeftCell="A7" workbookViewId="0">
      <selection activeCell="AG37" sqref="AG37"/>
    </sheetView>
  </sheetViews>
  <sheetFormatPr defaultColWidth="9.140625" defaultRowHeight="15" x14ac:dyDescent="0.25"/>
  <cols>
    <col min="1" max="1" width="29.140625" customWidth="1"/>
    <col min="2" max="2" width="16.85546875" customWidth="1"/>
    <col min="3" max="3" width="10" customWidth="1"/>
    <col min="4" max="4" width="9.5703125" hidden="1" customWidth="1"/>
    <col min="5" max="5" width="8.85546875" hidden="1" customWidth="1"/>
    <col min="6" max="6" width="9.42578125" hidden="1" customWidth="1"/>
    <col min="7" max="7" width="10.140625" hidden="1" customWidth="1"/>
    <col min="8" max="8" width="10" customWidth="1"/>
    <col min="9" max="9" width="9.5703125" hidden="1" customWidth="1"/>
    <col min="10" max="11" width="9.42578125" hidden="1" customWidth="1"/>
    <col min="12" max="12" width="10.140625" hidden="1" customWidth="1"/>
    <col min="13" max="13" width="10" customWidth="1"/>
    <col min="14" max="14" width="9.140625" hidden="1" customWidth="1"/>
    <col min="15" max="17" width="9.42578125" hidden="1" customWidth="1"/>
    <col min="18" max="18" width="10" customWidth="1"/>
    <col min="19" max="22" width="10" hidden="1" customWidth="1"/>
    <col min="23" max="23" width="7.85546875" customWidth="1"/>
    <col min="24" max="27" width="7.85546875" hidden="1" customWidth="1"/>
    <col min="28" max="28" width="7.85546875" customWidth="1"/>
    <col min="29" max="32" width="7.85546875" hidden="1" customWidth="1"/>
    <col min="33" max="43" width="7.85546875" customWidth="1"/>
    <col min="44" max="48" width="8.85546875" customWidth="1"/>
  </cols>
  <sheetData>
    <row r="1" spans="1:53" ht="18.75" x14ac:dyDescent="0.3">
      <c r="A1" s="11" t="s">
        <v>85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53" ht="16.5" x14ac:dyDescent="0.3">
      <c r="A2" s="12" t="s">
        <v>313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53" ht="16.5" x14ac:dyDescent="0.3"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53" ht="16.5" x14ac:dyDescent="0.3">
      <c r="A4" s="12" t="s">
        <v>218</v>
      </c>
      <c r="B4" s="12"/>
      <c r="AF4" s="7"/>
    </row>
    <row r="5" spans="1:53" ht="16.5" x14ac:dyDescent="0.3">
      <c r="A5" s="12"/>
      <c r="B5" s="12"/>
      <c r="AF5" s="7"/>
    </row>
    <row r="6" spans="1:53" s="3" customFormat="1" x14ac:dyDescent="0.25">
      <c r="A6" s="2" t="s">
        <v>85</v>
      </c>
      <c r="B6" s="2" t="s">
        <v>12</v>
      </c>
      <c r="C6" s="13">
        <v>1990</v>
      </c>
      <c r="D6" s="13">
        <v>1991</v>
      </c>
      <c r="E6" s="13">
        <v>1992</v>
      </c>
      <c r="F6" s="13">
        <v>1993</v>
      </c>
      <c r="G6" s="13">
        <v>1994</v>
      </c>
      <c r="H6" s="13">
        <v>1995</v>
      </c>
      <c r="I6" s="13">
        <v>1996</v>
      </c>
      <c r="J6" s="13">
        <v>1997</v>
      </c>
      <c r="K6" s="13">
        <v>1998</v>
      </c>
      <c r="L6" s="13">
        <v>1999</v>
      </c>
      <c r="M6" s="13">
        <v>2000</v>
      </c>
      <c r="N6" s="13">
        <v>2001</v>
      </c>
      <c r="O6" s="13">
        <v>2002</v>
      </c>
      <c r="P6" s="13">
        <v>2003</v>
      </c>
      <c r="Q6" s="13">
        <v>2004</v>
      </c>
      <c r="R6" s="13">
        <v>2005</v>
      </c>
      <c r="S6" s="13">
        <v>2006</v>
      </c>
      <c r="T6" s="13">
        <v>2007</v>
      </c>
      <c r="U6" s="13">
        <v>2008</v>
      </c>
      <c r="V6" s="13">
        <v>2009</v>
      </c>
      <c r="W6" s="13">
        <v>2010</v>
      </c>
      <c r="X6" s="13">
        <v>2011</v>
      </c>
      <c r="Y6" s="13">
        <v>2012</v>
      </c>
      <c r="Z6" s="13">
        <v>2013</v>
      </c>
      <c r="AA6" s="13">
        <v>2014</v>
      </c>
      <c r="AB6" s="13">
        <v>2015</v>
      </c>
      <c r="AC6" s="13">
        <v>2016</v>
      </c>
      <c r="AD6" s="13">
        <v>2017</v>
      </c>
      <c r="AE6" s="13">
        <v>2018</v>
      </c>
      <c r="AF6" s="13">
        <v>2019</v>
      </c>
      <c r="AG6" s="13">
        <v>2020</v>
      </c>
      <c r="AH6" s="13">
        <v>2021</v>
      </c>
      <c r="AI6" s="13">
        <v>2022</v>
      </c>
      <c r="AJ6" s="2">
        <v>2023</v>
      </c>
      <c r="AK6" s="2">
        <v>2024</v>
      </c>
      <c r="AL6" s="2">
        <v>2025</v>
      </c>
      <c r="AM6" s="2">
        <v>2026</v>
      </c>
      <c r="AN6" s="2">
        <v>2027</v>
      </c>
      <c r="AO6" s="2">
        <v>2028</v>
      </c>
      <c r="AP6" s="2">
        <v>2029</v>
      </c>
      <c r="AQ6" s="2">
        <v>2030</v>
      </c>
      <c r="AR6" s="2">
        <v>2031</v>
      </c>
      <c r="AS6" s="2">
        <v>2032</v>
      </c>
      <c r="AT6" s="2">
        <v>2033</v>
      </c>
      <c r="AU6" s="2">
        <v>2034</v>
      </c>
      <c r="AV6" s="2">
        <v>2035</v>
      </c>
      <c r="AW6" s="2">
        <v>2036</v>
      </c>
      <c r="AX6" s="2">
        <v>2037</v>
      </c>
      <c r="AY6" s="2">
        <v>2038</v>
      </c>
      <c r="AZ6" s="2">
        <v>2039</v>
      </c>
      <c r="BA6" s="2">
        <v>2040</v>
      </c>
    </row>
    <row r="7" spans="1:53" x14ac:dyDescent="0.25">
      <c r="A7" t="s">
        <v>26</v>
      </c>
      <c r="B7" t="s">
        <v>293</v>
      </c>
      <c r="C7" s="39">
        <v>0</v>
      </c>
      <c r="D7" s="39">
        <v>0</v>
      </c>
      <c r="E7" s="39">
        <v>0</v>
      </c>
      <c r="F7" s="39">
        <v>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  <c r="R7" s="39">
        <v>0</v>
      </c>
      <c r="S7" s="39">
        <v>0</v>
      </c>
      <c r="T7" s="39">
        <v>0</v>
      </c>
      <c r="U7" s="54">
        <v>0.39084885006415021</v>
      </c>
      <c r="V7" s="54">
        <v>0.87084382524307535</v>
      </c>
      <c r="W7" s="54">
        <v>1.5748292375415938</v>
      </c>
      <c r="X7" s="54">
        <v>2.1551310358068543</v>
      </c>
      <c r="Y7" s="54">
        <v>3.0751616006080065</v>
      </c>
      <c r="Z7" s="54">
        <v>4.3614236735496403</v>
      </c>
      <c r="AA7" s="54">
        <v>4.9932778697002034</v>
      </c>
      <c r="AB7" s="54">
        <v>6.0586012347792613</v>
      </c>
      <c r="AC7" s="54">
        <v>6.9212233772159806</v>
      </c>
      <c r="AD7" s="54">
        <v>7.4278757936523592</v>
      </c>
      <c r="AE7" s="54">
        <v>8.1209068452392685</v>
      </c>
      <c r="AF7" s="54">
        <v>8.8139378968261788</v>
      </c>
      <c r="AG7" s="54">
        <v>9.506968948413089</v>
      </c>
      <c r="AH7" s="54">
        <v>10.199999999999999</v>
      </c>
      <c r="AI7" s="54">
        <v>10.199999999999999</v>
      </c>
      <c r="AJ7" s="93">
        <v>13.924999999999999</v>
      </c>
      <c r="AK7" s="93">
        <v>17.649999999999999</v>
      </c>
      <c r="AL7" s="93">
        <v>21.375</v>
      </c>
      <c r="AM7" s="93">
        <v>25.1</v>
      </c>
      <c r="AN7" s="93">
        <v>28.825000000000003</v>
      </c>
      <c r="AO7" s="93">
        <v>32.550000000000004</v>
      </c>
      <c r="AP7" s="93">
        <v>36.275000000000006</v>
      </c>
      <c r="AQ7" s="93">
        <v>40</v>
      </c>
      <c r="AR7" s="93">
        <v>42.5</v>
      </c>
      <c r="AS7" s="93">
        <v>45</v>
      </c>
      <c r="AT7" s="93">
        <v>47.5</v>
      </c>
      <c r="AU7" s="93">
        <v>50</v>
      </c>
      <c r="AV7" s="93">
        <v>52.5</v>
      </c>
      <c r="AW7" s="93">
        <v>55</v>
      </c>
      <c r="AX7" s="93">
        <v>57.5</v>
      </c>
      <c r="AY7" s="93">
        <v>60</v>
      </c>
      <c r="AZ7" s="93">
        <v>62.5</v>
      </c>
      <c r="BA7" s="93">
        <v>65</v>
      </c>
    </row>
    <row r="8" spans="1:53" x14ac:dyDescent="0.25">
      <c r="B8" t="s">
        <v>315</v>
      </c>
      <c r="C8" s="39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  <c r="P8" s="39">
        <v>0</v>
      </c>
      <c r="Q8" s="39">
        <v>0</v>
      </c>
      <c r="R8" s="39">
        <v>0</v>
      </c>
      <c r="S8" s="39">
        <v>0</v>
      </c>
      <c r="T8" s="39">
        <v>0</v>
      </c>
      <c r="U8" s="40">
        <v>0</v>
      </c>
      <c r="V8" s="54">
        <v>0.44219266833672338</v>
      </c>
      <c r="W8" s="54">
        <v>0.88730952608598312</v>
      </c>
      <c r="X8" s="54">
        <v>1.2288983129046132</v>
      </c>
      <c r="Y8" s="54">
        <v>1.7321720640537701</v>
      </c>
      <c r="Z8" s="54">
        <v>2.3103008356879022</v>
      </c>
      <c r="AA8" s="54">
        <v>2.9075054160627705</v>
      </c>
      <c r="AB8" s="54">
        <v>3.7306030673709119</v>
      </c>
      <c r="AC8" s="54">
        <v>4.3568201952798074</v>
      </c>
      <c r="AD8" s="54">
        <v>5.3093256220423894</v>
      </c>
      <c r="AE8" s="54">
        <v>5.2569942165317922</v>
      </c>
      <c r="AF8" s="54">
        <v>5.204662811021195</v>
      </c>
      <c r="AG8" s="54">
        <v>5.1523314055105978</v>
      </c>
      <c r="AH8" s="54">
        <v>5.0999999999999996</v>
      </c>
      <c r="AI8" s="54">
        <v>5.0999999999999996</v>
      </c>
      <c r="AJ8" s="94">
        <v>8.2124999999999986</v>
      </c>
      <c r="AK8" s="94">
        <v>11.324999999999999</v>
      </c>
      <c r="AL8" s="94">
        <v>14.4375</v>
      </c>
      <c r="AM8" s="94">
        <v>17.55</v>
      </c>
      <c r="AN8" s="94">
        <v>20.662500000000001</v>
      </c>
      <c r="AO8" s="94">
        <v>23.775000000000002</v>
      </c>
      <c r="AP8" s="94">
        <v>26.887500000000003</v>
      </c>
      <c r="AQ8" s="94">
        <v>30</v>
      </c>
      <c r="AR8" s="94">
        <v>31.8</v>
      </c>
      <c r="AS8" s="94">
        <v>33.6</v>
      </c>
      <c r="AT8" s="94">
        <v>35.4</v>
      </c>
      <c r="AU8" s="94">
        <v>37.199999999999996</v>
      </c>
      <c r="AV8" s="94">
        <v>38.999999999999993</v>
      </c>
      <c r="AW8" s="94">
        <v>40.79999999999999</v>
      </c>
      <c r="AX8" s="94">
        <v>42.599999999999987</v>
      </c>
      <c r="AY8" s="94">
        <v>44.399999999999984</v>
      </c>
      <c r="AZ8" s="94">
        <v>46.199999999999982</v>
      </c>
      <c r="BA8" s="94">
        <v>48</v>
      </c>
    </row>
    <row r="9" spans="1:53" x14ac:dyDescent="0.25">
      <c r="A9" s="4"/>
      <c r="B9" s="4" t="s">
        <v>4</v>
      </c>
      <c r="C9" s="41">
        <v>0</v>
      </c>
      <c r="D9" s="41">
        <v>0</v>
      </c>
      <c r="E9" s="41">
        <v>0</v>
      </c>
      <c r="F9" s="41">
        <v>0</v>
      </c>
      <c r="G9" s="41">
        <v>0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  <c r="P9" s="41">
        <v>0</v>
      </c>
      <c r="Q9" s="41">
        <v>0</v>
      </c>
      <c r="R9" s="41">
        <v>0</v>
      </c>
      <c r="S9" s="41">
        <v>0</v>
      </c>
      <c r="T9" s="41">
        <v>0</v>
      </c>
      <c r="U9" s="57">
        <v>8.2594921883215822E-2</v>
      </c>
      <c r="V9" s="57">
        <v>0.40120944612263937</v>
      </c>
      <c r="W9" s="57">
        <v>0.89765062513650717</v>
      </c>
      <c r="X9" s="57">
        <v>1.1630018385984147</v>
      </c>
      <c r="Y9" s="57">
        <v>1.4748520104509817</v>
      </c>
      <c r="Z9" s="57">
        <v>1.6989532073859865</v>
      </c>
      <c r="AA9" s="57">
        <v>1.9912206802806709</v>
      </c>
      <c r="AB9" s="57">
        <v>2.3027069941651628</v>
      </c>
      <c r="AC9" s="57">
        <v>2.7083179896765999</v>
      </c>
      <c r="AD9" s="57">
        <v>3.4465009843293628</v>
      </c>
      <c r="AE9" s="57">
        <v>3.6848757382470221</v>
      </c>
      <c r="AF9" s="57">
        <v>3.9232504921646814</v>
      </c>
      <c r="AG9" s="57">
        <v>4.1616252460823411</v>
      </c>
      <c r="AH9" s="57">
        <v>4.4000000000000004</v>
      </c>
      <c r="AI9" s="57">
        <v>4.4000000000000004</v>
      </c>
      <c r="AJ9" s="73">
        <v>6.3500000000000005</v>
      </c>
      <c r="AK9" s="73">
        <v>8.3000000000000007</v>
      </c>
      <c r="AL9" s="73">
        <v>10.25</v>
      </c>
      <c r="AM9" s="73">
        <v>12.2</v>
      </c>
      <c r="AN9" s="73">
        <v>14.149999999999999</v>
      </c>
      <c r="AO9" s="73">
        <v>16.099999999999998</v>
      </c>
      <c r="AP9" s="73">
        <v>18.049999999999997</v>
      </c>
      <c r="AQ9" s="73">
        <v>20</v>
      </c>
      <c r="AR9" s="73">
        <v>21.5</v>
      </c>
      <c r="AS9" s="73">
        <v>23</v>
      </c>
      <c r="AT9" s="73">
        <v>24.5</v>
      </c>
      <c r="AU9" s="73">
        <v>26</v>
      </c>
      <c r="AV9" s="73">
        <v>27.5</v>
      </c>
      <c r="AW9" s="73">
        <v>29</v>
      </c>
      <c r="AX9" s="73">
        <v>30.5</v>
      </c>
      <c r="AY9" s="73">
        <v>32</v>
      </c>
      <c r="AZ9" s="73">
        <v>33.5</v>
      </c>
      <c r="BA9" s="73">
        <v>35</v>
      </c>
    </row>
    <row r="10" spans="1:53" x14ac:dyDescent="0.25">
      <c r="A10" t="s">
        <v>258</v>
      </c>
      <c r="B10" t="s">
        <v>292</v>
      </c>
      <c r="C10" s="39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39">
        <v>0</v>
      </c>
      <c r="R10" s="39">
        <v>0</v>
      </c>
      <c r="S10" s="39">
        <v>0</v>
      </c>
      <c r="T10" s="54">
        <v>0.11560716049984383</v>
      </c>
      <c r="U10" s="54">
        <v>0.26905362270725858</v>
      </c>
      <c r="V10" s="54">
        <v>0.68730002323743211</v>
      </c>
      <c r="W10" s="54">
        <v>0.92904041820586447</v>
      </c>
      <c r="X10" s="54">
        <v>1.3197129518973529</v>
      </c>
      <c r="Y10" s="54">
        <v>2.1782394402861796</v>
      </c>
      <c r="Z10" s="54">
        <v>2.8841529435476141</v>
      </c>
      <c r="AA10" s="54">
        <v>3.2913159093677895</v>
      </c>
      <c r="AB10" s="54">
        <v>3.3503822413064244</v>
      </c>
      <c r="AC10" s="54">
        <v>3.5285218406822487</v>
      </c>
      <c r="AD10" s="54">
        <v>3.5413743447242978</v>
      </c>
      <c r="AE10" s="54">
        <v>3.4595090509553965</v>
      </c>
      <c r="AF10" s="54">
        <v>2.9745981304204432</v>
      </c>
      <c r="AG10" s="54">
        <v>2.7484408528254969</v>
      </c>
      <c r="AH10" s="54">
        <v>2.1630262646307186</v>
      </c>
      <c r="AI10" s="54">
        <v>2.1630262646307186</v>
      </c>
      <c r="AJ10" s="55">
        <v>2.8926479815518786</v>
      </c>
      <c r="AK10" s="55">
        <v>3.6222696984730387</v>
      </c>
      <c r="AL10" s="55">
        <v>4.3518914153941992</v>
      </c>
      <c r="AM10" s="55">
        <v>5.0815131323153597</v>
      </c>
      <c r="AN10" s="55">
        <v>5.8111348492365202</v>
      </c>
      <c r="AO10" s="55">
        <v>6.5407565661576808</v>
      </c>
      <c r="AP10" s="55">
        <v>7.2703782830788413</v>
      </c>
      <c r="AQ10" s="55">
        <v>8</v>
      </c>
      <c r="AR10" s="55">
        <v>8</v>
      </c>
      <c r="AS10" s="55">
        <v>8</v>
      </c>
      <c r="AT10" s="55">
        <v>8</v>
      </c>
      <c r="AU10" s="55">
        <v>8</v>
      </c>
      <c r="AV10" s="55">
        <v>8</v>
      </c>
      <c r="AW10" s="55">
        <v>8</v>
      </c>
      <c r="AX10" s="55">
        <v>8</v>
      </c>
      <c r="AY10" s="55">
        <v>8</v>
      </c>
      <c r="AZ10" s="55">
        <v>8</v>
      </c>
      <c r="BA10" s="55">
        <v>8</v>
      </c>
    </row>
    <row r="11" spans="1:53" x14ac:dyDescent="0.25">
      <c r="B11" t="s">
        <v>56</v>
      </c>
      <c r="C11" s="39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  <c r="P11" s="39">
        <v>0</v>
      </c>
      <c r="Q11" s="39">
        <v>0</v>
      </c>
      <c r="R11" s="39">
        <v>0</v>
      </c>
      <c r="S11" s="39">
        <v>0</v>
      </c>
      <c r="T11" s="54">
        <v>0.50914226858079714</v>
      </c>
      <c r="U11" s="54">
        <v>0.50717434376310877</v>
      </c>
      <c r="V11" s="54">
        <v>1.2740298128757872</v>
      </c>
      <c r="W11" s="54">
        <v>2.1430933429733123</v>
      </c>
      <c r="X11" s="54">
        <v>3.0671292200061919</v>
      </c>
      <c r="Y11" s="54">
        <v>4.1694380773183441</v>
      </c>
      <c r="Z11" s="54">
        <v>4.3108057319247832</v>
      </c>
      <c r="AA11" s="54">
        <v>4.5988370279313964</v>
      </c>
      <c r="AB11" s="54">
        <v>4.7329579349404511</v>
      </c>
      <c r="AC11" s="54">
        <v>5.1316220715506429</v>
      </c>
      <c r="AD11" s="54">
        <v>4.0747221744396676</v>
      </c>
      <c r="AE11" s="54">
        <v>4.1884715368396064</v>
      </c>
      <c r="AF11" s="54">
        <v>4.0812680274439579</v>
      </c>
      <c r="AG11" s="54">
        <v>4.1092056399373478</v>
      </c>
      <c r="AH11" s="54">
        <v>3.4151053336179875</v>
      </c>
      <c r="AI11" s="54">
        <v>3.4151053336179875</v>
      </c>
      <c r="AJ11" s="55">
        <v>3.9882171669157391</v>
      </c>
      <c r="AK11" s="55">
        <v>4.5613290002134903</v>
      </c>
      <c r="AL11" s="55">
        <v>5.1344408335112419</v>
      </c>
      <c r="AM11" s="55">
        <v>5.7075526668089935</v>
      </c>
      <c r="AN11" s="55">
        <v>6.2806645001067452</v>
      </c>
      <c r="AO11" s="55">
        <v>6.8537763334044968</v>
      </c>
      <c r="AP11" s="55">
        <v>7.4268881667022484</v>
      </c>
      <c r="AQ11" s="55">
        <v>8</v>
      </c>
      <c r="AR11" s="55">
        <v>8</v>
      </c>
      <c r="AS11" s="55">
        <v>8</v>
      </c>
      <c r="AT11" s="55">
        <v>8</v>
      </c>
      <c r="AU11" s="55">
        <v>8</v>
      </c>
      <c r="AV11" s="55">
        <v>8</v>
      </c>
      <c r="AW11" s="55">
        <v>8</v>
      </c>
      <c r="AX11" s="55">
        <v>8</v>
      </c>
      <c r="AY11" s="55">
        <v>8</v>
      </c>
      <c r="AZ11" s="55">
        <v>8</v>
      </c>
      <c r="BA11" s="55">
        <v>8</v>
      </c>
    </row>
    <row r="12" spans="1:53" x14ac:dyDescent="0.25">
      <c r="B12" t="s">
        <v>294</v>
      </c>
      <c r="C12" s="39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  <c r="P12" s="39">
        <v>0</v>
      </c>
      <c r="Q12" s="39">
        <v>0</v>
      </c>
      <c r="R12" s="39">
        <v>0</v>
      </c>
      <c r="S12" s="39">
        <v>0</v>
      </c>
      <c r="T12" s="54">
        <v>0</v>
      </c>
      <c r="U12" s="54">
        <v>0</v>
      </c>
      <c r="V12" s="54">
        <v>0.38205808787042139</v>
      </c>
      <c r="W12" s="54">
        <v>1.3229227016018279</v>
      </c>
      <c r="X12" s="54">
        <v>1.2729829210689205</v>
      </c>
      <c r="Y12" s="54">
        <v>2.7352348377096232</v>
      </c>
      <c r="Z12" s="54">
        <v>2.8727917109195777</v>
      </c>
      <c r="AA12" s="54">
        <v>3.0210665745092564</v>
      </c>
      <c r="AB12" s="54">
        <v>2.7110646585885525</v>
      </c>
      <c r="AC12" s="54">
        <v>1.1072585622173152</v>
      </c>
      <c r="AD12" s="54">
        <v>1.1067025574500966</v>
      </c>
      <c r="AE12" s="54">
        <v>1.1204035055607717</v>
      </c>
      <c r="AF12" s="54">
        <v>1.1776282642444416</v>
      </c>
      <c r="AG12" s="54">
        <v>1.1292649238337802</v>
      </c>
      <c r="AH12" s="54">
        <v>0</v>
      </c>
      <c r="AI12" s="54">
        <v>0</v>
      </c>
      <c r="AJ12" s="55">
        <v>0</v>
      </c>
      <c r="AK12" s="55">
        <v>0</v>
      </c>
      <c r="AL12" s="55">
        <v>0</v>
      </c>
      <c r="AM12" s="55">
        <v>0</v>
      </c>
      <c r="AN12" s="55">
        <v>0</v>
      </c>
      <c r="AO12" s="55">
        <v>0</v>
      </c>
      <c r="AP12" s="55">
        <v>0</v>
      </c>
      <c r="AQ12" s="55">
        <v>0</v>
      </c>
      <c r="AR12" s="55">
        <v>0</v>
      </c>
      <c r="AS12" s="55">
        <v>0</v>
      </c>
      <c r="AT12" s="55">
        <v>0</v>
      </c>
      <c r="AU12" s="55">
        <v>0</v>
      </c>
      <c r="AV12" s="55">
        <v>0</v>
      </c>
      <c r="AW12" s="55">
        <v>0</v>
      </c>
      <c r="AX12" s="55">
        <v>0</v>
      </c>
      <c r="AY12" s="55">
        <v>0</v>
      </c>
      <c r="AZ12" s="55">
        <v>0</v>
      </c>
      <c r="BA12" s="55">
        <v>0</v>
      </c>
    </row>
    <row r="13" spans="1:53" x14ac:dyDescent="0.25">
      <c r="B13" t="s">
        <v>138</v>
      </c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39">
        <v>0</v>
      </c>
      <c r="L13" s="39">
        <v>0</v>
      </c>
      <c r="M13" s="39">
        <v>0</v>
      </c>
      <c r="N13" s="39">
        <v>0</v>
      </c>
      <c r="O13" s="39">
        <v>0</v>
      </c>
      <c r="P13" s="39">
        <v>0</v>
      </c>
      <c r="Q13" s="39">
        <v>0</v>
      </c>
      <c r="R13" s="39">
        <v>0</v>
      </c>
      <c r="S13" s="39">
        <v>0</v>
      </c>
      <c r="T13" s="54">
        <v>0</v>
      </c>
      <c r="U13" s="54">
        <v>0</v>
      </c>
      <c r="V13" s="54">
        <v>0</v>
      </c>
      <c r="W13" s="54">
        <v>0</v>
      </c>
      <c r="X13" s="54">
        <v>0</v>
      </c>
      <c r="Y13" s="54">
        <v>1.2379590914174477E-2</v>
      </c>
      <c r="Z13" s="54">
        <v>1.1873218690262645E-2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1.8261842044706406E-2</v>
      </c>
      <c r="AH13" s="54">
        <v>0</v>
      </c>
      <c r="AI13" s="54">
        <v>0</v>
      </c>
      <c r="AJ13" s="55">
        <v>0</v>
      </c>
      <c r="AK13" s="55">
        <v>0</v>
      </c>
      <c r="AL13" s="55">
        <v>0</v>
      </c>
      <c r="AM13" s="55">
        <v>0</v>
      </c>
      <c r="AN13" s="55">
        <v>0</v>
      </c>
      <c r="AO13" s="55">
        <v>0</v>
      </c>
      <c r="AP13" s="55">
        <v>0</v>
      </c>
      <c r="AQ13" s="55">
        <v>0</v>
      </c>
      <c r="AR13" s="55">
        <v>0</v>
      </c>
      <c r="AS13" s="55">
        <v>0</v>
      </c>
      <c r="AT13" s="55">
        <v>0</v>
      </c>
      <c r="AU13" s="55">
        <v>0</v>
      </c>
      <c r="AV13" s="55">
        <v>0</v>
      </c>
      <c r="AW13" s="55">
        <v>0</v>
      </c>
      <c r="AX13" s="55">
        <v>0</v>
      </c>
      <c r="AY13" s="55">
        <v>0</v>
      </c>
      <c r="AZ13" s="55">
        <v>0</v>
      </c>
      <c r="BA13" s="55">
        <v>0</v>
      </c>
    </row>
    <row r="14" spans="1:53" x14ac:dyDescent="0.25">
      <c r="B14" t="s">
        <v>291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  <c r="T14" s="54">
        <v>3.835869710849401E-2</v>
      </c>
      <c r="U14" s="54">
        <v>4.9582313732535147E-2</v>
      </c>
      <c r="V14" s="54">
        <v>0.12823624892688518</v>
      </c>
      <c r="W14" s="54">
        <v>0.13265275529053067</v>
      </c>
      <c r="X14" s="54">
        <v>0.2184081764074067</v>
      </c>
      <c r="Y14" s="54">
        <v>0.32258541414874958</v>
      </c>
      <c r="Z14" s="54">
        <v>0.43235304721143769</v>
      </c>
      <c r="AA14" s="54">
        <v>0.47202183019123301</v>
      </c>
      <c r="AB14" s="54">
        <v>0.43164618442268504</v>
      </c>
      <c r="AC14" s="54">
        <v>0.41866846903020311</v>
      </c>
      <c r="AD14" s="54">
        <v>0.4237070986415104</v>
      </c>
      <c r="AE14" s="54">
        <v>0.39893364250972052</v>
      </c>
      <c r="AF14" s="54">
        <v>0.47430570094596641</v>
      </c>
      <c r="AG14" s="54">
        <v>0.45515181541363087</v>
      </c>
      <c r="AH14" s="54">
        <v>0.44771886972290642</v>
      </c>
      <c r="AI14" s="54">
        <v>0.44771886972290642</v>
      </c>
      <c r="AJ14" s="55">
        <v>0.67925401100754312</v>
      </c>
      <c r="AK14" s="55">
        <v>0.91078915229217983</v>
      </c>
      <c r="AL14" s="55">
        <v>1.1423242935768165</v>
      </c>
      <c r="AM14" s="55">
        <v>1.3738594348614532</v>
      </c>
      <c r="AN14" s="55">
        <v>1.6053945761460899</v>
      </c>
      <c r="AO14" s="55">
        <v>1.8369297174307266</v>
      </c>
      <c r="AP14" s="55">
        <v>2.0684648587153633</v>
      </c>
      <c r="AQ14" s="55">
        <v>2.2999999999999998</v>
      </c>
      <c r="AR14" s="55">
        <v>2.2999999999999998</v>
      </c>
      <c r="AS14" s="55">
        <v>2.2999999999999998</v>
      </c>
      <c r="AT14" s="55">
        <v>2.2999999999999998</v>
      </c>
      <c r="AU14" s="55">
        <v>2.2999999999999998</v>
      </c>
      <c r="AV14" s="55">
        <v>2.2999999999999998</v>
      </c>
      <c r="AW14" s="55">
        <v>2.2999999999999998</v>
      </c>
      <c r="AX14" s="55">
        <v>2.2999999999999998</v>
      </c>
      <c r="AY14" s="55">
        <v>2.2999999999999998</v>
      </c>
      <c r="AZ14" s="55">
        <v>2.2999999999999998</v>
      </c>
      <c r="BA14" s="55">
        <v>2.2999999999999998</v>
      </c>
    </row>
    <row r="15" spans="1:53" x14ac:dyDescent="0.25">
      <c r="B15" t="s">
        <v>142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0</v>
      </c>
      <c r="S15" s="39">
        <v>0</v>
      </c>
      <c r="T15" s="54">
        <v>0</v>
      </c>
      <c r="U15" s="54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7.574898484629268E-2</v>
      </c>
      <c r="AE15" s="54">
        <v>0.17740258713638213</v>
      </c>
      <c r="AF15" s="54">
        <v>9.0707276942088258E-2</v>
      </c>
      <c r="AG15" s="54">
        <v>7.8570513728894453E-2</v>
      </c>
      <c r="AH15" s="54">
        <v>0.14260424548600334</v>
      </c>
      <c r="AI15" s="54">
        <v>0.14260424548600334</v>
      </c>
      <c r="AJ15" s="55">
        <v>0.41227871480025291</v>
      </c>
      <c r="AK15" s="55">
        <v>0.68195318411450245</v>
      </c>
      <c r="AL15" s="55">
        <v>0.951627653428752</v>
      </c>
      <c r="AM15" s="55">
        <v>1.2213021227430017</v>
      </c>
      <c r="AN15" s="55">
        <v>1.4909765920572511</v>
      </c>
      <c r="AO15" s="55">
        <v>1.7606510613715005</v>
      </c>
      <c r="AP15" s="55">
        <v>2.0303255306857499</v>
      </c>
      <c r="AQ15" s="55">
        <v>2.2999999999999998</v>
      </c>
      <c r="AR15" s="55">
        <v>2.2999999999999998</v>
      </c>
      <c r="AS15" s="55">
        <v>2.2999999999999998</v>
      </c>
      <c r="AT15" s="55">
        <v>2.2999999999999998</v>
      </c>
      <c r="AU15" s="55">
        <v>2.2999999999999998</v>
      </c>
      <c r="AV15" s="55">
        <v>2.2999999999999998</v>
      </c>
      <c r="AW15" s="55">
        <v>2.2999999999999998</v>
      </c>
      <c r="AX15" s="55">
        <v>2.2999999999999998</v>
      </c>
      <c r="AY15" s="55">
        <v>2.2999999999999998</v>
      </c>
      <c r="AZ15" s="55">
        <v>2.2999999999999998</v>
      </c>
      <c r="BA15" s="55">
        <v>2.2999999999999998</v>
      </c>
    </row>
    <row r="16" spans="1:53" x14ac:dyDescent="0.25">
      <c r="B16" t="s">
        <v>37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39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39">
        <v>0</v>
      </c>
      <c r="AI16" s="39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</row>
    <row r="17" spans="1:53" x14ac:dyDescent="0.25">
      <c r="B17" t="s">
        <v>2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39">
        <v>0</v>
      </c>
      <c r="L17" s="39">
        <v>0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0</v>
      </c>
      <c r="S17" s="39">
        <v>0</v>
      </c>
      <c r="T17" s="54">
        <v>0.29354394886709972</v>
      </c>
      <c r="U17" s="54">
        <v>0.57545223760966657</v>
      </c>
      <c r="V17" s="54">
        <v>0.86615692833642721</v>
      </c>
      <c r="W17" s="54">
        <v>1.1342397085845073</v>
      </c>
      <c r="X17" s="54">
        <v>1.3179154737636631</v>
      </c>
      <c r="Y17" s="54">
        <v>1.6157092020314372</v>
      </c>
      <c r="Z17" s="54">
        <v>1.7335097427999129</v>
      </c>
      <c r="AA17" s="54">
        <v>2.0339411845101183</v>
      </c>
      <c r="AB17" s="54">
        <v>2.0957200573767083</v>
      </c>
      <c r="AC17" s="54">
        <v>2.3581569427377485</v>
      </c>
      <c r="AD17" s="54">
        <v>2.1297900298717134</v>
      </c>
      <c r="AE17" s="54">
        <v>2.0426439844426478</v>
      </c>
      <c r="AF17" s="54">
        <v>2.1141407347010461</v>
      </c>
      <c r="AG17" s="54">
        <v>1.9049670299252248</v>
      </c>
      <c r="AH17" s="54">
        <v>2.3590408606567999</v>
      </c>
      <c r="AI17" s="54">
        <v>2.3590408606567999</v>
      </c>
      <c r="AJ17" s="55">
        <v>2.5016607530746997</v>
      </c>
      <c r="AK17" s="55">
        <v>2.6442806454925996</v>
      </c>
      <c r="AL17" s="55">
        <v>2.7869005379104994</v>
      </c>
      <c r="AM17" s="55">
        <v>2.9295204303283993</v>
      </c>
      <c r="AN17" s="55">
        <v>3.0721403227462991</v>
      </c>
      <c r="AO17" s="55">
        <v>3.214760215164199</v>
      </c>
      <c r="AP17" s="55">
        <v>3.3573801075820988</v>
      </c>
      <c r="AQ17" s="55">
        <v>3.5</v>
      </c>
      <c r="AR17" s="55">
        <v>3.6</v>
      </c>
      <c r="AS17" s="55">
        <v>3.7</v>
      </c>
      <c r="AT17" s="55">
        <v>3.8000000000000003</v>
      </c>
      <c r="AU17" s="55">
        <v>3.9000000000000004</v>
      </c>
      <c r="AV17" s="55">
        <v>4</v>
      </c>
      <c r="AW17" s="55">
        <v>4.0999999999999996</v>
      </c>
      <c r="AX17" s="55">
        <v>4.1999999999999993</v>
      </c>
      <c r="AY17" s="55">
        <v>4.2999999999999989</v>
      </c>
      <c r="AZ17" s="55">
        <v>4.3999999999999986</v>
      </c>
      <c r="BA17" s="55">
        <v>4.5</v>
      </c>
    </row>
    <row r="18" spans="1:53" x14ac:dyDescent="0.25">
      <c r="B18" t="s">
        <v>3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54">
        <v>0.55292761553887637</v>
      </c>
      <c r="U18" s="54">
        <v>0.71372988685649019</v>
      </c>
      <c r="V18" s="54">
        <v>0.85812324022264408</v>
      </c>
      <c r="W18" s="54">
        <v>1.0762679296425433</v>
      </c>
      <c r="X18" s="54">
        <v>0.96945219792821802</v>
      </c>
      <c r="Y18" s="54">
        <v>1.0318932033341661</v>
      </c>
      <c r="Z18" s="54">
        <v>1.100112321105595</v>
      </c>
      <c r="AA18" s="54">
        <v>1.2370206561647712</v>
      </c>
      <c r="AB18" s="54">
        <v>1.3574110125726224</v>
      </c>
      <c r="AC18" s="54">
        <v>1.5487100700934069</v>
      </c>
      <c r="AD18" s="54">
        <v>1.6766104218796656</v>
      </c>
      <c r="AE18" s="54">
        <v>1.6542839435172727</v>
      </c>
      <c r="AF18" s="54">
        <v>1.5938281892637514</v>
      </c>
      <c r="AG18" s="54">
        <v>1.4632602971084461</v>
      </c>
      <c r="AH18" s="54">
        <v>1.4446799354234903</v>
      </c>
      <c r="AI18" s="54">
        <v>1.4446799354234903</v>
      </c>
      <c r="AJ18" s="55">
        <v>1.514094943495554</v>
      </c>
      <c r="AK18" s="55">
        <v>1.5835099515676176</v>
      </c>
      <c r="AL18" s="55">
        <v>1.6529249596396813</v>
      </c>
      <c r="AM18" s="55">
        <v>1.722339967711745</v>
      </c>
      <c r="AN18" s="55">
        <v>1.7917549757838087</v>
      </c>
      <c r="AO18" s="55">
        <v>1.8611699838558724</v>
      </c>
      <c r="AP18" s="55">
        <v>1.9305849919279361</v>
      </c>
      <c r="AQ18" s="55">
        <v>2</v>
      </c>
      <c r="AR18" s="55">
        <v>2.0499999999999998</v>
      </c>
      <c r="AS18" s="55">
        <v>2.0999999999999996</v>
      </c>
      <c r="AT18" s="55">
        <v>2.1499999999999995</v>
      </c>
      <c r="AU18" s="55">
        <v>2.1999999999999993</v>
      </c>
      <c r="AV18" s="55">
        <v>2.2499999999999991</v>
      </c>
      <c r="AW18" s="55">
        <v>2.2999999999999989</v>
      </c>
      <c r="AX18" s="55">
        <v>2.3499999999999988</v>
      </c>
      <c r="AY18" s="55">
        <v>2.3999999999999986</v>
      </c>
      <c r="AZ18" s="55">
        <v>2.4499999999999984</v>
      </c>
      <c r="BA18" s="55">
        <v>2.5</v>
      </c>
    </row>
    <row r="19" spans="1:53" x14ac:dyDescent="0.25">
      <c r="A19" s="4"/>
      <c r="B19" s="4" t="s">
        <v>4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1">
        <v>0</v>
      </c>
      <c r="I19" s="41">
        <v>0</v>
      </c>
      <c r="J19" s="41">
        <v>0</v>
      </c>
      <c r="K19" s="41">
        <v>0</v>
      </c>
      <c r="L19" s="41">
        <v>0</v>
      </c>
      <c r="M19" s="41">
        <v>0</v>
      </c>
      <c r="N19" s="41">
        <v>0</v>
      </c>
      <c r="O19" s="41">
        <v>0</v>
      </c>
      <c r="P19" s="41">
        <v>0</v>
      </c>
      <c r="Q19" s="41">
        <v>0</v>
      </c>
      <c r="R19" s="41">
        <v>0</v>
      </c>
      <c r="S19" s="41">
        <v>0</v>
      </c>
      <c r="T19" s="57">
        <v>0.28196804084453148</v>
      </c>
      <c r="U19" s="57">
        <v>0.60699157123648217</v>
      </c>
      <c r="V19" s="57">
        <v>0.84541609562116815</v>
      </c>
      <c r="W19" s="57">
        <v>1.0105338635777139</v>
      </c>
      <c r="X19" s="57">
        <v>1.1340027612473744</v>
      </c>
      <c r="Y19" s="57">
        <v>1.4797106801588937</v>
      </c>
      <c r="Z19" s="57">
        <v>1.7578665388699259</v>
      </c>
      <c r="AA19" s="57">
        <v>1.9594531954457655</v>
      </c>
      <c r="AB19" s="57">
        <v>1.9493924788120145</v>
      </c>
      <c r="AC19" s="57">
        <v>2.2623318769662637</v>
      </c>
      <c r="AD19" s="57">
        <v>2.1100127651477436</v>
      </c>
      <c r="AE19" s="57">
        <v>1.9932435541177451</v>
      </c>
      <c r="AF19" s="57">
        <v>2.6763579743112698</v>
      </c>
      <c r="AG19" s="57">
        <v>2.3315870776680008</v>
      </c>
      <c r="AH19" s="57">
        <v>2.51916435648796</v>
      </c>
      <c r="AI19" s="57">
        <v>2.51916435648796</v>
      </c>
      <c r="AJ19" s="58">
        <v>2.791768811926965</v>
      </c>
      <c r="AK19" s="58">
        <v>3.06437326736597</v>
      </c>
      <c r="AL19" s="58">
        <v>3.3369777228049751</v>
      </c>
      <c r="AM19" s="58">
        <v>3.6095821782439801</v>
      </c>
      <c r="AN19" s="58">
        <v>3.8821866336829851</v>
      </c>
      <c r="AO19" s="58">
        <v>4.1547910891219901</v>
      </c>
      <c r="AP19" s="58">
        <v>4.4273955445609952</v>
      </c>
      <c r="AQ19" s="58">
        <v>4.7</v>
      </c>
      <c r="AR19" s="58">
        <v>4.83</v>
      </c>
      <c r="AS19" s="58">
        <v>4.96</v>
      </c>
      <c r="AT19" s="58">
        <v>5.09</v>
      </c>
      <c r="AU19" s="58">
        <v>5.22</v>
      </c>
      <c r="AV19" s="58">
        <v>5.35</v>
      </c>
      <c r="AW19" s="58">
        <v>5.4799999999999995</v>
      </c>
      <c r="AX19" s="58">
        <v>5.6099999999999994</v>
      </c>
      <c r="AY19" s="58">
        <v>5.7399999999999993</v>
      </c>
      <c r="AZ19" s="58">
        <v>5.8699999999999992</v>
      </c>
      <c r="BA19" s="58">
        <v>6</v>
      </c>
    </row>
    <row r="20" spans="1:53" x14ac:dyDescent="0.25">
      <c r="A20" t="s">
        <v>25</v>
      </c>
      <c r="B20" t="s">
        <v>2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  <c r="N20" s="39">
        <v>0</v>
      </c>
      <c r="O20" s="39">
        <v>0</v>
      </c>
      <c r="P20" s="39">
        <v>0</v>
      </c>
      <c r="Q20" s="39">
        <v>0</v>
      </c>
      <c r="R20" s="39">
        <v>0</v>
      </c>
      <c r="S20" s="39">
        <v>0</v>
      </c>
      <c r="T20" s="39">
        <v>0</v>
      </c>
      <c r="U20" s="39">
        <v>0</v>
      </c>
      <c r="V20" s="39">
        <v>0</v>
      </c>
      <c r="W20" s="39">
        <v>0</v>
      </c>
      <c r="X20" s="39">
        <v>0</v>
      </c>
      <c r="Y20" s="39">
        <v>0</v>
      </c>
      <c r="Z20" s="39">
        <v>0</v>
      </c>
      <c r="AA20" s="39">
        <v>0</v>
      </c>
      <c r="AB20" s="39">
        <v>0</v>
      </c>
      <c r="AC20" s="39">
        <v>0</v>
      </c>
      <c r="AD20" s="39">
        <v>0</v>
      </c>
      <c r="AE20" s="39">
        <v>0</v>
      </c>
      <c r="AF20" s="39">
        <v>0</v>
      </c>
      <c r="AG20" s="39">
        <v>0</v>
      </c>
      <c r="AH20" s="39">
        <v>0</v>
      </c>
      <c r="AI20" s="39">
        <v>0</v>
      </c>
      <c r="AJ20" s="95">
        <v>1.5777777777777779</v>
      </c>
      <c r="AK20" s="95">
        <v>2.0666666666666669</v>
      </c>
      <c r="AL20" s="95">
        <v>2.5555555555555558</v>
      </c>
      <c r="AM20" s="95">
        <v>3.0444444444444447</v>
      </c>
      <c r="AN20" s="95">
        <v>3.5333333333333337</v>
      </c>
      <c r="AO20" s="95">
        <v>4.0222222222222221</v>
      </c>
      <c r="AP20" s="95">
        <v>4.5111111111111111</v>
      </c>
      <c r="AQ20" s="95">
        <v>5</v>
      </c>
      <c r="AR20" s="95">
        <v>4.5</v>
      </c>
      <c r="AS20" s="95">
        <v>4</v>
      </c>
      <c r="AT20" s="95">
        <v>3.5</v>
      </c>
      <c r="AU20" s="95">
        <v>3</v>
      </c>
      <c r="AV20" s="95">
        <v>2.5</v>
      </c>
      <c r="AW20" s="95">
        <v>2</v>
      </c>
      <c r="AX20" s="95">
        <v>1.5</v>
      </c>
      <c r="AY20" s="95">
        <v>1</v>
      </c>
      <c r="AZ20" s="95">
        <v>0.5</v>
      </c>
      <c r="BA20" s="95">
        <v>0</v>
      </c>
    </row>
    <row r="21" spans="1:53" x14ac:dyDescent="0.25">
      <c r="B21" t="s">
        <v>3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39">
        <v>0</v>
      </c>
      <c r="O21" s="39">
        <v>0</v>
      </c>
      <c r="P21" s="39">
        <v>0</v>
      </c>
      <c r="Q21" s="39">
        <v>0</v>
      </c>
      <c r="R21" s="39">
        <v>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39">
        <v>0</v>
      </c>
      <c r="Y21" s="39">
        <v>0</v>
      </c>
      <c r="Z21" s="39">
        <v>0</v>
      </c>
      <c r="AA21" s="39">
        <v>0</v>
      </c>
      <c r="AB21" s="39">
        <v>0</v>
      </c>
      <c r="AC21" s="39">
        <v>0</v>
      </c>
      <c r="AD21" s="39">
        <v>0</v>
      </c>
      <c r="AE21" s="39">
        <v>0</v>
      </c>
      <c r="AF21" s="39">
        <v>0</v>
      </c>
      <c r="AG21" s="39">
        <v>0</v>
      </c>
      <c r="AH21" s="39">
        <v>0</v>
      </c>
      <c r="AI21" s="39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</row>
    <row r="22" spans="1:53" x14ac:dyDescent="0.25">
      <c r="A22" s="4"/>
      <c r="B22" s="4" t="s">
        <v>4</v>
      </c>
      <c r="C22" s="41">
        <v>0</v>
      </c>
      <c r="D22" s="41">
        <v>0</v>
      </c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0</v>
      </c>
      <c r="P22" s="41">
        <v>0</v>
      </c>
      <c r="Q22" s="41">
        <v>0</v>
      </c>
      <c r="R22" s="41">
        <v>0</v>
      </c>
      <c r="S22" s="41">
        <v>0</v>
      </c>
      <c r="T22" s="41">
        <v>0</v>
      </c>
      <c r="U22" s="41">
        <v>0</v>
      </c>
      <c r="V22" s="41">
        <v>0</v>
      </c>
      <c r="W22" s="41">
        <v>0</v>
      </c>
      <c r="X22" s="41">
        <v>0</v>
      </c>
      <c r="Y22" s="41">
        <v>0</v>
      </c>
      <c r="Z22" s="41">
        <v>0</v>
      </c>
      <c r="AA22" s="41">
        <v>0</v>
      </c>
      <c r="AB22" s="41">
        <v>0</v>
      </c>
      <c r="AC22" s="41">
        <v>0</v>
      </c>
      <c r="AD22" s="41">
        <v>0</v>
      </c>
      <c r="AE22" s="41">
        <v>0</v>
      </c>
      <c r="AF22" s="41">
        <v>0</v>
      </c>
      <c r="AG22" s="41">
        <v>0</v>
      </c>
      <c r="AH22" s="41">
        <v>0</v>
      </c>
      <c r="AI22" s="41">
        <v>0</v>
      </c>
      <c r="AJ22" s="58">
        <v>1.5111111111111113</v>
      </c>
      <c r="AK22" s="58">
        <v>1.8666666666666669</v>
      </c>
      <c r="AL22" s="58">
        <v>2.2222222222222223</v>
      </c>
      <c r="AM22" s="58">
        <v>2.5777777777777779</v>
      </c>
      <c r="AN22" s="58">
        <v>2.9333333333333336</v>
      </c>
      <c r="AO22" s="58">
        <v>3.2888888888888892</v>
      </c>
      <c r="AP22" s="58">
        <v>3.6444444444444448</v>
      </c>
      <c r="AQ22" s="58">
        <v>4</v>
      </c>
      <c r="AR22" s="58">
        <v>3.6</v>
      </c>
      <c r="AS22" s="58">
        <v>3.2</v>
      </c>
      <c r="AT22" s="58">
        <v>2.8000000000000003</v>
      </c>
      <c r="AU22" s="58">
        <v>2.4000000000000004</v>
      </c>
      <c r="AV22" s="58">
        <v>2.0000000000000004</v>
      </c>
      <c r="AW22" s="58">
        <v>1.6000000000000005</v>
      </c>
      <c r="AX22" s="58">
        <v>1.2000000000000006</v>
      </c>
      <c r="AY22" s="58">
        <v>0.8000000000000006</v>
      </c>
      <c r="AZ22" s="58">
        <v>0.40000000000000058</v>
      </c>
      <c r="BA22" s="58">
        <v>0</v>
      </c>
    </row>
    <row r="23" spans="1:53" x14ac:dyDescent="0.25">
      <c r="A23" s="14" t="s">
        <v>9</v>
      </c>
      <c r="B23" s="14" t="s">
        <v>10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41">
        <v>0</v>
      </c>
      <c r="U23" s="41">
        <v>0</v>
      </c>
      <c r="V23" s="41">
        <v>0</v>
      </c>
      <c r="W23" s="104">
        <v>1.0142566825650907</v>
      </c>
      <c r="X23" s="104">
        <v>1.4260699972371709</v>
      </c>
      <c r="Y23" s="104">
        <v>2.997581703581107</v>
      </c>
      <c r="Z23" s="104">
        <v>3.8702570810565029</v>
      </c>
      <c r="AA23" s="104">
        <v>5.2069511472125907</v>
      </c>
      <c r="AB23" s="104">
        <v>6.9020268465605996</v>
      </c>
      <c r="AC23" s="104">
        <v>8.2126575798770283</v>
      </c>
      <c r="AD23" s="104">
        <v>11.325016809362076</v>
      </c>
      <c r="AE23" s="104">
        <v>11.325016809362076</v>
      </c>
      <c r="AF23" s="104">
        <v>11.325016809362076</v>
      </c>
      <c r="AG23" s="104">
        <v>11.325016809362076</v>
      </c>
      <c r="AH23" s="104">
        <v>11.325016809362076</v>
      </c>
      <c r="AI23" s="104">
        <v>11.325016809362076</v>
      </c>
      <c r="AJ23" s="72">
        <v>21.159389708191817</v>
      </c>
      <c r="AK23" s="72">
        <v>30.993762607021559</v>
      </c>
      <c r="AL23" s="72">
        <v>40.8281355058513</v>
      </c>
      <c r="AM23" s="72">
        <v>50.662508404681041</v>
      </c>
      <c r="AN23" s="72">
        <v>60.496881303510783</v>
      </c>
      <c r="AO23" s="72">
        <v>70.331254202340517</v>
      </c>
      <c r="AP23" s="72">
        <v>80.165627101170259</v>
      </c>
      <c r="AQ23" s="72">
        <v>90</v>
      </c>
      <c r="AR23" s="72">
        <v>90</v>
      </c>
      <c r="AS23" s="72">
        <v>90</v>
      </c>
      <c r="AT23" s="72">
        <v>90</v>
      </c>
      <c r="AU23" s="72">
        <v>90</v>
      </c>
      <c r="AV23" s="72">
        <v>90</v>
      </c>
      <c r="AW23" s="72">
        <v>90</v>
      </c>
      <c r="AX23" s="72">
        <v>90</v>
      </c>
      <c r="AY23" s="72">
        <v>90</v>
      </c>
      <c r="AZ23" s="72">
        <v>90</v>
      </c>
      <c r="BA23" s="72">
        <v>90</v>
      </c>
    </row>
    <row r="24" spans="1:53" x14ac:dyDescent="0.25">
      <c r="A24" s="14" t="s">
        <v>7</v>
      </c>
      <c r="B24" s="89" t="s">
        <v>8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  <c r="N24" s="41">
        <v>0</v>
      </c>
      <c r="O24" s="41">
        <v>0</v>
      </c>
      <c r="P24" s="41">
        <v>0</v>
      </c>
      <c r="Q24" s="41">
        <v>0</v>
      </c>
      <c r="R24" s="41">
        <v>0</v>
      </c>
      <c r="S24" s="41">
        <v>0</v>
      </c>
      <c r="T24" s="41">
        <v>0</v>
      </c>
      <c r="U24" s="41">
        <v>0</v>
      </c>
      <c r="V24" s="41">
        <v>0</v>
      </c>
      <c r="W24" s="41">
        <v>0</v>
      </c>
      <c r="X24" s="41">
        <v>0</v>
      </c>
      <c r="Y24" s="104">
        <v>24.031857784742854</v>
      </c>
      <c r="Z24" s="104">
        <v>48.955568896554915</v>
      </c>
      <c r="AA24" s="104">
        <v>66.948202726706214</v>
      </c>
      <c r="AB24" s="104">
        <v>82.991995530477652</v>
      </c>
      <c r="AC24" s="104">
        <v>82.384153283404942</v>
      </c>
      <c r="AD24" s="104">
        <v>90.169864073941156</v>
      </c>
      <c r="AE24" s="104">
        <v>89.821074708357202</v>
      </c>
      <c r="AF24" s="104">
        <v>89.821074708357202</v>
      </c>
      <c r="AG24" s="104">
        <v>89.821074708357202</v>
      </c>
      <c r="AH24" s="104">
        <v>89.821074708357202</v>
      </c>
      <c r="AI24" s="104">
        <v>89.821074708357202</v>
      </c>
      <c r="AJ24" s="72">
        <v>91.093440369812555</v>
      </c>
      <c r="AK24" s="72">
        <v>92.365806031267908</v>
      </c>
      <c r="AL24" s="72">
        <v>93.638171692723262</v>
      </c>
      <c r="AM24" s="72">
        <v>94.910537354178615</v>
      </c>
      <c r="AN24" s="72">
        <v>96.182903015633968</v>
      </c>
      <c r="AO24" s="72">
        <v>97.455268677089322</v>
      </c>
      <c r="AP24" s="72">
        <v>98.727634338544675</v>
      </c>
      <c r="AQ24" s="72">
        <v>100</v>
      </c>
      <c r="AR24" s="72">
        <v>100</v>
      </c>
      <c r="AS24" s="72">
        <v>100</v>
      </c>
      <c r="AT24" s="72">
        <v>100</v>
      </c>
      <c r="AU24" s="72">
        <v>100</v>
      </c>
      <c r="AV24" s="72">
        <v>100</v>
      </c>
      <c r="AW24" s="72">
        <v>100</v>
      </c>
      <c r="AX24" s="72">
        <v>100</v>
      </c>
      <c r="AY24" s="72">
        <v>100</v>
      </c>
      <c r="AZ24" s="72">
        <v>100</v>
      </c>
      <c r="BA24" s="72">
        <v>100</v>
      </c>
    </row>
    <row r="25" spans="1:53" x14ac:dyDescent="0.25">
      <c r="A25" t="s">
        <v>186</v>
      </c>
      <c r="B25" t="s">
        <v>21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39">
        <v>2.2999999999999998</v>
      </c>
      <c r="Y25" s="39">
        <v>5.1000000000000005</v>
      </c>
      <c r="Z25" s="39">
        <v>8.6</v>
      </c>
      <c r="AA25" s="39">
        <v>10.5</v>
      </c>
      <c r="AB25" s="39">
        <v>13</v>
      </c>
      <c r="AC25" s="39">
        <v>12.1</v>
      </c>
      <c r="AD25" s="39">
        <v>9.4</v>
      </c>
      <c r="AE25" s="39">
        <v>9.4</v>
      </c>
      <c r="AF25" s="39">
        <v>9.4</v>
      </c>
      <c r="AG25" s="39">
        <v>9.4</v>
      </c>
      <c r="AH25" s="39">
        <v>9.4</v>
      </c>
      <c r="AI25" s="39">
        <v>9.4</v>
      </c>
      <c r="AJ25" s="95">
        <v>9.9625000000000004</v>
      </c>
      <c r="AK25" s="95">
        <v>10.525</v>
      </c>
      <c r="AL25" s="95">
        <v>11.087500000000002</v>
      </c>
      <c r="AM25" s="95">
        <v>11.650000000000002</v>
      </c>
      <c r="AN25" s="95">
        <v>12.212500000000002</v>
      </c>
      <c r="AO25" s="95">
        <v>12.775000000000002</v>
      </c>
      <c r="AP25" s="95">
        <v>13.337500000000002</v>
      </c>
      <c r="AQ25" s="95">
        <v>13.899999999999999</v>
      </c>
      <c r="AR25" s="95">
        <v>14.299999999999999</v>
      </c>
      <c r="AS25" s="95">
        <v>14.7</v>
      </c>
      <c r="AT25" s="95">
        <v>15.1</v>
      </c>
      <c r="AU25" s="95">
        <v>15.5</v>
      </c>
      <c r="AV25" s="95">
        <v>15.9</v>
      </c>
      <c r="AW25" s="95">
        <v>16.3</v>
      </c>
      <c r="AX25" s="95">
        <v>16.7</v>
      </c>
      <c r="AY25" s="95">
        <v>17.100000000000001</v>
      </c>
      <c r="AZ25" s="95">
        <v>17.5</v>
      </c>
      <c r="BA25" s="95">
        <v>17.899999999999999</v>
      </c>
    </row>
    <row r="26" spans="1:53" x14ac:dyDescent="0.25">
      <c r="A26" s="4"/>
      <c r="B26" s="4" t="s">
        <v>1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1">
        <v>0</v>
      </c>
      <c r="M26" s="41">
        <v>0</v>
      </c>
      <c r="N26" s="41">
        <v>0</v>
      </c>
      <c r="O26" s="41">
        <v>0</v>
      </c>
      <c r="P26" s="41">
        <v>0</v>
      </c>
      <c r="Q26" s="41">
        <v>0</v>
      </c>
      <c r="R26" s="41">
        <v>0</v>
      </c>
      <c r="S26" s="41">
        <v>0</v>
      </c>
      <c r="T26" s="41">
        <v>0</v>
      </c>
      <c r="U26" s="41">
        <v>0</v>
      </c>
      <c r="V26" s="41">
        <v>0</v>
      </c>
      <c r="W26" s="41">
        <v>0</v>
      </c>
      <c r="X26" s="41">
        <v>0.70000000000000007</v>
      </c>
      <c r="Y26" s="41">
        <v>1.5</v>
      </c>
      <c r="Z26" s="41">
        <v>2.5</v>
      </c>
      <c r="AA26" s="41">
        <v>3.3000000000000003</v>
      </c>
      <c r="AB26" s="41">
        <v>3.9</v>
      </c>
      <c r="AC26" s="41">
        <v>1.9</v>
      </c>
      <c r="AD26" s="41">
        <v>1.5</v>
      </c>
      <c r="AE26" s="41">
        <v>1.5</v>
      </c>
      <c r="AF26" s="41">
        <v>1.5</v>
      </c>
      <c r="AG26" s="41">
        <v>1.5</v>
      </c>
      <c r="AH26" s="41">
        <v>1.5</v>
      </c>
      <c r="AI26" s="41">
        <v>1.5</v>
      </c>
      <c r="AJ26" s="58">
        <v>1.5874999999999999</v>
      </c>
      <c r="AK26" s="58">
        <v>1.675</v>
      </c>
      <c r="AL26" s="58">
        <v>1.7625000000000002</v>
      </c>
      <c r="AM26" s="58">
        <v>1.8500000000000003</v>
      </c>
      <c r="AN26" s="58">
        <v>1.9375000000000004</v>
      </c>
      <c r="AO26" s="58">
        <v>2.0250000000000004</v>
      </c>
      <c r="AP26" s="58">
        <v>2.1125000000000007</v>
      </c>
      <c r="AQ26" s="58">
        <v>2.1999999999999997</v>
      </c>
      <c r="AR26" s="58">
        <v>2.4</v>
      </c>
      <c r="AS26" s="58">
        <v>2.6</v>
      </c>
      <c r="AT26" s="58">
        <v>2.8000000000000003</v>
      </c>
      <c r="AU26" s="58">
        <v>3.0000000000000004</v>
      </c>
      <c r="AV26" s="58">
        <v>3.2000000000000006</v>
      </c>
      <c r="AW26" s="58">
        <v>3.4000000000000008</v>
      </c>
      <c r="AX26" s="58">
        <v>3.600000000000001</v>
      </c>
      <c r="AY26" s="58">
        <v>3.8000000000000012</v>
      </c>
      <c r="AZ26" s="58">
        <v>4.0000000000000018</v>
      </c>
      <c r="BA26" s="58">
        <v>4.2</v>
      </c>
    </row>
    <row r="28" spans="1:53" x14ac:dyDescent="0.25">
      <c r="A28" t="s">
        <v>128</v>
      </c>
      <c r="C28" t="s">
        <v>317</v>
      </c>
    </row>
    <row r="29" spans="1:53" x14ac:dyDescent="0.25">
      <c r="C29" s="5" t="s">
        <v>185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53" x14ac:dyDescent="0.25">
      <c r="C30" t="s">
        <v>187</v>
      </c>
    </row>
    <row r="31" spans="1:53" x14ac:dyDescent="0.25">
      <c r="C31" t="s">
        <v>316</v>
      </c>
    </row>
    <row r="33" spans="1:37" x14ac:dyDescent="0.25">
      <c r="A33" s="5" t="s">
        <v>129</v>
      </c>
      <c r="B33" s="5"/>
      <c r="C33" t="s">
        <v>192</v>
      </c>
    </row>
    <row r="35" spans="1:37" x14ac:dyDescent="0.25">
      <c r="AG35">
        <f>AI10*'[1]Tabel 1 Antal dyr'!AI7/('[1]Tabel 1 Antal dyr'!AI7+'[1]Tabel 1 Antal dyr'!AI8)</f>
        <v>1.8524535657822077</v>
      </c>
    </row>
    <row r="36" spans="1:37" x14ac:dyDescent="0.25">
      <c r="AG36">
        <f>AI11*'[1]Tabel 1 Antal dyr'!AI8/(('[1]Tabel 1 Antal dyr'!AI7+'[1]Tabel 1 Antal dyr'!AI8))</f>
        <v>0.49034933031419259</v>
      </c>
    </row>
    <row r="37" spans="1:37" x14ac:dyDescent="0.25">
      <c r="R37">
        <f>(AI7/100 * 'Tabel 6 Gødningsmængder'!AI9+'Tabel 6 Gødningsmængder'!AI10*'Tabel 7 Miljøteknologi'!AI8/100+'Tabel 7 Miljøteknologi'!AI9/100*'Tabel 6 Gødningsmængder'!AI11)/SUM('Tabel 6 Gødningsmængder'!AI9:AI11)</f>
        <v>6.2277977074534328E-2</v>
      </c>
      <c r="W37">
        <f>R37*100</f>
        <v>6.2277977074534325</v>
      </c>
      <c r="AG37">
        <f>SUM(AG35:AG36)</f>
        <v>2.3428028960964005</v>
      </c>
      <c r="AH37">
        <f>AG37*'[1]Tabel 6 Gødningsmængder'!AI7/('[1]Tabel 6 Gødningsmængder'!AI7+'[1]Tabel 6 Gødningsmængder'!AI8)</f>
        <v>2.0661334377486935</v>
      </c>
      <c r="AK37">
        <f>(AH17/100*'[1]Tabel 6 Gødningsmængder'!AH9+'[1]Tabel 7 Miljøteknologi'!AH18/100*'[1]Tabel 6 Gødningsmængder'!AH10+'[1]Tabel 7 Miljøteknologi'!AH19/100*'[1]Tabel 6 Gødningsmængder'!AH11)/SUM('[1]Tabel 6 Gødningsmængder'!AH9:AH11)*100</f>
        <v>2.2747331608836707</v>
      </c>
    </row>
    <row r="38" spans="1:37" x14ac:dyDescent="0.25">
      <c r="W38" t="s">
        <v>338</v>
      </c>
      <c r="AH38" t="s">
        <v>339</v>
      </c>
      <c r="AK38" t="s">
        <v>338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Velkommen</vt:lpstr>
      <vt:lpstr>Liste over tabeller</vt:lpstr>
      <vt:lpstr>Tabel 1 Antal dyr</vt:lpstr>
      <vt:lpstr>Tabel 2 Staldtypefordeling</vt:lpstr>
      <vt:lpstr>Tabel 3 CH4 fra fordøjelse</vt:lpstr>
      <vt:lpstr>Tabel 4 CH4 fra gødning</vt:lpstr>
      <vt:lpstr>Tabel 5 N2O fra gødning</vt:lpstr>
      <vt:lpstr>Tabel 6 Gødningsmængder</vt:lpstr>
      <vt:lpstr>Tabel 7 Miljøteknologi</vt:lpstr>
      <vt:lpstr>Tabel 8 Reduktionsfaktorer</vt:lpstr>
      <vt:lpstr>Tabel 9 Gylle afsat til biogas</vt:lpstr>
      <vt:lpstr>Tabel 10 N-udskillelse</vt:lpstr>
      <vt:lpstr>Tabel 11 Baggrundstal kvæg</vt:lpstr>
      <vt:lpstr>Tabel 12 Gødskning</vt:lpstr>
      <vt:lpstr>Tabel 13 Vægtet opholdstid</vt:lpstr>
      <vt:lpstr>Reference 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2022-06-03T09:34:08Z</dcterms:created>
  <dcterms:modified xsi:type="dcterms:W3CDTF">2024-11-11T10:37:16Z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185857117176055</vt:r8>
  </property>
</Properties>
</file>