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BIMATRIX\export\"/>
    </mc:Choice>
  </mc:AlternateContent>
  <xr:revisionPtr revIDLastSave="0" documentId="8_{2BAE5298-F74C-45E1-9721-E6EBD1CF5982}" xr6:coauthVersionLast="47" xr6:coauthVersionMax="47" xr10:uidLastSave="{00000000-0000-0000-0000-000000000000}"/>
  <bookViews>
    <workbookView xWindow="-12705" yWindow="5985" windowWidth="9570" windowHeight="4065" tabRatio="504" xr2:uid="{00000000-000D-0000-FFFF-FFFF00000000}"/>
  </bookViews>
  <sheets>
    <sheet name="지역본부별" sheetId="1" r:id="rId1"/>
    <sheet name="금고별" sheetId="4" r:id="rId2"/>
    <sheet name="Param" sheetId="3" state="hidden" r:id="rId3"/>
  </sheets>
  <externalReferences>
    <externalReference r:id="rId4"/>
  </externalReferences>
  <definedNames>
    <definedName name="_BASEPOINT_" localSheetId="1" hidden="1">금고별!$D$19</definedName>
    <definedName name="_BASEPOINT_" localSheetId="0" hidden="1">지역본부별!$D$16</definedName>
    <definedName name="_xlnm._FilterDatabase" localSheetId="1" hidden="1">금고별!$D$19:$N$19</definedName>
    <definedName name="BP_DATAYN_VAL">Param!$AS$8</definedName>
    <definedName name="BP_FILT_VAL">Param!$AS$44</definedName>
    <definedName name="C_Language">[1]Language!$B$2</definedName>
    <definedName name="C_VS_SOTY_CD">Param!$AU$46</definedName>
    <definedName name="C_VS_SOTY_CD_1">Param!$AU$51</definedName>
    <definedName name="code_text110">Param!$AU$47</definedName>
    <definedName name="datepicker2">Param!$AU$45</definedName>
    <definedName name="datepicker3">Param!#REF!</definedName>
    <definedName name="INPUTNAME110">Param!$AU$22</definedName>
    <definedName name="List_soty">IF(VS_AC_SOTY_CD="999",Param!$S$5:$T$19,Param!$S$21:$T$21)</definedName>
    <definedName name="PRTFILTER_금고별">금고별!$A$6:$A$12</definedName>
    <definedName name="PRTFILTER_지역본부별">지역본부별!$A$6:$A$12</definedName>
    <definedName name="PRTSIGN_금고별">금고별!$A$2:$A$5</definedName>
    <definedName name="PRTSIGN_지역본부별">지역본부별!$A$2:$A$5</definedName>
    <definedName name="RETURNNAME110">Param!$AU$21</definedName>
    <definedName name="VS_AC_BMM">Param!$AP$63</definedName>
    <definedName name="VS_AC_BUSISTR_CD">Param!$AP$16</definedName>
    <definedName name="VS_AC_CJOBMN_NO">Param!$AP$42</definedName>
    <definedName name="VS_AC_DATA_GB">Param!$AP$22</definedName>
    <definedName name="VS_AC_DBCODE">Param!$AP$50</definedName>
    <definedName name="VS_AC_DD_AFT">Param!$AP$55</definedName>
    <definedName name="VS_AC_DD_BF">Param!$AP$54</definedName>
    <definedName name="VS_AC_DPTCD">Param!$AP$6</definedName>
    <definedName name="VS_AC_DPTNM">Param!$AP$7</definedName>
    <definedName name="VS_AC_EMP_AUTHMOVE_EMPNO">Param!$AP$29</definedName>
    <definedName name="VS_AC_EMP_CUSNO">Param!$AP$30</definedName>
    <definedName name="VS_AC_EMP_DUTYMN_AUTH_CD">Param!$AP$28</definedName>
    <definedName name="VS_AC_EMP_HIRNK_DPT_CD">Param!$AP$23</definedName>
    <definedName name="VS_AC_EMP_HIRNK_DPT_CD2">Param!$AP$25</definedName>
    <definedName name="VS_AC_EMP_HIRNK_DPT_NM">Param!$AP$24</definedName>
    <definedName name="VS_AC_EMP_HIRNK_DPT_NM2">Param!$AP$26</definedName>
    <definedName name="VS_AC_EMP_HQBR_NM">Param!$AP$18</definedName>
    <definedName name="VS_AC_EMP_KND_CD">Param!$AP$21</definedName>
    <definedName name="VS_AC_EMP_LBRGR_NM">Param!$AP$27</definedName>
    <definedName name="VS_AC_EMP_PASSNO">Param!$AP$31</definedName>
    <definedName name="VS_AC_EMPNM">Param!$AP$20</definedName>
    <definedName name="VS_AC_EMPNO">Param!$AP$19</definedName>
    <definedName name="VS_AC_GMGO_NM">Param!$AP$13</definedName>
    <definedName name="VS_AC_GMGOCD">Param!$AP$12</definedName>
    <definedName name="VS_AC_GUBUN">Param!$AP$5</definedName>
    <definedName name="VS_AC_HQBR_CD">Param!$AP$17</definedName>
    <definedName name="VS_AC_IADDR">Param!$AP$32</definedName>
    <definedName name="VS_AC_MGT_GMGOCD">Param!$AP$14</definedName>
    <definedName name="VS_AC_MM_AFT">Param!$AP$59</definedName>
    <definedName name="VS_AC_MM_BF">Param!$AP$58</definedName>
    <definedName name="VS_AC_MM_DD1">Param!$AP$53</definedName>
    <definedName name="VS_AC_MONER_BUSISTR_STCD">Param!$AP$43</definedName>
    <definedName name="VS_AC_MONER_BUSISTR_STDTL_CD">Param!$AP$44</definedName>
    <definedName name="VS_AC_MONER_CAFI_BUSISTR_CD">Param!$AP$46</definedName>
    <definedName name="VS_AC_MONER_GBCD">Param!$AP$34</definedName>
    <definedName name="VS_AC_MONER_GMGO_BK_NETW_CD">Param!$AP$45</definedName>
    <definedName name="VS_AC_MONER_GMGO_KFCC_GBCD">Param!$AP$35</definedName>
    <definedName name="VS_AC_MONER_GMGO_NM">Param!$AP$39</definedName>
    <definedName name="VS_AC_MONER_GMGOCD">Param!$AP$38</definedName>
    <definedName name="VS_AC_MONER_HQBR_CD">Param!$AP$40</definedName>
    <definedName name="VS_AC_MONER_HQBR_NM">Param!$AP$41</definedName>
    <definedName name="VS_AC_MONER_NATEA_HABR_CD">Param!$AP$47</definedName>
    <definedName name="VS_AC_MONER_NO">Param!$AP$33</definedName>
    <definedName name="VS_AC_MONER_SOTY_CD">Param!$AP$36</definedName>
    <definedName name="VS_AC_MONER_SOTY_NM">Param!$AP$37</definedName>
    <definedName name="VS_AC_NOW_TIME">Param!$AP$62</definedName>
    <definedName name="VS_AC_POSCD">Param!$AP$8</definedName>
    <definedName name="VS_AC_POSNM">Param!$AP$9</definedName>
    <definedName name="VS_AC_SERVERURL">Param!$AP$51</definedName>
    <definedName name="VS_AC_SOTY_CD">Param!$AP$10</definedName>
    <definedName name="VS_AC_SOTY_NM">Param!$AP$11</definedName>
    <definedName name="VS_AC_TODAY">Param!$AP$52</definedName>
    <definedName name="VS_AC_TRET_GMGOCD">Param!$AP$15</definedName>
    <definedName name="VS_AC_TSKDU_START_DATE">Param!$AP$48</definedName>
    <definedName name="VS_AC_TSKDU_START_TIME">Param!$AP$49</definedName>
    <definedName name="VS_AC_USERID">Param!$AP$4</definedName>
    <definedName name="VS_AC_WEEK_AFT">Param!$AP$57</definedName>
    <definedName name="VS_AC_WEEK_BF">Param!$AP$56</definedName>
    <definedName name="VS_AC_YYYY_AFT">Param!$AP$61</definedName>
    <definedName name="VS_AC_YYYY_BF">Param!$AP$60</definedName>
    <definedName name="VS_BOND_ISSUE_ORGCD">Param!$K$38</definedName>
    <definedName name="VS_CERT_KND_GBCD">Param!$K$37</definedName>
    <definedName name="VS_CERT_MGT_NO">Param!$K$36</definedName>
    <definedName name="VS_CIDO_CD">Param!$K$21</definedName>
    <definedName name="VS_CIFA_GBCD">Param!$K$25</definedName>
    <definedName name="VS_DATE">Param!$K$5</definedName>
    <definedName name="VS_DATE2">Param!$K$39</definedName>
    <definedName name="VS_DITM_CD">Param!$K$34</definedName>
    <definedName name="VS_DSCU_CD">Param!$K$22</definedName>
    <definedName name="VS_EDATE">Param!$K$11</definedName>
    <definedName name="VS_EHALF">Param!$K$17</definedName>
    <definedName name="VS_EYYYY">Param!$K$19</definedName>
    <definedName name="VS_EYYYYMM">Param!$K$13</definedName>
    <definedName name="VS_EYYYYQT">Param!$K$15</definedName>
    <definedName name="VS_FEE_PRDT_CD">Param!$K$32</definedName>
    <definedName name="VS_GMGO_KND_CD">Param!$K$24</definedName>
    <definedName name="VS_GMGOCD">Param!$K$26</definedName>
    <definedName name="VS_GMGOCD_NAME">Param!$AU$48</definedName>
    <definedName name="VS_HALF">Param!$K$8</definedName>
    <definedName name="VS_HQBRCD">Param!$K$27</definedName>
    <definedName name="VS_ITCD">Param!$K$35</definedName>
    <definedName name="VS_LN_PRDT_CD">Param!$K$31</definedName>
    <definedName name="VS_MAID_PRDT_CD">Param!$K$29</definedName>
    <definedName name="VS_OFFC_BUSES_CD">Param!$K$28</definedName>
    <definedName name="VS_RPT_GB">Param!$AU$4</definedName>
    <definedName name="VS_SAV_ITCD">Param!$K$33</definedName>
    <definedName name="VS_SAV_PRDT_CD">Param!$K$30</definedName>
    <definedName name="VS_SC_ALIGN">Param!$AI$4</definedName>
    <definedName name="VS_SDATE">Param!$K$10</definedName>
    <definedName name="VS_SHALF">Param!$K$16</definedName>
    <definedName name="VS_SIGN_YN">Param!$AU$5</definedName>
    <definedName name="VS_SOTY_CD">Param!$K$20</definedName>
    <definedName name="VS_SOTY_CD_NAME">Param!$AU$49</definedName>
    <definedName name="VS_SOTY_CD2">Param!$K$40</definedName>
    <definedName name="VS_SOTY_SIGUN_CD">Param!$K$23</definedName>
    <definedName name="VS_SYYYY">Param!$K$18</definedName>
    <definedName name="VS_SYYYYMM">Param!$K$12</definedName>
    <definedName name="VS_SYYYYQT">Param!$K$14</definedName>
    <definedName name="VS_YYYY">Param!$K$9</definedName>
    <definedName name="VS_YYYYMM">Param!$K$6</definedName>
    <definedName name="VS_YYYYQT">Param!$K$7</definedName>
    <definedName name="금고별_DATA_YN">Param!$AU$10</definedName>
    <definedName name="지역본부별_DATA_YN">Param!$AU$9</definedName>
  </definedNames>
  <calcPr calcId="191029" calcMode="manual" calcCompleted="0" calcOnSave="0"/>
</workbook>
</file>

<file path=xl/calcChain.xml><?xml version="1.0" encoding="utf-8"?>
<calcChain xmlns="http://schemas.openxmlformats.org/spreadsheetml/2006/main">
  <c r="C39" i="3" l="1"/>
  <c r="C5" i="3" l="1"/>
  <c r="N17" i="4" l="1"/>
  <c r="M17" i="4"/>
  <c r="L17" i="4"/>
  <c r="K17" i="4"/>
  <c r="J17" i="4"/>
  <c r="I17" i="4"/>
  <c r="BF4" i="3" l="1"/>
  <c r="BF3" i="3" l="1"/>
  <c r="BF6" i="3"/>
  <c r="G40" i="3" l="1"/>
  <c r="C40" i="3"/>
  <c r="AU9" i="3" l="1"/>
  <c r="N15" i="1"/>
  <c r="O15" i="1"/>
  <c r="P15" i="1"/>
  <c r="M15" i="1"/>
  <c r="H15" i="1"/>
  <c r="I15" i="1"/>
  <c r="J15" i="1"/>
  <c r="G15" i="1"/>
  <c r="K5" i="3"/>
  <c r="Q15" i="1" l="1"/>
  <c r="K15" i="1"/>
  <c r="K39" i="3"/>
  <c r="BI8" i="3"/>
  <c r="BF8" i="3"/>
  <c r="AU52" i="3" l="1"/>
  <c r="D6" i="3"/>
  <c r="D12" i="3"/>
  <c r="S21" i="3" l="1"/>
  <c r="T21" i="3" s="1"/>
  <c r="C20" i="3"/>
  <c r="AU10" i="3" l="1"/>
  <c r="G36" i="3"/>
  <c r="K36" i="3" s="1"/>
  <c r="K37" i="3"/>
  <c r="C26" i="3" l="1"/>
  <c r="C11" i="3"/>
  <c r="C10" i="3"/>
  <c r="AU47" i="3"/>
  <c r="AP63" i="3" l="1"/>
  <c r="AP62" i="3"/>
  <c r="AP61" i="3"/>
  <c r="AP60" i="3"/>
  <c r="AP59" i="3"/>
  <c r="AP58" i="3"/>
  <c r="AP57" i="3"/>
  <c r="AP56" i="3"/>
  <c r="AP55" i="3"/>
  <c r="AP54" i="3"/>
  <c r="AP53" i="3"/>
  <c r="AP52" i="3"/>
  <c r="G28" i="3" l="1"/>
  <c r="K28" i="3" s="1"/>
  <c r="G27" i="3"/>
  <c r="K27" i="3" s="1"/>
  <c r="G23" i="3"/>
  <c r="G22" i="3"/>
  <c r="D17" i="3"/>
  <c r="D16" i="3"/>
  <c r="D15" i="3"/>
  <c r="D14" i="3"/>
  <c r="D13" i="3"/>
  <c r="D8" i="3"/>
  <c r="D7" i="3"/>
  <c r="G8" i="3"/>
  <c r="G7" i="3"/>
  <c r="G15" i="3"/>
  <c r="G14" i="3"/>
  <c r="G17" i="3"/>
  <c r="G16" i="3"/>
  <c r="G13" i="3"/>
  <c r="G12" i="3"/>
  <c r="G6" i="3"/>
  <c r="C14" i="3"/>
  <c r="C18" i="3"/>
  <c r="G21" i="3"/>
  <c r="K21" i="3" s="1"/>
  <c r="C13" i="3"/>
  <c r="C12" i="3"/>
  <c r="C6" i="3"/>
  <c r="G25" i="3" l="1"/>
  <c r="K25" i="3" s="1"/>
  <c r="G24" i="3"/>
  <c r="K24" i="3" s="1"/>
  <c r="K22" i="3"/>
  <c r="K23" i="3"/>
  <c r="G20" i="3"/>
  <c r="K20" i="3" s="1"/>
  <c r="BF7" i="3" s="1"/>
  <c r="K19" i="3"/>
  <c r="K18" i="3"/>
  <c r="K17" i="3"/>
  <c r="K14" i="3"/>
  <c r="K15" i="3"/>
  <c r="K16" i="3"/>
  <c r="C15" i="3"/>
  <c r="C16" i="3"/>
  <c r="C17" i="3"/>
  <c r="K7" i="3"/>
  <c r="K8" i="3"/>
  <c r="C8" i="3"/>
  <c r="C7" i="3"/>
  <c r="K11" i="3"/>
  <c r="K10" i="3"/>
  <c r="C19" i="3"/>
  <c r="C9" i="3"/>
  <c r="K9" i="3"/>
  <c r="K13" i="3"/>
  <c r="K12" i="3"/>
  <c r="K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박형수</author>
  </authors>
  <commentList>
    <comment ref="E4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사용법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LinkedCell</t>
        </r>
      </text>
    </comment>
    <comment ref="I4" authorId="0" shapeId="0" xr:uid="{00000000-0006-0000-0200-000002000000}">
      <text>
        <r>
          <rPr>
            <sz val="9"/>
            <color indexed="81"/>
            <rFont val="돋움"/>
            <family val="3"/>
            <charset val="129"/>
          </rPr>
          <t>메모:
1) 보고서에서 사용하는 컨트롤에 Y 표시
2) 설명이 필요한경우 사용여부 컬럼에 메모삽입
    해서 설명을 넣어주세요</t>
        </r>
      </text>
    </comment>
    <comment ref="AT4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내부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구분값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내부보고서</t>
        </r>
        <r>
          <rPr>
            <sz val="9"/>
            <color indexed="81"/>
            <rFont val="Tahoma"/>
            <family val="2"/>
          </rPr>
          <t xml:space="preserve"> : 1
2. </t>
        </r>
        <r>
          <rPr>
            <sz val="9"/>
            <color indexed="81"/>
            <rFont val="돋움"/>
            <family val="3"/>
            <charset val="129"/>
          </rPr>
          <t>외부보고서</t>
        </r>
        <r>
          <rPr>
            <sz val="9"/>
            <color indexed="81"/>
            <rFont val="Tahoma"/>
            <family val="2"/>
          </rPr>
          <t xml:space="preserve"> : 2</t>
        </r>
      </text>
    </comment>
    <comment ref="AZ4" authorId="0" shapeId="0" xr:uid="{00000000-0006-0000-0200-000004000000}">
      <text>
        <r>
          <rPr>
            <sz val="9"/>
            <color indexed="81"/>
            <rFont val="돋움"/>
            <family val="3"/>
            <charset val="129"/>
          </rPr>
          <t xml:space="preserve">추가 시트명 이름 규칙: 
 ( 추가시 시트명 뒤에 숫자로 표시 예: View1)
1) 사용자에게 보여지는 화면 
    View : 기본
    View1 : 추가시
2) 쿼리로 가져오는 데이터 영역
    Data :기본
    Data1 : 추가시
3) 파라미터 시트
    Param 
4) 데이터 가공을 위한  시트
    Work  : 기본
    Work1 : 추가시
5) 차트를 위한 데이터 가공이 필요한 경우
    Chart : 기본
    Chart1 : 추가시
</t>
        </r>
      </text>
    </comment>
    <comment ref="BA4" authorId="0" shapeId="0" xr:uid="{00000000-0006-0000-0200-000005000000}">
      <text>
        <r>
          <rPr>
            <b/>
            <sz val="9"/>
            <color indexed="81"/>
            <rFont val="돋움"/>
            <family val="3"/>
            <charset val="129"/>
          </rPr>
          <t>작성규칙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쿼리존재</t>
        </r>
        <r>
          <rPr>
            <sz val="9"/>
            <color indexed="81"/>
            <rFont val="Tahoma"/>
            <family val="2"/>
          </rPr>
          <t xml:space="preserve"> : Y
2) </t>
        </r>
        <r>
          <rPr>
            <sz val="9"/>
            <color indexed="81"/>
            <rFont val="돋움"/>
            <family val="3"/>
            <charset val="129"/>
          </rPr>
          <t>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미존재</t>
        </r>
        <r>
          <rPr>
            <sz val="9"/>
            <color indexed="81"/>
            <rFont val="Tahoma"/>
            <family val="2"/>
          </rPr>
          <t xml:space="preserve"> : N</t>
        </r>
      </text>
    </comment>
    <comment ref="AS8" authorId="0" shapeId="0" xr:uid="{00000000-0006-0000-0200-000006000000}">
      <text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:
1.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이름정의를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해야합니다
</t>
        </r>
        <r>
          <rPr>
            <b/>
            <sz val="9"/>
            <color indexed="81"/>
            <rFont val="Tahoma"/>
            <family val="2"/>
          </rPr>
          <t xml:space="preserve">    </t>
        </r>
        <r>
          <rPr>
            <b/>
            <sz val="9"/>
            <color indexed="81"/>
            <rFont val="돋움"/>
            <family val="3"/>
            <charset val="129"/>
          </rPr>
          <t>이름정의명</t>
        </r>
        <r>
          <rPr>
            <b/>
            <sz val="9"/>
            <color indexed="81"/>
            <rFont val="Tahoma"/>
            <family val="2"/>
          </rPr>
          <t xml:space="preserve"> : BP_DATAYN_VAL</t>
        </r>
      </text>
    </comment>
    <comment ref="AT8" authorId="0" shapeId="0" xr:uid="{00000000-0006-0000-0200-000007000000}">
      <text>
        <r>
          <rPr>
            <b/>
            <sz val="9"/>
            <color indexed="81"/>
            <rFont val="돋움"/>
            <family val="3"/>
            <charset val="129"/>
          </rPr>
          <t xml:space="preserve">셀 테두리 범위 작성규칙:
</t>
        </r>
        <r>
          <rPr>
            <sz val="9"/>
            <color indexed="81"/>
            <rFont val="돋움"/>
            <family val="3"/>
            <charset val="129"/>
          </rPr>
          <t xml:space="preserve">1. 이 용도는 피벗테이블을 사용하였을경우 
    데이터 조회후 초기화되서 기존양식에 셀 테두리가
    지워지는 것을 다시 셋팅하기 위해  범위를 지정하는 
     것입니다.
2. 셀 테두리 범위지정 
    예) E19:J19
3. 보고서에 테두리가 지워지지 않는경우는 입력하지 
    않아도 됩니다. VBA 에서 없으면 처리하지 않습니다.    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8" authorId="0" shapeId="0" xr:uid="{00000000-0006-0000-0200-000008000000}">
      <text>
        <r>
          <rPr>
            <b/>
            <sz val="9"/>
            <color indexed="81"/>
            <rFont val="돋움"/>
            <family val="3"/>
            <charset val="129"/>
          </rPr>
          <t>수식설정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조회한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수식작성</t>
        </r>
        <r>
          <rPr>
            <sz val="9"/>
            <color indexed="81"/>
            <rFont val="Tahoma"/>
            <family val="2"/>
          </rPr>
          <t xml:space="preserve"> 
   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없는경우</t>
        </r>
        <r>
          <rPr>
            <sz val="9"/>
            <color indexed="81"/>
            <rFont val="Tahoma"/>
            <family val="2"/>
          </rPr>
          <t xml:space="preserve"> N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>사용예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Tahoma"/>
            <family val="2"/>
          </rPr>
          <t xml:space="preserve"> 
     =IF(Data!C3="","N","Y")</t>
        </r>
      </text>
    </comment>
    <comment ref="AV8" authorId="0" shapeId="0" xr:uid="{00000000-0006-0000-0200-000009000000}">
      <text>
        <r>
          <rPr>
            <b/>
            <sz val="9"/>
            <color indexed="81"/>
            <rFont val="돋움"/>
            <family val="3"/>
            <charset val="129"/>
          </rPr>
          <t>이름정의 규칙:</t>
        </r>
        <r>
          <rPr>
            <sz val="9"/>
            <color indexed="81"/>
            <rFont val="돋움"/>
            <family val="3"/>
            <charset val="129"/>
          </rPr>
          <t xml:space="preserve">
1. 이름정의명 :
    시트명 + _DATA_YN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8" authorId="0" shapeId="0" xr:uid="{00000000-0006-0000-0200-00000A000000}">
      <text>
        <r>
          <rPr>
            <b/>
            <sz val="9"/>
            <color indexed="81"/>
            <rFont val="돋움"/>
            <family val="3"/>
            <charset val="129"/>
          </rPr>
          <t>시트명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시트명을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빈칸없이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0" authorId="0" shapeId="0" xr:uid="{00000000-0006-0000-0200-00000B000000}">
      <text>
        <r>
          <rPr>
            <b/>
            <sz val="9"/>
            <color indexed="81"/>
            <rFont val="돋움"/>
            <family val="3"/>
            <charset val="129"/>
          </rPr>
          <t>이름정의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리턴받는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: 
    RETURNNAME + </t>
        </r>
        <r>
          <rPr>
            <sz val="9"/>
            <color indexed="81"/>
            <rFont val="돋움"/>
            <family val="3"/>
            <charset val="129"/>
          </rPr>
          <t>팝업호출</t>
        </r>
        <r>
          <rPr>
            <sz val="9"/>
            <color indexed="81"/>
            <rFont val="Tahoma"/>
            <family val="2"/>
          </rPr>
          <t xml:space="preserve"> ID
2. </t>
        </r>
        <r>
          <rPr>
            <sz val="9"/>
            <color indexed="81"/>
            <rFont val="돋움"/>
            <family val="3"/>
            <charset val="129"/>
          </rPr>
          <t>입력값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팝업창에서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쿼리</t>
        </r>
        <r>
          <rPr>
            <sz val="9"/>
            <color indexed="81"/>
            <rFont val="Tahoma"/>
            <family val="2"/>
          </rPr>
          <t xml:space="preserve"> where </t>
        </r>
        <r>
          <rPr>
            <sz val="9"/>
            <color indexed="81"/>
            <rFont val="돋움"/>
            <family val="3"/>
            <charset val="129"/>
          </rPr>
          <t>조건에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)
   INPUTNAME + </t>
        </r>
        <r>
          <rPr>
            <sz val="9"/>
            <color indexed="81"/>
            <rFont val="돋움"/>
            <family val="3"/>
            <charset val="129"/>
          </rPr>
          <t>팝업호출</t>
        </r>
        <r>
          <rPr>
            <sz val="9"/>
            <color indexed="81"/>
            <rFont val="Tahoma"/>
            <family val="2"/>
          </rPr>
          <t xml:space="preserve"> ID
</t>
        </r>
      </text>
    </comment>
    <comment ref="BA26" authorId="0" shapeId="0" xr:uid="{00000000-0006-0000-0200-00000C000000}">
      <text>
        <r>
          <rPr>
            <b/>
            <sz val="9"/>
            <color indexed="81"/>
            <rFont val="돋움"/>
            <family val="3"/>
            <charset val="129"/>
          </rPr>
          <t>변수명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변수명은</t>
        </r>
        <r>
          <rPr>
            <sz val="9"/>
            <color indexed="81"/>
            <rFont val="Tahoma"/>
            <family val="2"/>
          </rPr>
          <t xml:space="preserve"> Param </t>
        </r>
        <r>
          <rPr>
            <sz val="9"/>
            <color indexed="81"/>
            <rFont val="돋움"/>
            <family val="3"/>
            <charset val="129"/>
          </rPr>
          <t>시트에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쿼리변수에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변수명</t>
        </r>
        <r>
          <rPr>
            <sz val="9"/>
            <color indexed="81"/>
            <rFont val="Tahoma"/>
            <family val="2"/>
          </rPr>
          <t xml:space="preserve"> : 
    </t>
        </r>
        <r>
          <rPr>
            <sz val="9"/>
            <color indexed="81"/>
            <rFont val="돋움"/>
            <family val="3"/>
            <charset val="129"/>
          </rPr>
          <t>공통영역에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사용하고</t>
        </r>
        <r>
          <rPr>
            <sz val="9"/>
            <color indexed="81"/>
            <rFont val="Tahoma"/>
            <family val="2"/>
          </rPr>
          <t xml:space="preserve"> 
    </t>
        </r>
        <r>
          <rPr>
            <sz val="9"/>
            <color indexed="81"/>
            <rFont val="돋움"/>
            <family val="3"/>
            <charset val="129"/>
          </rPr>
          <t>없는경우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변수참조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조회한후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복사하여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사용할때</t>
        </r>
        <r>
          <rPr>
            <sz val="9"/>
            <color indexed="81"/>
            <rFont val="Tahoma"/>
            <family val="2"/>
          </rPr>
          <t xml:space="preserve"> Naming Rule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따라
</t>
        </r>
        <r>
          <rPr>
            <sz val="9"/>
            <color indexed="81"/>
            <rFont val="Tahoma"/>
            <family val="2"/>
          </rPr>
          <t xml:space="preserve">    VS_, VN_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다수일때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추가한다</t>
        </r>
        <r>
          <rPr>
            <sz val="9"/>
            <color indexed="81"/>
            <rFont val="Tahoma"/>
            <family val="2"/>
          </rPr>
          <t xml:space="preserve">.
   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= VS_YYYYMM
               </t>
        </r>
        <r>
          <rPr>
            <sz val="9"/>
            <color indexed="81"/>
            <rFont val="돋움"/>
            <family val="3"/>
            <charset val="129"/>
          </rPr>
          <t>추가월</t>
        </r>
        <r>
          <rPr>
            <sz val="9"/>
            <color indexed="81"/>
            <rFont val="Tahoma"/>
            <family val="2"/>
          </rPr>
          <t xml:space="preserve"> = VS_YYYYMM1
4. </t>
        </r>
        <r>
          <rPr>
            <sz val="9"/>
            <color indexed="81"/>
            <rFont val="돋움"/>
            <family val="3"/>
            <charset val="129"/>
          </rPr>
          <t>변수명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하였고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메타데이터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전사용어사전에서
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작성함
</t>
        </r>
      </text>
    </comment>
    <comment ref="BA31" authorId="0" shapeId="0" xr:uid="{00000000-0006-0000-0200-00000D000000}">
      <text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Format: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건수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</t>
        </r>
        <r>
          <rPr>
            <sz val="9"/>
            <color indexed="81"/>
            <rFont val="Tahoma"/>
            <family val="2"/>
          </rPr>
          <t xml:space="preserve">
    #,##0 ;[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]-#,##0 ; 
2.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소수점</t>
        </r>
        <r>
          <rPr>
            <sz val="9"/>
            <color indexed="81"/>
            <rFont val="Tahoma"/>
            <family val="2"/>
          </rPr>
          <t>(2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정의
</t>
        </r>
        <r>
          <rPr>
            <sz val="9"/>
            <color indexed="81"/>
            <rFont val="Tahoma"/>
            <family val="2"/>
          </rPr>
          <t xml:space="preserve">   #,##0.00 ;[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]-#,##0.00 ; </t>
        </r>
      </text>
    </comment>
    <comment ref="BA32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Control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Control</t>
        </r>
        <r>
          <rPr>
            <b/>
            <sz val="9"/>
            <color indexed="81"/>
            <rFont val="돋움"/>
            <family val="3"/>
            <charset val="129"/>
          </rPr>
          <t>배치순서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1. 1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제목
</t>
        </r>
        <r>
          <rPr>
            <sz val="9"/>
            <color indexed="81"/>
            <rFont val="Tahoma"/>
            <family val="2"/>
          </rPr>
          <t>2. 2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일자관련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반기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)
3. 3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조직
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중앙회사용자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지역본부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시도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협의회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시군구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금고유형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도농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금고
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금고사용자</t>
        </r>
        <r>
          <rPr>
            <sz val="9"/>
            <color indexed="81"/>
            <rFont val="Tahoma"/>
            <family val="2"/>
          </rPr>
          <t xml:space="preserve">    = </t>
        </r>
        <r>
          <rPr>
            <sz val="9"/>
            <color indexed="81"/>
            <rFont val="돋움"/>
            <family val="3"/>
            <charset val="129"/>
          </rPr>
          <t>본지점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사업장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직장금고인경우만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사업장표시</t>
        </r>
        <r>
          <rPr>
            <sz val="9"/>
            <color indexed="81"/>
            <rFont val="Tahoma"/>
            <family val="2"/>
          </rPr>
          <t>)
4. 4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Control
6.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각종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입력부분이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Control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BA33" authorId="0" shapeId="0" xr:uid="{00000000-0006-0000-0200-00000F000000}">
      <text>
        <r>
          <rPr>
            <b/>
            <sz val="9"/>
            <color indexed="81"/>
            <rFont val="돋움"/>
            <family val="3"/>
            <charset val="129"/>
          </rPr>
          <t>인쇄기본셋팅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용지</t>
        </r>
        <r>
          <rPr>
            <sz val="9"/>
            <color indexed="81"/>
            <rFont val="Tahoma"/>
            <family val="2"/>
          </rPr>
          <t xml:space="preserve"> : A4
2. </t>
        </r>
        <r>
          <rPr>
            <sz val="9"/>
            <color indexed="81"/>
            <rFont val="돋움"/>
            <family val="3"/>
            <charset val="129"/>
          </rPr>
          <t>배율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자동맞춤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너비</t>
        </r>
        <r>
          <rPr>
            <sz val="9"/>
            <color indexed="81"/>
            <rFont val="Tahoma"/>
            <family val="2"/>
          </rPr>
          <t xml:space="preserve">=1, </t>
        </r>
        <r>
          <rPr>
            <sz val="9"/>
            <color indexed="81"/>
            <rFont val="돋움"/>
            <family val="3"/>
            <charset val="129"/>
          </rPr>
          <t>높이</t>
        </r>
        <r>
          <rPr>
            <sz val="9"/>
            <color indexed="81"/>
            <rFont val="Tahoma"/>
            <family val="2"/>
          </rPr>
          <t xml:space="preserve">=9999)
3. </t>
        </r>
        <r>
          <rPr>
            <sz val="9"/>
            <color indexed="81"/>
            <rFont val="돋움"/>
            <family val="3"/>
            <charset val="129"/>
          </rPr>
          <t>용지방향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보고서에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셋팅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여백</t>
        </r>
        <r>
          <rPr>
            <sz val="9"/>
            <color indexed="81"/>
            <rFont val="Tahoma"/>
            <family val="2"/>
          </rPr>
          <t xml:space="preserve"> : 
    </t>
        </r>
        <r>
          <rPr>
            <sz val="9"/>
            <color indexed="81"/>
            <rFont val="돋움"/>
            <family val="3"/>
            <charset val="129"/>
          </rPr>
          <t>좌</t>
        </r>
        <r>
          <rPr>
            <sz val="9"/>
            <color indexed="81"/>
            <rFont val="Tahoma"/>
            <family val="2"/>
          </rPr>
          <t xml:space="preserve">       = 1
    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      = 1
   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      = 1.9
    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       = 1.9
    </t>
        </r>
        <r>
          <rPr>
            <sz val="9"/>
            <color indexed="81"/>
            <rFont val="돋움"/>
            <family val="3"/>
            <charset val="129"/>
          </rPr>
          <t>머릿글</t>
        </r>
        <r>
          <rPr>
            <sz val="9"/>
            <color indexed="81"/>
            <rFont val="Tahoma"/>
            <family val="2"/>
          </rPr>
          <t xml:space="preserve"> = 0.8             
    </t>
        </r>
        <r>
          <rPr>
            <sz val="9"/>
            <color indexed="81"/>
            <rFont val="돋움"/>
            <family val="3"/>
            <charset val="129"/>
          </rPr>
          <t>바닥글</t>
        </r>
        <r>
          <rPr>
            <sz val="9"/>
            <color indexed="81"/>
            <rFont val="Tahoma"/>
            <family val="2"/>
          </rPr>
          <t xml:space="preserve"> = 0.8
5.</t>
        </r>
        <r>
          <rPr>
            <sz val="9"/>
            <color indexed="81"/>
            <rFont val="돋움"/>
            <family val="3"/>
            <charset val="129"/>
          </rPr>
          <t>페이지번호출력</t>
        </r>
        <r>
          <rPr>
            <sz val="9"/>
            <color indexed="81"/>
            <rFont val="Tahoma"/>
            <family val="2"/>
          </rPr>
          <t xml:space="preserve"> : 
6. </t>
        </r>
        <r>
          <rPr>
            <sz val="9"/>
            <color indexed="81"/>
            <rFont val="돋움"/>
            <family val="3"/>
            <charset val="129"/>
          </rPr>
          <t>출력페이지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출력내용
</t>
        </r>
        <r>
          <rPr>
            <sz val="9"/>
            <color indexed="81"/>
            <rFont val="Tahoma"/>
            <family val="2"/>
          </rPr>
          <t xml:space="preserve">   1) </t>
        </r>
        <r>
          <rPr>
            <sz val="9"/>
            <color indexed="81"/>
            <rFont val="돋움"/>
            <family val="3"/>
            <charset val="129"/>
          </rPr>
          <t>외부보고서</t>
        </r>
        <r>
          <rPr>
            <sz val="9"/>
            <color indexed="81"/>
            <rFont val="Tahoma"/>
            <family val="2"/>
          </rPr>
          <t xml:space="preserve"> :
      </t>
        </r>
        <r>
          <rPr>
            <sz val="9"/>
            <color indexed="81"/>
            <rFont val="돋움"/>
            <family val="3"/>
            <charset val="129"/>
          </rPr>
          <t>중앙회사용자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새마을금고중앙회
</t>
        </r>
        <r>
          <rPr>
            <sz val="9"/>
            <color indexed="81"/>
            <rFont val="Tahoma"/>
            <family val="2"/>
          </rPr>
          <t xml:space="preserve">      </t>
        </r>
        <r>
          <rPr>
            <sz val="9"/>
            <color indexed="81"/>
            <rFont val="돋움"/>
            <family val="3"/>
            <charset val="129"/>
          </rPr>
          <t>금고</t>
        </r>
        <r>
          <rPr>
            <sz val="9"/>
            <color indexed="81"/>
            <rFont val="Tahoma"/>
            <family val="2"/>
          </rPr>
          <t xml:space="preserve">             - </t>
        </r>
        <r>
          <rPr>
            <sz val="9"/>
            <color indexed="81"/>
            <rFont val="돋움"/>
            <family val="3"/>
            <charset val="129"/>
          </rPr>
          <t>금고명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 xml:space="preserve">새마을금고
</t>
        </r>
        <r>
          <rPr>
            <sz val="9"/>
            <color indexed="81"/>
            <rFont val="Tahoma"/>
            <family val="2"/>
          </rPr>
          <t xml:space="preserve">   2) </t>
        </r>
        <r>
          <rPr>
            <sz val="9"/>
            <color indexed="81"/>
            <rFont val="돋움"/>
            <family val="3"/>
            <charset val="129"/>
          </rPr>
          <t>내부보고서</t>
        </r>
        <r>
          <rPr>
            <sz val="9"/>
            <color indexed="81"/>
            <rFont val="Tahoma"/>
            <family val="2"/>
          </rPr>
          <t xml:space="preserve"> :
       a.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중앙회</t>
        </r>
        <r>
          <rPr>
            <sz val="9"/>
            <color indexed="81"/>
            <rFont val="Tahoma"/>
            <family val="2"/>
          </rPr>
          <t xml:space="preserve">    = </t>
        </r>
        <r>
          <rPr>
            <sz val="9"/>
            <color indexed="81"/>
            <rFont val="돋움"/>
            <family val="3"/>
            <charset val="129"/>
          </rPr>
          <t xml:space="preserve">부서
</t>
        </r>
        <r>
          <rPr>
            <sz val="9"/>
            <color indexed="81"/>
            <rFont val="Tahoma"/>
            <family val="2"/>
          </rPr>
          <t xml:space="preserve">                    </t>
        </r>
        <r>
          <rPr>
            <sz val="9"/>
            <color indexed="81"/>
            <rFont val="돋움"/>
            <family val="3"/>
            <charset val="129"/>
          </rPr>
          <t>지역본부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 xml:space="preserve">지역본부명
</t>
        </r>
        <r>
          <rPr>
            <sz val="9"/>
            <color indexed="81"/>
            <rFont val="Tahoma"/>
            <family val="2"/>
          </rPr>
          <t xml:space="preserve">                    </t>
        </r>
        <r>
          <rPr>
            <sz val="9"/>
            <color indexed="81"/>
            <rFont val="돋움"/>
            <family val="3"/>
            <charset val="129"/>
          </rPr>
          <t>금고</t>
        </r>
        <r>
          <rPr>
            <sz val="9"/>
            <color indexed="81"/>
            <rFont val="Tahoma"/>
            <family val="2"/>
          </rPr>
          <t xml:space="preserve">       = </t>
        </r>
        <r>
          <rPr>
            <sz val="9"/>
            <color indexed="81"/>
            <rFont val="돋움"/>
            <family val="3"/>
            <charset val="129"/>
          </rPr>
          <t>금고명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 xml:space="preserve">새마을금고
</t>
        </r>
        <r>
          <rPr>
            <sz val="9"/>
            <color indexed="81"/>
            <rFont val="Tahoma"/>
            <family val="2"/>
          </rPr>
          <t xml:space="preserve">       b. </t>
        </r>
        <r>
          <rPr>
            <sz val="9"/>
            <color indexed="81"/>
            <rFont val="돋움"/>
            <family val="3"/>
            <charset val="129"/>
          </rPr>
          <t xml:space="preserve">출력일시
</t>
        </r>
        <r>
          <rPr>
            <sz val="9"/>
            <color indexed="81"/>
            <rFont val="Tahoma"/>
            <family val="2"/>
          </rPr>
          <t xml:space="preserve">       c. </t>
        </r>
        <r>
          <rPr>
            <sz val="9"/>
            <color indexed="81"/>
            <rFont val="돋움"/>
            <family val="3"/>
            <charset val="129"/>
          </rPr>
          <t>출력담당자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+ (</t>
        </r>
        <r>
          <rPr>
            <sz val="9"/>
            <color indexed="81"/>
            <rFont val="돋움"/>
            <family val="3"/>
            <charset val="129"/>
          </rPr>
          <t>사번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36" authorId="0" shapeId="0" xr:uid="{00000000-0006-0000-0200-000010000000}">
      <text>
        <r>
          <rPr>
            <b/>
            <sz val="9"/>
            <color indexed="81"/>
            <rFont val="돋움"/>
            <family val="3"/>
            <charset val="129"/>
          </rPr>
          <t>Control 시트 일자관련 
Default값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1. 1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보고서에서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>2. 2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표준</t>
        </r>
        <r>
          <rPr>
            <sz val="9"/>
            <color indexed="81"/>
            <rFont val="Tahoma"/>
            <family val="2"/>
          </rPr>
          <t xml:space="preserve">) - </t>
        </r>
        <r>
          <rPr>
            <sz val="9"/>
            <color indexed="81"/>
            <rFont val="돋움"/>
            <family val="3"/>
            <charset val="129"/>
          </rPr>
          <t>보고서에서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정의된것이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없는경우</t>
        </r>
        <r>
          <rPr>
            <sz val="9"/>
            <color indexed="81"/>
            <rFont val="Tahoma"/>
            <family val="2"/>
          </rPr>
          <t xml:space="preserve">
   1) </t>
        </r>
        <r>
          <rPr>
            <sz val="9"/>
            <color indexed="81"/>
            <rFont val="돋움"/>
            <family val="3"/>
            <charset val="129"/>
          </rPr>
          <t>실시간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현재일시
</t>
        </r>
        <r>
          <rPr>
            <sz val="9"/>
            <color indexed="81"/>
            <rFont val="Tahoma"/>
            <family val="2"/>
          </rPr>
          <t xml:space="preserve">   2) </t>
        </r>
        <r>
          <rPr>
            <sz val="9"/>
            <color indexed="81"/>
            <rFont val="돋움"/>
            <family val="3"/>
            <charset val="129"/>
          </rPr>
          <t>일자</t>
        </r>
        <r>
          <rPr>
            <sz val="9"/>
            <color indexed="81"/>
            <rFont val="Tahoma"/>
            <family val="2"/>
          </rPr>
          <t xml:space="preserve">    : </t>
        </r>
        <r>
          <rPr>
            <sz val="9"/>
            <color indexed="81"/>
            <rFont val="돋움"/>
            <family val="3"/>
            <charset val="129"/>
          </rPr>
          <t>현재일</t>
        </r>
        <r>
          <rPr>
            <sz val="9"/>
            <color indexed="81"/>
            <rFont val="Tahoma"/>
            <family val="2"/>
          </rPr>
          <t xml:space="preserve"> - 1 
   3) </t>
        </r>
        <r>
          <rPr>
            <sz val="9"/>
            <color indexed="81"/>
            <rFont val="돋움"/>
            <family val="3"/>
            <charset val="129"/>
          </rPr>
          <t>일자구간</t>
        </r>
        <r>
          <rPr>
            <sz val="9"/>
            <color indexed="81"/>
            <rFont val="Tahoma"/>
            <family val="2"/>
          </rPr>
          <t xml:space="preserve"> : 
         From = </t>
        </r>
        <r>
          <rPr>
            <sz val="9"/>
            <color indexed="81"/>
            <rFont val="돋움"/>
            <family val="3"/>
            <charset val="129"/>
          </rPr>
          <t>현재일로부터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주일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
</t>
        </r>
        <r>
          <rPr>
            <sz val="9"/>
            <color indexed="81"/>
            <rFont val="Tahoma"/>
            <family val="2"/>
          </rPr>
          <t xml:space="preserve">         To    = </t>
        </r>
        <r>
          <rPr>
            <sz val="9"/>
            <color indexed="81"/>
            <rFont val="돋움"/>
            <family val="3"/>
            <charset val="129"/>
          </rPr>
          <t>현재일</t>
        </r>
        <r>
          <rPr>
            <sz val="9"/>
            <color indexed="81"/>
            <rFont val="Tahoma"/>
            <family val="2"/>
          </rPr>
          <t xml:space="preserve"> - 1 
   4)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      : </t>
        </r>
        <r>
          <rPr>
            <sz val="9"/>
            <color indexed="81"/>
            <rFont val="돋움"/>
            <family val="3"/>
            <charset val="129"/>
          </rPr>
          <t>현재월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당월</t>
        </r>
        <r>
          <rPr>
            <sz val="9"/>
            <color indexed="81"/>
            <rFont val="Tahoma"/>
            <family val="2"/>
          </rPr>
          <t xml:space="preserve">)
   5) </t>
        </r>
        <r>
          <rPr>
            <sz val="9"/>
            <color indexed="81"/>
            <rFont val="돋움"/>
            <family val="3"/>
            <charset val="129"/>
          </rPr>
          <t>월구간</t>
        </r>
        <r>
          <rPr>
            <sz val="9"/>
            <color indexed="81"/>
            <rFont val="Tahoma"/>
            <family val="2"/>
          </rPr>
          <t xml:space="preserve"> :
        From = </t>
        </r>
        <r>
          <rPr>
            <sz val="9"/>
            <color indexed="81"/>
            <rFont val="돋움"/>
            <family val="3"/>
            <charset val="129"/>
          </rPr>
          <t>전월</t>
        </r>
        <r>
          <rPr>
            <sz val="9"/>
            <color indexed="81"/>
            <rFont val="Tahoma"/>
            <family val="2"/>
          </rPr>
          <t xml:space="preserve">   To = </t>
        </r>
        <r>
          <rPr>
            <sz val="9"/>
            <color indexed="81"/>
            <rFont val="돋움"/>
            <family val="3"/>
            <charset val="129"/>
          </rPr>
          <t>현재월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당월</t>
        </r>
        <r>
          <rPr>
            <sz val="9"/>
            <color indexed="81"/>
            <rFont val="Tahoma"/>
            <family val="2"/>
          </rPr>
          <t xml:space="preserve">)
   6) 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      : </t>
        </r>
        <r>
          <rPr>
            <sz val="9"/>
            <color indexed="81"/>
            <rFont val="돋움"/>
            <family val="3"/>
            <charset val="129"/>
          </rPr>
          <t>현재분기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당분기</t>
        </r>
        <r>
          <rPr>
            <sz val="9"/>
            <color indexed="81"/>
            <rFont val="Tahoma"/>
            <family val="2"/>
          </rPr>
          <t xml:space="preserve">)
   7) </t>
        </r>
        <r>
          <rPr>
            <sz val="9"/>
            <color indexed="81"/>
            <rFont val="돋움"/>
            <family val="3"/>
            <charset val="129"/>
          </rPr>
          <t>분기구간</t>
        </r>
        <r>
          <rPr>
            <sz val="9"/>
            <color indexed="81"/>
            <rFont val="Tahoma"/>
            <family val="2"/>
          </rPr>
          <t xml:space="preserve"> : 
        From = </t>
        </r>
        <r>
          <rPr>
            <sz val="9"/>
            <color indexed="81"/>
            <rFont val="돋움"/>
            <family val="3"/>
            <charset val="129"/>
          </rPr>
          <t>전분기</t>
        </r>
        <r>
          <rPr>
            <sz val="9"/>
            <color indexed="81"/>
            <rFont val="Tahoma"/>
            <family val="2"/>
          </rPr>
          <t xml:space="preserve">  To = </t>
        </r>
        <r>
          <rPr>
            <sz val="9"/>
            <color indexed="81"/>
            <rFont val="돋움"/>
            <family val="3"/>
            <charset val="129"/>
          </rPr>
          <t xml:space="preserve">현재분기
</t>
        </r>
        <r>
          <rPr>
            <sz val="9"/>
            <color indexed="81"/>
            <rFont val="Tahoma"/>
            <family val="2"/>
          </rPr>
          <t xml:space="preserve">  8) </t>
        </r>
        <r>
          <rPr>
            <sz val="9"/>
            <color indexed="81"/>
            <rFont val="돋움"/>
            <family val="3"/>
            <charset val="129"/>
          </rPr>
          <t>반기</t>
        </r>
        <r>
          <rPr>
            <sz val="9"/>
            <color indexed="81"/>
            <rFont val="Tahoma"/>
            <family val="2"/>
          </rPr>
          <t xml:space="preserve">        : </t>
        </r>
        <r>
          <rPr>
            <sz val="9"/>
            <color indexed="81"/>
            <rFont val="돋움"/>
            <family val="3"/>
            <charset val="129"/>
          </rPr>
          <t xml:space="preserve">현재반기
</t>
        </r>
        <r>
          <rPr>
            <sz val="9"/>
            <color indexed="81"/>
            <rFont val="Tahoma"/>
            <family val="2"/>
          </rPr>
          <t xml:space="preserve">  9) </t>
        </r>
        <r>
          <rPr>
            <sz val="9"/>
            <color indexed="81"/>
            <rFont val="돋움"/>
            <family val="3"/>
            <charset val="129"/>
          </rPr>
          <t>반기구간</t>
        </r>
        <r>
          <rPr>
            <sz val="9"/>
            <color indexed="81"/>
            <rFont val="Tahoma"/>
            <family val="2"/>
          </rPr>
          <t xml:space="preserve">  : 
        From = </t>
        </r>
        <r>
          <rPr>
            <sz val="9"/>
            <color indexed="81"/>
            <rFont val="돋움"/>
            <family val="3"/>
            <charset val="129"/>
          </rPr>
          <t>현재반기</t>
        </r>
        <r>
          <rPr>
            <sz val="9"/>
            <color indexed="81"/>
            <rFont val="Tahoma"/>
            <family val="2"/>
          </rPr>
          <t xml:space="preserve"> To = </t>
        </r>
        <r>
          <rPr>
            <sz val="9"/>
            <color indexed="81"/>
            <rFont val="돋움"/>
            <family val="3"/>
            <charset val="129"/>
          </rPr>
          <t xml:space="preserve">현재반기
</t>
        </r>
        <r>
          <rPr>
            <sz val="9"/>
            <color indexed="81"/>
            <rFont val="Tahoma"/>
            <family val="2"/>
          </rPr>
          <t xml:space="preserve">  10) 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     : </t>
        </r>
        <r>
          <rPr>
            <sz val="9"/>
            <color indexed="81"/>
            <rFont val="돋움"/>
            <family val="3"/>
            <charset val="129"/>
          </rPr>
          <t xml:space="preserve">현재년도
</t>
        </r>
        <r>
          <rPr>
            <sz val="9"/>
            <color indexed="81"/>
            <rFont val="Tahoma"/>
            <family val="2"/>
          </rPr>
          <t xml:space="preserve">  11) </t>
        </r>
        <r>
          <rPr>
            <sz val="9"/>
            <color indexed="81"/>
            <rFont val="돋움"/>
            <family val="3"/>
            <charset val="129"/>
          </rPr>
          <t>년도구간</t>
        </r>
        <r>
          <rPr>
            <sz val="9"/>
            <color indexed="81"/>
            <rFont val="Tahoma"/>
            <family val="2"/>
          </rPr>
          <t xml:space="preserve"> :
        From = </t>
        </r>
        <r>
          <rPr>
            <sz val="9"/>
            <color indexed="81"/>
            <rFont val="돋움"/>
            <family val="3"/>
            <charset val="129"/>
          </rPr>
          <t>전년도</t>
        </r>
        <r>
          <rPr>
            <sz val="9"/>
            <color indexed="81"/>
            <rFont val="Tahoma"/>
            <family val="2"/>
          </rPr>
          <t xml:space="preserve">   To = </t>
        </r>
        <r>
          <rPr>
            <sz val="9"/>
            <color indexed="81"/>
            <rFont val="돋움"/>
            <family val="3"/>
            <charset val="129"/>
          </rPr>
          <t>현재년도</t>
        </r>
      </text>
    </comment>
    <comment ref="BA37" authorId="0" shapeId="0" xr:uid="{00000000-0006-0000-0200-000011000000}">
      <text>
        <r>
          <rPr>
            <b/>
            <sz val="9"/>
            <color indexed="81"/>
            <rFont val="돋움"/>
            <family val="3"/>
            <charset val="129"/>
          </rPr>
          <t>Control 일자외 Default값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1. 1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보고서에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정의된것이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있는경우는
</t>
        </r>
        <r>
          <rPr>
            <sz val="9"/>
            <color indexed="81"/>
            <rFont val="Tahoma"/>
            <family val="2"/>
          </rPr>
          <t xml:space="preserve">              </t>
        </r>
        <r>
          <rPr>
            <sz val="9"/>
            <color indexed="81"/>
            <rFont val="돋움"/>
            <family val="3"/>
            <charset val="129"/>
          </rPr>
          <t>보고서에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따름</t>
        </r>
        <r>
          <rPr>
            <sz val="9"/>
            <color indexed="81"/>
            <rFont val="Tahoma"/>
            <family val="2"/>
          </rPr>
          <t xml:space="preserve">
2. 2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전체값이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콤보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전체값
</t>
        </r>
        <r>
          <rPr>
            <sz val="9"/>
            <color indexed="81"/>
            <rFont val="Tahoma"/>
            <family val="2"/>
          </rPr>
          <t>3. 3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: Control </t>
        </r>
        <r>
          <rPr>
            <sz val="9"/>
            <color indexed="81"/>
            <rFont val="돋움"/>
            <family val="3"/>
            <charset val="129"/>
          </rPr>
          <t>첫번째값</t>
        </r>
      </text>
    </comment>
    <comment ref="BA39" authorId="0" shapeId="0" xr:uid="{00000000-0006-0000-0200-000012000000}">
      <text>
        <r>
          <rPr>
            <b/>
            <sz val="9"/>
            <color indexed="81"/>
            <rFont val="돋움"/>
            <family val="3"/>
            <charset val="129"/>
          </rPr>
          <t>조직관련</t>
        </r>
        <r>
          <rPr>
            <b/>
            <sz val="9"/>
            <color indexed="81"/>
            <rFont val="Tahoma"/>
            <family val="2"/>
          </rPr>
          <t xml:space="preserve"> Control: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중앙회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:
   </t>
        </r>
        <r>
          <rPr>
            <sz val="9"/>
            <color indexed="81"/>
            <rFont val="돋움"/>
            <family val="3"/>
            <charset val="129"/>
          </rPr>
          <t>지역본부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시도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협의회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시군구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금고유형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금고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금고사용자</t>
        </r>
        <r>
          <rPr>
            <sz val="9"/>
            <color indexed="81"/>
            <rFont val="Tahoma"/>
            <family val="2"/>
          </rPr>
          <t xml:space="preserve">     :
   </t>
        </r>
        <r>
          <rPr>
            <sz val="9"/>
            <color indexed="81"/>
            <rFont val="돋움"/>
            <family val="3"/>
            <charset val="129"/>
          </rPr>
          <t>본지점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사업장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직장금고인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)
 </t>
        </r>
      </text>
    </comment>
    <comment ref="BA40" authorId="0" shapeId="0" xr:uid="{00000000-0006-0000-0200-000013000000}">
      <text>
        <r>
          <rPr>
            <b/>
            <sz val="9"/>
            <color indexed="81"/>
            <rFont val="돋움"/>
            <family val="3"/>
            <charset val="129"/>
          </rPr>
          <t>일자관련</t>
        </r>
        <r>
          <rPr>
            <b/>
            <sz val="9"/>
            <color indexed="81"/>
            <rFont val="Tahoma"/>
            <family val="2"/>
          </rPr>
          <t xml:space="preserve"> Control: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보고서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있는경우만</t>
        </r>
        <r>
          <rPr>
            <sz val="9"/>
            <color indexed="81"/>
            <rFont val="Tahoma"/>
            <family val="2"/>
          </rPr>
          <t xml:space="preserve"> Control </t>
        </r>
        <r>
          <rPr>
            <sz val="9"/>
            <color indexed="81"/>
            <rFont val="돋움"/>
            <family val="3"/>
            <charset val="129"/>
          </rPr>
          <t>배치</t>
        </r>
      </text>
    </comment>
    <comment ref="BA42" authorId="0" shapeId="0" xr:uid="{00000000-0006-0000-0200-000014000000}">
      <text>
        <r>
          <rPr>
            <b/>
            <sz val="9"/>
            <color indexed="81"/>
            <rFont val="돋움"/>
            <family val="3"/>
            <charset val="129"/>
          </rPr>
          <t>Line 기본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1. Line </t>
        </r>
        <r>
          <rPr>
            <sz val="9"/>
            <color indexed="81"/>
            <rFont val="돋움"/>
            <family val="3"/>
            <charset val="129"/>
          </rPr>
          <t>색상</t>
        </r>
        <r>
          <rPr>
            <sz val="9"/>
            <color indexed="81"/>
            <rFont val="Tahoma"/>
            <family val="2"/>
          </rPr>
          <t xml:space="preserve"> : 184, 205, 217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2. Line </t>
        </r>
        <r>
          <rPr>
            <sz val="9"/>
            <color indexed="81"/>
            <rFont val="돋움"/>
            <family val="3"/>
            <charset val="129"/>
          </rPr>
          <t>스타일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실선</t>
        </r>
      </text>
    </comment>
    <comment ref="BA43" authorId="0" shapeId="0" xr:uid="{00000000-0006-0000-0200-000015000000}">
      <text>
        <r>
          <rPr>
            <b/>
            <sz val="9"/>
            <color indexed="81"/>
            <rFont val="돋움"/>
            <family val="3"/>
            <charset val="129"/>
          </rPr>
          <t>열기본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글자색</t>
        </r>
        <r>
          <rPr>
            <sz val="9"/>
            <color indexed="81"/>
            <rFont val="Tahoma"/>
            <family val="2"/>
          </rPr>
          <t xml:space="preserve"> :   31, 102, 153
2. </t>
        </r>
        <r>
          <rPr>
            <sz val="9"/>
            <color indexed="81"/>
            <rFont val="돋움"/>
            <family val="3"/>
            <charset val="129"/>
          </rPr>
          <t>배경색</t>
        </r>
        <r>
          <rPr>
            <sz val="9"/>
            <color indexed="81"/>
            <rFont val="Tahoma"/>
            <family val="2"/>
          </rPr>
          <t xml:space="preserve"> : 225, 235, 242
3. </t>
        </r>
        <r>
          <rPr>
            <sz val="9"/>
            <color indexed="81"/>
            <rFont val="돋움"/>
            <family val="3"/>
            <charset val="129"/>
          </rPr>
          <t>글자체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돋움</t>
        </r>
        <r>
          <rPr>
            <sz val="9"/>
            <color indexed="81"/>
            <rFont val="Tahoma"/>
            <family val="2"/>
          </rPr>
          <t xml:space="preserve">, 10, </t>
        </r>
        <r>
          <rPr>
            <sz val="9"/>
            <color indexed="81"/>
            <rFont val="돋움"/>
            <family val="3"/>
            <charset val="129"/>
          </rPr>
          <t xml:space="preserve">굵게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   : </t>
        </r>
        <r>
          <rPr>
            <sz val="9"/>
            <color indexed="81"/>
            <rFont val="돋움"/>
            <family val="3"/>
            <charset val="129"/>
          </rPr>
          <t>선택영역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</t>
        </r>
        <r>
          <rPr>
            <sz val="9"/>
            <color indexed="81"/>
            <rFont val="Tahoma"/>
            <family val="2"/>
          </rPr>
          <t xml:space="preserve">
5. </t>
        </r>
        <r>
          <rPr>
            <sz val="9"/>
            <color indexed="81"/>
            <rFont val="돋움"/>
            <family val="3"/>
            <charset val="129"/>
          </rPr>
          <t>표시형식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일반</t>
        </r>
      </text>
    </comment>
    <comment ref="AS44" authorId="0" shapeId="0" xr:uid="{00000000-0006-0000-0200-000016000000}">
      <text>
        <r>
          <rPr>
            <b/>
            <sz val="9"/>
            <color indexed="81"/>
            <rFont val="돋움"/>
            <family val="3"/>
            <charset val="129"/>
          </rPr>
          <t xml:space="preserve">설명:
</t>
        </r>
        <r>
          <rPr>
            <sz val="9"/>
            <color indexed="81"/>
            <rFont val="돋움"/>
            <family val="3"/>
            <charset val="129"/>
          </rPr>
          <t>1. 이 위치에 이름정의를 해야합니다
    이름정의명 : BP_FILT_VAL
2. 필수입력 값 표시 : TRUE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44" authorId="0" shapeId="0" xr:uid="{00000000-0006-0000-0200-000017000000}">
      <text>
        <r>
          <rPr>
            <b/>
            <sz val="9"/>
            <color indexed="81"/>
            <rFont val="돋움"/>
            <family val="3"/>
            <charset val="129"/>
          </rPr>
          <t xml:space="preserve">필터항목 작성규칙:
</t>
        </r>
        <r>
          <rPr>
            <sz val="9"/>
            <color indexed="81"/>
            <rFont val="돋움"/>
            <family val="3"/>
            <charset val="129"/>
          </rPr>
          <t>1. 입력된 이름으로 메시지를 보여주기
   때문에 Control시트의 항목이름과
   동일하게 해주세요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44" authorId="0" shapeId="0" xr:uid="{00000000-0006-0000-0200-000018000000}">
      <text>
        <r>
          <rPr>
            <b/>
            <sz val="9"/>
            <color indexed="81"/>
            <rFont val="돋움"/>
            <family val="3"/>
            <charset val="129"/>
          </rPr>
          <t>이름정의명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이름정의값에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이름정의할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명칭은</t>
        </r>
        <r>
          <rPr>
            <sz val="9"/>
            <color indexed="81"/>
            <rFont val="Tahoma"/>
            <family val="2"/>
          </rPr>
          <t xml:space="preserve"> 
    Control </t>
        </r>
        <r>
          <rPr>
            <sz val="9"/>
            <color indexed="81"/>
            <rFont val="돋움"/>
            <family val="3"/>
            <charset val="129"/>
          </rPr>
          <t>시트의</t>
        </r>
        <r>
          <rPr>
            <sz val="9"/>
            <color indexed="81"/>
            <rFont val="Tahoma"/>
            <family val="2"/>
          </rPr>
          <t xml:space="preserve"> Control </t>
        </r>
        <r>
          <rPr>
            <sz val="9"/>
            <color indexed="81"/>
            <rFont val="돋움"/>
            <family val="3"/>
            <charset val="129"/>
          </rPr>
          <t>개체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팝업을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:
  1) </t>
        </r>
        <r>
          <rPr>
            <sz val="9"/>
            <color indexed="81"/>
            <rFont val="돋움"/>
            <family val="3"/>
            <charset val="129"/>
          </rPr>
          <t>이름정의명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+ _NAME  
  2)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금고경우
</t>
        </r>
        <r>
          <rPr>
            <sz val="9"/>
            <color indexed="81"/>
            <rFont val="Tahoma"/>
            <family val="2"/>
          </rPr>
          <t xml:space="preserve">      VS_GMGOCD = </t>
        </r>
        <r>
          <rPr>
            <sz val="9"/>
            <color indexed="81"/>
            <rFont val="돋움"/>
            <family val="3"/>
            <charset val="129"/>
          </rPr>
          <t>코드값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변수
</t>
        </r>
        <r>
          <rPr>
            <sz val="9"/>
            <color indexed="81"/>
            <rFont val="Tahoma"/>
            <family val="2"/>
          </rPr>
          <t xml:space="preserve">      VS_GMGOCD_NAME = </t>
        </r>
        <r>
          <rPr>
            <sz val="9"/>
            <color indexed="81"/>
            <rFont val="돋움"/>
            <family val="3"/>
            <charset val="129"/>
          </rPr>
          <t>코드명값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</t>
        </r>
      </text>
    </comment>
    <comment ref="AW44" authorId="0" shapeId="0" xr:uid="{00000000-0006-0000-0200-000019000000}">
      <text>
        <r>
          <rPr>
            <b/>
            <sz val="9"/>
            <color indexed="81"/>
            <rFont val="돋움"/>
            <family val="3"/>
            <charset val="129"/>
          </rPr>
          <t>시트명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시트명을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빈칸없이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44" authorId="0" shapeId="0" xr:uid="{00000000-0006-0000-0200-00001A000000}">
      <text>
        <r>
          <rPr>
            <b/>
            <sz val="9"/>
            <color indexed="81"/>
            <rFont val="돋움"/>
            <family val="3"/>
            <charset val="129"/>
          </rPr>
          <t>열기본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글자색</t>
        </r>
        <r>
          <rPr>
            <sz val="9"/>
            <color indexed="81"/>
            <rFont val="Tahoma"/>
            <family val="2"/>
          </rPr>
          <t xml:space="preserve"> :  102,102,102
2. </t>
        </r>
        <r>
          <rPr>
            <sz val="9"/>
            <color indexed="81"/>
            <rFont val="돋움"/>
            <family val="3"/>
            <charset val="129"/>
          </rPr>
          <t>배경색</t>
        </r>
        <r>
          <rPr>
            <sz val="9"/>
            <color indexed="81"/>
            <rFont val="Tahoma"/>
            <family val="2"/>
          </rPr>
          <t xml:space="preserve"> : 242,247,250
3. </t>
        </r>
        <r>
          <rPr>
            <sz val="9"/>
            <color indexed="81"/>
            <rFont val="돋움"/>
            <family val="3"/>
            <charset val="129"/>
          </rPr>
          <t>글자체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돋움</t>
        </r>
        <r>
          <rPr>
            <sz val="9"/>
            <color indexed="81"/>
            <rFont val="Tahoma"/>
            <family val="2"/>
          </rPr>
          <t xml:space="preserve">, 10, </t>
        </r>
        <r>
          <rPr>
            <sz val="9"/>
            <color indexed="81"/>
            <rFont val="돋움"/>
            <family val="3"/>
            <charset val="129"/>
          </rPr>
          <t xml:space="preserve">보통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   : </t>
        </r>
        <r>
          <rPr>
            <sz val="9"/>
            <color indexed="81"/>
            <rFont val="돋움"/>
            <family val="3"/>
            <charset val="129"/>
          </rPr>
          <t>선택영역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가운데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표시형식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일반</t>
        </r>
      </text>
    </comment>
    <comment ref="BA45" authorId="0" shapeId="0" xr:uid="{00000000-0006-0000-0200-00001B000000}">
      <text>
        <r>
          <rPr>
            <b/>
            <sz val="9"/>
            <color indexed="81"/>
            <rFont val="돋움"/>
            <family val="3"/>
            <charset val="129"/>
          </rPr>
          <t>열기본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글자색</t>
        </r>
        <r>
          <rPr>
            <sz val="9"/>
            <color indexed="81"/>
            <rFont val="Tahoma"/>
            <family val="2"/>
          </rPr>
          <t xml:space="preserve"> :  102,102,102
2. </t>
        </r>
        <r>
          <rPr>
            <sz val="9"/>
            <color indexed="81"/>
            <rFont val="돋움"/>
            <family val="3"/>
            <charset val="129"/>
          </rPr>
          <t>배경색</t>
        </r>
        <r>
          <rPr>
            <sz val="9"/>
            <color indexed="81"/>
            <rFont val="Tahoma"/>
            <family val="2"/>
          </rPr>
          <t xml:space="preserve"> : 245,250,240
3. </t>
        </r>
        <r>
          <rPr>
            <sz val="9"/>
            <color indexed="81"/>
            <rFont val="돋움"/>
            <family val="3"/>
            <charset val="129"/>
          </rPr>
          <t>글자체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돋움</t>
        </r>
        <r>
          <rPr>
            <sz val="9"/>
            <color indexed="81"/>
            <rFont val="Tahoma"/>
            <family val="2"/>
          </rPr>
          <t xml:space="preserve">, 10, </t>
        </r>
        <r>
          <rPr>
            <sz val="9"/>
            <color indexed="81"/>
            <rFont val="돋움"/>
            <family val="3"/>
            <charset val="129"/>
          </rPr>
          <t xml:space="preserve">보통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   : </t>
        </r>
        <r>
          <rPr>
            <sz val="9"/>
            <color indexed="81"/>
            <rFont val="돋움"/>
            <family val="3"/>
            <charset val="129"/>
          </rPr>
          <t>선택영역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가운데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표시형식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일반</t>
        </r>
      </text>
    </comment>
    <comment ref="BA46" authorId="0" shapeId="0" xr:uid="{00000000-0006-0000-0200-00001C000000}">
      <text>
        <r>
          <rPr>
            <b/>
            <sz val="9"/>
            <color indexed="81"/>
            <rFont val="돋움"/>
            <family val="3"/>
            <charset val="129"/>
          </rPr>
          <t xml:space="preserve">행소계 Data:
</t>
        </r>
        <r>
          <rPr>
            <sz val="9"/>
            <color indexed="81"/>
            <rFont val="돋움"/>
            <family val="3"/>
            <charset val="129"/>
          </rPr>
          <t>1. 글자색 :  102,102,102
2. 배경색 : 245,250,240
3. 글자체 : 돋움, 10, 보통
4. 맞춤    : 일반
5. 표시형식 : 사용자정의 ( #,##0 ;[빨강]-#,##0 ;)</t>
        </r>
      </text>
    </comment>
    <comment ref="BA47" authorId="0" shapeId="0" xr:uid="{00000000-0006-0000-0200-00001D000000}">
      <text>
        <r>
          <rPr>
            <b/>
            <sz val="9"/>
            <color indexed="81"/>
            <rFont val="돋움"/>
            <family val="3"/>
            <charset val="129"/>
          </rPr>
          <t xml:space="preserve">행소계 Data:
</t>
        </r>
        <r>
          <rPr>
            <sz val="9"/>
            <color indexed="81"/>
            <rFont val="돋움"/>
            <family val="3"/>
            <charset val="129"/>
          </rPr>
          <t xml:space="preserve">
1. 글자색 :  102,102,102
2. 배경색 : 색없음
3. 글자체 : 돋움, 10, 보통
4. 맞춤    : 일반
5. 표시형식 : 
   일반 : 사용자정의 ( #,##0 ;[빨강]-#,##0 ;)
   비율 : 사용자정의 ( #,##0.00 ;[빨강]-#,##0.00 ;)</t>
        </r>
      </text>
    </comment>
    <comment ref="BA48" authorId="0" shapeId="0" xr:uid="{00000000-0006-0000-0200-00001E000000}">
      <text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총합계</t>
        </r>
        <r>
          <rPr>
            <b/>
            <sz val="9"/>
            <color indexed="81"/>
            <rFont val="Tahoma"/>
            <family val="2"/>
          </rPr>
          <t xml:space="preserve"> Text: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글자색</t>
        </r>
        <r>
          <rPr>
            <sz val="9"/>
            <color indexed="81"/>
            <rFont val="Tahoma"/>
            <family val="2"/>
          </rPr>
          <t xml:space="preserve"> :  102,102,102
2. </t>
        </r>
        <r>
          <rPr>
            <sz val="9"/>
            <color indexed="81"/>
            <rFont val="돋움"/>
            <family val="3"/>
            <charset val="129"/>
          </rPr>
          <t>배경색</t>
        </r>
        <r>
          <rPr>
            <sz val="9"/>
            <color indexed="81"/>
            <rFont val="Tahoma"/>
            <family val="2"/>
          </rPr>
          <t xml:space="preserve"> : 235,235,235
3. </t>
        </r>
        <r>
          <rPr>
            <sz val="9"/>
            <color indexed="81"/>
            <rFont val="돋움"/>
            <family val="3"/>
            <charset val="129"/>
          </rPr>
          <t>글자체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돋움</t>
        </r>
        <r>
          <rPr>
            <sz val="9"/>
            <color indexed="81"/>
            <rFont val="Tahoma"/>
            <family val="2"/>
          </rPr>
          <t xml:space="preserve">, 10, </t>
        </r>
        <r>
          <rPr>
            <sz val="9"/>
            <color indexed="81"/>
            <rFont val="돋움"/>
            <family val="3"/>
            <charset val="129"/>
          </rPr>
          <t xml:space="preserve">굵게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   : </t>
        </r>
        <r>
          <rPr>
            <sz val="9"/>
            <color indexed="81"/>
            <rFont val="돋움"/>
            <family val="3"/>
            <charset val="129"/>
          </rPr>
          <t>선택영역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가운데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표시형식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49" authorId="0" shapeId="0" xr:uid="{00000000-0006-0000-0200-00001F000000}">
      <text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총합계</t>
        </r>
        <r>
          <rPr>
            <b/>
            <sz val="9"/>
            <color indexed="81"/>
            <rFont val="Tahoma"/>
            <family val="2"/>
          </rPr>
          <t xml:space="preserve"> Data: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글자색</t>
        </r>
        <r>
          <rPr>
            <sz val="9"/>
            <color indexed="81"/>
            <rFont val="Tahoma"/>
            <family val="2"/>
          </rPr>
          <t xml:space="preserve"> :  102,102,102
2. </t>
        </r>
        <r>
          <rPr>
            <sz val="9"/>
            <color indexed="81"/>
            <rFont val="돋움"/>
            <family val="3"/>
            <charset val="129"/>
          </rPr>
          <t>배경색</t>
        </r>
        <r>
          <rPr>
            <sz val="9"/>
            <color indexed="81"/>
            <rFont val="Tahoma"/>
            <family val="2"/>
          </rPr>
          <t xml:space="preserve"> : 235,235,235
3. </t>
        </r>
        <r>
          <rPr>
            <sz val="9"/>
            <color indexed="81"/>
            <rFont val="돋움"/>
            <family val="3"/>
            <charset val="129"/>
          </rPr>
          <t>글자체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돋움</t>
        </r>
        <r>
          <rPr>
            <sz val="9"/>
            <color indexed="81"/>
            <rFont val="Tahoma"/>
            <family val="2"/>
          </rPr>
          <t xml:space="preserve">, 10, </t>
        </r>
        <r>
          <rPr>
            <sz val="9"/>
            <color indexed="81"/>
            <rFont val="돋움"/>
            <family val="3"/>
            <charset val="129"/>
          </rPr>
          <t xml:space="preserve">굵게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   : </t>
        </r>
        <r>
          <rPr>
            <sz val="9"/>
            <color indexed="81"/>
            <rFont val="돋움"/>
            <family val="3"/>
            <charset val="129"/>
          </rPr>
          <t>선택영역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가운데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표시형식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사용자정의</t>
        </r>
        <r>
          <rPr>
            <sz val="9"/>
            <color indexed="81"/>
            <rFont val="Tahoma"/>
            <family val="2"/>
          </rPr>
          <t xml:space="preserve"> ( #,##0 ;[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>]-#,##0 ;)</t>
        </r>
      </text>
    </comment>
    <comment ref="BA50" authorId="0" shapeId="0" xr:uid="{00000000-0006-0000-0200-000020000000}">
      <text>
        <r>
          <rPr>
            <b/>
            <sz val="9"/>
            <color indexed="81"/>
            <rFont val="돋움"/>
            <family val="3"/>
            <charset val="129"/>
          </rPr>
          <t>보고서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1. A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너비</t>
        </r>
        <r>
          <rPr>
            <sz val="9"/>
            <color indexed="81"/>
            <rFont val="Tahoma"/>
            <family val="2"/>
          </rPr>
          <t xml:space="preserve"> = 0.46(6</t>
        </r>
        <r>
          <rPr>
            <sz val="9"/>
            <color indexed="81"/>
            <rFont val="돋움"/>
            <family val="3"/>
            <charset val="129"/>
          </rPr>
          <t>픽셀</t>
        </r>
        <r>
          <rPr>
            <sz val="9"/>
            <color indexed="81"/>
            <rFont val="Tahoma"/>
            <family val="2"/>
          </rPr>
          <t>)
2. 1</t>
        </r>
        <r>
          <rPr>
            <sz val="9"/>
            <color indexed="81"/>
            <rFont val="돋움"/>
            <family val="3"/>
            <charset val="129"/>
          </rPr>
          <t>행</t>
        </r>
        <r>
          <rPr>
            <sz val="9"/>
            <color indexed="81"/>
            <rFont val="Tahoma"/>
            <family val="2"/>
          </rPr>
          <t xml:space="preserve">  : </t>
        </r>
        <r>
          <rPr>
            <sz val="9"/>
            <color indexed="81"/>
            <rFont val="돋움"/>
            <family val="3"/>
            <charset val="129"/>
          </rPr>
          <t>높이</t>
        </r>
        <r>
          <rPr>
            <sz val="9"/>
            <color indexed="81"/>
            <rFont val="Tahoma"/>
            <family val="2"/>
          </rPr>
          <t xml:space="preserve"> = 3.00(4</t>
        </r>
        <r>
          <rPr>
            <sz val="9"/>
            <color indexed="81"/>
            <rFont val="돋움"/>
            <family val="3"/>
            <charset val="129"/>
          </rPr>
          <t>픽셀</t>
        </r>
        <r>
          <rPr>
            <sz val="9"/>
            <color indexed="81"/>
            <rFont val="Tahoma"/>
            <family val="2"/>
          </rPr>
          <t>)
3. B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>,C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숨김처리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match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가공영역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: D2 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단위표시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, </t>
        </r>
        <r>
          <rPr>
            <sz val="9"/>
            <color indexed="81"/>
            <rFont val="돋움"/>
            <family val="3"/>
            <charset val="129"/>
          </rPr>
          <t xml:space="preserve">오른쪽정렬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보고서에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  1. </t>
        </r>
        <r>
          <rPr>
            <sz val="9"/>
            <color indexed="81"/>
            <rFont val="돋움"/>
            <family val="3"/>
            <charset val="129"/>
          </rPr>
          <t>대제목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돋움</t>
        </r>
        <r>
          <rPr>
            <sz val="9"/>
            <color indexed="81"/>
            <rFont val="Tahoma"/>
            <family val="2"/>
          </rPr>
          <t xml:space="preserve">, 12, </t>
        </r>
        <r>
          <rPr>
            <sz val="9"/>
            <color indexed="81"/>
            <rFont val="돋움"/>
            <family val="3"/>
            <charset val="129"/>
          </rPr>
          <t>굵게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검정
</t>
        </r>
        <r>
          <rPr>
            <sz val="9"/>
            <color indexed="81"/>
            <rFont val="Tahoma"/>
            <family val="2"/>
          </rPr>
          <t xml:space="preserve">  2. </t>
        </r>
        <r>
          <rPr>
            <sz val="9"/>
            <color indexed="81"/>
            <rFont val="돋움"/>
            <family val="3"/>
            <charset val="129"/>
          </rPr>
          <t>소제목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들여쓰기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돋움</t>
        </r>
        <r>
          <rPr>
            <sz val="9"/>
            <color indexed="81"/>
            <rFont val="Tahoma"/>
            <family val="2"/>
          </rPr>
          <t xml:space="preserve">, 11, </t>
        </r>
        <r>
          <rPr>
            <sz val="9"/>
            <color indexed="81"/>
            <rFont val="돋움"/>
            <family val="3"/>
            <charset val="129"/>
          </rPr>
          <t>보통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검정
</t>
        </r>
        <r>
          <rPr>
            <sz val="9"/>
            <color indexed="81"/>
            <rFont val="Tahoma"/>
            <family val="2"/>
          </rPr>
          <t xml:space="preserve">  </t>
        </r>
      </text>
    </comment>
    <comment ref="BA52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 xml:space="preserve">Control </t>
        </r>
        <r>
          <rPr>
            <b/>
            <sz val="9"/>
            <color indexed="81"/>
            <rFont val="돋움"/>
            <family val="3"/>
            <charset val="129"/>
          </rPr>
          <t>디자인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1. Control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Size : 28</t>
        </r>
        <r>
          <rPr>
            <sz val="9"/>
            <color indexed="81"/>
            <rFont val="돋움"/>
            <family val="3"/>
            <charset val="129"/>
          </rPr>
          <t>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
  1) 1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: 35
  2) 2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: 63
  3) 3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: 91
2.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콤보</t>
        </r>
        <r>
          <rPr>
            <sz val="9"/>
            <color indexed="81"/>
            <rFont val="Tahoma"/>
            <family val="2"/>
          </rPr>
          <t xml:space="preserve"> : Width: 115px, Height: 21px
3. </t>
        </r>
        <r>
          <rPr>
            <sz val="9"/>
            <color indexed="81"/>
            <rFont val="돋움"/>
            <family val="3"/>
            <charset val="129"/>
          </rPr>
          <t>년도콤보</t>
        </r>
        <r>
          <rPr>
            <sz val="9"/>
            <color indexed="81"/>
            <rFont val="Tahoma"/>
            <family val="2"/>
          </rPr>
          <t xml:space="preserve">  : Width: 68px, Height: 21px
4.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콤보</t>
        </r>
        <r>
          <rPr>
            <sz val="9"/>
            <color indexed="81"/>
            <rFont val="Tahoma"/>
            <family val="2"/>
          </rPr>
          <t xml:space="preserve"> : Width: 60px, Height: 21px
5.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: Control </t>
        </r>
        <r>
          <rPr>
            <sz val="9"/>
            <color indexed="81"/>
            <rFont val="돋움"/>
            <family val="3"/>
            <charset val="129"/>
          </rPr>
          <t>기본사이즈</t>
        </r>
      </text>
    </comment>
  </commentList>
</comments>
</file>

<file path=xl/sharedStrings.xml><?xml version="1.0" encoding="utf-8"?>
<sst xmlns="http://schemas.openxmlformats.org/spreadsheetml/2006/main" count="698" uniqueCount="487">
  <si>
    <t>화면컨트롤(컨트롤시트)</t>
  </si>
  <si>
    <t>쿼리변수</t>
  </si>
  <si>
    <t>컨트롤명</t>
  </si>
  <si>
    <t>변환1</t>
  </si>
  <si>
    <t>변환2</t>
  </si>
  <si>
    <t>비고</t>
  </si>
  <si>
    <t>변수명</t>
  </si>
  <si>
    <t>구분</t>
  </si>
  <si>
    <t>최종값</t>
  </si>
  <si>
    <t>변환3</t>
  </si>
  <si>
    <t>위치</t>
  </si>
  <si>
    <t>설명</t>
  </si>
  <si>
    <t>협의회코드</t>
  </si>
  <si>
    <t>시군구코드</t>
  </si>
  <si>
    <t>금고코드</t>
  </si>
  <si>
    <t>금고유형코드</t>
  </si>
  <si>
    <t>도농구분코드</t>
  </si>
  <si>
    <t>VS_DITM_CD</t>
  </si>
  <si>
    <t>콤보 Control</t>
    <phoneticPr fontId="1" type="noConversion"/>
  </si>
  <si>
    <t>InitCell_1</t>
    <phoneticPr fontId="1" type="noConversion"/>
  </si>
  <si>
    <t>InitCell_2</t>
    <phoneticPr fontId="1" type="noConversion"/>
  </si>
  <si>
    <t>LinkedCell_1</t>
    <phoneticPr fontId="1" type="noConversion"/>
  </si>
  <si>
    <t>LinkedCell_2</t>
    <phoneticPr fontId="1" type="noConversion"/>
  </si>
  <si>
    <t>변환1</t>
    <phoneticPr fontId="1" type="noConversion"/>
  </si>
  <si>
    <t>변환2</t>
    <phoneticPr fontId="1" type="noConversion"/>
  </si>
  <si>
    <t>사용여부</t>
    <phoneticPr fontId="1" type="noConversion"/>
  </si>
  <si>
    <t>NO</t>
    <phoneticPr fontId="1" type="noConversion"/>
  </si>
  <si>
    <t>월</t>
    <phoneticPr fontId="1" type="noConversion"/>
  </si>
  <si>
    <t>분기</t>
    <phoneticPr fontId="1" type="noConversion"/>
  </si>
  <si>
    <t>반기</t>
    <phoneticPr fontId="1" type="noConversion"/>
  </si>
  <si>
    <t>일자</t>
    <phoneticPr fontId="1" type="noConversion"/>
  </si>
  <si>
    <t>VS_DATE</t>
    <phoneticPr fontId="1" type="noConversion"/>
  </si>
  <si>
    <t>년월</t>
    <phoneticPr fontId="1" type="noConversion"/>
  </si>
  <si>
    <t>VS_YYYYMM</t>
    <phoneticPr fontId="1" type="noConversion"/>
  </si>
  <si>
    <t>VS_YYYYQT</t>
    <phoneticPr fontId="1" type="noConversion"/>
  </si>
  <si>
    <t>VS_HALF</t>
    <phoneticPr fontId="1" type="noConversion"/>
  </si>
  <si>
    <t>년도</t>
    <phoneticPr fontId="1" type="noConversion"/>
  </si>
  <si>
    <t>VS_YYYY</t>
    <phoneticPr fontId="1" type="noConversion"/>
  </si>
  <si>
    <t>일자시작</t>
    <phoneticPr fontId="1" type="noConversion"/>
  </si>
  <si>
    <t>일자종료</t>
    <phoneticPr fontId="1" type="noConversion"/>
  </si>
  <si>
    <t>VS_EDATE</t>
    <phoneticPr fontId="1" type="noConversion"/>
  </si>
  <si>
    <t>년월시작</t>
    <phoneticPr fontId="1" type="noConversion"/>
  </si>
  <si>
    <t>VS_SYYYYMM</t>
    <phoneticPr fontId="1" type="noConversion"/>
  </si>
  <si>
    <t>년월종료</t>
    <phoneticPr fontId="1" type="noConversion"/>
  </si>
  <si>
    <t>VS_EYYYYMM</t>
    <phoneticPr fontId="1" type="noConversion"/>
  </si>
  <si>
    <t>분기시작</t>
    <phoneticPr fontId="1" type="noConversion"/>
  </si>
  <si>
    <t>VS_SYYYYQT</t>
    <phoneticPr fontId="1" type="noConversion"/>
  </si>
  <si>
    <t>분기종료</t>
    <phoneticPr fontId="1" type="noConversion"/>
  </si>
  <si>
    <t>VS_EYYYYQT</t>
    <phoneticPr fontId="1" type="noConversion"/>
  </si>
  <si>
    <t>반기시작</t>
    <phoneticPr fontId="1" type="noConversion"/>
  </si>
  <si>
    <t>VS_SHALF</t>
    <phoneticPr fontId="1" type="noConversion"/>
  </si>
  <si>
    <t>반기종료</t>
    <phoneticPr fontId="1" type="noConversion"/>
  </si>
  <si>
    <t>VS_EHALF</t>
    <phoneticPr fontId="1" type="noConversion"/>
  </si>
  <si>
    <t>년도시작</t>
    <phoneticPr fontId="1" type="noConversion"/>
  </si>
  <si>
    <t>VS_SYYYY</t>
    <phoneticPr fontId="1" type="noConversion"/>
  </si>
  <si>
    <t>년도종료</t>
    <phoneticPr fontId="1" type="noConversion"/>
  </si>
  <si>
    <t>VS_EYYYY</t>
    <phoneticPr fontId="1" type="noConversion"/>
  </si>
  <si>
    <t>VS_DSCU_CD</t>
    <phoneticPr fontId="1" type="noConversion"/>
  </si>
  <si>
    <t>VS_SOTY_SIGUN_CD</t>
    <phoneticPr fontId="1" type="noConversion"/>
  </si>
  <si>
    <t>VS_GMGO_KND_CD</t>
    <phoneticPr fontId="1" type="noConversion"/>
  </si>
  <si>
    <t>VS_CIFA_GBCD</t>
    <phoneticPr fontId="1" type="noConversion"/>
  </si>
  <si>
    <t>공제상품코드</t>
    <phoneticPr fontId="1" type="noConversion"/>
  </si>
  <si>
    <t>VS_MAID_PRDT_CD</t>
    <phoneticPr fontId="1" type="noConversion"/>
  </si>
  <si>
    <t>수신상품코드</t>
    <phoneticPr fontId="1" type="noConversion"/>
  </si>
  <si>
    <t>VS_SAV_PRDT_CD</t>
    <phoneticPr fontId="1" type="noConversion"/>
  </si>
  <si>
    <t>여신상품코드</t>
    <phoneticPr fontId="1" type="noConversion"/>
  </si>
  <si>
    <t>VS_LN_PRDT_CD</t>
    <phoneticPr fontId="1" type="noConversion"/>
  </si>
  <si>
    <t>수수료상품코드</t>
    <phoneticPr fontId="1" type="noConversion"/>
  </si>
  <si>
    <t>VS_FEE_PRDT_CD</t>
    <phoneticPr fontId="1" type="noConversion"/>
  </si>
  <si>
    <t>1. 공통 항목 정의</t>
    <phoneticPr fontId="1" type="noConversion"/>
  </si>
  <si>
    <t>2. 개별 항목 정의(각 화면단위) - 내부적으로 사용되는것(쿼리변수제외)</t>
    <phoneticPr fontId="1" type="noConversion"/>
  </si>
  <si>
    <t>3. 화면제어 항목 - Sort, 정렬</t>
    <phoneticPr fontId="1" type="noConversion"/>
  </si>
  <si>
    <t>왼쪽정렬항목</t>
    <phoneticPr fontId="1" type="noConversion"/>
  </si>
  <si>
    <t>세목코드</t>
    <phoneticPr fontId="1" type="noConversion"/>
  </si>
  <si>
    <t>이름정의값</t>
    <phoneticPr fontId="1" type="noConversion"/>
  </si>
  <si>
    <t>이름정의값</t>
    <phoneticPr fontId="1" type="noConversion"/>
  </si>
  <si>
    <t>지역본부코드</t>
    <phoneticPr fontId="1" type="noConversion"/>
  </si>
  <si>
    <t>시도</t>
    <phoneticPr fontId="1" type="noConversion"/>
  </si>
  <si>
    <t>시도코드</t>
    <phoneticPr fontId="1" type="noConversion"/>
  </si>
  <si>
    <t>VS_CIDO_CD</t>
    <phoneticPr fontId="1" type="noConversion"/>
  </si>
  <si>
    <t>본지점코드</t>
    <phoneticPr fontId="1" type="noConversion"/>
  </si>
  <si>
    <t>사업장</t>
    <phoneticPr fontId="1" type="noConversion"/>
  </si>
  <si>
    <t>VS_HQBRCD</t>
    <phoneticPr fontId="1" type="noConversion"/>
  </si>
  <si>
    <t>VS_OFFC_BUSES_CD</t>
    <phoneticPr fontId="1" type="noConversion"/>
  </si>
  <si>
    <t>00</t>
    <phoneticPr fontId="1" type="noConversion"/>
  </si>
  <si>
    <t>상반기</t>
    <phoneticPr fontId="1" type="noConversion"/>
  </si>
  <si>
    <t>하반기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</si>
  <si>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</si>
  <si>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</si>
  <si>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</si>
  <si>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</si>
  <si>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01월</t>
    <phoneticPr fontId="1" type="noConversion"/>
  </si>
  <si>
    <t>02월</t>
    <phoneticPr fontId="1" type="noConversion"/>
  </si>
  <si>
    <t>03월</t>
    <phoneticPr fontId="1" type="noConversion"/>
  </si>
  <si>
    <t>04월</t>
    <phoneticPr fontId="1" type="noConversion"/>
  </si>
  <si>
    <t>05월</t>
    <phoneticPr fontId="1" type="noConversion"/>
  </si>
  <si>
    <t>06월</t>
    <phoneticPr fontId="1" type="noConversion"/>
  </si>
  <si>
    <t>07월</t>
    <phoneticPr fontId="1" type="noConversion"/>
  </si>
  <si>
    <t>08월</t>
    <phoneticPr fontId="1" type="noConversion"/>
  </si>
  <si>
    <t>09월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</si>
  <si>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</si>
  <si>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</si>
  <si>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</si>
  <si>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0000</t>
    <phoneticPr fontId="1" type="noConversion"/>
  </si>
  <si>
    <t>00</t>
    <phoneticPr fontId="1" type="noConversion"/>
  </si>
  <si>
    <t>000</t>
    <phoneticPr fontId="1" type="noConversion"/>
  </si>
  <si>
    <t>000</t>
    <phoneticPr fontId="1" type="noConversion"/>
  </si>
  <si>
    <t>수신과목코드</t>
    <phoneticPr fontId="1" type="noConversion"/>
  </si>
  <si>
    <t>VS_SAV_ITCD</t>
    <phoneticPr fontId="1" type="noConversion"/>
  </si>
  <si>
    <t>여신과목코드</t>
    <phoneticPr fontId="1" type="noConversion"/>
  </si>
  <si>
    <t>VS_ITCD</t>
    <phoneticPr fontId="1" type="noConversion"/>
  </si>
  <si>
    <t>04월</t>
    <phoneticPr fontId="1" type="noConversion"/>
  </si>
  <si>
    <t>03월</t>
    <phoneticPr fontId="1" type="noConversion"/>
  </si>
  <si>
    <t>2분기</t>
    <phoneticPr fontId="1" type="noConversion"/>
  </si>
  <si>
    <t>상반기</t>
    <phoneticPr fontId="1" type="noConversion"/>
  </si>
  <si>
    <t>상반기</t>
    <phoneticPr fontId="1" type="noConversion"/>
  </si>
  <si>
    <t>2012</t>
    <phoneticPr fontId="1" type="noConversion"/>
  </si>
  <si>
    <t>2011</t>
    <phoneticPr fontId="1" type="noConversion"/>
  </si>
  <si>
    <t>000</t>
    <phoneticPr fontId="1" type="noConversion"/>
  </si>
  <si>
    <t>0</t>
    <phoneticPr fontId="1" type="noConversion"/>
  </si>
  <si>
    <t>000</t>
    <phoneticPr fontId="1" type="noConversion"/>
  </si>
  <si>
    <t>0000</t>
    <phoneticPr fontId="1" type="noConversion"/>
  </si>
  <si>
    <t>VS_AC_GUBUN</t>
  </si>
  <si>
    <t>4. 권한 파라미터</t>
    <phoneticPr fontId="1" type="noConversion"/>
  </si>
  <si>
    <t>권한그룹</t>
    <phoneticPr fontId="1" type="noConversion"/>
  </si>
  <si>
    <t>권한항목</t>
    <phoneticPr fontId="1" type="noConversion"/>
  </si>
  <si>
    <t>이름정의값</t>
    <phoneticPr fontId="1" type="noConversion"/>
  </si>
  <si>
    <t>비고</t>
    <phoneticPr fontId="1" type="noConversion"/>
  </si>
  <si>
    <t>이름정의명</t>
    <phoneticPr fontId="1" type="noConversion"/>
  </si>
  <si>
    <t>SSO</t>
    <phoneticPr fontId="1" type="noConversion"/>
  </si>
  <si>
    <t>사용자 ID</t>
    <phoneticPr fontId="1" type="noConversion"/>
  </si>
  <si>
    <t>VS_AC_USERID</t>
    <phoneticPr fontId="1" type="noConversion"/>
  </si>
  <si>
    <t>보고서 내부/외부구분</t>
    <phoneticPr fontId="1" type="noConversion"/>
  </si>
  <si>
    <t>1</t>
    <phoneticPr fontId="1" type="noConversion"/>
  </si>
  <si>
    <t>VS_RPT_GB</t>
  </si>
  <si>
    <t>시트명</t>
    <phoneticPr fontId="1" type="noConversion"/>
  </si>
  <si>
    <t>비고</t>
    <phoneticPr fontId="1" type="noConversion"/>
  </si>
  <si>
    <t>SSO</t>
    <phoneticPr fontId="1" type="noConversion"/>
  </si>
  <si>
    <t>중앙회/금고/지역본부 구분</t>
    <phoneticPr fontId="1" type="noConversion"/>
  </si>
  <si>
    <t>사원부서코드</t>
    <phoneticPr fontId="1" type="noConversion"/>
  </si>
  <si>
    <t>VS_AC_DPTCD</t>
    <phoneticPr fontId="1" type="noConversion"/>
  </si>
  <si>
    <t>사원부서명</t>
    <phoneticPr fontId="1" type="noConversion"/>
  </si>
  <si>
    <t>VS_AC_DPTNM</t>
    <phoneticPr fontId="1" type="noConversion"/>
  </si>
  <si>
    <t>사원직위코드</t>
    <phoneticPr fontId="1" type="noConversion"/>
  </si>
  <si>
    <t>VS_AC_POSCD</t>
    <phoneticPr fontId="1" type="noConversion"/>
  </si>
  <si>
    <t>사원직위명</t>
    <phoneticPr fontId="1" type="noConversion"/>
  </si>
  <si>
    <t>VS_AC_POSNM</t>
    <phoneticPr fontId="1" type="noConversion"/>
  </si>
  <si>
    <t>Table</t>
    <phoneticPr fontId="1" type="noConversion"/>
  </si>
  <si>
    <t>사원지역본부코드</t>
    <phoneticPr fontId="1" type="noConversion"/>
  </si>
  <si>
    <t>Table</t>
    <phoneticPr fontId="1" type="noConversion"/>
  </si>
  <si>
    <t>사원지역본부명</t>
    <phoneticPr fontId="1" type="noConversion"/>
  </si>
  <si>
    <t>VS_AC_SOTY_NM</t>
    <phoneticPr fontId="1" type="noConversion"/>
  </si>
  <si>
    <t>사원금고코드</t>
    <phoneticPr fontId="1" type="noConversion"/>
  </si>
  <si>
    <t>사원금고명</t>
    <phoneticPr fontId="1" type="noConversion"/>
  </si>
  <si>
    <t>VS_AC_GMGO_NM</t>
    <phoneticPr fontId="1" type="noConversion"/>
  </si>
  <si>
    <t>사원관리금고코드</t>
    <phoneticPr fontId="1" type="noConversion"/>
  </si>
  <si>
    <t>VS_AC_MGT_GMGOCD</t>
    <phoneticPr fontId="1" type="noConversion"/>
  </si>
  <si>
    <t>Naming Rule</t>
    <phoneticPr fontId="1" type="noConversion"/>
  </si>
  <si>
    <t>사원취급금고코드</t>
    <phoneticPr fontId="1" type="noConversion"/>
  </si>
  <si>
    <t>VS_AC_TRET_GMGOCD</t>
    <phoneticPr fontId="1" type="noConversion"/>
  </si>
  <si>
    <t>사원영업점코드</t>
    <phoneticPr fontId="1" type="noConversion"/>
  </si>
  <si>
    <t>VS_AC_BUSISTR_CD</t>
    <phoneticPr fontId="1" type="noConversion"/>
  </si>
  <si>
    <t>Calender</t>
    <phoneticPr fontId="1" type="noConversion"/>
  </si>
  <si>
    <t>사원본지점코드</t>
    <phoneticPr fontId="1" type="noConversion"/>
  </si>
  <si>
    <t>Lbl_ +변수명</t>
    <phoneticPr fontId="1" type="noConversion"/>
  </si>
  <si>
    <t>사원본지점명</t>
    <phoneticPr fontId="1" type="noConversion"/>
  </si>
  <si>
    <t>VS_AC_EMP_HQBR_NM</t>
    <phoneticPr fontId="1" type="noConversion"/>
  </si>
  <si>
    <t>사원번호</t>
    <phoneticPr fontId="1" type="noConversion"/>
  </si>
  <si>
    <t>VS_AC_EMPNO</t>
    <phoneticPr fontId="1" type="noConversion"/>
  </si>
  <si>
    <t>사원명</t>
    <phoneticPr fontId="1" type="noConversion"/>
  </si>
  <si>
    <t>VS_AC_EMPNM</t>
    <phoneticPr fontId="1" type="noConversion"/>
  </si>
  <si>
    <t>사원유형코드</t>
    <phoneticPr fontId="1" type="noConversion"/>
  </si>
  <si>
    <t>VS_AC_EMP_KND_CD</t>
    <phoneticPr fontId="1" type="noConversion"/>
  </si>
  <si>
    <t>Pvt_ +변수명</t>
    <phoneticPr fontId="1" type="noConversion"/>
  </si>
  <si>
    <t>자료구분</t>
    <phoneticPr fontId="1" type="noConversion"/>
  </si>
  <si>
    <t>VS_AC_DATA_GB</t>
    <phoneticPr fontId="1" type="noConversion"/>
  </si>
  <si>
    <t>Cht_ +변수명</t>
    <phoneticPr fontId="1" type="noConversion"/>
  </si>
  <si>
    <t>사원상위부서코드</t>
    <phoneticPr fontId="1" type="noConversion"/>
  </si>
  <si>
    <t>VS_AC_EMP_HIRNK_DPT_CD</t>
    <phoneticPr fontId="1" type="noConversion"/>
  </si>
  <si>
    <t>사원상위부서명</t>
    <phoneticPr fontId="1" type="noConversion"/>
  </si>
  <si>
    <t>VS_AC_EMP_HIRNK_DPT_NM</t>
    <phoneticPr fontId="1" type="noConversion"/>
  </si>
  <si>
    <t>사원상위부서코드2</t>
    <phoneticPr fontId="1" type="noConversion"/>
  </si>
  <si>
    <t>VS_AC_EMP_HIRNK_DPT_CD2</t>
    <phoneticPr fontId="1" type="noConversion"/>
  </si>
  <si>
    <t>사원상위부서명2</t>
    <phoneticPr fontId="1" type="noConversion"/>
  </si>
  <si>
    <t>VS_AC_EMP_HIRNK_DPT_NM2</t>
    <phoneticPr fontId="1" type="noConversion"/>
  </si>
  <si>
    <t>사원직급코드</t>
    <phoneticPr fontId="1" type="noConversion"/>
  </si>
  <si>
    <t>VS_AC_EMP_LBRGR_NM</t>
    <phoneticPr fontId="1" type="noConversion"/>
  </si>
  <si>
    <t>문자형</t>
    <phoneticPr fontId="1" type="noConversion"/>
  </si>
  <si>
    <t>사원책임자권한코드</t>
    <phoneticPr fontId="1" type="noConversion"/>
  </si>
  <si>
    <t>VS_AC_EMP_DUTYMN_AUTH_CD</t>
    <phoneticPr fontId="1" type="noConversion"/>
  </si>
  <si>
    <t>숫자형</t>
    <phoneticPr fontId="1" type="noConversion"/>
  </si>
  <si>
    <t>VN_ + 변수명</t>
    <phoneticPr fontId="1" type="noConversion"/>
  </si>
  <si>
    <t>사원권한이양사원번호</t>
    <phoneticPr fontId="1" type="noConversion"/>
  </si>
  <si>
    <t>VS_AC_EMP_AUTHMOVE_EMPNO</t>
    <phoneticPr fontId="1" type="noConversion"/>
  </si>
  <si>
    <t>사원고객번호</t>
    <phoneticPr fontId="1" type="noConversion"/>
  </si>
  <si>
    <t>VS_AC_EMP_CUSNO</t>
    <phoneticPr fontId="1" type="noConversion"/>
  </si>
  <si>
    <t>사원주민번호</t>
    <phoneticPr fontId="1" type="noConversion"/>
  </si>
  <si>
    <t>VS_AC_EMP_PASSNO</t>
    <phoneticPr fontId="1" type="noConversion"/>
  </si>
  <si>
    <t>데이터Format</t>
    <phoneticPr fontId="1" type="noConversion"/>
  </si>
  <si>
    <t>IP주소</t>
    <phoneticPr fontId="1" type="noConversion"/>
  </si>
  <si>
    <t>VS_AC_IADDR</t>
    <phoneticPr fontId="1" type="noConversion"/>
  </si>
  <si>
    <t>단말번호</t>
    <phoneticPr fontId="1" type="noConversion"/>
  </si>
  <si>
    <t>VS_AC_MONER_NO</t>
    <phoneticPr fontId="1" type="noConversion"/>
  </si>
  <si>
    <t>단말기구분코드</t>
    <phoneticPr fontId="1" type="noConversion"/>
  </si>
  <si>
    <t>VS_AC_MONER_GBCD</t>
    <phoneticPr fontId="1" type="noConversion"/>
  </si>
  <si>
    <t>단말기금고연합회구분코드</t>
    <phoneticPr fontId="1" type="noConversion"/>
  </si>
  <si>
    <t>VS_AC_MONER_GMGO_KFCC_GBCD</t>
    <phoneticPr fontId="1" type="noConversion"/>
  </si>
  <si>
    <t>시트전체보호 처리</t>
    <phoneticPr fontId="1" type="noConversion"/>
  </si>
  <si>
    <t>단말기지부코드</t>
    <phoneticPr fontId="1" type="noConversion"/>
  </si>
  <si>
    <t>VS_AC_MONER_SOTY_CD</t>
    <phoneticPr fontId="1" type="noConversion"/>
  </si>
  <si>
    <t>Default값</t>
    <phoneticPr fontId="1" type="noConversion"/>
  </si>
  <si>
    <t>단말기지부명</t>
    <phoneticPr fontId="1" type="noConversion"/>
  </si>
  <si>
    <t>VS_AC_MONER_SOTY_NM</t>
    <phoneticPr fontId="1" type="noConversion"/>
  </si>
  <si>
    <t>기타 - 메모참조</t>
    <phoneticPr fontId="1" type="noConversion"/>
  </si>
  <si>
    <t>단말기금고코드</t>
    <phoneticPr fontId="1" type="noConversion"/>
  </si>
  <si>
    <t>VS_AC_MONER_GMGOCD</t>
    <phoneticPr fontId="1" type="noConversion"/>
  </si>
  <si>
    <t>단말기금고명</t>
    <phoneticPr fontId="1" type="noConversion"/>
  </si>
  <si>
    <t>VS_AC_MONER_GMGO_NM</t>
    <phoneticPr fontId="1" type="noConversion"/>
  </si>
  <si>
    <t>조직 Control</t>
    <phoneticPr fontId="1" type="noConversion"/>
  </si>
  <si>
    <t>단말기본지점코드</t>
    <phoneticPr fontId="1" type="noConversion"/>
  </si>
  <si>
    <t>VS_AC_MONER_HQBR_CD</t>
    <phoneticPr fontId="1" type="noConversion"/>
  </si>
  <si>
    <t>단말기본지점명</t>
    <phoneticPr fontId="1" type="noConversion"/>
  </si>
  <si>
    <t>VS_AC_MONER_HQBR_NM</t>
    <phoneticPr fontId="1" type="noConversion"/>
  </si>
  <si>
    <t>담당자번호</t>
    <phoneticPr fontId="1" type="noConversion"/>
  </si>
  <si>
    <t>VS_AC_CJOBMN_NO</t>
    <phoneticPr fontId="1" type="noConversion"/>
  </si>
  <si>
    <t>단말기영업점상태코드</t>
    <phoneticPr fontId="1" type="noConversion"/>
  </si>
  <si>
    <t>VS_AC_MONER_BUSISTR_STCD</t>
    <phoneticPr fontId="1" type="noConversion"/>
  </si>
  <si>
    <t>단말기영업점상태세부코드</t>
    <phoneticPr fontId="1" type="noConversion"/>
  </si>
  <si>
    <t>VS_AC_MONER_BUSISTR_STDTL_CD</t>
    <phoneticPr fontId="1" type="noConversion"/>
  </si>
  <si>
    <t>MG행기본</t>
    <phoneticPr fontId="1" type="noConversion"/>
  </si>
  <si>
    <t>단말기금고은행공동망코드</t>
    <phoneticPr fontId="1" type="noConversion"/>
  </si>
  <si>
    <t>VS_AC_MONER_GMGO_BK_NETW_CD</t>
    <phoneticPr fontId="1" type="noConversion"/>
  </si>
  <si>
    <t>MG행소계T</t>
    <phoneticPr fontId="1" type="noConversion"/>
  </si>
  <si>
    <t>행 영역 소계부분  Text</t>
    <phoneticPr fontId="1" type="noConversion"/>
  </si>
  <si>
    <t>단말기신용정보영업점코드</t>
    <phoneticPr fontId="1" type="noConversion"/>
  </si>
  <si>
    <t>VS_AC_MONER_CAFI_BUSISTR_CD</t>
    <phoneticPr fontId="1" type="noConversion"/>
  </si>
  <si>
    <t>MG행소계D</t>
    <phoneticPr fontId="1" type="noConversion"/>
  </si>
  <si>
    <t>행 영역 소계부분  데이터</t>
    <phoneticPr fontId="1" type="noConversion"/>
  </si>
  <si>
    <t>단말기국고취급점코드</t>
    <phoneticPr fontId="1" type="noConversion"/>
  </si>
  <si>
    <t>VS_AC_MONER_NATEA_HABR_CD</t>
    <phoneticPr fontId="1" type="noConversion"/>
  </si>
  <si>
    <t>MG데이터기본</t>
    <phoneticPr fontId="1" type="noConversion"/>
  </si>
  <si>
    <t xml:space="preserve">데이터 영역 </t>
    <phoneticPr fontId="1" type="noConversion"/>
  </si>
  <si>
    <t>업무개시일자</t>
    <phoneticPr fontId="1" type="noConversion"/>
  </si>
  <si>
    <t>VS_AC_TSKDU_START_DATE</t>
    <phoneticPr fontId="1" type="noConversion"/>
  </si>
  <si>
    <t>MG행총합T</t>
    <phoneticPr fontId="1" type="noConversion"/>
  </si>
  <si>
    <t>행 영역 총합계 부분 Text</t>
    <phoneticPr fontId="1" type="noConversion"/>
  </si>
  <si>
    <t>업무개시시간</t>
    <phoneticPr fontId="1" type="noConversion"/>
  </si>
  <si>
    <t>VS_AC_TSKDU_START_TIME</t>
    <phoneticPr fontId="1" type="noConversion"/>
  </si>
  <si>
    <t>MG행총합D</t>
    <phoneticPr fontId="1" type="noConversion"/>
  </si>
  <si>
    <t>행 영역 총합계 부분 Data</t>
    <phoneticPr fontId="1" type="noConversion"/>
  </si>
  <si>
    <t>DB 코드</t>
    <phoneticPr fontId="1" type="noConversion"/>
  </si>
  <si>
    <t>VS_AC_DBCODE</t>
    <phoneticPr fontId="1" type="noConversion"/>
  </si>
  <si>
    <t>보고서 기준</t>
    <phoneticPr fontId="1" type="noConversion"/>
  </si>
  <si>
    <t>서버주소</t>
    <phoneticPr fontId="1" type="noConversion"/>
  </si>
  <si>
    <t>VS_AC_SERVERURL</t>
    <phoneticPr fontId="1" type="noConversion"/>
  </si>
  <si>
    <t>데이터 Refresh 시트명 기록위치</t>
    <phoneticPr fontId="1" type="noConversion"/>
  </si>
  <si>
    <t>Excel</t>
    <phoneticPr fontId="1" type="noConversion"/>
  </si>
  <si>
    <t>오늘날짜</t>
    <phoneticPr fontId="1" type="noConversion"/>
  </si>
  <si>
    <t>VS_AC_TODAY</t>
    <phoneticPr fontId="1" type="noConversion"/>
  </si>
  <si>
    <t>Control 디자인</t>
    <phoneticPr fontId="1" type="noConversion"/>
  </si>
  <si>
    <t>메모참조</t>
    <phoneticPr fontId="1" type="noConversion"/>
  </si>
  <si>
    <t xml:space="preserve">Control 디자인(사이즈..) </t>
    <phoneticPr fontId="1" type="noConversion"/>
  </si>
  <si>
    <t>매월1일</t>
    <phoneticPr fontId="1" type="noConversion"/>
  </si>
  <si>
    <t>VS_AC_MM_DD1</t>
    <phoneticPr fontId="1" type="noConversion"/>
  </si>
  <si>
    <t>1일전</t>
    <phoneticPr fontId="1" type="noConversion"/>
  </si>
  <si>
    <t>VS_AC_DD_BF</t>
    <phoneticPr fontId="1" type="noConversion"/>
  </si>
  <si>
    <t>1일후</t>
    <phoneticPr fontId="1" type="noConversion"/>
  </si>
  <si>
    <t>VS_AC_DD_AFT</t>
    <phoneticPr fontId="1" type="noConversion"/>
  </si>
  <si>
    <t>일주일전</t>
    <phoneticPr fontId="1" type="noConversion"/>
  </si>
  <si>
    <t>VS_AC_WEEK_BF</t>
    <phoneticPr fontId="1" type="noConversion"/>
  </si>
  <si>
    <t>일주일후</t>
    <phoneticPr fontId="1" type="noConversion"/>
  </si>
  <si>
    <t>VS_AC_WEEK_AFT</t>
    <phoneticPr fontId="1" type="noConversion"/>
  </si>
  <si>
    <t>한달전</t>
    <phoneticPr fontId="1" type="noConversion"/>
  </si>
  <si>
    <t>VS_AC_MM_BF</t>
    <phoneticPr fontId="1" type="noConversion"/>
  </si>
  <si>
    <t>한달후</t>
    <phoneticPr fontId="1" type="noConversion"/>
  </si>
  <si>
    <t>VS_AC_MM_AFT</t>
    <phoneticPr fontId="1" type="noConversion"/>
  </si>
  <si>
    <t>1년전</t>
    <phoneticPr fontId="1" type="noConversion"/>
  </si>
  <si>
    <t>VS_AC_YYYY_BF</t>
    <phoneticPr fontId="1" type="noConversion"/>
  </si>
  <si>
    <t>1년후</t>
    <phoneticPr fontId="1" type="noConversion"/>
  </si>
  <si>
    <t>VS_AC_YYYY_AFT</t>
    <phoneticPr fontId="1" type="noConversion"/>
  </si>
  <si>
    <t>현재시간</t>
    <phoneticPr fontId="1" type="noConversion"/>
  </si>
  <si>
    <t>VS_AC_NOW_TIME</t>
    <phoneticPr fontId="1" type="noConversion"/>
  </si>
  <si>
    <t>전월</t>
    <phoneticPr fontId="1" type="noConversion"/>
  </si>
  <si>
    <t>VS_AC_BMM</t>
    <phoneticPr fontId="1" type="noConversion"/>
  </si>
  <si>
    <t>팝업 호출</t>
    <phoneticPr fontId="1" type="noConversion"/>
  </si>
  <si>
    <t>항목</t>
    <phoneticPr fontId="1" type="noConversion"/>
  </si>
  <si>
    <t>이름정의값</t>
    <phoneticPr fontId="1" type="noConversion"/>
  </si>
  <si>
    <t>시트명</t>
    <phoneticPr fontId="1" type="noConversion"/>
  </si>
  <si>
    <t>리턴값</t>
    <phoneticPr fontId="1" type="noConversion"/>
  </si>
  <si>
    <t>VS_GMGOCD_NAME</t>
  </si>
  <si>
    <t>필수구분</t>
    <phoneticPr fontId="1" type="noConversion"/>
  </si>
  <si>
    <t>:</t>
    <phoneticPr fontId="1" type="noConversion"/>
  </si>
  <si>
    <t>5. 인쇄 및 보고서 셋팅값</t>
    <phoneticPr fontId="1" type="noConversion"/>
  </si>
  <si>
    <t>6. 개발표준</t>
    <phoneticPr fontId="1" type="noConversion"/>
  </si>
  <si>
    <t>7. 파라미터 인쇄 Setting</t>
    <phoneticPr fontId="1" type="noConversion"/>
  </si>
  <si>
    <t>구분</t>
    <phoneticPr fontId="1" type="noConversion"/>
  </si>
  <si>
    <t>구분</t>
    <phoneticPr fontId="1" type="noConversion"/>
  </si>
  <si>
    <t>항목</t>
    <phoneticPr fontId="1" type="noConversion"/>
  </si>
  <si>
    <t>이름정의값</t>
    <phoneticPr fontId="1" type="noConversion"/>
  </si>
  <si>
    <t>이름정의명</t>
    <phoneticPr fontId="1" type="noConversion"/>
  </si>
  <si>
    <t>비고</t>
    <phoneticPr fontId="1" type="noConversion"/>
  </si>
  <si>
    <t>비고</t>
    <phoneticPr fontId="1" type="noConversion"/>
  </si>
  <si>
    <t>Sheet 정보</t>
    <phoneticPr fontId="1" type="noConversion"/>
  </si>
  <si>
    <t>:</t>
    <phoneticPr fontId="1" type="noConversion"/>
  </si>
  <si>
    <t>지역본부명</t>
    <phoneticPr fontId="1" type="noConversion"/>
  </si>
  <si>
    <t>보고서</t>
    <phoneticPr fontId="1" type="noConversion"/>
  </si>
  <si>
    <t>쿼리존재</t>
    <phoneticPr fontId="1" type="noConversion"/>
  </si>
  <si>
    <t>Y</t>
    <phoneticPr fontId="1" type="noConversion"/>
  </si>
  <si>
    <t>사용자에게 최초로 보여지는 보고서 화면</t>
    <phoneticPr fontId="1" type="noConversion"/>
  </si>
  <si>
    <t>금고명</t>
    <phoneticPr fontId="1" type="noConversion"/>
  </si>
  <si>
    <t>Param</t>
    <phoneticPr fontId="1" type="noConversion"/>
  </si>
  <si>
    <t>N</t>
    <phoneticPr fontId="1" type="noConversion"/>
  </si>
  <si>
    <t>각종 변수 및 파라미터 정의화면</t>
    <phoneticPr fontId="1" type="noConversion"/>
  </si>
  <si>
    <t>데이터 유무</t>
    <phoneticPr fontId="1" type="noConversion"/>
  </si>
  <si>
    <t>Control Naming</t>
    <phoneticPr fontId="1" type="noConversion"/>
  </si>
  <si>
    <t>구분</t>
    <phoneticPr fontId="1" type="noConversion"/>
  </si>
  <si>
    <t>Combo</t>
    <phoneticPr fontId="1" type="noConversion"/>
  </si>
  <si>
    <t>Cmb_ +변수명</t>
    <phoneticPr fontId="1" type="noConversion"/>
  </si>
  <si>
    <t>Cal_ +변수명</t>
    <phoneticPr fontId="1" type="noConversion"/>
  </si>
  <si>
    <t>Label</t>
    <phoneticPr fontId="1" type="noConversion"/>
  </si>
  <si>
    <t>Image</t>
    <phoneticPr fontId="1" type="noConversion"/>
  </si>
  <si>
    <t>Img_ +변수명</t>
    <phoneticPr fontId="1" type="noConversion"/>
  </si>
  <si>
    <t>Radio Button</t>
    <phoneticPr fontId="1" type="noConversion"/>
  </si>
  <si>
    <t>Rdo_ +변수명</t>
    <phoneticPr fontId="1" type="noConversion"/>
  </si>
  <si>
    <t>팝업구분</t>
    <phoneticPr fontId="1" type="noConversion"/>
  </si>
  <si>
    <t>Check Button</t>
    <phoneticPr fontId="1" type="noConversion"/>
  </si>
  <si>
    <t>Chk_ +변수명</t>
    <phoneticPr fontId="1" type="noConversion"/>
  </si>
  <si>
    <t>금고코드</t>
    <phoneticPr fontId="1" type="noConversion"/>
  </si>
  <si>
    <t>PivotTable</t>
    <phoneticPr fontId="1" type="noConversion"/>
  </si>
  <si>
    <t>입력값</t>
    <phoneticPr fontId="1" type="noConversion"/>
  </si>
  <si>
    <t>Chart</t>
    <phoneticPr fontId="1" type="noConversion"/>
  </si>
  <si>
    <t>변수명</t>
    <phoneticPr fontId="1" type="noConversion"/>
  </si>
  <si>
    <t>VS_ + 변수명</t>
    <phoneticPr fontId="1" type="noConversion"/>
  </si>
  <si>
    <t>보고서 서식 및 표준 Setting</t>
    <phoneticPr fontId="1" type="noConversion"/>
  </si>
  <si>
    <t>항목</t>
    <phoneticPr fontId="1" type="noConversion"/>
  </si>
  <si>
    <t>형식</t>
    <phoneticPr fontId="1" type="noConversion"/>
  </si>
  <si>
    <t>메모참조</t>
    <phoneticPr fontId="1" type="noConversion"/>
  </si>
  <si>
    <t>Control 순서</t>
    <phoneticPr fontId="1" type="noConversion"/>
  </si>
  <si>
    <t>인쇄기본</t>
    <phoneticPr fontId="1" type="noConversion"/>
  </si>
  <si>
    <t>ROUND</t>
    <phoneticPr fontId="1" type="noConversion"/>
  </si>
  <si>
    <t>합계후 Round처리</t>
    <phoneticPr fontId="1" type="noConversion"/>
  </si>
  <si>
    <t>시트보호</t>
    <phoneticPr fontId="1" type="noConversion"/>
  </si>
  <si>
    <t>일자관련 - 메모참조</t>
    <phoneticPr fontId="1" type="noConversion"/>
  </si>
  <si>
    <t>필수구분표시</t>
    <phoneticPr fontId="1" type="noConversion"/>
  </si>
  <si>
    <t>이름앞에 * 표시, 빨강색(#ff0000)</t>
    <phoneticPr fontId="1" type="noConversion"/>
  </si>
  <si>
    <r>
      <t xml:space="preserve">예: </t>
    </r>
    <r>
      <rPr>
        <b/>
        <sz val="9"/>
        <color rgb="FFFF0000"/>
        <rFont val="맑은 고딕"/>
        <family val="3"/>
        <charset val="129"/>
      </rPr>
      <t>*</t>
    </r>
    <r>
      <rPr>
        <sz val="9"/>
        <rFont val="맑은 고딕"/>
        <family val="3"/>
        <charset val="129"/>
      </rPr>
      <t>기준년월</t>
    </r>
    <phoneticPr fontId="1" type="noConversion"/>
  </si>
  <si>
    <t>일자 Control</t>
    <phoneticPr fontId="1" type="noConversion"/>
  </si>
  <si>
    <t>결재칸표시</t>
    <phoneticPr fontId="1" type="noConversion"/>
  </si>
  <si>
    <t>인쇄시 처리</t>
    <phoneticPr fontId="1" type="noConversion"/>
  </si>
  <si>
    <t>양식서식</t>
    <phoneticPr fontId="1" type="noConversion"/>
  </si>
  <si>
    <t>기본 line</t>
    <phoneticPr fontId="1" type="noConversion"/>
  </si>
  <si>
    <t>기본 Line 색상 및 스타일</t>
    <phoneticPr fontId="1" type="noConversion"/>
  </si>
  <si>
    <t>필터영역 값처리</t>
    <phoneticPr fontId="1" type="noConversion"/>
  </si>
  <si>
    <t>MG_열기본</t>
    <phoneticPr fontId="1" type="noConversion"/>
  </si>
  <si>
    <t>열 영역 Text</t>
    <phoneticPr fontId="1" type="noConversion"/>
  </si>
  <si>
    <t>행 영역 Text</t>
    <phoneticPr fontId="1" type="noConversion"/>
  </si>
  <si>
    <t xml:space="preserve">View시트 B1 </t>
    <phoneticPr fontId="1" type="noConversion"/>
  </si>
  <si>
    <t>셀 테두리범위</t>
    <phoneticPr fontId="1" type="noConversion"/>
  </si>
  <si>
    <t>RETURNNAME110</t>
    <phoneticPr fontId="1" type="noConversion"/>
  </si>
  <si>
    <t>INPUTNAME110</t>
    <phoneticPr fontId="1" type="noConversion"/>
  </si>
  <si>
    <t>결제란여부</t>
    <phoneticPr fontId="1" type="noConversion"/>
  </si>
  <si>
    <t>VS_SIGN_YN</t>
    <phoneticPr fontId="1" type="noConversion"/>
  </si>
  <si>
    <t>Y</t>
    <phoneticPr fontId="1" type="noConversion"/>
  </si>
  <si>
    <t>datepicker2</t>
  </si>
  <si>
    <t>code_text110</t>
  </si>
  <si>
    <t>지부코드</t>
    <phoneticPr fontId="1" type="noConversion"/>
  </si>
  <si>
    <t>금고코드</t>
    <phoneticPr fontId="1" type="noConversion"/>
  </si>
  <si>
    <t>금고명</t>
    <phoneticPr fontId="1" type="noConversion"/>
  </si>
  <si>
    <t>금고코드</t>
    <phoneticPr fontId="1" type="noConversion"/>
  </si>
  <si>
    <t>순번</t>
    <phoneticPr fontId="1" type="noConversion"/>
  </si>
  <si>
    <t>999</t>
    <phoneticPr fontId="1" type="noConversion"/>
  </si>
  <si>
    <t>본부</t>
    <phoneticPr fontId="1" type="noConversion"/>
  </si>
  <si>
    <t>0001</t>
    <phoneticPr fontId="1" type="noConversion"/>
  </si>
  <si>
    <t>중앙회</t>
    <phoneticPr fontId="1" type="noConversion"/>
  </si>
  <si>
    <t>VS_SDATE</t>
    <phoneticPr fontId="1" type="noConversion"/>
  </si>
  <si>
    <t>VS_SOTY_CD</t>
    <phoneticPr fontId="1" type="noConversion"/>
  </si>
  <si>
    <t>VS_GMGOCD</t>
    <phoneticPr fontId="1" type="noConversion"/>
  </si>
  <si>
    <t>VS_AC_GMGOCD</t>
    <phoneticPr fontId="1" type="noConversion"/>
  </si>
  <si>
    <t>VS_AC_SOTY_CD</t>
    <phoneticPr fontId="1" type="noConversion"/>
  </si>
  <si>
    <t>VS_AC_HQBR_CD</t>
    <phoneticPr fontId="1" type="noConversion"/>
  </si>
  <si>
    <t>VS_SOTY_CD</t>
    <phoneticPr fontId="1" type="noConversion"/>
  </si>
  <si>
    <t>VS_GMGOCD,VS_SOTY_CD,0,0,0,0</t>
    <phoneticPr fontId="1" type="noConversion"/>
  </si>
  <si>
    <t>C_VS_SOTY_CD</t>
    <phoneticPr fontId="1" type="noConversion"/>
  </si>
  <si>
    <t>지부명</t>
    <phoneticPr fontId="1" type="noConversion"/>
  </si>
  <si>
    <t>VS_SOTY_CD_NAME</t>
    <phoneticPr fontId="1" type="noConversion"/>
  </si>
  <si>
    <t>VS_CERT_MGT_NO</t>
    <phoneticPr fontId="1" type="noConversion"/>
  </si>
  <si>
    <t>VS_CERT_KND_GBCD</t>
    <phoneticPr fontId="1" type="noConversion"/>
  </si>
  <si>
    <t>증명서관리번호</t>
    <phoneticPr fontId="1" type="noConversion"/>
  </si>
  <si>
    <t>증명서종류구분코드</t>
    <phoneticPr fontId="1" type="noConversion"/>
  </si>
  <si>
    <t/>
  </si>
  <si>
    <t>000</t>
  </si>
  <si>
    <t>전체</t>
  </si>
  <si>
    <t>001</t>
  </si>
  <si>
    <t>서울</t>
  </si>
  <si>
    <t>002</t>
  </si>
  <si>
    <t>부산</t>
  </si>
  <si>
    <t>003</t>
  </si>
  <si>
    <t>대구</t>
  </si>
  <si>
    <t>004</t>
  </si>
  <si>
    <t>인천</t>
  </si>
  <si>
    <t>007</t>
  </si>
  <si>
    <t>광주전남</t>
  </si>
  <si>
    <t>008</t>
  </si>
  <si>
    <t>대전충남</t>
  </si>
  <si>
    <t>009</t>
  </si>
  <si>
    <t>울산경남</t>
  </si>
  <si>
    <t>011</t>
  </si>
  <si>
    <t>경기</t>
  </si>
  <si>
    <t>012</t>
  </si>
  <si>
    <t>강원</t>
  </si>
  <si>
    <t>013</t>
  </si>
  <si>
    <t>충북</t>
  </si>
  <si>
    <t>015</t>
  </si>
  <si>
    <t>전북</t>
  </si>
  <si>
    <t>017</t>
  </si>
  <si>
    <t>경북</t>
  </si>
  <si>
    <t>019</t>
  </si>
  <si>
    <t>제주</t>
  </si>
  <si>
    <t>999</t>
  </si>
  <si>
    <t>본부</t>
  </si>
  <si>
    <t>List_soty</t>
    <phoneticPr fontId="1" type="noConversion"/>
  </si>
  <si>
    <t>20170705</t>
    <phoneticPr fontId="1" type="noConversion"/>
  </si>
  <si>
    <t>지역본부명</t>
    <phoneticPr fontId="1" type="noConversion"/>
  </si>
  <si>
    <t>VS_BOND_ISSUE_ORGCD</t>
    <phoneticPr fontId="1" type="noConversion"/>
  </si>
  <si>
    <t>채권발행기관코드</t>
    <phoneticPr fontId="1" type="noConversion"/>
  </si>
  <si>
    <t>999</t>
    <phoneticPr fontId="1" type="noConversion"/>
  </si>
  <si>
    <t>07월</t>
    <phoneticPr fontId="1" type="noConversion"/>
  </si>
  <si>
    <t>Y</t>
    <phoneticPr fontId="1" type="noConversion"/>
  </si>
  <si>
    <t>MG체크카드 일자별 최종현황(금고별)</t>
    <phoneticPr fontId="1" type="noConversion"/>
  </si>
  <si>
    <t>MG체크카드 일자별 최종현황(지역본부별)</t>
    <phoneticPr fontId="1" type="noConversion"/>
  </si>
  <si>
    <t>지역본부별</t>
    <phoneticPr fontId="1" type="noConversion"/>
  </si>
  <si>
    <t>금고별</t>
    <phoneticPr fontId="1" type="noConversion"/>
  </si>
  <si>
    <t>기준일자</t>
    <phoneticPr fontId="1" type="noConversion"/>
  </si>
  <si>
    <t>지역본부별_DATA_YN</t>
    <phoneticPr fontId="1" type="noConversion"/>
  </si>
  <si>
    <t>금고별_DATA_YN</t>
    <phoneticPr fontId="1" type="noConversion"/>
  </si>
  <si>
    <t>기준일자_금고별</t>
    <phoneticPr fontId="1" type="noConversion"/>
  </si>
  <si>
    <t>VS_DATE2</t>
    <phoneticPr fontId="1" type="noConversion"/>
  </si>
  <si>
    <t>지역본부코드</t>
    <phoneticPr fontId="1" type="noConversion"/>
  </si>
  <si>
    <t>전 체</t>
    <phoneticPr fontId="1" type="noConversion"/>
  </si>
  <si>
    <t>목표</t>
    <phoneticPr fontId="1" type="noConversion"/>
  </si>
  <si>
    <t>전일누계</t>
    <phoneticPr fontId="1" type="noConversion"/>
  </si>
  <si>
    <t>일증감</t>
    <phoneticPr fontId="1" type="noConversion"/>
  </si>
  <si>
    <t>당일누계</t>
    <phoneticPr fontId="1" type="noConversion"/>
  </si>
  <si>
    <t>달성률</t>
    <phoneticPr fontId="1" type="noConversion"/>
  </si>
  <si>
    <t>순위</t>
    <phoneticPr fontId="1" type="noConversion"/>
  </si>
  <si>
    <t>(단위 : 명, %)</t>
    <phoneticPr fontId="1" type="noConversion"/>
  </si>
  <si>
    <t>목표</t>
    <phoneticPr fontId="1" type="noConversion"/>
  </si>
  <si>
    <t>지역본부명</t>
    <phoneticPr fontId="1" type="noConversion"/>
  </si>
  <si>
    <t>금고코드</t>
    <phoneticPr fontId="1" type="noConversion"/>
  </si>
  <si>
    <t>금고명</t>
    <phoneticPr fontId="1" type="noConversion"/>
  </si>
  <si>
    <t>지역본부별!D17:Y17</t>
    <phoneticPr fontId="1" type="noConversion"/>
  </si>
  <si>
    <t>금고별!D19:R19</t>
    <phoneticPr fontId="1" type="noConversion"/>
  </si>
  <si>
    <t>MG체크카드 신규회원(신규+재유치) 유입</t>
    <phoneticPr fontId="1" type="noConversion"/>
  </si>
  <si>
    <t>MG체크카드 신규회원(신규+재유치) 유입</t>
    <phoneticPr fontId="1" type="noConversion"/>
  </si>
  <si>
    <t>DATA_NO</t>
    <phoneticPr fontId="1" type="noConversion"/>
  </si>
  <si>
    <t>SOTY_CD</t>
    <phoneticPr fontId="1" type="noConversion"/>
  </si>
  <si>
    <t>SOTY_CD_NM</t>
    <phoneticPr fontId="1" type="noConversion"/>
  </si>
  <si>
    <t>CASH_SERV_FEE_AMT1</t>
    <phoneticPr fontId="1" type="noConversion"/>
  </si>
  <si>
    <t>CASH_SERV_FEE_AMT2</t>
    <phoneticPr fontId="1" type="noConversion"/>
  </si>
  <si>
    <t>CASH_SERV_FEE_AMT3</t>
    <phoneticPr fontId="1" type="noConversion"/>
  </si>
  <si>
    <t>CASH_SERV_FEE_AMT4</t>
    <phoneticPr fontId="1" type="noConversion"/>
  </si>
  <si>
    <t>POSE_RT</t>
    <phoneticPr fontId="1" type="noConversion"/>
  </si>
  <si>
    <t>RANK_1</t>
    <phoneticPr fontId="1" type="noConversion"/>
  </si>
  <si>
    <t>CASH_SERV_FEE_AMT5</t>
    <phoneticPr fontId="1" type="noConversion"/>
  </si>
  <si>
    <t>CASH_SERV_FEE_AMT6</t>
    <phoneticPr fontId="1" type="noConversion"/>
  </si>
  <si>
    <t>CASH_SERV_FEE_AMT9</t>
    <phoneticPr fontId="1" type="noConversion"/>
  </si>
  <si>
    <t>POSE_RT1</t>
    <phoneticPr fontId="1" type="noConversion"/>
  </si>
  <si>
    <t>RANK_2</t>
    <phoneticPr fontId="1" type="noConversion"/>
  </si>
  <si>
    <t>DATA_NO</t>
    <phoneticPr fontId="1" type="noConversion"/>
  </si>
  <si>
    <t>SOTY_CD</t>
    <phoneticPr fontId="1" type="noConversion"/>
  </si>
  <si>
    <t>SOTY_CD_NM</t>
    <phoneticPr fontId="1" type="noConversion"/>
  </si>
  <si>
    <t>GMGOCD</t>
    <phoneticPr fontId="1" type="noConversion"/>
  </si>
  <si>
    <t>GMGO_NM</t>
    <phoneticPr fontId="1" type="noConversion"/>
  </si>
  <si>
    <t>CASH_SERV_FEE_AMT2</t>
    <phoneticPr fontId="1" type="noConversion"/>
  </si>
  <si>
    <t>CASH_SERV_FEE_AMT3</t>
    <phoneticPr fontId="1" type="noConversion"/>
  </si>
  <si>
    <t>CASH_SERV_FEE_AMT4</t>
    <phoneticPr fontId="1" type="noConversion"/>
  </si>
  <si>
    <t>CASH_SERV_FEE_AMT6</t>
    <phoneticPr fontId="1" type="noConversion"/>
  </si>
  <si>
    <t>CASH_SERV_FEE_AMT9</t>
    <phoneticPr fontId="1" type="noConversion"/>
  </si>
  <si>
    <t>VS_SOTY_CD2</t>
    <phoneticPr fontId="1" type="noConversion"/>
  </si>
  <si>
    <t>C_VS_SOTY_CD_1</t>
    <phoneticPr fontId="1" type="noConversion"/>
  </si>
  <si>
    <t>기준일자</t>
    <phoneticPr fontId="1" type="noConversion"/>
  </si>
  <si>
    <t>전일누계</t>
    <phoneticPr fontId="1" type="noConversion"/>
  </si>
  <si>
    <t>일증감</t>
    <phoneticPr fontId="1" type="noConversion"/>
  </si>
  <si>
    <t>MG체크카드 연간 이용금액(국내)</t>
    <phoneticPr fontId="1" type="noConversion"/>
  </si>
  <si>
    <t>CASH_SERV_FEE_AMT8</t>
    <phoneticPr fontId="1" type="noConversion"/>
  </si>
  <si>
    <t>대전세종충남</t>
  </si>
  <si>
    <t>CASH_SERV_FEE_AMT8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</si>
</sst>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  <numFmt numFmtId="180" formatCode="_ * #,##0_ ;_ * \-#,##0_ ;_ * &quot;-&quot;_ ;_ @_ "/>
    <numFmt numFmtId="181" formatCode="_ * #,##0.00_ ;_ * \-#,##0.00_ ;_ * &quot;-&quot;??_ ;_ @_ "/>
    <numFmt numFmtId="182" formatCode="#,##0\ ;[Red]\-#,##0\ "/>
    <numFmt numFmtId="183" formatCode="#,##0.0\ ;[Red]\-#,##0.0\ "/>
    <numFmt numFmtId="184" formatCode="yyyy"/>
    <numFmt numFmtId="185" formatCode="yyyy/mm/dd\ hh:mm:ss"/>
    <numFmt numFmtId="186" formatCode="_-* #,##0_-;[Red]\-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1F6699"/>
      <name val="돋움"/>
      <family val="3"/>
      <charset val="129"/>
    </font>
    <font>
      <sz val="10"/>
      <color rgb="FF666666"/>
      <name val="돋움"/>
      <family val="3"/>
      <charset val="129"/>
    </font>
    <font>
      <sz val="10"/>
      <color theme="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color rgb="FFFF00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0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indexed="8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9"/>
      <color indexed="60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color rgb="FF1F6699"/>
      <name val="맑은 고딕"/>
      <family val="3"/>
      <charset val="129"/>
    </font>
    <font>
      <sz val="9"/>
      <color rgb="FF1F6699"/>
      <name val="맑은 고딕"/>
      <family val="3"/>
      <charset val="129"/>
    </font>
    <font>
      <b/>
      <sz val="10"/>
      <color rgb="FF333333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b/>
      <sz val="12"/>
      <color theme="1"/>
      <name val="돋움"/>
      <family val="3"/>
      <charset val="129"/>
    </font>
    <font>
      <sz val="11"/>
      <color rgb="FFFFFFFF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0"/>
      <color rgb="FFFFFFFF"/>
      <name val="돋움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rgb="FFE1EBF2"/>
        <bgColor indexed="64"/>
      </patternFill>
    </fill>
    <fill>
      <patternFill patternType="solid">
        <fgColor rgb="FFF2F7FA"/>
        <bgColor indexed="64"/>
      </patternFill>
    </fill>
    <fill>
      <patternFill patternType="solid">
        <fgColor rgb="FFF5FA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464"/>
        <bgColor indexed="64"/>
      </patternFill>
    </fill>
    <fill>
      <patternFill patternType="solid">
        <fgColor rgb="FFE7ED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BDBDB"/>
        <bgColor indexed="64"/>
      </patternFill>
    </fill>
  </fills>
  <borders count="51">
    <border>
      <left/>
      <right/>
      <top/>
      <bottom/>
      <diagonal/>
    </border>
    <border>
      <left style="thin">
        <color rgb="FFB8CDD9"/>
      </left>
      <right style="thin">
        <color rgb="FFB8CDD9"/>
      </right>
      <top style="thin">
        <color rgb="FFB8CDD9"/>
      </top>
      <bottom style="thin">
        <color rgb="FFB8CDD9"/>
      </bottom>
      <diagonal/>
    </border>
    <border>
      <left/>
      <right style="thin">
        <color rgb="FFB8CDD9"/>
      </right>
      <top style="thin">
        <color rgb="FFB8CDD9"/>
      </top>
      <bottom style="thin">
        <color rgb="FFB8CDD9"/>
      </bottom>
      <diagonal/>
    </border>
    <border>
      <left style="medium">
        <color rgb="FFB8CDD9"/>
      </left>
      <right style="thin">
        <color rgb="FFB8CDD9"/>
      </right>
      <top style="medium">
        <color rgb="FFB8CDD9"/>
      </top>
      <bottom style="thin">
        <color rgb="FFB8CDD9"/>
      </bottom>
      <diagonal/>
    </border>
    <border>
      <left style="thin">
        <color rgb="FFB8CDD9"/>
      </left>
      <right style="thin">
        <color rgb="FFB8CDD9"/>
      </right>
      <top style="medium">
        <color rgb="FFB8CDD9"/>
      </top>
      <bottom style="thin">
        <color rgb="FFB8CDD9"/>
      </bottom>
      <diagonal/>
    </border>
    <border>
      <left style="thin">
        <color rgb="FFB8CDD9"/>
      </left>
      <right style="medium">
        <color rgb="FFB8CDD9"/>
      </right>
      <top style="medium">
        <color rgb="FFB8CDD9"/>
      </top>
      <bottom style="thin">
        <color rgb="FFB8CDD9"/>
      </bottom>
      <diagonal/>
    </border>
    <border>
      <left style="medium">
        <color rgb="FFB8CDD9"/>
      </left>
      <right style="thin">
        <color rgb="FFB8CDD9"/>
      </right>
      <top style="thin">
        <color rgb="FFB8CDD9"/>
      </top>
      <bottom style="thin">
        <color rgb="FFB8CDD9"/>
      </bottom>
      <diagonal/>
    </border>
    <border>
      <left style="thin">
        <color rgb="FFB8CDD9"/>
      </left>
      <right style="medium">
        <color rgb="FFB8CDD9"/>
      </right>
      <top style="thin">
        <color rgb="FFB8CDD9"/>
      </top>
      <bottom style="thin">
        <color rgb="FFB8CDD9"/>
      </bottom>
      <diagonal/>
    </border>
    <border>
      <left style="medium">
        <color rgb="FFB8CDD9"/>
      </left>
      <right style="thin">
        <color rgb="FFB8CDD9"/>
      </right>
      <top style="thin">
        <color rgb="FFB8CDD9"/>
      </top>
      <bottom style="medium">
        <color rgb="FFB8CDD9"/>
      </bottom>
      <diagonal/>
    </border>
    <border>
      <left style="thin">
        <color rgb="FFB8CDD9"/>
      </left>
      <right style="thin">
        <color rgb="FFB8CDD9"/>
      </right>
      <top style="thin">
        <color rgb="FFB8CDD9"/>
      </top>
      <bottom style="medium">
        <color rgb="FFB8CDD9"/>
      </bottom>
      <diagonal/>
    </border>
    <border>
      <left style="thin">
        <color rgb="FFB8CDD9"/>
      </left>
      <right style="medium">
        <color rgb="FFB8CDD9"/>
      </right>
      <top style="thin">
        <color rgb="FFB8CDD9"/>
      </top>
      <bottom style="medium">
        <color rgb="FFB8CDD9"/>
      </bottom>
      <diagonal/>
    </border>
    <border>
      <left/>
      <right style="thin">
        <color rgb="FFB8CDD9"/>
      </right>
      <top style="thin">
        <color rgb="FFB8CDD9"/>
      </top>
      <bottom style="medium">
        <color rgb="FFB8CDD9"/>
      </bottom>
      <diagonal/>
    </border>
    <border>
      <left style="thin">
        <color rgb="FFB8CDD9"/>
      </left>
      <right/>
      <top style="thin">
        <color rgb="FFB8CDD9"/>
      </top>
      <bottom style="thin">
        <color rgb="FFB8CDD9"/>
      </bottom>
      <diagonal/>
    </border>
    <border>
      <left style="medium">
        <color rgb="FFB8CDD9"/>
      </left>
      <right/>
      <top style="medium">
        <color rgb="FFB8CDD9"/>
      </top>
      <bottom style="thin">
        <color rgb="FFB8CDD9"/>
      </bottom>
      <diagonal/>
    </border>
    <border>
      <left/>
      <right/>
      <top style="medium">
        <color rgb="FFB8CDD9"/>
      </top>
      <bottom style="thin">
        <color rgb="FFB8CDD9"/>
      </bottom>
      <diagonal/>
    </border>
    <border>
      <left/>
      <right style="medium">
        <color rgb="FFB8CDD9"/>
      </right>
      <top style="medium">
        <color rgb="FFB8CDD9"/>
      </top>
      <bottom style="thin">
        <color rgb="FFB8CDD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8CDD9"/>
      </left>
      <right/>
      <top style="thin">
        <color rgb="FFB8CDD9"/>
      </top>
      <bottom style="medium">
        <color rgb="FFB8CDD9"/>
      </bottom>
      <diagonal/>
    </border>
    <border>
      <left style="thin">
        <color rgb="FFB8CDD9"/>
      </left>
      <right/>
      <top style="medium">
        <color rgb="FFB8CDD9"/>
      </top>
      <bottom style="thin">
        <color rgb="FFB8CDD9"/>
      </bottom>
      <diagonal/>
    </border>
    <border>
      <left style="medium">
        <color rgb="FFB8CDD9"/>
      </left>
      <right style="thin">
        <color rgb="FFB8CDD9"/>
      </right>
      <top style="thin">
        <color rgb="FFB8CDD9"/>
      </top>
      <bottom/>
      <diagonal/>
    </border>
    <border>
      <left style="thin">
        <color rgb="FFB8CDD9"/>
      </left>
      <right style="thin">
        <color rgb="FFB8CDD9"/>
      </right>
      <top style="thin">
        <color rgb="FFB8CDD9"/>
      </top>
      <bottom/>
      <diagonal/>
    </border>
    <border>
      <left style="thin">
        <color rgb="FFB8CDD9"/>
      </left>
      <right/>
      <top style="thin">
        <color rgb="FFB8CDD9"/>
      </top>
      <bottom/>
      <diagonal/>
    </border>
    <border>
      <left style="thin">
        <color rgb="FFB8CDD9"/>
      </left>
      <right style="medium">
        <color rgb="FFB8CDD9"/>
      </right>
      <top style="thin">
        <color rgb="FFB8CDD9"/>
      </top>
      <bottom/>
      <diagonal/>
    </border>
    <border>
      <left/>
      <right style="thin">
        <color rgb="FFB8CDD9"/>
      </right>
      <top style="thin">
        <color rgb="FFB8CDD9"/>
      </top>
      <bottom/>
      <diagonal/>
    </border>
    <border>
      <left style="medium">
        <color rgb="FFB8CDD9"/>
      </left>
      <right style="thin">
        <color rgb="FFB8CDD9"/>
      </right>
      <top/>
      <bottom/>
      <diagonal/>
    </border>
    <border>
      <left style="medium">
        <color rgb="FFB8CDD9"/>
      </left>
      <right style="thin">
        <color rgb="FFB8CDD9"/>
      </right>
      <top/>
      <bottom style="thin">
        <color rgb="FFB8CDD9"/>
      </bottom>
      <diagonal/>
    </border>
    <border>
      <left style="thin">
        <color rgb="FFB8CDD9"/>
      </left>
      <right style="thin">
        <color rgb="FFB8CDD9"/>
      </right>
      <top style="medium">
        <color rgb="FF88B0E1"/>
      </top>
      <bottom style="thin">
        <color rgb="FFB8CDD9"/>
      </bottom>
      <diagonal/>
    </border>
    <border>
      <left/>
      <right/>
      <top/>
      <bottom style="medium">
        <color rgb="FF88B0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rgb="FFB8CDD9"/>
      </left>
      <right/>
      <top style="medium">
        <color rgb="FF88B0E1"/>
      </top>
      <bottom style="thin">
        <color rgb="FFB8CDD9"/>
      </bottom>
      <diagonal/>
    </border>
    <border>
      <left/>
      <right/>
      <top style="medium">
        <color rgb="FF88B0E1"/>
      </top>
      <bottom style="thin">
        <color rgb="FFB8CDD9"/>
      </bottom>
      <diagonal/>
    </border>
    <border>
      <left/>
      <right style="thin">
        <color rgb="FFB8CDD9"/>
      </right>
      <top style="medium">
        <color rgb="FF88B0E1"/>
      </top>
      <bottom style="thin">
        <color rgb="FFB8CDD9"/>
      </bottom>
      <diagonal/>
    </border>
    <border>
      <left/>
      <right style="thin">
        <color rgb="FFB8CDD9"/>
      </right>
      <top style="medium">
        <color rgb="FF88B0E1"/>
      </top>
      <bottom/>
      <diagonal/>
    </border>
    <border>
      <left/>
      <right style="thin">
        <color rgb="FFB8CDD9"/>
      </right>
      <top/>
      <bottom style="medium">
        <color rgb="FF88B0E1"/>
      </bottom>
      <diagonal/>
    </border>
    <border>
      <left style="thin">
        <color rgb="FFB8CDD9"/>
      </left>
      <right style="thin">
        <color rgb="FFB8CDD9"/>
      </right>
      <top style="medium">
        <color rgb="FF88B0E1"/>
      </top>
      <bottom/>
      <diagonal/>
    </border>
    <border>
      <left style="thin">
        <color rgb="FFB8CDD9"/>
      </left>
      <right style="thin">
        <color rgb="FFB8CDD9"/>
      </right>
      <top/>
      <bottom style="medium">
        <color rgb="FF88B0E1"/>
      </bottom>
      <diagonal/>
    </border>
    <border>
      <left style="thin">
        <color rgb="FFB8CDD9"/>
      </left>
      <right/>
      <top style="medium">
        <color rgb="FF88B0E1"/>
      </top>
      <bottom/>
      <diagonal/>
    </border>
    <border>
      <left/>
      <right/>
      <top style="medium">
        <color rgb="FF88B0E1"/>
      </top>
      <bottom/>
      <diagonal/>
    </border>
    <border>
      <left style="thin">
        <color rgb="FFB8CDD9"/>
      </left>
      <right/>
      <top style="medium">
        <color rgb="FF88B0E1"/>
      </top>
      <bottom style="medium">
        <color rgb="FF88B0E1"/>
      </bottom>
      <diagonal/>
    </border>
    <border>
      <left/>
      <right/>
      <top style="medium">
        <color rgb="FF88B0E1"/>
      </top>
      <bottom style="medium">
        <color rgb="FF88B0E1"/>
      </bottom>
      <diagonal/>
    </border>
    <border>
      <left/>
      <right style="thin">
        <color rgb="FFB8CDD9"/>
      </right>
      <top style="medium">
        <color rgb="FF88B0E1"/>
      </top>
      <bottom style="medium">
        <color rgb="FF88B0E1"/>
      </bottom>
      <diagonal/>
    </border>
  </borders>
  <cellStyleXfs count="91">
    <xf numFmtId="0" fontId="0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" fillId="0" borderId="0"/>
    <xf numFmtId="182" fontId="5" fillId="0" borderId="1" applyFill="0" applyProtection="0">
      <alignment vertical="center"/>
    </xf>
    <xf numFmtId="0" fontId="10" fillId="0" borderId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4" fillId="2" borderId="34" applyProtection="0">
      <alignment horizontal="center" vertical="center" wrapText="1"/>
    </xf>
    <xf numFmtId="0" fontId="5" fillId="3" borderId="1" applyProtection="0">
      <alignment horizontal="center" vertical="center"/>
    </xf>
    <xf numFmtId="183" fontId="25" fillId="0" borderId="1" applyProtection="0">
      <alignment vertical="center"/>
    </xf>
    <xf numFmtId="182" fontId="5" fillId="4" borderId="1" applyProtection="0">
      <alignment vertical="center"/>
    </xf>
    <xf numFmtId="0" fontId="5" fillId="4" borderId="1" applyProtection="0">
      <alignment horizontal="center"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4" fillId="9" borderId="20" applyNumberFormat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6" fillId="10" borderId="2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2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36" borderId="1" applyProtection="0">
      <alignment horizontal="centerContinuous" vertical="center"/>
    </xf>
    <xf numFmtId="182" fontId="38" fillId="36" borderId="1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1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2" borderId="36" applyNumberFormat="0" applyFont="0" applyBorder="0" applyAlignment="0" applyProtection="0">
      <alignment vertical="center"/>
    </xf>
    <xf numFmtId="0" fontId="45" fillId="43" borderId="36" applyNumberFormat="0" applyFont="0" applyBorder="0" applyAlignment="0" applyProtection="0">
      <alignment vertical="center"/>
    </xf>
    <xf numFmtId="0" fontId="45" fillId="44" borderId="36" applyNumberFormat="0" applyFont="0" applyBorder="0" applyAlignment="0" applyProtection="0">
      <alignment vertical="center"/>
    </xf>
    <xf numFmtId="0" fontId="45" fillId="45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6" borderId="36" applyNumberFormat="0" applyFont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0" borderId="36" applyNumberFormat="0" applyFont="0" applyBorder="0" applyAlignment="0" applyProtection="0">
      <alignment vertical="center"/>
    </xf>
    <xf numFmtId="0" fontId="45" fillId="42" borderId="36" applyNumberFormat="0" applyFont="0" applyBorder="0" applyAlignment="0" applyProtection="0">
      <alignment vertical="center"/>
    </xf>
    <xf numFmtId="0" fontId="45" fillId="47" borderId="36" applyNumberFormat="0" applyFont="0" applyBorder="0" applyAlignment="0" applyProtection="0">
      <alignment vertical="center"/>
    </xf>
    <xf numFmtId="0" fontId="45" fillId="43" borderId="36" applyNumberFormat="0" applyFont="0" applyBorder="0" applyAlignment="0" applyProtection="0">
      <alignment vertical="center"/>
    </xf>
    <xf numFmtId="0" fontId="45" fillId="48" borderId="36" applyNumberFormat="0" applyFont="0" applyBorder="0" applyAlignment="0" applyProtection="0">
      <alignment vertical="center"/>
    </xf>
    <xf numFmtId="0" fontId="46" fillId="49" borderId="37" applyNumberFormat="0" applyFont="0" applyFill="0" applyAlignment="0" applyProtection="0">
      <alignment vertical="center"/>
    </xf>
    <xf numFmtId="0" fontId="45" fillId="0" borderId="38" applyNumberFormat="0" applyFont="0" applyFill="0" applyAlignment="0" applyProtection="0">
      <alignment vertical="center"/>
    </xf>
    <xf numFmtId="0" fontId="45" fillId="0" borderId="0" applyNumberFormat="0" applyFont="0" applyFill="0" applyAlignment="0" applyProtection="0">
      <alignment vertical="center"/>
    </xf>
    <xf numFmtId="0" fontId="45" fillId="50" borderId="36" applyNumberFormat="0" applyFont="0" applyBorder="0" applyAlignment="0" applyProtection="0">
      <alignment vertical="center"/>
    </xf>
    <xf numFmtId="0" fontId="45" fillId="50" borderId="36" applyNumberFormat="0" applyFont="0" applyBorder="0" applyAlignment="0" applyProtection="0">
      <alignment vertical="center"/>
    </xf>
    <xf numFmtId="186" fontId="45" fillId="0" borderId="36" applyFont="0" applyFill="0" applyBorder="0" applyAlignment="0" applyProtection="0">
      <alignment vertical="center"/>
    </xf>
    <xf numFmtId="0" fontId="45" fillId="0" borderId="0">
      <alignment vertical="center"/>
    </xf>
  </cellStyleXfs>
  <cellXfs count="132">
    <xf numFmtId="0" fontId="0" fillId="0" borderId="0" xfId="0">
      <alignment vertical="center"/>
    </xf>
    <xf numFmtId="0" fontId="28" fillId="0" borderId="1" xfId="0" applyFont="1" applyBorder="1">
      <alignment vertical="center"/>
    </xf>
    <xf numFmtId="0" fontId="7" fillId="0" borderId="0" xfId="0" applyFont="1">
      <alignment vertical="center"/>
    </xf>
    <xf numFmtId="0" fontId="5" fillId="4" borderId="1" xfId="14">
      <alignment horizontal="center" vertical="center"/>
    </xf>
    <xf numFmtId="0" fontId="5" fillId="3" borderId="1" xfId="11">
      <alignment horizontal="center" vertical="center"/>
    </xf>
    <xf numFmtId="0" fontId="4" fillId="2" borderId="34" xfId="10">
      <alignment horizontal="center" vertical="center" wrapText="1"/>
    </xf>
    <xf numFmtId="0" fontId="7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7" fillId="2" borderId="3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7" fillId="2" borderId="7" xfId="0" applyFont="1" applyFill="1" applyBorder="1" applyAlignment="1">
      <alignment horizontal="center" vertical="center"/>
    </xf>
    <xf numFmtId="0" fontId="37" fillId="2" borderId="1" xfId="0" quotePrefix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5" fillId="0" borderId="6" xfId="0" applyFont="1" applyBorder="1">
      <alignment vertical="center"/>
    </xf>
    <xf numFmtId="0" fontId="35" fillId="0" borderId="1" xfId="0" applyFont="1" applyBorder="1">
      <alignment vertical="center"/>
    </xf>
    <xf numFmtId="0" fontId="35" fillId="0" borderId="7" xfId="0" applyFont="1" applyBorder="1">
      <alignment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4" fontId="35" fillId="0" borderId="1" xfId="0" applyNumberFormat="1" applyFont="1" applyBorder="1" applyAlignment="1">
      <alignment horizontal="left" vertical="center"/>
    </xf>
    <xf numFmtId="0" fontId="35" fillId="0" borderId="1" xfId="0" quotePrefix="1" applyFont="1" applyBorder="1" applyAlignment="1">
      <alignment horizontal="left" vertical="center"/>
    </xf>
    <xf numFmtId="49" fontId="35" fillId="0" borderId="1" xfId="0" quotePrefix="1" applyNumberFormat="1" applyFont="1" applyBorder="1">
      <alignment vertical="center"/>
    </xf>
    <xf numFmtId="0" fontId="35" fillId="0" borderId="12" xfId="0" applyFont="1" applyBorder="1">
      <alignment vertical="center"/>
    </xf>
    <xf numFmtId="0" fontId="35" fillId="0" borderId="7" xfId="0" applyFont="1" applyBorder="1" applyAlignment="1">
      <alignment horizontal="center" vertical="center"/>
    </xf>
    <xf numFmtId="49" fontId="35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indent="1"/>
    </xf>
    <xf numFmtId="0" fontId="35" fillId="0" borderId="1" xfId="0" quotePrefix="1" applyFont="1" applyBorder="1">
      <alignment vertical="center"/>
    </xf>
    <xf numFmtId="49" fontId="35" fillId="0" borderId="1" xfId="0" applyNumberFormat="1" applyFont="1" applyBorder="1">
      <alignment vertical="center"/>
    </xf>
    <xf numFmtId="49" fontId="35" fillId="0" borderId="7" xfId="0" applyNumberFormat="1" applyFont="1" applyBorder="1">
      <alignment vertical="center"/>
    </xf>
    <xf numFmtId="0" fontId="35" fillId="0" borderId="1" xfId="0" applyFont="1" applyBorder="1" applyAlignment="1">
      <alignment horizontal="left" vertical="center"/>
    </xf>
    <xf numFmtId="184" fontId="35" fillId="0" borderId="1" xfId="0" quotePrefix="1" applyNumberFormat="1" applyFont="1" applyBorder="1" applyAlignment="1">
      <alignment horizontal="left" vertical="center"/>
    </xf>
    <xf numFmtId="14" fontId="35" fillId="0" borderId="1" xfId="0" applyNumberFormat="1" applyFont="1" applyBorder="1">
      <alignment vertical="center"/>
    </xf>
    <xf numFmtId="0" fontId="35" fillId="0" borderId="1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9" xfId="0" applyFont="1" applyBorder="1">
      <alignment vertical="center"/>
    </xf>
    <xf numFmtId="0" fontId="35" fillId="0" borderId="10" xfId="0" applyFont="1" applyBorder="1">
      <alignment vertical="center"/>
    </xf>
    <xf numFmtId="0" fontId="35" fillId="0" borderId="8" xfId="0" applyFont="1" applyBorder="1">
      <alignment vertical="center"/>
    </xf>
    <xf numFmtId="14" fontId="35" fillId="0" borderId="9" xfId="0" applyNumberFormat="1" applyFont="1" applyBorder="1">
      <alignment vertical="center"/>
    </xf>
    <xf numFmtId="0" fontId="35" fillId="0" borderId="25" xfId="0" applyFont="1" applyBorder="1">
      <alignment vertical="center"/>
    </xf>
    <xf numFmtId="0" fontId="35" fillId="0" borderId="10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5" fillId="0" borderId="11" xfId="0" applyFont="1" applyBorder="1" applyAlignment="1">
      <alignment horizontal="left" vertical="center" indent="1"/>
    </xf>
    <xf numFmtId="0" fontId="35" fillId="0" borderId="6" xfId="0" applyFont="1" applyBorder="1" applyAlignment="1">
      <alignment horizontal="left" vertical="center"/>
    </xf>
    <xf numFmtId="0" fontId="35" fillId="0" borderId="27" xfId="0" applyFont="1" applyBorder="1">
      <alignment vertical="center"/>
    </xf>
    <xf numFmtId="0" fontId="35" fillId="0" borderId="28" xfId="0" applyFont="1" applyBorder="1">
      <alignment vertical="center"/>
    </xf>
    <xf numFmtId="0" fontId="35" fillId="0" borderId="29" xfId="0" applyFont="1" applyBorder="1">
      <alignment vertical="center"/>
    </xf>
    <xf numFmtId="0" fontId="35" fillId="0" borderId="30" xfId="0" applyFont="1" applyBorder="1" applyAlignment="1">
      <alignment horizontal="center" vertical="center"/>
    </xf>
    <xf numFmtId="0" fontId="35" fillId="0" borderId="30" xfId="0" applyFont="1" applyBorder="1">
      <alignment vertical="center"/>
    </xf>
    <xf numFmtId="0" fontId="35" fillId="0" borderId="27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31" xfId="0" applyFont="1" applyBorder="1" applyAlignment="1">
      <alignment horizontal="left" vertical="center" indent="1"/>
    </xf>
    <xf numFmtId="185" fontId="35" fillId="0" borderId="1" xfId="0" applyNumberFormat="1" applyFont="1" applyBorder="1" applyAlignment="1">
      <alignment horizontal="left" vertical="center"/>
    </xf>
    <xf numFmtId="49" fontId="35" fillId="0" borderId="1" xfId="0" quotePrefix="1" applyNumberFormat="1" applyFont="1" applyBorder="1" applyAlignment="1">
      <alignment horizontal="left" vertical="center"/>
    </xf>
    <xf numFmtId="0" fontId="39" fillId="36" borderId="1" xfId="62">
      <alignment horizontal="centerContinuous" vertical="center"/>
    </xf>
    <xf numFmtId="182" fontId="5" fillId="0" borderId="1" xfId="6" applyFill="1" applyAlignment="1">
      <alignment horizontal="right" vertical="center"/>
    </xf>
    <xf numFmtId="49" fontId="7" fillId="0" borderId="0" xfId="0" applyNumberFormat="1" applyFont="1">
      <alignment vertical="center"/>
    </xf>
    <xf numFmtId="49" fontId="35" fillId="0" borderId="28" xfId="0" applyNumberFormat="1" applyFont="1" applyBorder="1" applyAlignment="1">
      <alignment horizontal="left" vertical="center"/>
    </xf>
    <xf numFmtId="49" fontId="35" fillId="0" borderId="28" xfId="0" applyNumberFormat="1" applyFont="1" applyBorder="1">
      <alignment vertical="center"/>
    </xf>
    <xf numFmtId="49" fontId="35" fillId="0" borderId="9" xfId="0" applyNumberFormat="1" applyFont="1" applyBorder="1" applyAlignment="1">
      <alignment horizontal="left" vertical="center"/>
    </xf>
    <xf numFmtId="49" fontId="35" fillId="0" borderId="9" xfId="0" applyNumberFormat="1" applyFont="1" applyBorder="1">
      <alignment vertical="center"/>
    </xf>
    <xf numFmtId="0" fontId="35" fillId="0" borderId="2" xfId="0" applyFont="1" applyBorder="1">
      <alignment vertical="center"/>
    </xf>
    <xf numFmtId="0" fontId="35" fillId="0" borderId="31" xfId="0" applyFont="1" applyBorder="1">
      <alignment vertical="center"/>
    </xf>
    <xf numFmtId="14" fontId="35" fillId="0" borderId="2" xfId="0" applyNumberFormat="1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185" fontId="35" fillId="0" borderId="2" xfId="0" applyNumberFormat="1" applyFont="1" applyBorder="1" applyAlignment="1">
      <alignment horizontal="left" vertical="center"/>
    </xf>
    <xf numFmtId="0" fontId="35" fillId="0" borderId="27" xfId="0" applyFont="1" applyBorder="1" applyAlignment="1">
      <alignment horizontal="left" vertical="center"/>
    </xf>
    <xf numFmtId="0" fontId="37" fillId="2" borderId="26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35" fillId="0" borderId="12" xfId="0" applyNumberFormat="1" applyFont="1" applyBorder="1">
      <alignment vertical="center"/>
    </xf>
    <xf numFmtId="49" fontId="35" fillId="0" borderId="12" xfId="0" applyNumberFormat="1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1" fillId="0" borderId="0" xfId="0" applyFont="1" applyAlignment="1">
      <alignment horizontal="centerContinuous" vertical="center"/>
    </xf>
    <xf numFmtId="0" fontId="37" fillId="37" borderId="4" xfId="0" applyFont="1" applyFill="1" applyBorder="1" applyAlignment="1">
      <alignment horizontal="center" vertical="center"/>
    </xf>
    <xf numFmtId="0" fontId="37" fillId="38" borderId="6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38" fontId="5" fillId="3" borderId="1" xfId="11" applyNumberFormat="1" applyAlignment="1">
      <alignment vertical="center"/>
    </xf>
    <xf numFmtId="0" fontId="42" fillId="39" borderId="0" xfId="0" applyFont="1" applyFill="1">
      <alignment vertical="center"/>
    </xf>
    <xf numFmtId="0" fontId="43" fillId="39" borderId="0" xfId="0" applyFont="1" applyFill="1">
      <alignment vertical="center"/>
    </xf>
    <xf numFmtId="0" fontId="44" fillId="0" borderId="0" xfId="0" applyFont="1" applyAlignment="1">
      <alignment horizontal="centerContinuous" vertical="center"/>
    </xf>
    <xf numFmtId="0" fontId="35" fillId="0" borderId="28" xfId="0" quotePrefix="1" applyFont="1" applyBorder="1">
      <alignment vertical="center"/>
    </xf>
    <xf numFmtId="0" fontId="47" fillId="39" borderId="1" xfId="11" applyFont="1" applyFill="1" applyAlignment="1">
      <alignment vertical="center"/>
    </xf>
    <xf numFmtId="40" fontId="5" fillId="3" borderId="1" xfId="11" applyNumberFormat="1" applyAlignment="1">
      <alignment vertical="center"/>
    </xf>
    <xf numFmtId="0" fontId="6" fillId="0" borderId="35" xfId="0" applyFont="1" applyBorder="1">
      <alignment vertical="center"/>
    </xf>
    <xf numFmtId="38" fontId="4" fillId="2" borderId="34" xfId="10" applyNumberFormat="1" applyAlignment="1">
      <alignment vertical="center"/>
    </xf>
    <xf numFmtId="40" fontId="4" fillId="2" borderId="34" xfId="10" applyNumberFormat="1" applyAlignment="1">
      <alignment vertical="center" wrapText="1"/>
    </xf>
    <xf numFmtId="38" fontId="4" fillId="2" borderId="34" xfId="10" applyNumberFormat="1" applyAlignment="1">
      <alignment vertical="center" wrapText="1"/>
    </xf>
    <xf numFmtId="49" fontId="5" fillId="3" borderId="1" xfId="11" applyNumberFormat="1">
      <alignment horizontal="center" vertical="center"/>
    </xf>
    <xf numFmtId="49" fontId="5" fillId="3" borderId="1" xfId="11" applyNumberFormat="1" applyAlignment="1">
      <alignment vertical="center"/>
    </xf>
    <xf numFmtId="0" fontId="47" fillId="39" borderId="0" xfId="0" applyFont="1" applyFill="1">
      <alignment vertical="center"/>
    </xf>
    <xf numFmtId="14" fontId="6" fillId="0" borderId="0" xfId="0" applyNumberFormat="1" applyFont="1">
      <alignment vertical="center"/>
    </xf>
    <xf numFmtId="0" fontId="4" fillId="2" borderId="0" xfId="10" applyBorder="1">
      <alignment horizontal="center" vertical="center" wrapText="1"/>
    </xf>
    <xf numFmtId="0" fontId="4" fillId="2" borderId="48" xfId="10" applyBorder="1">
      <alignment horizontal="center" vertical="center" wrapText="1"/>
    </xf>
    <xf numFmtId="0" fontId="4" fillId="2" borderId="49" xfId="10" applyBorder="1">
      <alignment horizontal="center" vertical="center" wrapText="1"/>
    </xf>
    <xf numFmtId="0" fontId="4" fillId="2" borderId="50" xfId="10" applyBorder="1">
      <alignment horizontal="center" vertical="center" wrapText="1"/>
    </xf>
    <xf numFmtId="0" fontId="4" fillId="2" borderId="39" xfId="10" applyBorder="1">
      <alignment horizontal="center" vertical="center" wrapText="1"/>
    </xf>
    <xf numFmtId="0" fontId="4" fillId="2" borderId="40" xfId="10" applyBorder="1">
      <alignment horizontal="center" vertical="center" wrapText="1"/>
    </xf>
    <xf numFmtId="0" fontId="4" fillId="2" borderId="41" xfId="10" applyBorder="1">
      <alignment horizontal="center" vertical="center" wrapText="1"/>
    </xf>
    <xf numFmtId="0" fontId="4" fillId="2" borderId="42" xfId="10" applyBorder="1">
      <alignment horizontal="center" vertical="center" wrapText="1"/>
    </xf>
    <xf numFmtId="0" fontId="4" fillId="2" borderId="43" xfId="10" applyBorder="1">
      <alignment horizontal="center" vertical="center" wrapText="1"/>
    </xf>
    <xf numFmtId="0" fontId="4" fillId="2" borderId="44" xfId="10" applyBorder="1">
      <alignment horizontal="center" vertical="center" wrapText="1"/>
    </xf>
    <xf numFmtId="0" fontId="4" fillId="2" borderId="45" xfId="10" applyBorder="1">
      <alignment horizontal="center" vertical="center" wrapText="1"/>
    </xf>
    <xf numFmtId="0" fontId="4" fillId="2" borderId="46" xfId="10" applyBorder="1">
      <alignment horizontal="center" vertical="center" wrapText="1"/>
    </xf>
    <xf numFmtId="0" fontId="4" fillId="2" borderId="47" xfId="10" applyBorder="1">
      <alignment horizontal="center" vertical="center" wrapText="1"/>
    </xf>
    <xf numFmtId="0" fontId="35" fillId="0" borderId="27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0" fontId="35" fillId="0" borderId="33" xfId="0" applyFont="1" applyBorder="1" applyAlignment="1">
      <alignment horizontal="left" vertical="center"/>
    </xf>
    <xf numFmtId="0" fontId="4" fillId="2" borderId="3" xfId="10" applyBorder="1">
      <alignment horizontal="center" vertical="center" wrapText="1"/>
    </xf>
    <xf numFmtId="0" fontId="4" fillId="2" borderId="4" xfId="10" applyBorder="1">
      <alignment horizontal="center" vertical="center" wrapText="1"/>
    </xf>
    <xf numFmtId="0" fontId="4" fillId="2" borderId="5" xfId="10" applyBorder="1">
      <alignment horizontal="center" vertical="center" wrapText="1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6" fillId="2" borderId="14" xfId="0" applyFont="1" applyFill="1" applyBorder="1" applyAlignment="1">
      <alignment horizontal="center" vertical="center"/>
    </xf>
    <xf numFmtId="0" fontId="36" fillId="2" borderId="15" xfId="0" applyFont="1" applyFill="1" applyBorder="1" applyAlignment="1">
      <alignment horizontal="center" vertical="center"/>
    </xf>
    <xf numFmtId="0" fontId="4" fillId="2" borderId="13" xfId="10" applyBorder="1">
      <alignment horizontal="center" vertical="center" wrapText="1"/>
    </xf>
    <xf numFmtId="0" fontId="4" fillId="2" borderId="14" xfId="10" applyBorder="1">
      <alignment horizontal="center" vertical="center" wrapText="1"/>
    </xf>
    <xf numFmtId="0" fontId="4" fillId="2" borderId="15" xfId="10" applyBorder="1">
      <alignment horizontal="center" vertical="center" wrapText="1"/>
    </xf>
  </cellXfs>
  <cellStyles count="91">
    <cellStyle name="20% - 강조색1" xfId="38" builtinId="30" hidden="1"/>
    <cellStyle name="20% - 강조색2" xfId="42" builtinId="34" hidden="1"/>
    <cellStyle name="20% - 강조색3" xfId="46" builtinId="38" hidden="1"/>
    <cellStyle name="20% - 강조색4" xfId="50" builtinId="42" hidden="1"/>
    <cellStyle name="20% - 강조색5" xfId="54" builtinId="46" hidden="1"/>
    <cellStyle name="20% - 강조색6" xfId="58" builtinId="50" hidden="1"/>
    <cellStyle name="40% - 강조색1" xfId="39" builtinId="31" hidden="1"/>
    <cellStyle name="40% - 강조색2" xfId="43" builtinId="35" hidden="1"/>
    <cellStyle name="40% - 강조색3" xfId="47" builtinId="39" hidden="1"/>
    <cellStyle name="40% - 강조색4" xfId="51" builtinId="43" hidden="1"/>
    <cellStyle name="40% - 강조색5" xfId="55" builtinId="47" hidden="1"/>
    <cellStyle name="40% - 강조색6" xfId="59" builtinId="51" hidden="1"/>
    <cellStyle name="60% - 강조색1" xfId="40" builtinId="32" hidden="1"/>
    <cellStyle name="60% - 강조색2" xfId="44" builtinId="36" hidden="1"/>
    <cellStyle name="60% - 강조색3" xfId="48" builtinId="40" hidden="1"/>
    <cellStyle name="60% - 강조색4" xfId="52" builtinId="44" hidden="1"/>
    <cellStyle name="60% - 강조색5" xfId="56" builtinId="48" hidden="1"/>
    <cellStyle name="60% - 강조색6" xfId="60" builtinId="52" hidden="1"/>
    <cellStyle name="Comma [0]_ SG&amp;A Bridge " xfId="1" xr:uid="{00000000-0005-0000-0000-000012000000}"/>
    <cellStyle name="Comma_ SG&amp;A Bridge " xfId="2" xr:uid="{00000000-0005-0000-0000-000013000000}"/>
    <cellStyle name="Currency [0]_ SG&amp;A Bridge " xfId="3" xr:uid="{00000000-0005-0000-0000-000014000000}"/>
    <cellStyle name="Currency_ SG&amp;A Bridge " xfId="4" xr:uid="{00000000-0005-0000-0000-000015000000}"/>
    <cellStyle name="Currency1" xfId="5" xr:uid="{00000000-0005-0000-0000-000016000000}"/>
    <cellStyle name="MGR_비율" xfId="12" xr:uid="{00000000-0005-0000-0000-000017000000}"/>
    <cellStyle name="MG데이터기본" xfId="6" xr:uid="{00000000-0005-0000-0000-000018000000}"/>
    <cellStyle name="MG열기본" xfId="10" xr:uid="{00000000-0005-0000-0000-000019000000}"/>
    <cellStyle name="MG행기본" xfId="11" xr:uid="{00000000-0005-0000-0000-00001A000000}"/>
    <cellStyle name="MG행소계D" xfId="13" xr:uid="{00000000-0005-0000-0000-00001B000000}"/>
    <cellStyle name="MG행소계T" xfId="14" xr:uid="{00000000-0005-0000-0000-00001C000000}"/>
    <cellStyle name="MG행총합D" xfId="63" xr:uid="{00000000-0005-0000-0000-00001D000000}"/>
    <cellStyle name="MG행총합T" xfId="62" xr:uid="{00000000-0005-0000-0000-00001E000000}"/>
    <cellStyle name="Normal_ SG&amp;A Bridge " xfId="7" xr:uid="{00000000-0005-0000-0000-00001F000000}"/>
    <cellStyle name="강조색1" xfId="37" builtinId="29" hidden="1"/>
    <cellStyle name="강조색2" xfId="41" builtinId="33" hidden="1"/>
    <cellStyle name="강조색3" xfId="45" builtinId="37" hidden="1"/>
    <cellStyle name="강조색4" xfId="49" builtinId="41" hidden="1"/>
    <cellStyle name="강조색5" xfId="53" builtinId="45" hidden="1"/>
    <cellStyle name="강조색6" xfId="57" builtinId="49" hidden="1"/>
    <cellStyle name="경고문" xfId="33" builtinId="11" hidden="1"/>
    <cellStyle name="계산" xfId="30" builtinId="22" hidden="1"/>
    <cellStyle name="나쁨" xfId="26" builtinId="27" hidden="1"/>
    <cellStyle name="메모" xfId="34" builtinId="10" hidden="1"/>
    <cellStyle name="백분율" xfId="19" builtinId="5" hidden="1"/>
    <cellStyle name="백분율 2" xfId="61" xr:uid="{00000000-0005-0000-0000-00002B000000}"/>
    <cellStyle name="보통" xfId="27" builtinId="28" hidden="1"/>
    <cellStyle name="부분합열1" xfId="64" xr:uid="{00000000-0005-0000-0000-00002D000000}"/>
    <cellStyle name="부분합열10" xfId="65" xr:uid="{00000000-0005-0000-0000-00002E000000}"/>
    <cellStyle name="부분합열2" xfId="66" xr:uid="{00000000-0005-0000-0000-00002F000000}"/>
    <cellStyle name="부분합열3" xfId="67" xr:uid="{00000000-0005-0000-0000-000030000000}"/>
    <cellStyle name="부분합열4" xfId="68" xr:uid="{00000000-0005-0000-0000-000031000000}"/>
    <cellStyle name="부분합열5" xfId="69" xr:uid="{00000000-0005-0000-0000-000032000000}"/>
    <cellStyle name="부분합열6" xfId="70" xr:uid="{00000000-0005-0000-0000-000033000000}"/>
    <cellStyle name="부분합열7" xfId="71" xr:uid="{00000000-0005-0000-0000-000034000000}"/>
    <cellStyle name="부분합열8" xfId="72" xr:uid="{00000000-0005-0000-0000-000035000000}"/>
    <cellStyle name="부분합열9" xfId="73" xr:uid="{00000000-0005-0000-0000-000036000000}"/>
    <cellStyle name="부분합행1" xfId="74" xr:uid="{00000000-0005-0000-0000-000037000000}"/>
    <cellStyle name="부분합행10" xfId="75" xr:uid="{00000000-0005-0000-0000-000038000000}"/>
    <cellStyle name="부분합행2" xfId="76" xr:uid="{00000000-0005-0000-0000-000039000000}"/>
    <cellStyle name="부분합행3" xfId="77" xr:uid="{00000000-0005-0000-0000-00003A000000}"/>
    <cellStyle name="부분합행4" xfId="78" xr:uid="{00000000-0005-0000-0000-00003B000000}"/>
    <cellStyle name="부분합행5" xfId="79" xr:uid="{00000000-0005-0000-0000-00003C000000}"/>
    <cellStyle name="부분합행6" xfId="80" xr:uid="{00000000-0005-0000-0000-00003D000000}"/>
    <cellStyle name="부분합행7" xfId="81" xr:uid="{00000000-0005-0000-0000-00003E000000}"/>
    <cellStyle name="부분합행8" xfId="82" xr:uid="{00000000-0005-0000-0000-00003F000000}"/>
    <cellStyle name="부분합행9" xfId="83" xr:uid="{00000000-0005-0000-0000-000040000000}"/>
    <cellStyle name="선스타일" xfId="84" xr:uid="{00000000-0005-0000-0000-000041000000}"/>
    <cellStyle name="설명 텍스트" xfId="35" builtinId="53" hidden="1"/>
    <cellStyle name="셀 확인" xfId="32" builtinId="23" hidden="1"/>
    <cellStyle name="쉼표" xfId="15" builtinId="3" hidden="1"/>
    <cellStyle name="쉼표 [0]" xfId="16" builtinId="6" hidden="1"/>
    <cellStyle name="스타일 왼쪽오른쪽" xfId="85" xr:uid="{00000000-0005-0000-0000-000046000000}"/>
    <cellStyle name="스타일_선없슴" xfId="86" xr:uid="{00000000-0005-0000-0000-000047000000}"/>
    <cellStyle name="연결된 셀" xfId="31" builtinId="24" hidden="1"/>
    <cellStyle name="요약" xfId="36" builtinId="25" hidden="1"/>
    <cellStyle name="입력" xfId="28" builtinId="20" hidden="1"/>
    <cellStyle name="제목" xfId="20" builtinId="15" hidden="1"/>
    <cellStyle name="제목 1" xfId="21" builtinId="16" hidden="1"/>
    <cellStyle name="제목 2" xfId="22" builtinId="17" hidden="1"/>
    <cellStyle name="제목 3" xfId="23" builtinId="18" hidden="1"/>
    <cellStyle name="제목 4" xfId="24" builtinId="19" hidden="1"/>
    <cellStyle name="좋음" xfId="25" builtinId="26" hidden="1"/>
    <cellStyle name="총합계열" xfId="87" xr:uid="{00000000-0005-0000-0000-000051000000}"/>
    <cellStyle name="총합계행" xfId="88" xr:uid="{00000000-0005-0000-0000-000052000000}"/>
    <cellStyle name="출력" xfId="29" builtinId="21" hidden="1"/>
    <cellStyle name="콤마 [0]_  RANGE " xfId="8" xr:uid="{00000000-0005-0000-0000-000054000000}"/>
    <cellStyle name="콤마_  RANGE " xfId="9" xr:uid="{00000000-0005-0000-0000-000055000000}"/>
    <cellStyle name="통화" xfId="17" builtinId="4" hidden="1"/>
    <cellStyle name="통화 [0]" xfId="18" builtinId="7" hidden="1"/>
    <cellStyle name="표시형식" xfId="89" xr:uid="{00000000-0005-0000-0000-000058000000}"/>
    <cellStyle name="표준" xfId="0" builtinId="0"/>
    <cellStyle name="표준 2" xfId="90" xr:uid="{00000000-0005-0000-0000-00005A000000}"/>
  </cellStyles>
  <dxfs count="28">
    <dxf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border>
        <bottom/>
        <vertical/>
        <horizontal/>
      </border>
    </dxf>
    <dxf>
      <fill>
        <patternFill>
          <bgColor rgb="FFF3F6F9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theme="4" tint="0.79998168889431442"/>
        </patternFill>
      </fill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</font>
      <fill>
        <patternFill patternType="none">
          <bgColor auto="1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2" defaultTableStyle="TableStyleMedium2" defaultPivotStyle="PivotStyleLight16">
    <tableStyle name="MG" table="0" count="7" xr9:uid="{00000000-0011-0000-FFFF-FFFF00000000}">
      <tableStyleElement type="wholeTable" dxfId="27"/>
      <tableStyleElement type="headerRow" dxfId="26"/>
      <tableStyleElement type="totalRow" dxfId="25"/>
      <tableStyleElement type="firstColumn" dxfId="24"/>
      <tableStyleElement type="firstHeaderCell" dxfId="23"/>
      <tableStyleElement type="blankRow" dxfId="22"/>
      <tableStyleElement type="pageFieldLabels" dxfId="21"/>
    </tableStyle>
    <tableStyle name="MtxPivotTableStyle1" table="0" count="21" xr9:uid="{00000000-0011-0000-FFFF-FFFF01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firstHeaderCell" dxfId="14"/>
      <tableStyleElement type="firstSubtotalColumn" dxfId="13"/>
      <tableStyleElement type="secondSubtotalColumn" dxfId="12"/>
      <tableStyleElement type="thirdSubtotalColumn" dxfId="11"/>
      <tableStyleElement type="firstSubtotalRow" dxfId="10"/>
      <tableStyleElement type="secondSubtotalRow" dxfId="9"/>
      <tableStyleElement type="thirdSubtotal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B8CDD9"/>
      <color rgb="FF88B0E1"/>
      <color rgb="FF666666"/>
      <color rgb="FF333333"/>
      <color rgb="FFEBEBEB"/>
      <color rgb="FFF5FAF0"/>
      <color rgb="FFF2F7FA"/>
      <color rgb="FF1F6699"/>
      <color rgb="FFE1E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914400</xdr:colOff>
      <xdr:row>1</xdr:row>
      <xdr:rowOff>0</xdr:rowOff>
    </xdr:from>
    <xdr:to>
      <xdr:col>13</xdr:col>
      <xdr:colOff>838200</xdr:colOff>
      <xdr:row>14</xdr:row>
      <xdr:rowOff>57151</xdr:rowOff>
    </xdr:to>
    <xdr:grpSp>
      <xdr:nvGrpSpPr>
        <xdr:cNvPr id="2" name="ImgPrtSign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91675" y="38100"/>
          <a:ext cx="3771900" cy="695326"/>
          <a:chOff x="4848225" y="257174"/>
          <a:chExt cx="3990976" cy="695326"/>
        </a:xfrm>
        <a:solidFill>
          <a:schemeClr val="bg1"/>
        </a:solidFill>
      </xdr:grpSpPr>
      <xdr:sp macro="" textlink="">
        <xdr:nvSpPr>
          <xdr:cNvPr id="3" name="TextBox 2" hidden="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52197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 b="0" i="0" u="none" strike="noStrike">
              <a:solidFill>
                <a:srgbClr val="333333"/>
              </a:solidFill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4" name="TextBox 3" hidden="1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59436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5" name="TextBox 4" hidden="1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66675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6" name="TextBox 5" hidden="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73914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7" name="TextBox 6" hidden="1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81153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8" name="TextBox 7" hidden="1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4848225" y="257174"/>
            <a:ext cx="371475" cy="69532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결</a:t>
            </a:r>
            <a:endParaRPr lang="en-US" altLang="ko-KR" sz="1000">
              <a:latin typeface="돋움" pitchFamily="50" charset="-127"/>
              <a:ea typeface="돋움" pitchFamily="50" charset="-127"/>
            </a:endParaRPr>
          </a:p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재</a:t>
            </a:r>
          </a:p>
        </xdr:txBody>
      </xdr:sp>
      <xdr:sp macro="" textlink="">
        <xdr:nvSpPr>
          <xdr:cNvPr id="9" name="TextBox 8" hidden="1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2197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0" name="TextBox 9" hidden="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9436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1" name="TextBox 10" hidden="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66675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2" name="TextBox 11" hidden="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73914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3" name="TextBox 12" hidden="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81153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18</xdr:row>
          <xdr:rowOff>120015</xdr:rowOff>
        </xdr:from>
        <xdr:to>
          <xdr:col>7</xdr:col>
          <xdr:colOff>1114425</xdr:colOff>
          <xdr:row>21</xdr:row>
          <xdr:rowOff>129540</xdr:rowOff>
        </xdr:to>
        <xdr:pic>
          <xdr:nvPicPr>
            <xdr:cNvPr id="2062" name="ImgPrtFilter" hidden="1">
              <a:extLs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aram!$BD$3:$BJ$4" spid="_x0000_s20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150" y="1438275"/>
              <a:ext cx="5219700" cy="638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1200150</xdr:colOff>
      <xdr:row>13</xdr:row>
      <xdr:rowOff>38100</xdr:rowOff>
    </xdr:from>
    <xdr:to>
      <xdr:col>16</xdr:col>
      <xdr:colOff>247650</xdr:colOff>
      <xdr:row>16</xdr:row>
      <xdr:rowOff>76201</xdr:rowOff>
    </xdr:to>
    <xdr:grpSp>
      <xdr:nvGrpSpPr>
        <xdr:cNvPr id="2" name="ImgPrtSign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2753975" y="76200"/>
          <a:ext cx="3771900" cy="676276"/>
          <a:chOff x="4848225" y="257174"/>
          <a:chExt cx="3990976" cy="695326"/>
        </a:xfrm>
        <a:solidFill>
          <a:schemeClr val="bg1"/>
        </a:solidFill>
      </xdr:grpSpPr>
      <xdr:sp macro="" textlink="">
        <xdr:nvSpPr>
          <xdr:cNvPr id="3" name="TextBox 2" hidden="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52197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 b="0" i="0" u="none" strike="noStrike">
              <a:solidFill>
                <a:srgbClr val="333333"/>
              </a:solidFill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4" name="TextBox 3" hidden="1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59436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5" name="TextBox 4" hidden="1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66675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6" name="TextBox 5" hidden="1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73914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7" name="TextBox 6" hidden="1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8115301" y="257175"/>
            <a:ext cx="723900" cy="26456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8" name="TextBox 7" hidden="1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4848225" y="257174"/>
            <a:ext cx="371475" cy="69532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결</a:t>
            </a:r>
            <a:endParaRPr lang="en-US" altLang="ko-KR" sz="1000">
              <a:latin typeface="돋움" pitchFamily="50" charset="-127"/>
              <a:ea typeface="돋움" pitchFamily="50" charset="-127"/>
            </a:endParaRPr>
          </a:p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재</a:t>
            </a:r>
          </a:p>
        </xdr:txBody>
      </xdr:sp>
      <xdr:sp macro="" textlink="">
        <xdr:nvSpPr>
          <xdr:cNvPr id="9" name="TextBox 8" hidden="1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2197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0" name="TextBox 9" hidden="1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9436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1" name="TextBox 10" hidden="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66675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2" name="TextBox 11" hidden="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73914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3" name="TextBox 12" hidden="1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8115301" y="523874"/>
            <a:ext cx="723900" cy="428625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noAutofit/>
          </a:bodyPr>
          <a:lstStyle/>
          <a:p>
            <a:pPr algn="ctr"/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485775</xdr:colOff>
          <xdr:row>24</xdr:row>
          <xdr:rowOff>47625</xdr:rowOff>
        </xdr:from>
        <xdr:to>
          <xdr:col>8</xdr:col>
          <xdr:colOff>847725</xdr:colOff>
          <xdr:row>28</xdr:row>
          <xdr:rowOff>114300</xdr:rowOff>
        </xdr:to>
        <xdr:pic>
          <xdr:nvPicPr>
            <xdr:cNvPr id="4109" name="ImgPrtFilter" hidden="1">
              <a:extLs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aram!$BD$6:$BJ$9" spid="_x0000_s41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42925" y="1971675"/>
              <a:ext cx="52197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BIMatrix/Bin/MTX_CS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_Style"/>
      <sheetName val="Language"/>
    </sheetNames>
    <sheetDataSet>
      <sheetData sheetId="0"/>
      <sheetData sheetId="1">
        <row r="2">
          <cell r="B2" t="str">
            <v>KR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R30"/>
  <sheetViews>
    <sheetView showGridLines="0" tabSelected="1" workbookViewId="0">
      <selection activeCell="P21" sqref="P21"/>
    </sheetView>
  </sheetViews>
  <sheetFormatPr defaultRowHeight="16.5" x14ac:dyDescent="0.3"/>
  <cols>
    <col min="1" max="1" width="0.75" customWidth="1"/>
    <col min="2" max="2" width="8.25" style="2" hidden="1" customWidth="1"/>
    <col min="3" max="3" width="12.75" style="2" hidden="1" customWidth="1"/>
    <col min="4" max="4" width="6.25" customWidth="1"/>
    <col min="5" max="5" width="12" customWidth="1"/>
    <col min="6" max="6" width="15.875" customWidth="1"/>
    <col min="7" max="10" width="19.75" bestFit="1" customWidth="1"/>
    <col min="11" max="12" width="15.625" customWidth="1"/>
    <col min="13" max="13" width="19.25" customWidth="1"/>
    <col min="14" max="16" width="19.75" bestFit="1" customWidth="1"/>
    <col min="17" max="18" width="15.625" customWidth="1"/>
  </cols>
  <sheetData>
    <row r="1" spans="3:18" ht="3" customHeight="1" x14ac:dyDescent="0.3"/>
    <row r="2" spans="3:18" ht="15.95" hidden="1" customHeight="1" x14ac:dyDescent="0.3"/>
    <row r="3" spans="3:18" ht="15.95" hidden="1" customHeight="1" x14ac:dyDescent="0.3"/>
    <row r="4" spans="3:18" ht="15.95" hidden="1" customHeight="1" x14ac:dyDescent="0.3"/>
    <row r="5" spans="3:18" ht="15.95" hidden="1" customHeight="1" x14ac:dyDescent="0.3"/>
    <row r="6" spans="3:18" ht="15.95" hidden="1" customHeight="1" x14ac:dyDescent="0.3"/>
    <row r="7" spans="3:18" ht="15.95" hidden="1" customHeight="1" x14ac:dyDescent="0.3">
      <c r="D7" s="83" t="s">
        <v>429</v>
      </c>
      <c r="E7" s="82"/>
      <c r="F7" s="82"/>
      <c r="G7" s="82"/>
      <c r="H7" s="82"/>
      <c r="I7" s="82"/>
      <c r="J7" s="82"/>
      <c r="K7" s="82"/>
      <c r="L7" s="82"/>
    </row>
    <row r="8" spans="3:18" ht="15.95" hidden="1" customHeight="1" x14ac:dyDescent="0.3"/>
    <row r="9" spans="3:18" ht="15.95" hidden="1" customHeight="1" x14ac:dyDescent="0.3"/>
    <row r="10" spans="3:18" ht="15.95" hidden="1" customHeight="1" x14ac:dyDescent="0.3"/>
    <row r="11" spans="3:18" ht="15.95" hidden="1" customHeight="1" x14ac:dyDescent="0.3"/>
    <row r="12" spans="3:18" ht="17.25" thickBot="1" x14ac:dyDescent="0.35">
      <c r="R12" s="95" t="s">
        <v>445</v>
      </c>
    </row>
    <row r="13" spans="3:18" ht="17.25" customHeight="1" thickBot="1" x14ac:dyDescent="0.35">
      <c r="D13" s="110" t="s">
        <v>369</v>
      </c>
      <c r="E13" s="112" t="s">
        <v>437</v>
      </c>
      <c r="F13" s="112" t="s">
        <v>422</v>
      </c>
      <c r="G13" s="114" t="s">
        <v>452</v>
      </c>
      <c r="H13" s="115"/>
      <c r="I13" s="115"/>
      <c r="J13" s="115"/>
      <c r="K13" s="115"/>
      <c r="L13" s="110"/>
      <c r="M13" s="104" t="s">
        <v>483</v>
      </c>
      <c r="N13" s="105"/>
      <c r="O13" s="105"/>
      <c r="P13" s="105"/>
      <c r="Q13" s="105"/>
      <c r="R13" s="106"/>
    </row>
    <row r="14" spans="3:18" ht="15.95" customHeight="1" thickBot="1" x14ac:dyDescent="0.35">
      <c r="C14"/>
      <c r="D14" s="111"/>
      <c r="E14" s="113"/>
      <c r="F14" s="113"/>
      <c r="G14" s="5" t="s">
        <v>439</v>
      </c>
      <c r="H14" s="5" t="s">
        <v>440</v>
      </c>
      <c r="I14" s="5" t="s">
        <v>441</v>
      </c>
      <c r="J14" s="5" t="s">
        <v>442</v>
      </c>
      <c r="K14" s="5" t="s">
        <v>443</v>
      </c>
      <c r="L14" s="5" t="s">
        <v>444</v>
      </c>
      <c r="M14" s="5" t="s">
        <v>446</v>
      </c>
      <c r="N14" s="5" t="s">
        <v>481</v>
      </c>
      <c r="O14" s="5" t="s">
        <v>482</v>
      </c>
      <c r="P14" s="5" t="s">
        <v>442</v>
      </c>
      <c r="Q14" s="5" t="s">
        <v>443</v>
      </c>
      <c r="R14" s="5" t="s">
        <v>444</v>
      </c>
    </row>
    <row r="15" spans="3:18" x14ac:dyDescent="0.3">
      <c r="C15"/>
      <c r="D15" s="107" t="s">
        <v>438</v>
      </c>
      <c r="E15" s="108"/>
      <c r="F15" s="109"/>
      <c r="G15" s="96">
        <f>IFERROR(SUM(G17:G30),0)</f>
        <v>0</v>
      </c>
      <c r="H15" s="96">
        <f>IFERROR(SUM(H17:H30),0)</f>
        <v>0</v>
      </c>
      <c r="I15" s="96">
        <f>IFERROR(SUM(I17:I30),0)</f>
        <v>0</v>
      </c>
      <c r="J15" s="96">
        <f>IFERROR(SUM(J17:J30),0)</f>
        <v>0</v>
      </c>
      <c r="K15" s="97">
        <f>IFERROR(ROUND(J15/G15*100,2),0)</f>
        <v>0</v>
      </c>
      <c r="L15" s="98"/>
      <c r="M15" s="98">
        <f>IFERROR(SUM(M17:M30),0)</f>
        <v>0</v>
      </c>
      <c r="N15" s="98">
        <f>IFERROR(SUM(N17:N30),0)</f>
        <v>0</v>
      </c>
      <c r="O15" s="98">
        <f>IFERROR(SUM(O17:O30),0)</f>
        <v>0</v>
      </c>
      <c r="P15" s="98">
        <f>IFERROR(SUM(P17:P30),0)</f>
        <v>0</v>
      </c>
      <c r="Q15" s="97">
        <f>IFERROR(ROUND(P15/M15*100,2),0)</f>
        <v>0</v>
      </c>
      <c r="R15" s="98"/>
    </row>
    <row r="16" spans="3:18" hidden="1" x14ac:dyDescent="0.3">
      <c r="D16" s="93" t="s">
        <v>454</v>
      </c>
      <c r="E16" s="93" t="s">
        <v>455</v>
      </c>
      <c r="F16" s="93" t="s">
        <v>456</v>
      </c>
      <c r="G16" s="93" t="s">
        <v>457</v>
      </c>
      <c r="H16" s="93" t="s">
        <v>458</v>
      </c>
      <c r="I16" s="93" t="s">
        <v>459</v>
      </c>
      <c r="J16" s="93" t="s">
        <v>460</v>
      </c>
      <c r="K16" s="93" t="s">
        <v>461</v>
      </c>
      <c r="L16" s="101" t="s">
        <v>462</v>
      </c>
      <c r="M16" s="101" t="s">
        <v>463</v>
      </c>
      <c r="N16" s="101" t="s">
        <v>464</v>
      </c>
      <c r="O16" s="101" t="s">
        <v>484</v>
      </c>
      <c r="P16" s="101" t="s">
        <v>465</v>
      </c>
      <c r="Q16" s="101" t="s">
        <v>466</v>
      </c>
      <c r="R16" s="101" t="s">
        <v>467</v>
      </c>
    </row>
    <row r="17" spans="4:18" x14ac:dyDescent="0.3">
      <c r="D17" s="100">
        <v>1</v>
      </c>
      <c r="E17" s="99" t="s">
        <v>392</v>
      </c>
      <c r="F17" s="99" t="s">
        <v>393</v>
      </c>
      <c r="G17" s="88">
        <v>0</v>
      </c>
      <c r="H17" s="88">
        <v>0</v>
      </c>
      <c r="I17" s="88">
        <v>0</v>
      </c>
      <c r="J17" s="88">
        <v>0</v>
      </c>
      <c r="K17" s="94">
        <v>0</v>
      </c>
      <c r="L17" s="88">
        <v>0</v>
      </c>
      <c r="M17" s="88"/>
      <c r="N17" s="88">
        <v>0</v>
      </c>
      <c r="O17" s="88">
        <v>0</v>
      </c>
      <c r="P17" s="88">
        <v>0</v>
      </c>
      <c r="Q17" s="94">
        <v>0</v>
      </c>
      <c r="R17" s="88">
        <v>0</v>
      </c>
    </row>
    <row r="18" spans="4:18" x14ac:dyDescent="0.3">
      <c r="D18" s="100">
        <v>2</v>
      </c>
      <c r="E18" s="99" t="s">
        <v>394</v>
      </c>
      <c r="F18" s="99" t="s">
        <v>395</v>
      </c>
      <c r="G18" s="88">
        <v>0</v>
      </c>
      <c r="H18" s="88">
        <v>0</v>
      </c>
      <c r="I18" s="88">
        <v>0</v>
      </c>
      <c r="J18" s="88">
        <v>0</v>
      </c>
      <c r="K18" s="94">
        <v>0</v>
      </c>
      <c r="L18" s="88">
        <v>0</v>
      </c>
      <c r="M18" s="88"/>
      <c r="N18" s="88">
        <v>0</v>
      </c>
      <c r="O18" s="88">
        <v>0</v>
      </c>
      <c r="P18" s="88">
        <v>0</v>
      </c>
      <c r="Q18" s="94">
        <v>0</v>
      </c>
      <c r="R18" s="88">
        <v>0</v>
      </c>
    </row>
    <row r="19" spans="4:18" x14ac:dyDescent="0.3">
      <c r="D19" s="100">
        <v>3</v>
      </c>
      <c r="E19" s="99" t="s">
        <v>396</v>
      </c>
      <c r="F19" s="99" t="s">
        <v>397</v>
      </c>
      <c r="G19" s="88">
        <v>0</v>
      </c>
      <c r="H19" s="88">
        <v>0</v>
      </c>
      <c r="I19" s="88">
        <v>0</v>
      </c>
      <c r="J19" s="88">
        <v>0</v>
      </c>
      <c r="K19" s="94">
        <v>0</v>
      </c>
      <c r="L19" s="88">
        <v>0</v>
      </c>
      <c r="M19" s="88"/>
      <c r="N19" s="88">
        <v>0</v>
      </c>
      <c r="O19" s="88">
        <v>0</v>
      </c>
      <c r="P19" s="88">
        <v>0</v>
      </c>
      <c r="Q19" s="94">
        <v>0</v>
      </c>
      <c r="R19" s="88">
        <v>0</v>
      </c>
    </row>
    <row r="20" spans="4:18" x14ac:dyDescent="0.3">
      <c r="D20" s="100">
        <v>4</v>
      </c>
      <c r="E20" s="99" t="s">
        <v>398</v>
      </c>
      <c r="F20" s="99" t="s">
        <v>399</v>
      </c>
      <c r="G20" s="88">
        <v>0</v>
      </c>
      <c r="H20" s="88">
        <v>0</v>
      </c>
      <c r="I20" s="88">
        <v>0</v>
      </c>
      <c r="J20" s="88">
        <v>0</v>
      </c>
      <c r="K20" s="94">
        <v>0</v>
      </c>
      <c r="L20" s="88">
        <v>0</v>
      </c>
      <c r="M20" s="88"/>
      <c r="N20" s="88">
        <v>0</v>
      </c>
      <c r="O20" s="88">
        <v>0</v>
      </c>
      <c r="P20" s="88">
        <v>0</v>
      </c>
      <c r="Q20" s="94">
        <v>0</v>
      </c>
      <c r="R20" s="88">
        <v>0</v>
      </c>
    </row>
    <row r="21" spans="4:18" x14ac:dyDescent="0.3">
      <c r="D21" s="100">
        <v>5</v>
      </c>
      <c r="E21" s="99" t="s">
        <v>400</v>
      </c>
      <c r="F21" s="99" t="s">
        <v>401</v>
      </c>
      <c r="G21" s="88">
        <v>0</v>
      </c>
      <c r="H21" s="88">
        <v>0</v>
      </c>
      <c r="I21" s="88">
        <v>0</v>
      </c>
      <c r="J21" s="88">
        <v>0</v>
      </c>
      <c r="K21" s="94">
        <v>0</v>
      </c>
      <c r="L21" s="88">
        <v>0</v>
      </c>
      <c r="M21" s="88"/>
      <c r="N21" s="88">
        <v>0</v>
      </c>
      <c r="O21" s="88">
        <v>0</v>
      </c>
      <c r="P21" s="88">
        <v>0</v>
      </c>
      <c r="Q21" s="94">
        <v>0</v>
      </c>
      <c r="R21" s="88">
        <v>0</v>
      </c>
    </row>
    <row r="22" spans="4:18" x14ac:dyDescent="0.3">
      <c r="D22" s="100">
        <v>6</v>
      </c>
      <c r="E22" s="99" t="s">
        <v>402</v>
      </c>
      <c r="F22" s="99" t="s">
        <v>485</v>
      </c>
      <c r="G22" s="88">
        <v>0</v>
      </c>
      <c r="H22" s="88">
        <v>0</v>
      </c>
      <c r="I22" s="88">
        <v>0</v>
      </c>
      <c r="J22" s="88">
        <v>0</v>
      </c>
      <c r="K22" s="94">
        <v>0</v>
      </c>
      <c r="L22" s="88">
        <v>0</v>
      </c>
      <c r="M22" s="88"/>
      <c r="N22" s="88">
        <v>0</v>
      </c>
      <c r="O22" s="88">
        <v>0</v>
      </c>
      <c r="P22" s="88">
        <v>0</v>
      </c>
      <c r="Q22" s="94">
        <v>0</v>
      </c>
      <c r="R22" s="88">
        <v>0</v>
      </c>
    </row>
    <row r="23" spans="4:18" x14ac:dyDescent="0.3">
      <c r="D23" s="100">
        <v>7</v>
      </c>
      <c r="E23" s="99" t="s">
        <v>404</v>
      </c>
      <c r="F23" s="99" t="s">
        <v>405</v>
      </c>
      <c r="G23" s="88">
        <v>0</v>
      </c>
      <c r="H23" s="88">
        <v>0</v>
      </c>
      <c r="I23" s="88">
        <v>0</v>
      </c>
      <c r="J23" s="88">
        <v>0</v>
      </c>
      <c r="K23" s="94">
        <v>0</v>
      </c>
      <c r="L23" s="88">
        <v>0</v>
      </c>
      <c r="M23" s="88"/>
      <c r="N23" s="88">
        <v>0</v>
      </c>
      <c r="O23" s="88">
        <v>0</v>
      </c>
      <c r="P23" s="88">
        <v>0</v>
      </c>
      <c r="Q23" s="94">
        <v>0</v>
      </c>
      <c r="R23" s="88">
        <v>0</v>
      </c>
    </row>
    <row r="24" spans="4:18" x14ac:dyDescent="0.3">
      <c r="D24" s="100">
        <v>8</v>
      </c>
      <c r="E24" s="99" t="s">
        <v>406</v>
      </c>
      <c r="F24" s="99" t="s">
        <v>407</v>
      </c>
      <c r="G24" s="88">
        <v>0</v>
      </c>
      <c r="H24" s="88">
        <v>0</v>
      </c>
      <c r="I24" s="88">
        <v>0</v>
      </c>
      <c r="J24" s="88">
        <v>0</v>
      </c>
      <c r="K24" s="94">
        <v>0</v>
      </c>
      <c r="L24" s="88">
        <v>0</v>
      </c>
      <c r="M24" s="88"/>
      <c r="N24" s="88">
        <v>0</v>
      </c>
      <c r="O24" s="88">
        <v>0</v>
      </c>
      <c r="P24" s="88">
        <v>0</v>
      </c>
      <c r="Q24" s="94">
        <v>0</v>
      </c>
      <c r="R24" s="88">
        <v>0</v>
      </c>
    </row>
    <row r="25" spans="4:18" x14ac:dyDescent="0.3">
      <c r="D25" s="100">
        <v>9</v>
      </c>
      <c r="E25" s="99" t="s">
        <v>408</v>
      </c>
      <c r="F25" s="99" t="s">
        <v>409</v>
      </c>
      <c r="G25" s="88">
        <v>0</v>
      </c>
      <c r="H25" s="88">
        <v>0</v>
      </c>
      <c r="I25" s="88">
        <v>0</v>
      </c>
      <c r="J25" s="88">
        <v>0</v>
      </c>
      <c r="K25" s="94">
        <v>0</v>
      </c>
      <c r="L25" s="88">
        <v>0</v>
      </c>
      <c r="M25" s="88"/>
      <c r="N25" s="88">
        <v>0</v>
      </c>
      <c r="O25" s="88">
        <v>0</v>
      </c>
      <c r="P25" s="88">
        <v>0</v>
      </c>
      <c r="Q25" s="94">
        <v>0</v>
      </c>
      <c r="R25" s="88">
        <v>0</v>
      </c>
    </row>
    <row r="26" spans="4:18" x14ac:dyDescent="0.3">
      <c r="D26" s="100">
        <v>10</v>
      </c>
      <c r="E26" s="99" t="s">
        <v>410</v>
      </c>
      <c r="F26" s="99" t="s">
        <v>411</v>
      </c>
      <c r="G26" s="88">
        <v>0</v>
      </c>
      <c r="H26" s="88">
        <v>0</v>
      </c>
      <c r="I26" s="88">
        <v>0</v>
      </c>
      <c r="J26" s="88">
        <v>0</v>
      </c>
      <c r="K26" s="94">
        <v>0</v>
      </c>
      <c r="L26" s="88">
        <v>0</v>
      </c>
      <c r="M26" s="88"/>
      <c r="N26" s="88">
        <v>0</v>
      </c>
      <c r="O26" s="88">
        <v>0</v>
      </c>
      <c r="P26" s="88">
        <v>0</v>
      </c>
      <c r="Q26" s="94">
        <v>0</v>
      </c>
      <c r="R26" s="88">
        <v>0</v>
      </c>
    </row>
    <row r="27" spans="4:18" x14ac:dyDescent="0.3">
      <c r="D27" s="100">
        <v>11</v>
      </c>
      <c r="E27" s="99" t="s">
        <v>412</v>
      </c>
      <c r="F27" s="99" t="s">
        <v>413</v>
      </c>
      <c r="G27" s="88">
        <v>0</v>
      </c>
      <c r="H27" s="88">
        <v>0</v>
      </c>
      <c r="I27" s="88">
        <v>0</v>
      </c>
      <c r="J27" s="88">
        <v>0</v>
      </c>
      <c r="K27" s="94">
        <v>0</v>
      </c>
      <c r="L27" s="88">
        <v>0</v>
      </c>
      <c r="M27" s="88"/>
      <c r="N27" s="88">
        <v>0</v>
      </c>
      <c r="O27" s="88">
        <v>0</v>
      </c>
      <c r="P27" s="88">
        <v>0</v>
      </c>
      <c r="Q27" s="94">
        <v>0</v>
      </c>
      <c r="R27" s="88">
        <v>0</v>
      </c>
    </row>
    <row r="28" spans="4:18" x14ac:dyDescent="0.3">
      <c r="D28" s="100">
        <v>12</v>
      </c>
      <c r="E28" s="99" t="s">
        <v>414</v>
      </c>
      <c r="F28" s="99" t="s">
        <v>415</v>
      </c>
      <c r="G28" s="88">
        <v>0</v>
      </c>
      <c r="H28" s="88">
        <v>0</v>
      </c>
      <c r="I28" s="88">
        <v>0</v>
      </c>
      <c r="J28" s="88">
        <v>0</v>
      </c>
      <c r="K28" s="94">
        <v>0</v>
      </c>
      <c r="L28" s="88">
        <v>0</v>
      </c>
      <c r="M28" s="88"/>
      <c r="N28" s="88">
        <v>0</v>
      </c>
      <c r="O28" s="88">
        <v>0</v>
      </c>
      <c r="P28" s="88">
        <v>0</v>
      </c>
      <c r="Q28" s="94">
        <v>0</v>
      </c>
      <c r="R28" s="88">
        <v>0</v>
      </c>
    </row>
    <row r="29" spans="4:18" x14ac:dyDescent="0.3">
      <c r="D29" s="100">
        <v>13</v>
      </c>
      <c r="E29" s="99" t="s">
        <v>416</v>
      </c>
      <c r="F29" s="99" t="s">
        <v>417</v>
      </c>
      <c r="G29" s="88">
        <v>0</v>
      </c>
      <c r="H29" s="88">
        <v>0</v>
      </c>
      <c r="I29" s="88">
        <v>0</v>
      </c>
      <c r="J29" s="88">
        <v>0</v>
      </c>
      <c r="K29" s="94">
        <v>0</v>
      </c>
      <c r="L29" s="88">
        <v>0</v>
      </c>
      <c r="M29" s="88"/>
      <c r="N29" s="88">
        <v>0</v>
      </c>
      <c r="O29" s="88">
        <v>0</v>
      </c>
      <c r="P29" s="88">
        <v>0</v>
      </c>
      <c r="Q29" s="94">
        <v>0</v>
      </c>
      <c r="R29" s="88">
        <v>0</v>
      </c>
    </row>
    <row r="30" spans="4:18" x14ac:dyDescent="0.3">
      <c r="D30" s="100">
        <v>14</v>
      </c>
      <c r="E30" s="99" t="s">
        <v>418</v>
      </c>
      <c r="F30" s="99" t="s">
        <v>419</v>
      </c>
      <c r="G30" s="88">
        <v>0</v>
      </c>
      <c r="H30" s="88">
        <v>0</v>
      </c>
      <c r="I30" s="88">
        <v>0</v>
      </c>
      <c r="J30" s="88">
        <v>0</v>
      </c>
      <c r="K30" s="94">
        <v>0</v>
      </c>
      <c r="L30" s="88">
        <v>0</v>
      </c>
      <c r="M30" s="88"/>
      <c r="N30" s="88">
        <v>0</v>
      </c>
      <c r="O30" s="88">
        <v>0</v>
      </c>
      <c r="P30" s="88">
        <v>0</v>
      </c>
      <c r="Q30" s="94">
        <v>0</v>
      </c>
      <c r="R30" s="88">
        <v>0</v>
      </c>
    </row>
  </sheetData>
  <sheetProtection formatCells="0" formatColumns="0" formatRows="0" sort="0" autoFilter="0" pivotTables="0"/>
  <mergeCells count="6">
    <mergeCell ref="M13:R13"/>
    <mergeCell ref="D15:F15"/>
    <mergeCell ref="D13:D14"/>
    <mergeCell ref="E13:E14"/>
    <mergeCell ref="F13:F14"/>
    <mergeCell ref="G13:L1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scale="72" fitToHeight="9999" orientation="landscape" r:id="rId1"/>
  <customProperties>
    <customPr name="MatrixProperty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0"/>
  <sheetViews>
    <sheetView showGridLines="0" topLeftCell="A32" workbookViewId="0">
      <selection activeCell="H29" sqref="H29"/>
    </sheetView>
  </sheetViews>
  <sheetFormatPr defaultColWidth="9" defaultRowHeight="16.5" x14ac:dyDescent="0.3"/>
  <cols>
    <col min="1" max="1" width="0.75" customWidth="1"/>
    <col min="2" max="3" width="9" hidden="1" customWidth="1"/>
    <col min="4" max="4" width="8.125" customWidth="1"/>
    <col min="5" max="5" width="11.125" customWidth="1"/>
    <col min="6" max="6" width="10.125" customWidth="1"/>
    <col min="7" max="7" width="8" customWidth="1"/>
    <col min="8" max="8" width="26.375" customWidth="1"/>
    <col min="9" max="11" width="22" bestFit="1" customWidth="1"/>
    <col min="12" max="12" width="21.125" customWidth="1"/>
    <col min="13" max="14" width="22" bestFit="1" customWidth="1"/>
  </cols>
  <sheetData>
    <row r="1" spans="2:14" ht="3" customHeight="1" x14ac:dyDescent="0.3"/>
    <row r="2" spans="2:14" hidden="1" x14ac:dyDescent="0.3"/>
    <row r="3" spans="2:14" hidden="1" x14ac:dyDescent="0.3"/>
    <row r="4" spans="2:14" hidden="1" x14ac:dyDescent="0.3"/>
    <row r="5" spans="2:14" hidden="1" x14ac:dyDescent="0.3"/>
    <row r="6" spans="2:14" hidden="1" x14ac:dyDescent="0.3"/>
    <row r="7" spans="2:14" hidden="1" x14ac:dyDescent="0.3">
      <c r="D7" s="91" t="s">
        <v>428</v>
      </c>
      <c r="E7" s="91"/>
      <c r="F7" s="91"/>
      <c r="G7" s="91"/>
      <c r="H7" s="91"/>
      <c r="I7" s="91"/>
      <c r="J7" s="91"/>
      <c r="K7" s="91"/>
      <c r="L7" s="82"/>
      <c r="M7" s="82"/>
      <c r="N7" s="82"/>
    </row>
    <row r="8" spans="2:14" hidden="1" x14ac:dyDescent="0.3"/>
    <row r="9" spans="2:14" hidden="1" x14ac:dyDescent="0.3"/>
    <row r="10" spans="2:14" hidden="1" x14ac:dyDescent="0.3"/>
    <row r="11" spans="2:14" hidden="1" x14ac:dyDescent="0.3"/>
    <row r="12" spans="2:14" hidden="1" x14ac:dyDescent="0.3"/>
    <row r="13" spans="2:14" hidden="1" x14ac:dyDescent="0.3"/>
    <row r="14" spans="2:14" ht="17.25" thickBot="1" x14ac:dyDescent="0.35"/>
    <row r="15" spans="2:14" ht="17.25" customHeight="1" thickBot="1" x14ac:dyDescent="0.35">
      <c r="B15" s="2"/>
      <c r="C15" s="2"/>
      <c r="D15" s="110" t="s">
        <v>369</v>
      </c>
      <c r="E15" s="112" t="s">
        <v>437</v>
      </c>
      <c r="F15" s="112" t="s">
        <v>447</v>
      </c>
      <c r="G15" s="112" t="s">
        <v>448</v>
      </c>
      <c r="H15" s="112" t="s">
        <v>449</v>
      </c>
      <c r="I15" s="104" t="s">
        <v>453</v>
      </c>
      <c r="J15" s="105"/>
      <c r="K15" s="105"/>
      <c r="L15" s="104" t="s">
        <v>483</v>
      </c>
      <c r="M15" s="105"/>
      <c r="N15" s="106"/>
    </row>
    <row r="16" spans="2:14" ht="15.95" customHeight="1" thickBot="1" x14ac:dyDescent="0.35">
      <c r="B16" s="2"/>
      <c r="D16" s="111"/>
      <c r="E16" s="113"/>
      <c r="F16" s="113"/>
      <c r="G16" s="113"/>
      <c r="H16" s="113"/>
      <c r="I16" s="5" t="s">
        <v>440</v>
      </c>
      <c r="J16" s="5" t="s">
        <v>441</v>
      </c>
      <c r="K16" s="5" t="s">
        <v>442</v>
      </c>
      <c r="L16" s="5" t="s">
        <v>481</v>
      </c>
      <c r="M16" s="5" t="s">
        <v>482</v>
      </c>
      <c r="N16" s="5" t="s">
        <v>442</v>
      </c>
    </row>
    <row r="17" spans="2:14" ht="15.6" customHeight="1" x14ac:dyDescent="0.3">
      <c r="B17" s="2"/>
      <c r="D17" s="107" t="s">
        <v>438</v>
      </c>
      <c r="E17" s="108"/>
      <c r="F17" s="108"/>
      <c r="G17" s="108"/>
      <c r="H17" s="109"/>
      <c r="I17" s="96">
        <f>IFERROR(SUM(I20:$I$3985),0)</f>
        <v>0</v>
      </c>
      <c r="J17" s="96">
        <f>IFERROR(SUM(J20:$J$3985),0)</f>
        <v>0</v>
      </c>
      <c r="K17" s="96">
        <f>IFERROR(SUM(K20:$K$3985),0)</f>
        <v>0</v>
      </c>
      <c r="L17" s="96">
        <f>IFERROR(SUM(L20:$L$3985),0)</f>
        <v>0</v>
      </c>
      <c r="M17" s="96">
        <f>IFERROR(SUM(M20:$M$3985),0)</f>
        <v>0</v>
      </c>
      <c r="N17" s="96">
        <f>IFERROR(SUM(N20:$N$3985),0)</f>
        <v>0</v>
      </c>
    </row>
    <row r="18" spans="2:14" ht="15.95" hidden="1" customHeight="1" x14ac:dyDescent="0.3">
      <c r="B18" s="2"/>
      <c r="D18" s="103"/>
      <c r="E18" s="103"/>
      <c r="F18" s="103"/>
      <c r="G18" s="103"/>
      <c r="H18" s="103"/>
      <c r="I18" s="96"/>
      <c r="J18" s="96"/>
      <c r="K18" s="96"/>
      <c r="L18" s="96"/>
      <c r="M18" s="96"/>
      <c r="N18" s="96"/>
    </row>
    <row r="19" spans="2:14" ht="17.45" hidden="1" customHeight="1" x14ac:dyDescent="0.3">
      <c r="D19" s="89" t="s">
        <v>468</v>
      </c>
      <c r="E19" s="90" t="s">
        <v>469</v>
      </c>
      <c r="F19" s="90" t="s">
        <v>470</v>
      </c>
      <c r="G19" s="90" t="s">
        <v>471</v>
      </c>
      <c r="H19" s="90" t="s">
        <v>472</v>
      </c>
      <c r="I19" s="90" t="s">
        <v>473</v>
      </c>
      <c r="J19" s="90" t="s">
        <v>474</v>
      </c>
      <c r="K19" s="90" t="s">
        <v>475</v>
      </c>
      <c r="L19" s="90" t="s">
        <v>476</v>
      </c>
      <c r="M19" s="90" t="s">
        <v>486</v>
      </c>
      <c r="N19" s="90" t="s">
        <v>477</v>
      </c>
    </row>
    <row r="20" spans="2:14" x14ac:dyDescent="0.3">
      <c r="D20" s="99"/>
      <c r="E20" s="99"/>
      <c r="F20" s="99"/>
      <c r="G20" s="99"/>
      <c r="H20" s="99"/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</row>
  </sheetData>
  <mergeCells count="8">
    <mergeCell ref="I15:K15"/>
    <mergeCell ref="L15:N15"/>
    <mergeCell ref="D17:H17"/>
    <mergeCell ref="D15:D16"/>
    <mergeCell ref="E15:E16"/>
    <mergeCell ref="H15:H16"/>
    <mergeCell ref="F15:F16"/>
    <mergeCell ref="G15:G16"/>
  </mergeCells>
  <phoneticPr fontId="1" type="noConversion"/>
  <pageMargins left="0.7" right="0.7" top="0.75" bottom="0.75" header="0.3" footer="0.3"/>
  <pageSetup paperSize="9" orientation="portrait" r:id="rId1"/>
  <customProperties>
    <customPr name="MatrixProperty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L74"/>
  <sheetViews>
    <sheetView showGridLines="0" topLeftCell="A22" zoomScaleNormal="100" workbookViewId="0">
      <selection activeCell="C40" sqref="C40"/>
    </sheetView>
  </sheetViews>
  <sheetFormatPr defaultColWidth="9" defaultRowHeight="12" x14ac:dyDescent="0.3"/>
  <cols>
    <col min="1" max="1" width="1.5" style="2" customWidth="1"/>
    <col min="2" max="2" width="14" style="2" customWidth="1"/>
    <col min="3" max="3" width="9" style="2" customWidth="1"/>
    <col min="4" max="4" width="9.25" style="2" customWidth="1"/>
    <col min="5" max="5" width="11.125" style="2" customWidth="1"/>
    <col min="6" max="6" width="14.875" style="2" customWidth="1"/>
    <col min="7" max="7" width="8.875" style="2" customWidth="1"/>
    <col min="8" max="8" width="10" style="2" customWidth="1"/>
    <col min="9" max="9" width="7.75" style="6" customWidth="1"/>
    <col min="10" max="11" width="14" style="2" customWidth="1"/>
    <col min="12" max="12" width="21" style="2" customWidth="1"/>
    <col min="13" max="13" width="0.75" style="2" customWidth="1"/>
    <col min="14" max="14" width="4.75" style="2" customWidth="1"/>
    <col min="15" max="17" width="6.125" style="2" customWidth="1"/>
    <col min="18" max="23" width="9" style="2"/>
    <col min="24" max="24" width="0.75" style="2" customWidth="1"/>
    <col min="25" max="30" width="9" style="2"/>
    <col min="31" max="31" width="11.875" style="2" customWidth="1"/>
    <col min="32" max="32" width="12.75" style="2" customWidth="1"/>
    <col min="33" max="33" width="18.875" style="2" customWidth="1"/>
    <col min="34" max="34" width="0.75" style="2" customWidth="1"/>
    <col min="35" max="35" width="10.375" style="2" customWidth="1"/>
    <col min="36" max="36" width="13.75" style="2" customWidth="1"/>
    <col min="37" max="37" width="12" style="2" customWidth="1"/>
    <col min="38" max="38" width="15.75" style="2" customWidth="1"/>
    <col min="39" max="39" width="0.75" style="2" customWidth="1"/>
    <col min="40" max="40" width="7.75" style="2" customWidth="1"/>
    <col min="41" max="41" width="21.375" style="2" customWidth="1"/>
    <col min="42" max="42" width="16.125" style="2" customWidth="1"/>
    <col min="43" max="43" width="26" style="2" customWidth="1"/>
    <col min="44" max="44" width="0.75" style="2" customWidth="1"/>
    <col min="45" max="45" width="11.25" style="2" customWidth="1"/>
    <col min="46" max="46" width="31" style="2" customWidth="1"/>
    <col min="47" max="47" width="18.375" style="2" customWidth="1"/>
    <col min="48" max="48" width="27.75" style="2" customWidth="1"/>
    <col min="49" max="49" width="14.375" style="6" customWidth="1"/>
    <col min="50" max="50" width="14.375" style="2" customWidth="1"/>
    <col min="51" max="51" width="0.75" style="2" customWidth="1"/>
    <col min="52" max="52" width="14.625" style="2" customWidth="1"/>
    <col min="53" max="53" width="27.75" style="2" customWidth="1"/>
    <col min="54" max="54" width="28.875" style="2" customWidth="1"/>
    <col min="55" max="55" width="0.75" style="2" customWidth="1"/>
    <col min="56" max="56" width="11.625" style="2" customWidth="1"/>
    <col min="57" max="57" width="0.875" style="2" customWidth="1"/>
    <col min="58" max="58" width="15.75" style="2" customWidth="1"/>
    <col min="59" max="59" width="11.625" style="2" customWidth="1"/>
    <col min="60" max="60" width="0.875" style="2" customWidth="1"/>
    <col min="61" max="61" width="16" style="2" customWidth="1"/>
    <col min="62" max="62" width="11.625" style="2" customWidth="1"/>
    <col min="63" max="63" width="0.875" style="2" customWidth="1"/>
    <col min="64" max="64" width="14.125" style="2" customWidth="1"/>
    <col min="65" max="16384" width="9" style="2"/>
  </cols>
  <sheetData>
    <row r="1" spans="2:64" x14ac:dyDescent="0.3">
      <c r="AE1" s="7"/>
    </row>
    <row r="2" spans="2:64" ht="12.75" thickBot="1" x14ac:dyDescent="0.35">
      <c r="B2" s="7" t="s">
        <v>69</v>
      </c>
      <c r="C2" s="8"/>
      <c r="D2" s="8"/>
      <c r="E2" s="8"/>
      <c r="F2" s="8"/>
      <c r="G2" s="8"/>
      <c r="H2" s="8"/>
      <c r="I2" s="9"/>
      <c r="J2" s="8"/>
      <c r="K2" s="8"/>
      <c r="L2" s="8"/>
      <c r="Y2" s="7" t="s">
        <v>70</v>
      </c>
      <c r="Z2" s="8"/>
      <c r="AA2" s="8"/>
      <c r="AB2" s="8"/>
      <c r="AC2" s="8"/>
      <c r="AD2" s="8"/>
      <c r="AE2" s="7"/>
      <c r="AF2" s="10"/>
      <c r="AG2" s="8"/>
      <c r="AI2" s="7" t="s">
        <v>71</v>
      </c>
      <c r="AN2" s="7" t="s">
        <v>123</v>
      </c>
      <c r="AS2" s="7" t="s">
        <v>292</v>
      </c>
      <c r="AZ2" s="7" t="s">
        <v>293</v>
      </c>
      <c r="BD2" s="7" t="s">
        <v>294</v>
      </c>
    </row>
    <row r="3" spans="2:64" ht="16.5" customHeight="1" x14ac:dyDescent="0.3">
      <c r="B3" s="122" t="s">
        <v>0</v>
      </c>
      <c r="C3" s="123"/>
      <c r="D3" s="123"/>
      <c r="E3" s="123"/>
      <c r="F3" s="123"/>
      <c r="G3" s="124"/>
      <c r="H3" s="124"/>
      <c r="I3" s="125"/>
      <c r="J3" s="122" t="s">
        <v>1</v>
      </c>
      <c r="K3" s="123"/>
      <c r="L3" s="125"/>
      <c r="N3" s="126" t="s">
        <v>18</v>
      </c>
      <c r="O3" s="127"/>
      <c r="P3" s="127"/>
      <c r="Q3" s="127"/>
      <c r="R3" s="127"/>
      <c r="S3" s="127"/>
      <c r="T3" s="127"/>
      <c r="U3" s="127"/>
      <c r="V3" s="127"/>
      <c r="W3" s="128"/>
      <c r="Y3" s="11" t="s">
        <v>7</v>
      </c>
      <c r="Z3" s="12" t="s">
        <v>8</v>
      </c>
      <c r="AA3" s="12" t="s">
        <v>3</v>
      </c>
      <c r="AB3" s="12" t="s">
        <v>4</v>
      </c>
      <c r="AC3" s="12" t="s">
        <v>9</v>
      </c>
      <c r="AD3" s="13" t="s">
        <v>5</v>
      </c>
      <c r="AE3" s="11" t="s">
        <v>75</v>
      </c>
      <c r="AF3" s="12" t="s">
        <v>10</v>
      </c>
      <c r="AG3" s="13" t="s">
        <v>11</v>
      </c>
      <c r="AI3" s="11" t="s">
        <v>72</v>
      </c>
      <c r="AJ3" s="12"/>
      <c r="AK3" s="12"/>
      <c r="AL3" s="13"/>
      <c r="AN3" s="11" t="s">
        <v>124</v>
      </c>
      <c r="AO3" s="12" t="s">
        <v>125</v>
      </c>
      <c r="AP3" s="84" t="s">
        <v>126</v>
      </c>
      <c r="AQ3" s="13" t="s">
        <v>127</v>
      </c>
      <c r="AS3" s="11" t="s">
        <v>296</v>
      </c>
      <c r="AT3" s="12" t="s">
        <v>297</v>
      </c>
      <c r="AU3" s="84" t="s">
        <v>298</v>
      </c>
      <c r="AV3" s="75" t="s">
        <v>299</v>
      </c>
      <c r="AW3" s="75"/>
      <c r="AX3" s="13" t="s">
        <v>301</v>
      </c>
      <c r="AZ3" s="126" t="s">
        <v>302</v>
      </c>
      <c r="BA3" s="127"/>
      <c r="BB3" s="128"/>
      <c r="BD3" s="76" t="s">
        <v>480</v>
      </c>
      <c r="BE3" s="76" t="s">
        <v>303</v>
      </c>
      <c r="BF3" s="102">
        <f>E5</f>
        <v>20250404</v>
      </c>
      <c r="BG3" s="76"/>
      <c r="BH3" s="76"/>
      <c r="BI3" s="76"/>
      <c r="BJ3" s="76"/>
      <c r="BK3" s="76"/>
      <c r="BL3" s="76"/>
    </row>
    <row r="4" spans="2:64" ht="16.5" customHeight="1" x14ac:dyDescent="0.3">
      <c r="B4" s="14" t="s">
        <v>2</v>
      </c>
      <c r="C4" s="17" t="s">
        <v>19</v>
      </c>
      <c r="D4" s="17" t="s">
        <v>20</v>
      </c>
      <c r="E4" s="18" t="s">
        <v>21</v>
      </c>
      <c r="F4" s="18" t="s">
        <v>22</v>
      </c>
      <c r="G4" s="18" t="s">
        <v>23</v>
      </c>
      <c r="H4" s="18" t="s">
        <v>24</v>
      </c>
      <c r="I4" s="16" t="s">
        <v>25</v>
      </c>
      <c r="J4" s="14" t="s">
        <v>6</v>
      </c>
      <c r="K4" s="87" t="s">
        <v>74</v>
      </c>
      <c r="L4" s="16" t="s">
        <v>5</v>
      </c>
      <c r="N4" s="14" t="s">
        <v>26</v>
      </c>
      <c r="O4" s="18" t="s">
        <v>27</v>
      </c>
      <c r="P4" s="18" t="s">
        <v>28</v>
      </c>
      <c r="Q4" s="18" t="s">
        <v>29</v>
      </c>
      <c r="R4" s="18"/>
      <c r="S4" s="18" t="s">
        <v>420</v>
      </c>
      <c r="T4" s="18"/>
      <c r="U4" s="18"/>
      <c r="V4" s="18"/>
      <c r="W4" s="16"/>
      <c r="Y4" s="19"/>
      <c r="Z4" s="20"/>
      <c r="AA4" s="20"/>
      <c r="AB4" s="20"/>
      <c r="AC4" s="20"/>
      <c r="AD4" s="21"/>
      <c r="AE4" s="19"/>
      <c r="AF4" s="20"/>
      <c r="AG4" s="21"/>
      <c r="AI4" s="22"/>
      <c r="AJ4" s="20"/>
      <c r="AK4" s="20"/>
      <c r="AL4" s="21"/>
      <c r="AN4" s="22" t="s">
        <v>129</v>
      </c>
      <c r="AO4" s="20" t="s">
        <v>130</v>
      </c>
      <c r="AP4" s="33"/>
      <c r="AQ4" s="21" t="s">
        <v>131</v>
      </c>
      <c r="AS4" s="22" t="s">
        <v>305</v>
      </c>
      <c r="AT4" s="33" t="s">
        <v>132</v>
      </c>
      <c r="AU4" s="33" t="s">
        <v>133</v>
      </c>
      <c r="AV4" s="77" t="s">
        <v>134</v>
      </c>
      <c r="AW4" s="78"/>
      <c r="AX4" s="21"/>
      <c r="AZ4" s="14" t="s">
        <v>135</v>
      </c>
      <c r="BA4" s="15" t="s">
        <v>306</v>
      </c>
      <c r="BB4" s="16" t="s">
        <v>136</v>
      </c>
      <c r="BD4" s="76" t="s">
        <v>304</v>
      </c>
      <c r="BE4" s="76" t="s">
        <v>303</v>
      </c>
      <c r="BF4" s="76">
        <f>IF(VS_SOTY_CD2="%","전체",C_VS_SOTY_CD_1)</f>
        <v>0</v>
      </c>
      <c r="BG4" s="76"/>
      <c r="BH4" s="76"/>
      <c r="BI4" s="76"/>
      <c r="BJ4" s="76"/>
      <c r="BK4" s="76"/>
      <c r="BL4" s="76"/>
    </row>
    <row r="5" spans="2:64" ht="16.5" customHeight="1" x14ac:dyDescent="0.3">
      <c r="B5" s="19" t="s">
        <v>30</v>
      </c>
      <c r="C5" s="35" t="str">
        <f ca="1">TEXT(TODAY()-1,"YYYYMMDD")</f>
        <v>20250404</v>
      </c>
      <c r="D5" s="25"/>
      <c r="E5" s="25">
        <v>20250404</v>
      </c>
      <c r="F5" s="20"/>
      <c r="G5" s="27"/>
      <c r="H5" s="27"/>
      <c r="I5" s="28" t="s">
        <v>427</v>
      </c>
      <c r="J5" s="19" t="s">
        <v>30</v>
      </c>
      <c r="K5" s="29">
        <f>E5</f>
        <v>20250404</v>
      </c>
      <c r="L5" s="21" t="s">
        <v>31</v>
      </c>
      <c r="N5" s="22">
        <v>1</v>
      </c>
      <c r="O5" s="30" t="s">
        <v>91</v>
      </c>
      <c r="P5" s="30" t="s">
        <v>87</v>
      </c>
      <c r="Q5" s="30" t="s">
        <v>85</v>
      </c>
      <c r="R5" s="30"/>
      <c r="S5" s="30" t="s">
        <v>390</v>
      </c>
      <c r="T5" s="30" t="s">
        <v>391</v>
      </c>
      <c r="U5" s="30"/>
      <c r="V5" s="30"/>
      <c r="W5" s="21"/>
      <c r="Y5" s="19"/>
      <c r="Z5" s="20"/>
      <c r="AA5" s="20"/>
      <c r="AB5" s="20"/>
      <c r="AC5" s="20"/>
      <c r="AD5" s="21"/>
      <c r="AE5" s="19"/>
      <c r="AF5" s="20"/>
      <c r="AG5" s="21"/>
      <c r="AI5" s="19"/>
      <c r="AJ5" s="20"/>
      <c r="AK5" s="20"/>
      <c r="AL5" s="21"/>
      <c r="AN5" s="22" t="s">
        <v>137</v>
      </c>
      <c r="AO5" s="20" t="s">
        <v>138</v>
      </c>
      <c r="AP5" s="33"/>
      <c r="AQ5" s="21" t="s">
        <v>122</v>
      </c>
      <c r="AS5" s="22"/>
      <c r="AT5" s="33" t="s">
        <v>360</v>
      </c>
      <c r="AU5" s="20" t="s">
        <v>362</v>
      </c>
      <c r="AV5" s="27" t="s">
        <v>361</v>
      </c>
      <c r="AW5" s="79"/>
      <c r="AX5" s="21"/>
      <c r="AZ5" s="19"/>
      <c r="BA5" s="23" t="s">
        <v>307</v>
      </c>
      <c r="BB5" s="21" t="s">
        <v>308</v>
      </c>
      <c r="BD5" s="76"/>
      <c r="BE5" s="76"/>
      <c r="BF5" s="76"/>
      <c r="BG5" s="76"/>
      <c r="BH5" s="76"/>
      <c r="BI5" s="76"/>
      <c r="BJ5" s="76"/>
      <c r="BK5" s="76"/>
      <c r="BL5" s="76"/>
    </row>
    <row r="6" spans="2:64" ht="16.5" customHeight="1" thickBot="1" x14ac:dyDescent="0.35">
      <c r="B6" s="19" t="s">
        <v>32</v>
      </c>
      <c r="C6" s="24" t="str">
        <f ca="1">TEXT(TODAY(),"YYYY")</f>
        <v>2025</v>
      </c>
      <c r="D6" s="24" t="str">
        <f ca="1">TEXT(DATE(TEXT(TODAY(),"YYYY"),TEXT(TODAY(),"MM"),"01")-1,"MM")&amp;"월"</f>
        <v>03월</v>
      </c>
      <c r="E6" s="32" t="s">
        <v>389</v>
      </c>
      <c r="F6" s="32" t="s">
        <v>426</v>
      </c>
      <c r="G6" s="27" t="str">
        <f>E6&amp;LEFT(F6,2)</f>
        <v>07</v>
      </c>
      <c r="H6" s="27"/>
      <c r="I6" s="28"/>
      <c r="J6" s="19" t="s">
        <v>32</v>
      </c>
      <c r="K6" s="20" t="str">
        <f>G6</f>
        <v>07</v>
      </c>
      <c r="L6" s="21" t="s">
        <v>33</v>
      </c>
      <c r="N6" s="22">
        <v>2</v>
      </c>
      <c r="O6" s="30" t="s">
        <v>92</v>
      </c>
      <c r="P6" s="30" t="s">
        <v>88</v>
      </c>
      <c r="Q6" s="30" t="s">
        <v>86</v>
      </c>
      <c r="R6" s="30"/>
      <c r="S6" s="30" t="s">
        <v>392</v>
      </c>
      <c r="T6" s="30" t="s">
        <v>393</v>
      </c>
      <c r="U6" s="30"/>
      <c r="V6" s="30"/>
      <c r="W6" s="21"/>
      <c r="Y6" s="19"/>
      <c r="Z6" s="20"/>
      <c r="AA6" s="20"/>
      <c r="AB6" s="20"/>
      <c r="AC6" s="20"/>
      <c r="AD6" s="21"/>
      <c r="AE6" s="19"/>
      <c r="AF6" s="20"/>
      <c r="AG6" s="21"/>
      <c r="AI6" s="19"/>
      <c r="AJ6" s="33"/>
      <c r="AK6" s="33"/>
      <c r="AL6" s="34"/>
      <c r="AN6" s="22" t="s">
        <v>137</v>
      </c>
      <c r="AO6" s="33" t="s">
        <v>139</v>
      </c>
      <c r="AP6" s="33"/>
      <c r="AQ6" s="34" t="s">
        <v>140</v>
      </c>
      <c r="AS6" s="22"/>
      <c r="AT6" s="20"/>
      <c r="AU6" s="20"/>
      <c r="AV6" s="27"/>
      <c r="AW6" s="79"/>
      <c r="AX6" s="21"/>
      <c r="AZ6" s="19" t="s">
        <v>310</v>
      </c>
      <c r="BA6" s="23" t="s">
        <v>311</v>
      </c>
      <c r="BB6" s="21" t="s">
        <v>312</v>
      </c>
      <c r="BD6" s="76" t="s">
        <v>480</v>
      </c>
      <c r="BE6" s="76" t="s">
        <v>291</v>
      </c>
      <c r="BF6" s="102">
        <f>E39</f>
        <v>20250404</v>
      </c>
      <c r="BG6" s="76"/>
      <c r="BH6" s="76"/>
      <c r="BI6" s="76"/>
    </row>
    <row r="7" spans="2:64" ht="16.5" customHeight="1" x14ac:dyDescent="0.3">
      <c r="B7" s="19" t="s">
        <v>28</v>
      </c>
      <c r="C7" s="24" t="str">
        <f ca="1">TEXT(TODAY(),"YYYY")</f>
        <v>2025</v>
      </c>
      <c r="D7" s="20" t="str">
        <f ca="1">ROUNDUP(MONTH(TODAY())/3,0)&amp;"분기"</f>
        <v>2분기</v>
      </c>
      <c r="E7" s="32" t="s">
        <v>116</v>
      </c>
      <c r="F7" s="32" t="s">
        <v>113</v>
      </c>
      <c r="G7" s="27" t="str">
        <f>E7&amp;"Q"&amp;LEFT(F7,1)</f>
        <v>2012Q2</v>
      </c>
      <c r="H7" s="27"/>
      <c r="I7" s="28"/>
      <c r="J7" s="19" t="s">
        <v>28</v>
      </c>
      <c r="K7" s="35" t="str">
        <f>G7</f>
        <v>2012Q2</v>
      </c>
      <c r="L7" s="21" t="s">
        <v>34</v>
      </c>
      <c r="N7" s="22">
        <v>3</v>
      </c>
      <c r="O7" s="30" t="s">
        <v>93</v>
      </c>
      <c r="P7" s="30" t="s">
        <v>89</v>
      </c>
      <c r="Q7" s="30"/>
      <c r="R7" s="20"/>
      <c r="S7" s="30" t="s">
        <v>394</v>
      </c>
      <c r="T7" s="30" t="s">
        <v>395</v>
      </c>
      <c r="U7" s="20"/>
      <c r="V7" s="20"/>
      <c r="W7" s="21"/>
      <c r="Y7" s="19"/>
      <c r="Z7" s="20"/>
      <c r="AA7" s="20"/>
      <c r="AB7" s="20"/>
      <c r="AC7" s="20"/>
      <c r="AD7" s="21"/>
      <c r="AE7" s="19"/>
      <c r="AF7" s="20"/>
      <c r="AG7" s="21"/>
      <c r="AI7" s="19"/>
      <c r="AJ7" s="33"/>
      <c r="AK7" s="20"/>
      <c r="AL7" s="21"/>
      <c r="AN7" s="22" t="s">
        <v>137</v>
      </c>
      <c r="AO7" s="33" t="s">
        <v>141</v>
      </c>
      <c r="AP7" s="33"/>
      <c r="AQ7" s="21" t="s">
        <v>142</v>
      </c>
      <c r="AS7" s="129" t="s">
        <v>313</v>
      </c>
      <c r="AT7" s="130"/>
      <c r="AU7" s="130"/>
      <c r="AV7" s="130"/>
      <c r="AW7" s="130"/>
      <c r="AX7" s="131"/>
      <c r="AZ7" s="19"/>
      <c r="BA7" s="23"/>
      <c r="BB7" s="21"/>
      <c r="BD7" s="76" t="s">
        <v>304</v>
      </c>
      <c r="BE7" s="76" t="s">
        <v>291</v>
      </c>
      <c r="BF7" s="76">
        <f>IF(VS_SOTY_CD="%","전체",C_VS_SOTY_CD)</f>
        <v>0</v>
      </c>
      <c r="BG7" s="76"/>
      <c r="BH7" s="76"/>
      <c r="BI7" s="76"/>
    </row>
    <row r="8" spans="2:64" ht="16.5" customHeight="1" x14ac:dyDescent="0.3">
      <c r="B8" s="19" t="s">
        <v>29</v>
      </c>
      <c r="C8" s="24" t="str">
        <f ca="1">TEXT(TODAY(),"YYYY")</f>
        <v>2025</v>
      </c>
      <c r="D8" s="20" t="str">
        <f ca="1">IF(ROUNDUP(MONTH(TODAY())/6,0)=1,"상반기","하반기")</f>
        <v>상반기</v>
      </c>
      <c r="E8" s="32" t="s">
        <v>116</v>
      </c>
      <c r="F8" s="32" t="s">
        <v>114</v>
      </c>
      <c r="G8" s="27" t="str">
        <f>E8&amp;IF(F8="상반기","H1","H2")</f>
        <v>2012H1</v>
      </c>
      <c r="H8" s="27"/>
      <c r="I8" s="28"/>
      <c r="J8" s="19" t="s">
        <v>29</v>
      </c>
      <c r="K8" s="35" t="str">
        <f>G8</f>
        <v>2012H1</v>
      </c>
      <c r="L8" s="21" t="s">
        <v>35</v>
      </c>
      <c r="N8" s="22">
        <v>4</v>
      </c>
      <c r="O8" s="30" t="s">
        <v>94</v>
      </c>
      <c r="P8" s="30" t="s">
        <v>90</v>
      </c>
      <c r="Q8" s="30"/>
      <c r="R8" s="20"/>
      <c r="S8" s="30" t="s">
        <v>396</v>
      </c>
      <c r="T8" s="30" t="s">
        <v>397</v>
      </c>
      <c r="U8" s="20"/>
      <c r="V8" s="20"/>
      <c r="W8" s="21"/>
      <c r="Y8" s="19"/>
      <c r="Z8" s="20"/>
      <c r="AA8" s="20"/>
      <c r="AB8" s="20"/>
      <c r="AC8" s="20"/>
      <c r="AD8" s="21"/>
      <c r="AE8" s="19"/>
      <c r="AF8" s="20"/>
      <c r="AG8" s="21"/>
      <c r="AI8" s="19"/>
      <c r="AJ8" s="33"/>
      <c r="AK8" s="33"/>
      <c r="AL8" s="34"/>
      <c r="AN8" s="22" t="s">
        <v>137</v>
      </c>
      <c r="AO8" s="33" t="s">
        <v>143</v>
      </c>
      <c r="AP8" s="33"/>
      <c r="AQ8" s="34" t="s">
        <v>144</v>
      </c>
      <c r="AS8" s="85" t="s">
        <v>295</v>
      </c>
      <c r="AT8" s="15" t="s">
        <v>357</v>
      </c>
      <c r="AU8" s="86" t="s">
        <v>286</v>
      </c>
      <c r="AV8" s="15" t="s">
        <v>128</v>
      </c>
      <c r="AW8" s="15" t="s">
        <v>287</v>
      </c>
      <c r="AX8" s="16" t="s">
        <v>300</v>
      </c>
      <c r="AZ8" s="19"/>
      <c r="BA8" s="23"/>
      <c r="BB8" s="21"/>
      <c r="BD8" s="76" t="s">
        <v>368</v>
      </c>
      <c r="BE8" s="76" t="s">
        <v>291</v>
      </c>
      <c r="BF8" s="76" t="str">
        <f>TRIM(VS_GMGOCD)</f>
        <v/>
      </c>
      <c r="BG8" s="76" t="s">
        <v>309</v>
      </c>
      <c r="BH8" s="76" t="s">
        <v>291</v>
      </c>
      <c r="BI8" s="76" t="str">
        <f>TRIM(VS_GMGOCD_NAME)</f>
        <v/>
      </c>
    </row>
    <row r="9" spans="2:64" ht="16.5" customHeight="1" x14ac:dyDescent="0.3">
      <c r="B9" s="19" t="s">
        <v>36</v>
      </c>
      <c r="C9" s="36" t="str">
        <f ca="1">TEXT(TODAY(),"YYYY")</f>
        <v>2025</v>
      </c>
      <c r="D9" s="35"/>
      <c r="E9" s="26" t="s">
        <v>116</v>
      </c>
      <c r="F9" s="20"/>
      <c r="G9" s="27"/>
      <c r="H9" s="27"/>
      <c r="I9" s="28"/>
      <c r="J9" s="19" t="s">
        <v>36</v>
      </c>
      <c r="K9" s="29" t="str">
        <f>E9</f>
        <v>2012</v>
      </c>
      <c r="L9" s="21" t="s">
        <v>37</v>
      </c>
      <c r="N9" s="22">
        <v>5</v>
      </c>
      <c r="O9" s="30" t="s">
        <v>95</v>
      </c>
      <c r="P9" s="30"/>
      <c r="Q9" s="20"/>
      <c r="R9" s="20"/>
      <c r="S9" s="30" t="s">
        <v>398</v>
      </c>
      <c r="T9" s="30" t="s">
        <v>399</v>
      </c>
      <c r="U9" s="20"/>
      <c r="V9" s="20"/>
      <c r="W9" s="21"/>
      <c r="Y9" s="19"/>
      <c r="Z9" s="20"/>
      <c r="AA9" s="20"/>
      <c r="AB9" s="20"/>
      <c r="AC9" s="20"/>
      <c r="AD9" s="21"/>
      <c r="AE9" s="19"/>
      <c r="AF9" s="20"/>
      <c r="AG9" s="21"/>
      <c r="AI9" s="19"/>
      <c r="AJ9" s="20"/>
      <c r="AK9" s="20"/>
      <c r="AL9" s="21"/>
      <c r="AN9" s="22" t="s">
        <v>137</v>
      </c>
      <c r="AO9" s="20" t="s">
        <v>145</v>
      </c>
      <c r="AP9" s="33"/>
      <c r="AQ9" s="34" t="s">
        <v>146</v>
      </c>
      <c r="AS9" s="22"/>
      <c r="AT9" s="33" t="s">
        <v>450</v>
      </c>
      <c r="AU9" s="20" t="str">
        <f>IF(지역본부별!E17="","N","Y")</f>
        <v>Y</v>
      </c>
      <c r="AV9" s="27" t="s">
        <v>433</v>
      </c>
      <c r="AW9" s="79" t="s">
        <v>430</v>
      </c>
      <c r="AX9" s="21"/>
      <c r="AZ9" s="19"/>
      <c r="BA9" s="31"/>
      <c r="BB9" s="21"/>
    </row>
    <row r="10" spans="2:64" ht="16.5" customHeight="1" x14ac:dyDescent="0.3">
      <c r="B10" s="19" t="s">
        <v>38</v>
      </c>
      <c r="C10" s="24" t="str">
        <f ca="1">TEXT(TODAY()-1,"YYYYMMDD")</f>
        <v>20250404</v>
      </c>
      <c r="D10" s="25"/>
      <c r="E10" s="26" t="s">
        <v>421</v>
      </c>
      <c r="F10" s="20"/>
      <c r="G10" s="27"/>
      <c r="H10" s="27"/>
      <c r="I10" s="28"/>
      <c r="J10" s="19" t="s">
        <v>38</v>
      </c>
      <c r="K10" s="29" t="str">
        <f>E10</f>
        <v>20170705</v>
      </c>
      <c r="L10" s="21" t="s">
        <v>374</v>
      </c>
      <c r="N10" s="22">
        <v>6</v>
      </c>
      <c r="O10" s="30" t="s">
        <v>96</v>
      </c>
      <c r="P10" s="30"/>
      <c r="Q10" s="20"/>
      <c r="R10" s="20"/>
      <c r="S10" s="30" t="s">
        <v>400</v>
      </c>
      <c r="T10" s="30" t="s">
        <v>401</v>
      </c>
      <c r="U10" s="20"/>
      <c r="V10" s="20"/>
      <c r="W10" s="21"/>
      <c r="Y10" s="19"/>
      <c r="Z10" s="20"/>
      <c r="AA10" s="20"/>
      <c r="AB10" s="20"/>
      <c r="AC10" s="20"/>
      <c r="AD10" s="21"/>
      <c r="AE10" s="19"/>
      <c r="AF10" s="20"/>
      <c r="AG10" s="21"/>
      <c r="AI10" s="22"/>
      <c r="AJ10" s="20"/>
      <c r="AK10" s="20"/>
      <c r="AL10" s="21"/>
      <c r="AN10" s="22" t="s">
        <v>147</v>
      </c>
      <c r="AO10" s="20" t="s">
        <v>148</v>
      </c>
      <c r="AP10" s="33" t="s">
        <v>425</v>
      </c>
      <c r="AQ10" s="21" t="s">
        <v>378</v>
      </c>
      <c r="AS10" s="22"/>
      <c r="AT10" s="33" t="s">
        <v>451</v>
      </c>
      <c r="AU10" s="60" t="str">
        <f>IF(금고별!E20="","N","Y")</f>
        <v>N</v>
      </c>
      <c r="AV10" s="27" t="s">
        <v>434</v>
      </c>
      <c r="AW10" s="79" t="s">
        <v>431</v>
      </c>
      <c r="AX10" s="21"/>
      <c r="AZ10" s="19"/>
      <c r="BA10" s="31"/>
      <c r="BB10" s="21"/>
    </row>
    <row r="11" spans="2:64" ht="16.5" customHeight="1" x14ac:dyDescent="0.3">
      <c r="B11" s="19" t="s">
        <v>39</v>
      </c>
      <c r="C11" s="24" t="str">
        <f ca="1">TEXT(TODAY()-1,"YYYYMMDD")</f>
        <v>20250404</v>
      </c>
      <c r="D11" s="25"/>
      <c r="E11" s="26" t="s">
        <v>421</v>
      </c>
      <c r="F11" s="20"/>
      <c r="G11" s="27"/>
      <c r="H11" s="27"/>
      <c r="I11" s="28"/>
      <c r="J11" s="19" t="s">
        <v>39</v>
      </c>
      <c r="K11" s="29" t="str">
        <f>E11</f>
        <v>20170705</v>
      </c>
      <c r="L11" s="21" t="s">
        <v>40</v>
      </c>
      <c r="N11" s="22">
        <v>7</v>
      </c>
      <c r="O11" s="30" t="s">
        <v>97</v>
      </c>
      <c r="P11" s="30"/>
      <c r="Q11" s="20"/>
      <c r="R11" s="20"/>
      <c r="S11" s="30" t="s">
        <v>402</v>
      </c>
      <c r="T11" s="30" t="s">
        <v>403</v>
      </c>
      <c r="U11" s="20"/>
      <c r="V11" s="20"/>
      <c r="W11" s="21"/>
      <c r="Y11" s="19"/>
      <c r="Z11" s="20"/>
      <c r="AA11" s="20"/>
      <c r="AB11" s="20"/>
      <c r="AC11" s="20"/>
      <c r="AD11" s="21"/>
      <c r="AE11" s="19"/>
      <c r="AF11" s="20"/>
      <c r="AG11" s="21"/>
      <c r="AI11" s="19"/>
      <c r="AJ11" s="20"/>
      <c r="AK11" s="20"/>
      <c r="AL11" s="21"/>
      <c r="AN11" s="22" t="s">
        <v>149</v>
      </c>
      <c r="AO11" s="33" t="s">
        <v>150</v>
      </c>
      <c r="AP11" s="33" t="s">
        <v>371</v>
      </c>
      <c r="AQ11" s="21" t="s">
        <v>151</v>
      </c>
      <c r="AS11" s="22"/>
      <c r="AT11" s="20"/>
      <c r="AU11" s="20"/>
      <c r="AV11" s="27"/>
      <c r="AW11" s="79"/>
      <c r="AX11" s="21"/>
      <c r="AZ11" s="19"/>
      <c r="BA11" s="31"/>
      <c r="BB11" s="21"/>
    </row>
    <row r="12" spans="2:64" ht="16.5" customHeight="1" thickBot="1" x14ac:dyDescent="0.35">
      <c r="B12" s="19" t="s">
        <v>41</v>
      </c>
      <c r="C12" s="24" t="str">
        <f ca="1">TEXT(TODAY()-31,"YYYY")</f>
        <v>2025</v>
      </c>
      <c r="D12" s="24" t="str">
        <f ca="1">TEXT(DATE(TEXT(TODAY(),"YYYY"),TEXT(TODAY(),"MM"),"01")-1,"MM")&amp;"월"</f>
        <v>03월</v>
      </c>
      <c r="E12" s="26" t="s">
        <v>116</v>
      </c>
      <c r="F12" s="32" t="s">
        <v>112</v>
      </c>
      <c r="G12" s="27" t="str">
        <f>E12&amp;LEFT(F12,2)</f>
        <v>201203</v>
      </c>
      <c r="H12" s="27"/>
      <c r="I12" s="28"/>
      <c r="J12" s="19" t="s">
        <v>41</v>
      </c>
      <c r="K12" s="35" t="str">
        <f t="shared" ref="K12:K17" si="0">G12</f>
        <v>201203</v>
      </c>
      <c r="L12" s="21" t="s">
        <v>42</v>
      </c>
      <c r="N12" s="22">
        <v>8</v>
      </c>
      <c r="O12" s="30" t="s">
        <v>98</v>
      </c>
      <c r="P12" s="30"/>
      <c r="Q12" s="20"/>
      <c r="R12" s="20"/>
      <c r="S12" s="30" t="s">
        <v>404</v>
      </c>
      <c r="T12" s="30" t="s">
        <v>405</v>
      </c>
      <c r="U12" s="20"/>
      <c r="V12" s="20"/>
      <c r="W12" s="21"/>
      <c r="Y12" s="19"/>
      <c r="Z12" s="20"/>
      <c r="AA12" s="20"/>
      <c r="AB12" s="20"/>
      <c r="AC12" s="20"/>
      <c r="AD12" s="21"/>
      <c r="AE12" s="19"/>
      <c r="AF12" s="20"/>
      <c r="AG12" s="21"/>
      <c r="AI12" s="19"/>
      <c r="AJ12" s="20"/>
      <c r="AK12" s="20"/>
      <c r="AL12" s="21"/>
      <c r="AN12" s="22" t="s">
        <v>149</v>
      </c>
      <c r="AO12" s="33" t="s">
        <v>152</v>
      </c>
      <c r="AP12" s="33" t="s">
        <v>372</v>
      </c>
      <c r="AQ12" s="21" t="s">
        <v>377</v>
      </c>
      <c r="AS12" s="22"/>
      <c r="AT12" s="20"/>
      <c r="AU12" s="20"/>
      <c r="AV12" s="27"/>
      <c r="AW12" s="79"/>
      <c r="AX12" s="21"/>
      <c r="AZ12" s="19"/>
      <c r="BA12" s="31"/>
      <c r="BB12" s="21"/>
    </row>
    <row r="13" spans="2:64" ht="16.5" customHeight="1" x14ac:dyDescent="0.3">
      <c r="B13" s="19" t="s">
        <v>43</v>
      </c>
      <c r="C13" s="24" t="str">
        <f ca="1">TEXT(TODAY()-31,"YYYY")</f>
        <v>2025</v>
      </c>
      <c r="D13" s="24" t="str">
        <f ca="1">TEXT(TODAY(),"MM")&amp;"월"</f>
        <v>04월</v>
      </c>
      <c r="E13" s="26" t="s">
        <v>116</v>
      </c>
      <c r="F13" s="32" t="s">
        <v>111</v>
      </c>
      <c r="G13" s="27" t="str">
        <f>E13&amp;LEFT(F13,2)</f>
        <v>201204</v>
      </c>
      <c r="H13" s="27"/>
      <c r="I13" s="28"/>
      <c r="J13" s="19" t="s">
        <v>43</v>
      </c>
      <c r="K13" s="35" t="str">
        <f t="shared" si="0"/>
        <v>201204</v>
      </c>
      <c r="L13" s="21" t="s">
        <v>44</v>
      </c>
      <c r="N13" s="22">
        <v>9</v>
      </c>
      <c r="O13" s="30" t="s">
        <v>99</v>
      </c>
      <c r="P13" s="30"/>
      <c r="Q13" s="20"/>
      <c r="R13" s="20"/>
      <c r="S13" s="30" t="s">
        <v>406</v>
      </c>
      <c r="T13" s="30" t="s">
        <v>407</v>
      </c>
      <c r="U13" s="20"/>
      <c r="V13" s="20"/>
      <c r="W13" s="21"/>
      <c r="Y13" s="19"/>
      <c r="Z13" s="20"/>
      <c r="AA13" s="20"/>
      <c r="AB13" s="20"/>
      <c r="AC13" s="37"/>
      <c r="AD13" s="21"/>
      <c r="AE13" s="19"/>
      <c r="AF13" s="20"/>
      <c r="AG13" s="21"/>
      <c r="AI13" s="19"/>
      <c r="AJ13" s="20"/>
      <c r="AK13" s="20"/>
      <c r="AL13" s="21"/>
      <c r="AN13" s="22" t="s">
        <v>149</v>
      </c>
      <c r="AO13" s="20" t="s">
        <v>153</v>
      </c>
      <c r="AP13" s="33" t="s">
        <v>373</v>
      </c>
      <c r="AQ13" s="21" t="s">
        <v>154</v>
      </c>
      <c r="AS13" s="22"/>
      <c r="AT13" s="20"/>
      <c r="AU13" s="20"/>
      <c r="AV13" s="27"/>
      <c r="AW13" s="79"/>
      <c r="AX13" s="21"/>
      <c r="AZ13" s="126" t="s">
        <v>314</v>
      </c>
      <c r="BA13" s="127"/>
      <c r="BB13" s="128"/>
    </row>
    <row r="14" spans="2:64" ht="16.5" customHeight="1" x14ac:dyDescent="0.3">
      <c r="B14" s="19" t="s">
        <v>45</v>
      </c>
      <c r="C14" s="20" t="str">
        <f ca="1">TEXT(IF(ROUNDUP(MONTH(TODAY())/3,0)-1=0,YEAR(TODAY())-1,YEAR(TODAY())),"@")</f>
        <v>2025</v>
      </c>
      <c r="D14" s="20" t="str">
        <f ca="1">IF(ROUNDUP(MONTH(TODAY())/3,0)-1=0,"4분기",ROUNDUP(MONTH(TODAY())/3,0)&amp;"분기")</f>
        <v>2분기</v>
      </c>
      <c r="E14" s="26" t="s">
        <v>116</v>
      </c>
      <c r="F14" s="32" t="s">
        <v>113</v>
      </c>
      <c r="G14" s="27" t="str">
        <f>E14&amp;"Q"&amp;LEFT(F14,1)</f>
        <v>2012Q2</v>
      </c>
      <c r="H14" s="27"/>
      <c r="I14" s="28"/>
      <c r="J14" s="19" t="s">
        <v>45</v>
      </c>
      <c r="K14" s="35" t="str">
        <f t="shared" si="0"/>
        <v>2012Q2</v>
      </c>
      <c r="L14" s="21" t="s">
        <v>46</v>
      </c>
      <c r="N14" s="22">
        <v>10</v>
      </c>
      <c r="O14" s="30" t="s">
        <v>100</v>
      </c>
      <c r="P14" s="30"/>
      <c r="Q14" s="20"/>
      <c r="R14" s="20"/>
      <c r="S14" s="30" t="s">
        <v>408</v>
      </c>
      <c r="T14" s="30" t="s">
        <v>409</v>
      </c>
      <c r="U14" s="20"/>
      <c r="V14" s="20"/>
      <c r="W14" s="21"/>
      <c r="Y14" s="19"/>
      <c r="Z14" s="37"/>
      <c r="AA14" s="37"/>
      <c r="AB14" s="20"/>
      <c r="AC14" s="37"/>
      <c r="AD14" s="21"/>
      <c r="AE14" s="19"/>
      <c r="AF14" s="20"/>
      <c r="AG14" s="21"/>
      <c r="AI14" s="19"/>
      <c r="AJ14" s="20"/>
      <c r="AK14" s="20"/>
      <c r="AL14" s="21"/>
      <c r="AN14" s="22" t="s">
        <v>149</v>
      </c>
      <c r="AO14" s="20" t="s">
        <v>155</v>
      </c>
      <c r="AP14" s="33"/>
      <c r="AQ14" s="21" t="s">
        <v>156</v>
      </c>
      <c r="AS14" s="22"/>
      <c r="AT14" s="33"/>
      <c r="AU14" s="20"/>
      <c r="AV14" s="27"/>
      <c r="AW14" s="79"/>
      <c r="AX14" s="21"/>
      <c r="AZ14" s="14" t="s">
        <v>315</v>
      </c>
      <c r="BA14" s="15" t="s">
        <v>157</v>
      </c>
      <c r="BB14" s="16" t="s">
        <v>300</v>
      </c>
    </row>
    <row r="15" spans="2:64" ht="16.5" customHeight="1" x14ac:dyDescent="0.3">
      <c r="B15" s="19" t="s">
        <v>47</v>
      </c>
      <c r="C15" s="24" t="str">
        <f ca="1">TEXT(TODAY(),"YYYY")</f>
        <v>2025</v>
      </c>
      <c r="D15" s="20" t="str">
        <f ca="1">ROUNDUP(MONTH(TODAY())/3,0)&amp;"분기"</f>
        <v>2분기</v>
      </c>
      <c r="E15" s="26" t="s">
        <v>116</v>
      </c>
      <c r="F15" s="32" t="s">
        <v>113</v>
      </c>
      <c r="G15" s="27" t="str">
        <f>E15&amp;"Q"&amp;LEFT(F15,1)</f>
        <v>2012Q2</v>
      </c>
      <c r="H15" s="27"/>
      <c r="I15" s="28"/>
      <c r="J15" s="19" t="s">
        <v>47</v>
      </c>
      <c r="K15" s="35" t="str">
        <f t="shared" si="0"/>
        <v>2012Q2</v>
      </c>
      <c r="L15" s="21" t="s">
        <v>48</v>
      </c>
      <c r="N15" s="22">
        <v>11</v>
      </c>
      <c r="O15" s="30" t="s">
        <v>101</v>
      </c>
      <c r="P15" s="30"/>
      <c r="Q15" s="20"/>
      <c r="R15" s="20"/>
      <c r="S15" s="30" t="s">
        <v>410</v>
      </c>
      <c r="T15" s="30" t="s">
        <v>411</v>
      </c>
      <c r="U15" s="20"/>
      <c r="V15" s="20"/>
      <c r="W15" s="21"/>
      <c r="Y15" s="19"/>
      <c r="Z15" s="20"/>
      <c r="AA15" s="20"/>
      <c r="AB15" s="20"/>
      <c r="AC15" s="20"/>
      <c r="AD15" s="21"/>
      <c r="AE15" s="19"/>
      <c r="AF15" s="20"/>
      <c r="AG15" s="21"/>
      <c r="AI15" s="19"/>
      <c r="AJ15" s="20"/>
      <c r="AK15" s="20"/>
      <c r="AL15" s="21"/>
      <c r="AN15" s="22" t="s">
        <v>149</v>
      </c>
      <c r="AO15" s="20" t="s">
        <v>158</v>
      </c>
      <c r="AP15" s="33"/>
      <c r="AQ15" s="21" t="s">
        <v>159</v>
      </c>
      <c r="AS15" s="22"/>
      <c r="AT15" s="20"/>
      <c r="AU15" s="20"/>
      <c r="AV15" s="27"/>
      <c r="AW15" s="79"/>
      <c r="AX15" s="21"/>
      <c r="AZ15" s="19" t="s">
        <v>316</v>
      </c>
      <c r="BA15" s="31" t="s">
        <v>317</v>
      </c>
      <c r="BB15" s="21"/>
    </row>
    <row r="16" spans="2:64" ht="16.5" customHeight="1" x14ac:dyDescent="0.3">
      <c r="B16" s="19" t="s">
        <v>49</v>
      </c>
      <c r="C16" s="24" t="str">
        <f ca="1">TEXT(TODAY(),"YYYY")</f>
        <v>2025</v>
      </c>
      <c r="D16" s="20" t="str">
        <f ca="1">IF(ROUNDUP(MONTH(TODAY())/6,0)=1,"상반기","하반기")</f>
        <v>상반기</v>
      </c>
      <c r="E16" s="26" t="s">
        <v>116</v>
      </c>
      <c r="F16" s="32" t="s">
        <v>114</v>
      </c>
      <c r="G16" s="27" t="str">
        <f>E16&amp;IF(F16="상반기","H1","H2")</f>
        <v>2012H1</v>
      </c>
      <c r="H16" s="27"/>
      <c r="I16" s="28"/>
      <c r="J16" s="19" t="s">
        <v>49</v>
      </c>
      <c r="K16" s="35" t="str">
        <f t="shared" si="0"/>
        <v>2012H1</v>
      </c>
      <c r="L16" s="21" t="s">
        <v>50</v>
      </c>
      <c r="N16" s="22">
        <v>12</v>
      </c>
      <c r="O16" s="30" t="s">
        <v>102</v>
      </c>
      <c r="P16" s="30"/>
      <c r="Q16" s="20"/>
      <c r="R16" s="20"/>
      <c r="S16" s="30" t="s">
        <v>412</v>
      </c>
      <c r="T16" s="30" t="s">
        <v>413</v>
      </c>
      <c r="U16" s="20"/>
      <c r="V16" s="20"/>
      <c r="W16" s="21"/>
      <c r="Y16" s="19"/>
      <c r="Z16" s="20"/>
      <c r="AA16" s="20"/>
      <c r="AB16" s="20"/>
      <c r="AC16" s="20"/>
      <c r="AD16" s="21"/>
      <c r="AE16" s="19"/>
      <c r="AF16" s="20"/>
      <c r="AG16" s="21"/>
      <c r="AI16" s="19"/>
      <c r="AJ16" s="20"/>
      <c r="AK16" s="20"/>
      <c r="AL16" s="21"/>
      <c r="AN16" s="22" t="s">
        <v>149</v>
      </c>
      <c r="AO16" s="20" t="s">
        <v>160</v>
      </c>
      <c r="AP16" s="33"/>
      <c r="AQ16" s="21" t="s">
        <v>161</v>
      </c>
      <c r="AS16" s="22"/>
      <c r="AT16" s="20"/>
      <c r="AU16" s="20"/>
      <c r="AV16" s="27"/>
      <c r="AW16" s="79"/>
      <c r="AX16" s="21"/>
      <c r="AZ16" s="19" t="s">
        <v>162</v>
      </c>
      <c r="BA16" s="31" t="s">
        <v>318</v>
      </c>
      <c r="BB16" s="21"/>
    </row>
    <row r="17" spans="2:54" ht="16.5" customHeight="1" x14ac:dyDescent="0.3">
      <c r="B17" s="19" t="s">
        <v>51</v>
      </c>
      <c r="C17" s="24" t="str">
        <f ca="1">TEXT(TODAY(),"YYYY")</f>
        <v>2025</v>
      </c>
      <c r="D17" s="20" t="str">
        <f ca="1">IF(ROUNDUP(MONTH(TODAY())/6,0)=1,"상반기","하반기")</f>
        <v>상반기</v>
      </c>
      <c r="E17" s="26" t="s">
        <v>116</v>
      </c>
      <c r="F17" s="32" t="s">
        <v>115</v>
      </c>
      <c r="G17" s="27" t="str">
        <f>E17&amp;IF(F17="상반기","H1","H2")</f>
        <v>2012H1</v>
      </c>
      <c r="H17" s="27"/>
      <c r="I17" s="28"/>
      <c r="J17" s="19" t="s">
        <v>51</v>
      </c>
      <c r="K17" s="35" t="str">
        <f t="shared" si="0"/>
        <v>2012H1</v>
      </c>
      <c r="L17" s="21" t="s">
        <v>52</v>
      </c>
      <c r="N17" s="22">
        <v>13</v>
      </c>
      <c r="O17" s="23"/>
      <c r="P17" s="38"/>
      <c r="Q17" s="20"/>
      <c r="R17" s="20"/>
      <c r="S17" s="30" t="s">
        <v>414</v>
      </c>
      <c r="T17" s="30" t="s">
        <v>415</v>
      </c>
      <c r="U17" s="20"/>
      <c r="V17" s="20"/>
      <c r="W17" s="21"/>
      <c r="Y17" s="19"/>
      <c r="Z17" s="20"/>
      <c r="AA17" s="20"/>
      <c r="AB17" s="20"/>
      <c r="AC17" s="20"/>
      <c r="AD17" s="21"/>
      <c r="AE17" s="19"/>
      <c r="AF17" s="20"/>
      <c r="AG17" s="21"/>
      <c r="AI17" s="19"/>
      <c r="AJ17" s="20"/>
      <c r="AK17" s="20"/>
      <c r="AL17" s="21"/>
      <c r="AN17" s="22" t="s">
        <v>149</v>
      </c>
      <c r="AO17" s="20" t="s">
        <v>163</v>
      </c>
      <c r="AP17" s="33" t="s">
        <v>370</v>
      </c>
      <c r="AQ17" s="21" t="s">
        <v>379</v>
      </c>
      <c r="AS17" s="22"/>
      <c r="AT17" s="33"/>
      <c r="AU17" s="20"/>
      <c r="AV17" s="27"/>
      <c r="AW17" s="79"/>
      <c r="AX17" s="21"/>
      <c r="AZ17" s="19" t="s">
        <v>319</v>
      </c>
      <c r="BA17" s="31" t="s">
        <v>164</v>
      </c>
      <c r="BB17" s="21"/>
    </row>
    <row r="18" spans="2:54" ht="16.5" customHeight="1" thickBot="1" x14ac:dyDescent="0.35">
      <c r="B18" s="19" t="s">
        <v>53</v>
      </c>
      <c r="C18" s="24" t="str">
        <f ca="1">TEXT(TODAY()-365,"YYYY")</f>
        <v>2024</v>
      </c>
      <c r="D18" s="35"/>
      <c r="E18" s="26" t="s">
        <v>117</v>
      </c>
      <c r="F18" s="20"/>
      <c r="G18" s="27"/>
      <c r="H18" s="27"/>
      <c r="I18" s="28"/>
      <c r="J18" s="19" t="s">
        <v>53</v>
      </c>
      <c r="K18" s="29" t="str">
        <f>E18</f>
        <v>2011</v>
      </c>
      <c r="L18" s="21" t="s">
        <v>54</v>
      </c>
      <c r="N18" s="22">
        <v>14</v>
      </c>
      <c r="O18" s="23"/>
      <c r="P18" s="38"/>
      <c r="Q18" s="20"/>
      <c r="R18" s="20"/>
      <c r="S18" s="30" t="s">
        <v>416</v>
      </c>
      <c r="T18" s="30" t="s">
        <v>417</v>
      </c>
      <c r="U18" s="20"/>
      <c r="V18" s="20"/>
      <c r="W18" s="21"/>
      <c r="Y18" s="19"/>
      <c r="Z18" s="20"/>
      <c r="AA18" s="20"/>
      <c r="AB18" s="20"/>
      <c r="AC18" s="37"/>
      <c r="AD18" s="21"/>
      <c r="AE18" s="19"/>
      <c r="AF18" s="20"/>
      <c r="AG18" s="21"/>
      <c r="AI18" s="19"/>
      <c r="AJ18" s="20"/>
      <c r="AK18" s="20"/>
      <c r="AL18" s="21"/>
      <c r="AN18" s="22" t="s">
        <v>149</v>
      </c>
      <c r="AO18" s="1" t="s">
        <v>165</v>
      </c>
      <c r="AP18" s="70"/>
      <c r="AQ18" s="21" t="s">
        <v>166</v>
      </c>
      <c r="AS18" s="19"/>
      <c r="AT18" s="20"/>
      <c r="AU18" s="20"/>
      <c r="AV18" s="27"/>
      <c r="AW18" s="79"/>
      <c r="AX18" s="21"/>
      <c r="AZ18" s="19" t="s">
        <v>320</v>
      </c>
      <c r="BA18" s="31" t="s">
        <v>321</v>
      </c>
      <c r="BB18" s="21"/>
    </row>
    <row r="19" spans="2:54" ht="16.5" customHeight="1" x14ac:dyDescent="0.3">
      <c r="B19" s="19" t="s">
        <v>55</v>
      </c>
      <c r="C19" s="24" t="str">
        <f ca="1">TEXT(TODAY(),"YYYY")</f>
        <v>2025</v>
      </c>
      <c r="D19" s="35"/>
      <c r="E19" s="26" t="s">
        <v>116</v>
      </c>
      <c r="F19" s="20"/>
      <c r="G19" s="27"/>
      <c r="H19" s="27"/>
      <c r="I19" s="28"/>
      <c r="J19" s="19" t="s">
        <v>55</v>
      </c>
      <c r="K19" s="29" t="str">
        <f>E19</f>
        <v>2012</v>
      </c>
      <c r="L19" s="21" t="s">
        <v>56</v>
      </c>
      <c r="N19" s="22">
        <v>15</v>
      </c>
      <c r="O19" s="23"/>
      <c r="P19" s="38"/>
      <c r="Q19" s="20"/>
      <c r="R19" s="20"/>
      <c r="S19" s="30" t="s">
        <v>418</v>
      </c>
      <c r="T19" s="30" t="s">
        <v>419</v>
      </c>
      <c r="U19" s="20"/>
      <c r="V19" s="20"/>
      <c r="W19" s="21"/>
      <c r="Y19" s="19"/>
      <c r="Z19" s="20"/>
      <c r="AA19" s="20"/>
      <c r="AB19" s="20"/>
      <c r="AC19" s="20"/>
      <c r="AD19" s="21"/>
      <c r="AE19" s="19"/>
      <c r="AF19" s="20"/>
      <c r="AG19" s="21"/>
      <c r="AI19" s="19"/>
      <c r="AJ19" s="20"/>
      <c r="AK19" s="20"/>
      <c r="AL19" s="21"/>
      <c r="AN19" s="22" t="s">
        <v>149</v>
      </c>
      <c r="AO19" s="20" t="s">
        <v>167</v>
      </c>
      <c r="AP19" s="33"/>
      <c r="AQ19" s="21" t="s">
        <v>168</v>
      </c>
      <c r="AS19" s="129" t="s">
        <v>284</v>
      </c>
      <c r="AT19" s="130"/>
      <c r="AU19" s="130"/>
      <c r="AV19" s="130"/>
      <c r="AW19" s="130"/>
      <c r="AX19" s="131"/>
      <c r="AZ19" s="19" t="s">
        <v>322</v>
      </c>
      <c r="BA19" s="31" t="s">
        <v>323</v>
      </c>
      <c r="BB19" s="21"/>
    </row>
    <row r="20" spans="2:54" ht="16.5" customHeight="1" x14ac:dyDescent="0.3">
      <c r="B20" s="19" t="s">
        <v>76</v>
      </c>
      <c r="C20" s="35" t="str">
        <f>IF(TRIM(VS_AC_SOTY_CD)="999","000",TRIM(VS_AC_SOTY_CD))</f>
        <v>000</v>
      </c>
      <c r="D20" s="32"/>
      <c r="E20" s="32"/>
      <c r="F20" s="20"/>
      <c r="G20" s="27">
        <f>IF(E20="000","%",E20)</f>
        <v>0</v>
      </c>
      <c r="H20" s="27"/>
      <c r="I20" s="28" t="s">
        <v>427</v>
      </c>
      <c r="J20" s="19" t="s">
        <v>76</v>
      </c>
      <c r="K20" s="25">
        <f>G20</f>
        <v>0</v>
      </c>
      <c r="L20" s="21" t="s">
        <v>375</v>
      </c>
      <c r="N20" s="22">
        <v>16</v>
      </c>
      <c r="O20" s="23"/>
      <c r="P20" s="38"/>
      <c r="Q20" s="20"/>
      <c r="R20" s="20"/>
      <c r="S20" s="20"/>
      <c r="T20" s="20"/>
      <c r="U20" s="20"/>
      <c r="V20" s="20"/>
      <c r="W20" s="21"/>
      <c r="Y20" s="19"/>
      <c r="Z20" s="20"/>
      <c r="AA20" s="20"/>
      <c r="AB20" s="20"/>
      <c r="AC20" s="37"/>
      <c r="AD20" s="21"/>
      <c r="AE20" s="19"/>
      <c r="AF20" s="20"/>
      <c r="AG20" s="21"/>
      <c r="AI20" s="19"/>
      <c r="AJ20" s="20"/>
      <c r="AK20" s="20"/>
      <c r="AL20" s="21"/>
      <c r="AN20" s="22" t="s">
        <v>149</v>
      </c>
      <c r="AO20" s="20" t="s">
        <v>169</v>
      </c>
      <c r="AP20" s="33"/>
      <c r="AQ20" s="21" t="s">
        <v>170</v>
      </c>
      <c r="AS20" s="14" t="s">
        <v>324</v>
      </c>
      <c r="AT20" s="15" t="s">
        <v>285</v>
      </c>
      <c r="AU20" s="86" t="s">
        <v>286</v>
      </c>
      <c r="AV20" s="15" t="s">
        <v>128</v>
      </c>
      <c r="AW20" s="15" t="s">
        <v>287</v>
      </c>
      <c r="AX20" s="16" t="s">
        <v>300</v>
      </c>
      <c r="AZ20" s="19" t="s">
        <v>325</v>
      </c>
      <c r="BA20" s="31" t="s">
        <v>326</v>
      </c>
      <c r="BB20" s="21"/>
    </row>
    <row r="21" spans="2:54" ht="16.5" customHeight="1" x14ac:dyDescent="0.3">
      <c r="B21" s="19" t="s">
        <v>77</v>
      </c>
      <c r="C21" s="29" t="s">
        <v>84</v>
      </c>
      <c r="D21" s="20"/>
      <c r="E21" s="26" t="s">
        <v>120</v>
      </c>
      <c r="F21" s="20"/>
      <c r="G21" s="27" t="str">
        <f>IF(E21="00","%",E21)</f>
        <v>000</v>
      </c>
      <c r="H21" s="27"/>
      <c r="I21" s="28"/>
      <c r="J21" s="19" t="s">
        <v>78</v>
      </c>
      <c r="K21" s="20" t="str">
        <f t="shared" ref="K21:K28" si="1">G21</f>
        <v>000</v>
      </c>
      <c r="L21" s="21" t="s">
        <v>79</v>
      </c>
      <c r="N21" s="22">
        <v>17</v>
      </c>
      <c r="O21" s="23"/>
      <c r="P21" s="38"/>
      <c r="Q21" s="20"/>
      <c r="R21" s="20"/>
      <c r="S21" s="20" t="str">
        <f>VS_AC_SOTY_CD</f>
        <v>999</v>
      </c>
      <c r="T21" s="20" t="str">
        <f>VLOOKUP(S21,$S$5:$T$19,2,FALSE)</f>
        <v>본부</v>
      </c>
      <c r="U21" s="20"/>
      <c r="V21" s="8"/>
      <c r="W21" s="21"/>
      <c r="Y21" s="19"/>
      <c r="Z21" s="20"/>
      <c r="AA21" s="20"/>
      <c r="AB21" s="20"/>
      <c r="AC21" s="20"/>
      <c r="AD21" s="21"/>
      <c r="AE21" s="19"/>
      <c r="AF21" s="20"/>
      <c r="AG21" s="21"/>
      <c r="AI21" s="19"/>
      <c r="AJ21" s="20"/>
      <c r="AK21" s="20"/>
      <c r="AL21" s="21"/>
      <c r="AN21" s="22" t="s">
        <v>149</v>
      </c>
      <c r="AO21" s="20" t="s">
        <v>171</v>
      </c>
      <c r="AP21" s="33"/>
      <c r="AQ21" s="21" t="s">
        <v>172</v>
      </c>
      <c r="AS21" s="22"/>
      <c r="AT21" s="20" t="s">
        <v>327</v>
      </c>
      <c r="AU21" s="20" t="s">
        <v>381</v>
      </c>
      <c r="AV21" s="27" t="s">
        <v>358</v>
      </c>
      <c r="AW21" s="79" t="s">
        <v>430</v>
      </c>
      <c r="AX21" s="21" t="s">
        <v>288</v>
      </c>
      <c r="AZ21" s="19" t="s">
        <v>328</v>
      </c>
      <c r="BA21" s="31" t="s">
        <v>173</v>
      </c>
      <c r="BB21" s="21"/>
    </row>
    <row r="22" spans="2:54" ht="16.5" customHeight="1" x14ac:dyDescent="0.3">
      <c r="B22" s="19" t="s">
        <v>12</v>
      </c>
      <c r="C22" s="29" t="s">
        <v>104</v>
      </c>
      <c r="D22" s="33"/>
      <c r="E22" s="33" t="s">
        <v>104</v>
      </c>
      <c r="F22" s="33"/>
      <c r="G22" s="27" t="str">
        <f>IF(E22="00","%",E22)</f>
        <v>%</v>
      </c>
      <c r="H22" s="27"/>
      <c r="I22" s="28"/>
      <c r="J22" s="19" t="s">
        <v>12</v>
      </c>
      <c r="K22" s="35" t="str">
        <f t="shared" si="1"/>
        <v>%</v>
      </c>
      <c r="L22" s="21" t="s">
        <v>57</v>
      </c>
      <c r="N22" s="22">
        <v>18</v>
      </c>
      <c r="O22" s="23"/>
      <c r="P22" s="38"/>
      <c r="Q22" s="20"/>
      <c r="R22" s="20"/>
      <c r="S22" s="20"/>
      <c r="T22" s="20"/>
      <c r="U22" s="20"/>
      <c r="V22" s="20"/>
      <c r="W22" s="21"/>
      <c r="Y22" s="19"/>
      <c r="Z22" s="20"/>
      <c r="AA22" s="20"/>
      <c r="AB22" s="20"/>
      <c r="AC22" s="37"/>
      <c r="AD22" s="21"/>
      <c r="AE22" s="19"/>
      <c r="AF22" s="20"/>
      <c r="AG22" s="21"/>
      <c r="AI22" s="19"/>
      <c r="AJ22" s="20"/>
      <c r="AK22" s="20"/>
      <c r="AL22" s="21"/>
      <c r="AN22" s="22" t="s">
        <v>149</v>
      </c>
      <c r="AO22" s="52" t="s">
        <v>174</v>
      </c>
      <c r="AP22" s="33"/>
      <c r="AQ22" s="21" t="s">
        <v>175</v>
      </c>
      <c r="AS22" s="22"/>
      <c r="AT22" s="20"/>
      <c r="AU22" s="20" t="s">
        <v>380</v>
      </c>
      <c r="AV22" s="27" t="s">
        <v>359</v>
      </c>
      <c r="AW22" s="79"/>
      <c r="AX22" s="21" t="s">
        <v>329</v>
      </c>
      <c r="AZ22" s="19" t="s">
        <v>330</v>
      </c>
      <c r="BA22" s="31" t="s">
        <v>176</v>
      </c>
      <c r="BB22" s="21"/>
    </row>
    <row r="23" spans="2:54" ht="16.5" customHeight="1" x14ac:dyDescent="0.3">
      <c r="B23" s="19" t="s">
        <v>13</v>
      </c>
      <c r="C23" s="29" t="s">
        <v>103</v>
      </c>
      <c r="D23" s="33"/>
      <c r="E23" s="26" t="s">
        <v>121</v>
      </c>
      <c r="F23" s="33"/>
      <c r="G23" s="27" t="str">
        <f>IF(E23="0000","%",E23)</f>
        <v>%</v>
      </c>
      <c r="H23" s="27"/>
      <c r="I23" s="28"/>
      <c r="J23" s="19" t="s">
        <v>13</v>
      </c>
      <c r="K23" s="35" t="str">
        <f t="shared" si="1"/>
        <v>%</v>
      </c>
      <c r="L23" s="21" t="s">
        <v>58</v>
      </c>
      <c r="N23" s="22">
        <v>19</v>
      </c>
      <c r="O23" s="23"/>
      <c r="P23" s="38"/>
      <c r="Q23" s="20"/>
      <c r="R23" s="20"/>
      <c r="S23" s="20"/>
      <c r="T23" s="20"/>
      <c r="U23" s="20"/>
      <c r="V23" s="20"/>
      <c r="W23" s="21"/>
      <c r="Y23" s="19"/>
      <c r="Z23" s="20"/>
      <c r="AA23" s="20"/>
      <c r="AB23" s="20"/>
      <c r="AC23" s="20"/>
      <c r="AD23" s="21"/>
      <c r="AE23" s="19"/>
      <c r="AF23" s="20"/>
      <c r="AG23" s="21"/>
      <c r="AI23" s="19"/>
      <c r="AJ23" s="20"/>
      <c r="AK23" s="20"/>
      <c r="AL23" s="21"/>
      <c r="AN23" s="22" t="s">
        <v>149</v>
      </c>
      <c r="AO23" s="1" t="s">
        <v>177</v>
      </c>
      <c r="AP23" s="69"/>
      <c r="AQ23" s="21" t="s">
        <v>178</v>
      </c>
      <c r="AS23" s="19"/>
      <c r="AT23" s="20" t="s">
        <v>327</v>
      </c>
      <c r="AU23" s="20" t="s">
        <v>381</v>
      </c>
      <c r="AV23" s="27" t="s">
        <v>358</v>
      </c>
      <c r="AW23" s="79" t="s">
        <v>431</v>
      </c>
      <c r="AX23" s="21" t="s">
        <v>288</v>
      </c>
      <c r="AZ23" s="19"/>
      <c r="BA23" s="31"/>
      <c r="BB23" s="21"/>
    </row>
    <row r="24" spans="2:54" ht="16.5" customHeight="1" thickBot="1" x14ac:dyDescent="0.35">
      <c r="B24" s="19" t="s">
        <v>15</v>
      </c>
      <c r="C24" s="61">
        <v>0</v>
      </c>
      <c r="D24" s="32"/>
      <c r="E24" s="32" t="s">
        <v>119</v>
      </c>
      <c r="F24" s="20"/>
      <c r="G24" s="27" t="str">
        <f>IF(E24="0","%",E24)</f>
        <v>%</v>
      </c>
      <c r="H24" s="27"/>
      <c r="I24" s="28"/>
      <c r="J24" s="19" t="s">
        <v>15</v>
      </c>
      <c r="K24" s="35" t="str">
        <f t="shared" si="1"/>
        <v>%</v>
      </c>
      <c r="L24" s="21" t="s">
        <v>59</v>
      </c>
      <c r="N24" s="22">
        <v>20</v>
      </c>
      <c r="O24" s="23"/>
      <c r="P24" s="38"/>
      <c r="Q24" s="20"/>
      <c r="R24" s="20"/>
      <c r="S24" s="20"/>
      <c r="T24" s="20"/>
      <c r="U24" s="20"/>
      <c r="V24" s="20"/>
      <c r="W24" s="21"/>
      <c r="Y24" s="19"/>
      <c r="Z24" s="20"/>
      <c r="AA24" s="20"/>
      <c r="AB24" s="20"/>
      <c r="AC24" s="20"/>
      <c r="AD24" s="21"/>
      <c r="AE24" s="19"/>
      <c r="AF24" s="20"/>
      <c r="AG24" s="21"/>
      <c r="AI24" s="19"/>
      <c r="AJ24" s="20"/>
      <c r="AK24" s="20"/>
      <c r="AL24" s="21"/>
      <c r="AN24" s="22" t="s">
        <v>149</v>
      </c>
      <c r="AO24" s="1" t="s">
        <v>179</v>
      </c>
      <c r="AP24" s="69"/>
      <c r="AQ24" s="21" t="s">
        <v>180</v>
      </c>
      <c r="AS24" s="19"/>
      <c r="AT24" s="20"/>
      <c r="AU24" s="20" t="s">
        <v>380</v>
      </c>
      <c r="AV24" s="27" t="s">
        <v>359</v>
      </c>
      <c r="AW24" s="79"/>
      <c r="AX24" s="21" t="s">
        <v>329</v>
      </c>
      <c r="AZ24" s="22"/>
      <c r="BA24" s="31"/>
      <c r="BB24" s="21"/>
    </row>
    <row r="25" spans="2:54" ht="16.5" customHeight="1" x14ac:dyDescent="0.3">
      <c r="B25" s="19" t="s">
        <v>16</v>
      </c>
      <c r="C25" s="29">
        <v>0</v>
      </c>
      <c r="D25" s="32"/>
      <c r="E25" s="32" t="s">
        <v>119</v>
      </c>
      <c r="F25" s="20"/>
      <c r="G25" s="27" t="str">
        <f>IF(E25="0","%",E25)</f>
        <v>%</v>
      </c>
      <c r="H25" s="27"/>
      <c r="I25" s="28"/>
      <c r="J25" s="19" t="s">
        <v>16</v>
      </c>
      <c r="K25" s="35" t="str">
        <f t="shared" si="1"/>
        <v>%</v>
      </c>
      <c r="L25" s="21" t="s">
        <v>60</v>
      </c>
      <c r="N25" s="22">
        <v>21</v>
      </c>
      <c r="O25" s="23"/>
      <c r="P25" s="38"/>
      <c r="Q25" s="20"/>
      <c r="R25" s="20"/>
      <c r="S25" s="20"/>
      <c r="T25" s="20"/>
      <c r="U25" s="20"/>
      <c r="V25" s="20"/>
      <c r="W25" s="21"/>
      <c r="Y25" s="19"/>
      <c r="Z25" s="20"/>
      <c r="AA25" s="20"/>
      <c r="AB25" s="20"/>
      <c r="AC25" s="20"/>
      <c r="AD25" s="21"/>
      <c r="AE25" s="19"/>
      <c r="AF25" s="20"/>
      <c r="AG25" s="21"/>
      <c r="AI25" s="19"/>
      <c r="AJ25" s="20"/>
      <c r="AK25" s="20"/>
      <c r="AL25" s="21"/>
      <c r="AN25" s="22" t="s">
        <v>149</v>
      </c>
      <c r="AO25" s="1" t="s">
        <v>181</v>
      </c>
      <c r="AP25" s="69"/>
      <c r="AQ25" s="21" t="s">
        <v>182</v>
      </c>
      <c r="AS25" s="19"/>
      <c r="AT25" s="20"/>
      <c r="AU25" s="20"/>
      <c r="AV25" s="27"/>
      <c r="AW25" s="79"/>
      <c r="AX25" s="21"/>
      <c r="AZ25" s="126" t="s">
        <v>331</v>
      </c>
      <c r="BA25" s="127"/>
      <c r="BB25" s="128"/>
    </row>
    <row r="26" spans="2:54" ht="16.5" customHeight="1" x14ac:dyDescent="0.3">
      <c r="B26" s="19" t="s">
        <v>14</v>
      </c>
      <c r="C26" s="35" t="str">
        <f>IF(VS_AC_GMGOCD="0001","",TRIM(VS_AC_GMGOCD))</f>
        <v/>
      </c>
      <c r="D26" s="33"/>
      <c r="E26" s="33"/>
      <c r="F26" s="33"/>
      <c r="G26" s="27"/>
      <c r="H26" s="27"/>
      <c r="I26" s="28" t="s">
        <v>427</v>
      </c>
      <c r="J26" s="19" t="s">
        <v>14</v>
      </c>
      <c r="K26" s="25" t="s">
        <v>389</v>
      </c>
      <c r="L26" s="21" t="s">
        <v>376</v>
      </c>
      <c r="N26" s="22">
        <v>22</v>
      </c>
      <c r="O26" s="23"/>
      <c r="P26" s="38"/>
      <c r="Q26" s="20"/>
      <c r="R26" s="20"/>
      <c r="S26" s="20"/>
      <c r="T26" s="20"/>
      <c r="U26" s="20"/>
      <c r="V26" s="20"/>
      <c r="W26" s="21"/>
      <c r="Y26" s="19"/>
      <c r="Z26" s="20"/>
      <c r="AA26" s="20"/>
      <c r="AB26" s="20"/>
      <c r="AC26" s="20"/>
      <c r="AD26" s="21"/>
      <c r="AE26" s="19"/>
      <c r="AF26" s="20"/>
      <c r="AG26" s="21"/>
      <c r="AI26" s="19"/>
      <c r="AJ26" s="20"/>
      <c r="AK26" s="20"/>
      <c r="AL26" s="21"/>
      <c r="AN26" s="22" t="s">
        <v>149</v>
      </c>
      <c r="AO26" s="1" t="s">
        <v>183</v>
      </c>
      <c r="AP26" s="69"/>
      <c r="AQ26" s="21" t="s">
        <v>184</v>
      </c>
      <c r="AS26" s="19"/>
      <c r="AT26" s="20"/>
      <c r="AU26" s="20"/>
      <c r="AV26" s="27"/>
      <c r="AW26" s="79"/>
      <c r="AX26" s="21"/>
      <c r="AZ26" s="14" t="s">
        <v>315</v>
      </c>
      <c r="BA26" s="15" t="s">
        <v>157</v>
      </c>
      <c r="BB26" s="16" t="s">
        <v>300</v>
      </c>
    </row>
    <row r="27" spans="2:54" ht="16.5" customHeight="1" x14ac:dyDescent="0.3">
      <c r="B27" s="19" t="s">
        <v>80</v>
      </c>
      <c r="C27" s="29" t="s">
        <v>105</v>
      </c>
      <c r="D27" s="33"/>
      <c r="E27" s="26" t="s">
        <v>106</v>
      </c>
      <c r="F27" s="64"/>
      <c r="G27" s="27" t="str">
        <f>IF(E27="000","%",E27)</f>
        <v>%</v>
      </c>
      <c r="H27" s="27"/>
      <c r="I27" s="28"/>
      <c r="J27" s="19" t="s">
        <v>80</v>
      </c>
      <c r="K27" s="35" t="str">
        <f t="shared" si="1"/>
        <v>%</v>
      </c>
      <c r="L27" s="21" t="s">
        <v>82</v>
      </c>
      <c r="N27" s="22">
        <v>23</v>
      </c>
      <c r="O27" s="23"/>
      <c r="P27" s="38"/>
      <c r="Q27" s="20"/>
      <c r="R27" s="20"/>
      <c r="S27" s="20"/>
      <c r="T27" s="20"/>
      <c r="U27" s="20"/>
      <c r="V27" s="20"/>
      <c r="W27" s="21"/>
      <c r="Y27" s="19"/>
      <c r="Z27" s="20"/>
      <c r="AA27" s="20"/>
      <c r="AB27" s="20"/>
      <c r="AC27" s="20"/>
      <c r="AD27" s="21"/>
      <c r="AE27" s="19"/>
      <c r="AF27" s="20"/>
      <c r="AG27" s="21"/>
      <c r="AI27" s="19"/>
      <c r="AJ27" s="20"/>
      <c r="AK27" s="20"/>
      <c r="AL27" s="21"/>
      <c r="AN27" s="22" t="s">
        <v>149</v>
      </c>
      <c r="AO27" s="1" t="s">
        <v>185</v>
      </c>
      <c r="AP27" s="70"/>
      <c r="AQ27" s="21" t="s">
        <v>186</v>
      </c>
      <c r="AS27" s="19"/>
      <c r="AT27" s="20"/>
      <c r="AU27" s="20"/>
      <c r="AV27" s="27"/>
      <c r="AW27" s="79"/>
      <c r="AX27" s="21"/>
      <c r="AZ27" s="19" t="s">
        <v>187</v>
      </c>
      <c r="BA27" s="31" t="s">
        <v>332</v>
      </c>
      <c r="BB27" s="21"/>
    </row>
    <row r="28" spans="2:54" ht="16.5" customHeight="1" thickBot="1" x14ac:dyDescent="0.35">
      <c r="B28" s="19" t="s">
        <v>81</v>
      </c>
      <c r="C28" s="29"/>
      <c r="D28" s="33"/>
      <c r="E28" s="33"/>
      <c r="F28" s="33"/>
      <c r="G28" s="27" t="str">
        <f>IF(E28="","%",E28)</f>
        <v>%</v>
      </c>
      <c r="H28" s="27"/>
      <c r="I28" s="28"/>
      <c r="J28" s="19" t="s">
        <v>81</v>
      </c>
      <c r="K28" s="35" t="str">
        <f t="shared" si="1"/>
        <v>%</v>
      </c>
      <c r="L28" s="21" t="s">
        <v>83</v>
      </c>
      <c r="N28" s="22">
        <v>24</v>
      </c>
      <c r="O28" s="23"/>
      <c r="P28" s="38"/>
      <c r="Q28" s="20"/>
      <c r="R28" s="20"/>
      <c r="S28" s="20"/>
      <c r="T28" s="20"/>
      <c r="U28" s="20"/>
      <c r="V28" s="20"/>
      <c r="W28" s="21"/>
      <c r="Y28" s="19"/>
      <c r="Z28" s="20"/>
      <c r="AA28" s="20"/>
      <c r="AB28" s="20"/>
      <c r="AC28" s="20"/>
      <c r="AD28" s="21"/>
      <c r="AE28" s="19"/>
      <c r="AF28" s="20"/>
      <c r="AG28" s="21"/>
      <c r="AI28" s="19"/>
      <c r="AJ28" s="20"/>
      <c r="AK28" s="20"/>
      <c r="AL28" s="21"/>
      <c r="AN28" s="22" t="s">
        <v>149</v>
      </c>
      <c r="AO28" s="1" t="s">
        <v>188</v>
      </c>
      <c r="AP28" s="70"/>
      <c r="AQ28" s="21" t="s">
        <v>189</v>
      </c>
      <c r="AS28" s="19"/>
      <c r="AT28" s="20"/>
      <c r="AU28" s="20"/>
      <c r="AV28" s="27"/>
      <c r="AW28" s="79"/>
      <c r="AX28" s="21"/>
      <c r="AZ28" s="19" t="s">
        <v>190</v>
      </c>
      <c r="BA28" s="31" t="s">
        <v>191</v>
      </c>
      <c r="BB28" s="21"/>
    </row>
    <row r="29" spans="2:54" ht="16.5" customHeight="1" x14ac:dyDescent="0.3">
      <c r="B29" s="19" t="s">
        <v>61</v>
      </c>
      <c r="C29" s="29"/>
      <c r="D29" s="33"/>
      <c r="E29" s="33"/>
      <c r="F29" s="33"/>
      <c r="G29" s="27"/>
      <c r="H29" s="27"/>
      <c r="I29" s="28"/>
      <c r="J29" s="19" t="s">
        <v>61</v>
      </c>
      <c r="K29" s="35"/>
      <c r="L29" s="21" t="s">
        <v>62</v>
      </c>
      <c r="N29" s="22">
        <v>25</v>
      </c>
      <c r="O29" s="23"/>
      <c r="P29" s="38"/>
      <c r="Q29" s="20"/>
      <c r="R29" s="20"/>
      <c r="S29" s="20"/>
      <c r="T29" s="20"/>
      <c r="U29" s="20"/>
      <c r="V29" s="20"/>
      <c r="W29" s="21"/>
      <c r="Y29" s="19"/>
      <c r="Z29" s="20"/>
      <c r="AA29" s="20"/>
      <c r="AB29" s="20"/>
      <c r="AC29" s="20"/>
      <c r="AD29" s="21"/>
      <c r="AE29" s="19"/>
      <c r="AF29" s="20"/>
      <c r="AG29" s="21"/>
      <c r="AI29" s="19"/>
      <c r="AJ29" s="20"/>
      <c r="AK29" s="20"/>
      <c r="AL29" s="21"/>
      <c r="AN29" s="22" t="s">
        <v>149</v>
      </c>
      <c r="AO29" s="1" t="s">
        <v>192</v>
      </c>
      <c r="AP29" s="70"/>
      <c r="AQ29" s="21" t="s">
        <v>193</v>
      </c>
      <c r="AS29" s="19"/>
      <c r="AT29" s="20"/>
      <c r="AU29" s="20"/>
      <c r="AV29" s="27"/>
      <c r="AW29" s="79"/>
      <c r="AX29" s="21"/>
      <c r="AZ29" s="126" t="s">
        <v>333</v>
      </c>
      <c r="BA29" s="127"/>
      <c r="BB29" s="128"/>
    </row>
    <row r="30" spans="2:54" ht="16.5" customHeight="1" x14ac:dyDescent="0.3">
      <c r="B30" s="19" t="s">
        <v>63</v>
      </c>
      <c r="C30" s="29"/>
      <c r="D30" s="33"/>
      <c r="E30" s="33"/>
      <c r="F30" s="33"/>
      <c r="G30" s="27"/>
      <c r="H30" s="27"/>
      <c r="I30" s="28"/>
      <c r="J30" s="19" t="s">
        <v>63</v>
      </c>
      <c r="K30" s="35"/>
      <c r="L30" s="21" t="s">
        <v>64</v>
      </c>
      <c r="N30" s="22">
        <v>26</v>
      </c>
      <c r="O30" s="23"/>
      <c r="P30" s="38"/>
      <c r="Q30" s="20"/>
      <c r="R30" s="20"/>
      <c r="S30" s="20"/>
      <c r="T30" s="20"/>
      <c r="U30" s="20"/>
      <c r="V30" s="20"/>
      <c r="W30" s="21"/>
      <c r="Y30" s="19"/>
      <c r="Z30" s="20"/>
      <c r="AA30" s="20"/>
      <c r="AB30" s="20"/>
      <c r="AC30" s="20"/>
      <c r="AD30" s="21"/>
      <c r="AE30" s="19"/>
      <c r="AF30" s="20"/>
      <c r="AG30" s="21"/>
      <c r="AI30" s="19"/>
      <c r="AJ30" s="20"/>
      <c r="AK30" s="20"/>
      <c r="AL30" s="21"/>
      <c r="AN30" s="22" t="s">
        <v>149</v>
      </c>
      <c r="AO30" s="1" t="s">
        <v>194</v>
      </c>
      <c r="AP30" s="70"/>
      <c r="AQ30" s="21" t="s">
        <v>195</v>
      </c>
      <c r="AS30" s="19"/>
      <c r="AT30" s="20"/>
      <c r="AU30" s="20"/>
      <c r="AV30" s="27"/>
      <c r="AW30" s="79"/>
      <c r="AX30" s="21"/>
      <c r="AZ30" s="14" t="s">
        <v>334</v>
      </c>
      <c r="BA30" s="15" t="s">
        <v>335</v>
      </c>
      <c r="BB30" s="16" t="s">
        <v>136</v>
      </c>
    </row>
    <row r="31" spans="2:54" ht="16.5" customHeight="1" x14ac:dyDescent="0.3">
      <c r="B31" s="19" t="s">
        <v>65</v>
      </c>
      <c r="C31" s="29"/>
      <c r="D31" s="33"/>
      <c r="E31" s="33"/>
      <c r="F31" s="33"/>
      <c r="G31" s="27"/>
      <c r="H31" s="27"/>
      <c r="I31" s="28"/>
      <c r="J31" s="19" t="s">
        <v>65</v>
      </c>
      <c r="K31" s="35"/>
      <c r="L31" s="21" t="s">
        <v>66</v>
      </c>
      <c r="N31" s="22">
        <v>27</v>
      </c>
      <c r="O31" s="23"/>
      <c r="P31" s="38"/>
      <c r="Q31" s="20"/>
      <c r="R31" s="20"/>
      <c r="S31" s="20"/>
      <c r="T31" s="20"/>
      <c r="U31" s="20"/>
      <c r="V31" s="20"/>
      <c r="W31" s="21"/>
      <c r="Y31" s="19"/>
      <c r="Z31" s="20"/>
      <c r="AA31" s="20"/>
      <c r="AB31" s="20"/>
      <c r="AC31" s="20"/>
      <c r="AD31" s="21"/>
      <c r="AE31" s="19"/>
      <c r="AF31" s="20"/>
      <c r="AG31" s="21"/>
      <c r="AI31" s="19"/>
      <c r="AJ31" s="20"/>
      <c r="AK31" s="20"/>
      <c r="AL31" s="21"/>
      <c r="AN31" s="22" t="s">
        <v>149</v>
      </c>
      <c r="AO31" s="1" t="s">
        <v>196</v>
      </c>
      <c r="AP31" s="70"/>
      <c r="AQ31" s="21" t="s">
        <v>197</v>
      </c>
      <c r="AS31" s="19"/>
      <c r="AT31" s="20"/>
      <c r="AU31" s="20"/>
      <c r="AV31" s="27"/>
      <c r="AW31" s="79"/>
      <c r="AX31" s="21"/>
      <c r="AZ31" s="50" t="s">
        <v>198</v>
      </c>
      <c r="BA31" s="31" t="s">
        <v>336</v>
      </c>
      <c r="BB31" s="21"/>
    </row>
    <row r="32" spans="2:54" ht="16.5" customHeight="1" x14ac:dyDescent="0.3">
      <c r="B32" s="19" t="s">
        <v>67</v>
      </c>
      <c r="C32" s="29"/>
      <c r="D32" s="33"/>
      <c r="E32" s="33"/>
      <c r="F32" s="33"/>
      <c r="G32" s="27"/>
      <c r="H32" s="27"/>
      <c r="I32" s="28"/>
      <c r="J32" s="19" t="s">
        <v>67</v>
      </c>
      <c r="K32" s="35"/>
      <c r="L32" s="21" t="s">
        <v>68</v>
      </c>
      <c r="N32" s="22">
        <v>28</v>
      </c>
      <c r="O32" s="23"/>
      <c r="P32" s="38"/>
      <c r="Q32" s="20"/>
      <c r="R32" s="20"/>
      <c r="S32" s="20"/>
      <c r="T32" s="20"/>
      <c r="U32" s="20"/>
      <c r="V32" s="20"/>
      <c r="W32" s="21"/>
      <c r="Y32" s="19"/>
      <c r="Z32" s="20"/>
      <c r="AA32" s="20"/>
      <c r="AB32" s="20"/>
      <c r="AC32" s="20"/>
      <c r="AD32" s="21"/>
      <c r="AE32" s="19"/>
      <c r="AF32" s="20"/>
      <c r="AG32" s="21"/>
      <c r="AI32" s="19"/>
      <c r="AJ32" s="20"/>
      <c r="AK32" s="20"/>
      <c r="AL32" s="21"/>
      <c r="AN32" s="22" t="s">
        <v>149</v>
      </c>
      <c r="AO32" s="1" t="s">
        <v>199</v>
      </c>
      <c r="AP32" s="69"/>
      <c r="AQ32" s="21" t="s">
        <v>200</v>
      </c>
      <c r="AS32" s="19"/>
      <c r="AT32" s="20"/>
      <c r="AU32" s="20"/>
      <c r="AV32" s="27"/>
      <c r="AW32" s="79"/>
      <c r="AX32" s="21"/>
      <c r="AZ32" s="50" t="s">
        <v>337</v>
      </c>
      <c r="BA32" s="31" t="s">
        <v>336</v>
      </c>
      <c r="BB32" s="21"/>
    </row>
    <row r="33" spans="2:54" ht="16.5" customHeight="1" x14ac:dyDescent="0.3">
      <c r="B33" s="20" t="s">
        <v>107</v>
      </c>
      <c r="C33" s="29"/>
      <c r="D33" s="33"/>
      <c r="E33" s="33"/>
      <c r="F33" s="33"/>
      <c r="G33" s="27"/>
      <c r="H33" s="27"/>
      <c r="I33" s="28"/>
      <c r="J33" s="20" t="s">
        <v>107</v>
      </c>
      <c r="K33" s="35"/>
      <c r="L33" s="21" t="s">
        <v>108</v>
      </c>
      <c r="N33" s="22">
        <v>29</v>
      </c>
      <c r="O33" s="23"/>
      <c r="P33" s="38"/>
      <c r="Q33" s="20"/>
      <c r="R33" s="20"/>
      <c r="S33" s="20"/>
      <c r="T33" s="20"/>
      <c r="U33" s="20"/>
      <c r="V33" s="20"/>
      <c r="W33" s="21"/>
      <c r="Y33" s="19"/>
      <c r="Z33" s="20"/>
      <c r="AA33" s="20"/>
      <c r="AB33" s="20"/>
      <c r="AC33" s="20"/>
      <c r="AD33" s="21"/>
      <c r="AE33" s="19"/>
      <c r="AF33" s="20"/>
      <c r="AG33" s="21"/>
      <c r="AI33" s="19"/>
      <c r="AJ33" s="20"/>
      <c r="AK33" s="20"/>
      <c r="AL33" s="21"/>
      <c r="AN33" s="22" t="s">
        <v>149</v>
      </c>
      <c r="AO33" s="1" t="s">
        <v>201</v>
      </c>
      <c r="AP33" s="69"/>
      <c r="AQ33" s="21" t="s">
        <v>202</v>
      </c>
      <c r="AS33" s="19"/>
      <c r="AT33" s="20"/>
      <c r="AU33" s="20"/>
      <c r="AV33" s="27"/>
      <c r="AW33" s="79"/>
      <c r="AX33" s="21"/>
      <c r="AZ33" s="74" t="s">
        <v>338</v>
      </c>
      <c r="BA33" s="59" t="s">
        <v>336</v>
      </c>
      <c r="BB33" s="21"/>
    </row>
    <row r="34" spans="2:54" ht="16.5" customHeight="1" x14ac:dyDescent="0.3">
      <c r="B34" s="19" t="s">
        <v>73</v>
      </c>
      <c r="C34" s="29"/>
      <c r="D34" s="33"/>
      <c r="E34" s="33"/>
      <c r="F34" s="33"/>
      <c r="G34" s="27"/>
      <c r="H34" s="27"/>
      <c r="I34" s="28"/>
      <c r="J34" s="19" t="s">
        <v>73</v>
      </c>
      <c r="K34" s="35"/>
      <c r="L34" s="21" t="s">
        <v>17</v>
      </c>
      <c r="N34" s="22">
        <v>30</v>
      </c>
      <c r="O34" s="23"/>
      <c r="P34" s="38"/>
      <c r="Q34" s="20"/>
      <c r="R34" s="20"/>
      <c r="S34" s="20"/>
      <c r="T34" s="20"/>
      <c r="U34" s="20"/>
      <c r="V34" s="20"/>
      <c r="W34" s="21"/>
      <c r="Y34" s="19"/>
      <c r="Z34" s="20"/>
      <c r="AA34" s="20"/>
      <c r="AB34" s="20"/>
      <c r="AC34" s="20"/>
      <c r="AD34" s="21"/>
      <c r="AE34" s="19"/>
      <c r="AF34" s="20"/>
      <c r="AG34" s="21"/>
      <c r="AI34" s="19"/>
      <c r="AJ34" s="20"/>
      <c r="AK34" s="20"/>
      <c r="AL34" s="21"/>
      <c r="AN34" s="22" t="s">
        <v>149</v>
      </c>
      <c r="AO34" s="1" t="s">
        <v>203</v>
      </c>
      <c r="AP34" s="69"/>
      <c r="AQ34" s="21" t="s">
        <v>204</v>
      </c>
      <c r="AS34" s="19"/>
      <c r="AT34" s="20"/>
      <c r="AU34" s="20"/>
      <c r="AV34" s="27"/>
      <c r="AW34" s="79"/>
      <c r="AX34" s="21"/>
      <c r="AZ34" s="50" t="s">
        <v>339</v>
      </c>
      <c r="BA34" s="31" t="s">
        <v>340</v>
      </c>
      <c r="BB34" s="21"/>
    </row>
    <row r="35" spans="2:54" ht="16.5" customHeight="1" x14ac:dyDescent="0.3">
      <c r="B35" s="19" t="s">
        <v>109</v>
      </c>
      <c r="C35" s="29"/>
      <c r="D35" s="33"/>
      <c r="E35" s="33"/>
      <c r="F35" s="33"/>
      <c r="G35" s="27"/>
      <c r="H35" s="27"/>
      <c r="I35" s="28"/>
      <c r="J35" s="19" t="s">
        <v>109</v>
      </c>
      <c r="K35" s="35"/>
      <c r="L35" s="21" t="s">
        <v>110</v>
      </c>
      <c r="N35" s="22">
        <v>31</v>
      </c>
      <c r="O35" s="23"/>
      <c r="P35" s="38"/>
      <c r="Q35" s="20"/>
      <c r="R35" s="20"/>
      <c r="S35" s="20"/>
      <c r="T35" s="20"/>
      <c r="U35" s="20"/>
      <c r="V35" s="20"/>
      <c r="W35" s="21"/>
      <c r="Y35" s="19"/>
      <c r="Z35" s="20"/>
      <c r="AA35" s="20"/>
      <c r="AB35" s="20"/>
      <c r="AC35" s="20"/>
      <c r="AD35" s="21"/>
      <c r="AE35" s="19"/>
      <c r="AF35" s="20"/>
      <c r="AG35" s="21"/>
      <c r="AI35" s="19"/>
      <c r="AJ35" s="20"/>
      <c r="AK35" s="20"/>
      <c r="AL35" s="21"/>
      <c r="AN35" s="22" t="s">
        <v>149</v>
      </c>
      <c r="AO35" s="1" t="s">
        <v>205</v>
      </c>
      <c r="AP35" s="69"/>
      <c r="AQ35" s="21" t="s">
        <v>206</v>
      </c>
      <c r="AS35" s="19"/>
      <c r="AT35" s="20"/>
      <c r="AU35" s="20"/>
      <c r="AV35" s="27"/>
      <c r="AW35" s="79"/>
      <c r="AX35" s="21"/>
      <c r="AZ35" s="74" t="s">
        <v>341</v>
      </c>
      <c r="BA35" s="59" t="s">
        <v>207</v>
      </c>
      <c r="BB35" s="55"/>
    </row>
    <row r="36" spans="2:54" ht="16.5" customHeight="1" x14ac:dyDescent="0.3">
      <c r="B36" s="19" t="s">
        <v>387</v>
      </c>
      <c r="C36" s="29"/>
      <c r="D36" s="33"/>
      <c r="E36" s="26" t="s">
        <v>389</v>
      </c>
      <c r="F36" s="33"/>
      <c r="G36" s="77" t="str">
        <f>E36</f>
        <v/>
      </c>
      <c r="H36" s="27"/>
      <c r="I36" s="28"/>
      <c r="J36" s="19" t="s">
        <v>387</v>
      </c>
      <c r="K36" s="33" t="str">
        <f>G36</f>
        <v/>
      </c>
      <c r="L36" s="21" t="s">
        <v>385</v>
      </c>
      <c r="N36" s="22">
        <v>32</v>
      </c>
      <c r="O36" s="23"/>
      <c r="P36" s="38"/>
      <c r="Q36" s="20"/>
      <c r="R36" s="20"/>
      <c r="S36" s="20"/>
      <c r="T36" s="20"/>
      <c r="U36" s="20"/>
      <c r="V36" s="20"/>
      <c r="W36" s="21"/>
      <c r="Y36" s="19"/>
      <c r="Z36" s="20"/>
      <c r="AA36" s="20"/>
      <c r="AB36" s="20"/>
      <c r="AC36" s="20"/>
      <c r="AD36" s="21"/>
      <c r="AE36" s="19"/>
      <c r="AF36" s="20"/>
      <c r="AG36" s="21"/>
      <c r="AI36" s="19"/>
      <c r="AJ36" s="20"/>
      <c r="AK36" s="20"/>
      <c r="AL36" s="21"/>
      <c r="AN36" s="22" t="s">
        <v>149</v>
      </c>
      <c r="AO36" s="1" t="s">
        <v>208</v>
      </c>
      <c r="AP36" s="69"/>
      <c r="AQ36" s="21" t="s">
        <v>209</v>
      </c>
      <c r="AS36" s="19"/>
      <c r="AT36" s="20"/>
      <c r="AU36" s="20"/>
      <c r="AV36" s="27"/>
      <c r="AW36" s="79"/>
      <c r="AX36" s="21"/>
      <c r="AZ36" s="116" t="s">
        <v>210</v>
      </c>
      <c r="BA36" s="59" t="s">
        <v>342</v>
      </c>
      <c r="BB36" s="55"/>
    </row>
    <row r="37" spans="2:54" ht="16.5" customHeight="1" x14ac:dyDescent="0.3">
      <c r="B37" s="19"/>
      <c r="C37" s="29"/>
      <c r="D37" s="33"/>
      <c r="E37" s="33"/>
      <c r="F37" s="33"/>
      <c r="G37" s="27"/>
      <c r="H37" s="27"/>
      <c r="I37" s="28"/>
      <c r="J37" s="19" t="s">
        <v>388</v>
      </c>
      <c r="K37" s="20" t="str">
        <f>IFERROR(IF(VS_AC_SOTY_CD="999",IF(VS_AC_GMGOCD="0001","06","05"),"05"),"05")</f>
        <v>06</v>
      </c>
      <c r="L37" s="21" t="s">
        <v>386</v>
      </c>
      <c r="N37" s="22">
        <v>33</v>
      </c>
      <c r="O37" s="23"/>
      <c r="P37" s="38"/>
      <c r="Q37" s="20"/>
      <c r="R37" s="20"/>
      <c r="S37" s="20"/>
      <c r="T37" s="20"/>
      <c r="U37" s="20"/>
      <c r="V37" s="20"/>
      <c r="W37" s="21"/>
      <c r="Y37" s="19"/>
      <c r="Z37" s="20"/>
      <c r="AA37" s="20"/>
      <c r="AB37" s="20"/>
      <c r="AC37" s="20"/>
      <c r="AD37" s="21"/>
      <c r="AE37" s="19"/>
      <c r="AF37" s="20"/>
      <c r="AG37" s="21"/>
      <c r="AI37" s="19"/>
      <c r="AJ37" s="20"/>
      <c r="AK37" s="20"/>
      <c r="AL37" s="21"/>
      <c r="AN37" s="22" t="s">
        <v>149</v>
      </c>
      <c r="AO37" s="1" t="s">
        <v>211</v>
      </c>
      <c r="AP37" s="69"/>
      <c r="AQ37" s="21" t="s">
        <v>212</v>
      </c>
      <c r="AS37" s="19"/>
      <c r="AT37" s="20"/>
      <c r="AU37" s="20"/>
      <c r="AV37" s="27"/>
      <c r="AW37" s="79"/>
      <c r="AX37" s="21"/>
      <c r="AZ37" s="118"/>
      <c r="BA37" s="59" t="s">
        <v>213</v>
      </c>
      <c r="BB37" s="55"/>
    </row>
    <row r="38" spans="2:54" ht="16.5" customHeight="1" x14ac:dyDescent="0.3">
      <c r="B38" s="19" t="s">
        <v>424</v>
      </c>
      <c r="C38" s="29"/>
      <c r="D38" s="33"/>
      <c r="E38" s="33"/>
      <c r="F38" s="33"/>
      <c r="G38" s="27"/>
      <c r="H38" s="27"/>
      <c r="I38" s="28"/>
      <c r="J38" s="19" t="s">
        <v>424</v>
      </c>
      <c r="K38" s="20"/>
      <c r="L38" s="21" t="s">
        <v>423</v>
      </c>
      <c r="N38" s="22">
        <v>34</v>
      </c>
      <c r="O38" s="23"/>
      <c r="P38" s="38"/>
      <c r="Q38" s="20"/>
      <c r="R38" s="20"/>
      <c r="S38" s="20"/>
      <c r="T38" s="20"/>
      <c r="U38" s="20"/>
      <c r="V38" s="20"/>
      <c r="W38" s="21"/>
      <c r="Y38" s="19"/>
      <c r="Z38" s="20"/>
      <c r="AA38" s="20"/>
      <c r="AB38" s="20"/>
      <c r="AC38" s="20"/>
      <c r="AD38" s="21"/>
      <c r="AE38" s="19"/>
      <c r="AF38" s="20"/>
      <c r="AG38" s="21"/>
      <c r="AI38" s="19"/>
      <c r="AJ38" s="20"/>
      <c r="AK38" s="20"/>
      <c r="AL38" s="21"/>
      <c r="AN38" s="22" t="s">
        <v>149</v>
      </c>
      <c r="AO38" s="1" t="s">
        <v>214</v>
      </c>
      <c r="AP38" s="69"/>
      <c r="AQ38" s="21" t="s">
        <v>215</v>
      </c>
      <c r="AS38" s="19"/>
      <c r="AT38" s="20"/>
      <c r="AU38" s="20"/>
      <c r="AV38" s="27"/>
      <c r="AW38" s="79"/>
      <c r="AX38" s="21"/>
      <c r="AZ38" s="50" t="s">
        <v>343</v>
      </c>
      <c r="BA38" s="31" t="s">
        <v>344</v>
      </c>
      <c r="BB38" s="55" t="s">
        <v>345</v>
      </c>
    </row>
    <row r="39" spans="2:54" ht="16.5" customHeight="1" x14ac:dyDescent="0.3">
      <c r="B39" s="19" t="s">
        <v>435</v>
      </c>
      <c r="C39" s="35" t="str">
        <f ca="1">TEXT(TODAY()-1,"YYYYMMDD")</f>
        <v>20250404</v>
      </c>
      <c r="D39" s="20"/>
      <c r="E39" s="25">
        <v>20250404</v>
      </c>
      <c r="F39" s="20"/>
      <c r="G39" s="27"/>
      <c r="H39" s="27"/>
      <c r="I39" s="28"/>
      <c r="J39" s="19" t="s">
        <v>435</v>
      </c>
      <c r="K39" s="33">
        <f>E39</f>
        <v>20250404</v>
      </c>
      <c r="L39" s="21" t="s">
        <v>436</v>
      </c>
      <c r="N39" s="22">
        <v>35</v>
      </c>
      <c r="O39" s="23"/>
      <c r="P39" s="38"/>
      <c r="Q39" s="20"/>
      <c r="R39" s="20"/>
      <c r="S39" s="20"/>
      <c r="T39" s="20"/>
      <c r="U39" s="20"/>
      <c r="V39" s="20"/>
      <c r="W39" s="21"/>
      <c r="Y39" s="19"/>
      <c r="Z39" s="20"/>
      <c r="AA39" s="20"/>
      <c r="AB39" s="20"/>
      <c r="AC39" s="20"/>
      <c r="AD39" s="21"/>
      <c r="AE39" s="19"/>
      <c r="AF39" s="20"/>
      <c r="AG39" s="21"/>
      <c r="AI39" s="19"/>
      <c r="AJ39" s="20"/>
      <c r="AK39" s="20"/>
      <c r="AL39" s="21"/>
      <c r="AN39" s="22" t="s">
        <v>149</v>
      </c>
      <c r="AO39" s="1" t="s">
        <v>216</v>
      </c>
      <c r="AP39" s="69"/>
      <c r="AQ39" s="21" t="s">
        <v>217</v>
      </c>
      <c r="AS39" s="19"/>
      <c r="AT39" s="20"/>
      <c r="AU39" s="20"/>
      <c r="AV39" s="27"/>
      <c r="AW39" s="79"/>
      <c r="AX39" s="21"/>
      <c r="AZ39" s="50" t="s">
        <v>218</v>
      </c>
      <c r="BA39" s="31" t="s">
        <v>336</v>
      </c>
      <c r="BB39" s="55"/>
    </row>
    <row r="40" spans="2:54" ht="16.5" customHeight="1" x14ac:dyDescent="0.3">
      <c r="B40" s="19" t="s">
        <v>76</v>
      </c>
      <c r="C40" s="35" t="str">
        <f>IF(TRIM(VS_AC_SOTY_CD)="999","000",TRIM(VS_AC_SOTY_CD))</f>
        <v>000</v>
      </c>
      <c r="D40" s="32"/>
      <c r="E40" s="32" t="s">
        <v>118</v>
      </c>
      <c r="F40" s="20"/>
      <c r="G40" s="27" t="str">
        <f>IF(E40="000","%",E40)</f>
        <v>%</v>
      </c>
      <c r="H40" s="27"/>
      <c r="I40" s="28" t="s">
        <v>427</v>
      </c>
      <c r="J40" s="19" t="s">
        <v>76</v>
      </c>
      <c r="K40" s="25"/>
      <c r="L40" s="21" t="s">
        <v>478</v>
      </c>
      <c r="N40" s="22">
        <v>36</v>
      </c>
      <c r="O40" s="23"/>
      <c r="P40" s="38"/>
      <c r="Q40" s="20"/>
      <c r="R40" s="20"/>
      <c r="S40" s="20"/>
      <c r="T40" s="20"/>
      <c r="U40" s="20"/>
      <c r="V40" s="20"/>
      <c r="W40" s="21"/>
      <c r="Y40" s="19"/>
      <c r="Z40" s="20"/>
      <c r="AA40" s="20"/>
      <c r="AB40" s="20"/>
      <c r="AC40" s="20"/>
      <c r="AD40" s="21"/>
      <c r="AE40" s="19"/>
      <c r="AF40" s="20"/>
      <c r="AG40" s="21"/>
      <c r="AI40" s="19"/>
      <c r="AJ40" s="20"/>
      <c r="AK40" s="20"/>
      <c r="AL40" s="21"/>
      <c r="AN40" s="22" t="s">
        <v>149</v>
      </c>
      <c r="AO40" s="1" t="s">
        <v>219</v>
      </c>
      <c r="AP40" s="69"/>
      <c r="AQ40" s="21" t="s">
        <v>220</v>
      </c>
      <c r="AS40" s="19"/>
      <c r="AT40" s="20"/>
      <c r="AU40" s="20"/>
      <c r="AV40" s="27"/>
      <c r="AW40" s="79"/>
      <c r="AX40" s="21"/>
      <c r="AZ40" s="74" t="s">
        <v>346</v>
      </c>
      <c r="BA40" s="59" t="s">
        <v>336</v>
      </c>
      <c r="BB40" s="55"/>
    </row>
    <row r="41" spans="2:54" ht="16.5" customHeight="1" x14ac:dyDescent="0.3">
      <c r="B41" s="19"/>
      <c r="C41" s="29"/>
      <c r="D41" s="20"/>
      <c r="E41" s="33"/>
      <c r="F41" s="33"/>
      <c r="G41" s="27"/>
      <c r="H41" s="27"/>
      <c r="I41" s="28"/>
      <c r="J41" s="19"/>
      <c r="K41" s="20"/>
      <c r="L41" s="21"/>
      <c r="N41" s="22">
        <v>37</v>
      </c>
      <c r="O41" s="23"/>
      <c r="P41" s="38"/>
      <c r="Q41" s="20"/>
      <c r="R41" s="20"/>
      <c r="S41" s="20"/>
      <c r="T41" s="20"/>
      <c r="U41" s="20"/>
      <c r="V41" s="20"/>
      <c r="W41" s="21"/>
      <c r="Y41" s="19"/>
      <c r="Z41" s="20"/>
      <c r="AA41" s="20"/>
      <c r="AB41" s="20"/>
      <c r="AC41" s="20"/>
      <c r="AD41" s="21"/>
      <c r="AE41" s="19"/>
      <c r="AF41" s="20"/>
      <c r="AG41" s="21"/>
      <c r="AI41" s="19"/>
      <c r="AJ41" s="20"/>
      <c r="AK41" s="20"/>
      <c r="AL41" s="21"/>
      <c r="AN41" s="22" t="s">
        <v>149</v>
      </c>
      <c r="AO41" s="1" t="s">
        <v>221</v>
      </c>
      <c r="AP41" s="70"/>
      <c r="AQ41" s="21" t="s">
        <v>222</v>
      </c>
      <c r="AS41" s="19"/>
      <c r="AT41" s="20"/>
      <c r="AU41" s="20"/>
      <c r="AV41" s="27"/>
      <c r="AW41" s="79"/>
      <c r="AX41" s="21"/>
      <c r="AZ41" s="74" t="s">
        <v>347</v>
      </c>
      <c r="BA41" s="59" t="s">
        <v>348</v>
      </c>
      <c r="BB41" s="55"/>
    </row>
    <row r="42" spans="2:54" ht="16.5" customHeight="1" thickBot="1" x14ac:dyDescent="0.35">
      <c r="B42" s="19"/>
      <c r="C42" s="29"/>
      <c r="D42" s="33"/>
      <c r="E42" s="33"/>
      <c r="F42" s="33"/>
      <c r="G42" s="27"/>
      <c r="H42" s="27"/>
      <c r="I42" s="28"/>
      <c r="J42" s="19"/>
      <c r="K42" s="20"/>
      <c r="L42" s="21"/>
      <c r="N42" s="22">
        <v>38</v>
      </c>
      <c r="O42" s="23"/>
      <c r="P42" s="38"/>
      <c r="Q42" s="20"/>
      <c r="R42" s="20"/>
      <c r="S42" s="20"/>
      <c r="T42" s="20"/>
      <c r="U42" s="20"/>
      <c r="V42" s="20"/>
      <c r="W42" s="21"/>
      <c r="Y42" s="19"/>
      <c r="Z42" s="20"/>
      <c r="AA42" s="20"/>
      <c r="AB42" s="20"/>
      <c r="AC42" s="20"/>
      <c r="AD42" s="21"/>
      <c r="AE42" s="19"/>
      <c r="AF42" s="20"/>
      <c r="AG42" s="21"/>
      <c r="AI42" s="19"/>
      <c r="AJ42" s="20"/>
      <c r="AK42" s="20"/>
      <c r="AL42" s="21"/>
      <c r="AN42" s="22" t="s">
        <v>149</v>
      </c>
      <c r="AO42" s="1" t="s">
        <v>223</v>
      </c>
      <c r="AP42" s="70"/>
      <c r="AQ42" s="21" t="s">
        <v>224</v>
      </c>
      <c r="AS42" s="51"/>
      <c r="AT42" s="52"/>
      <c r="AU42" s="52"/>
      <c r="AV42" s="53"/>
      <c r="AW42" s="80"/>
      <c r="AX42" s="55"/>
      <c r="AZ42" s="116" t="s">
        <v>349</v>
      </c>
      <c r="BA42" s="59" t="s">
        <v>350</v>
      </c>
      <c r="BB42" s="55" t="s">
        <v>351</v>
      </c>
    </row>
    <row r="43" spans="2:54" ht="16.5" customHeight="1" x14ac:dyDescent="0.3">
      <c r="B43" s="19"/>
      <c r="C43" s="29"/>
      <c r="D43" s="33"/>
      <c r="E43" s="33"/>
      <c r="F43" s="33"/>
      <c r="G43" s="27"/>
      <c r="H43" s="27"/>
      <c r="I43" s="28"/>
      <c r="J43" s="19"/>
      <c r="K43" s="20"/>
      <c r="L43" s="21"/>
      <c r="N43" s="22">
        <v>39</v>
      </c>
      <c r="O43" s="23"/>
      <c r="P43" s="38"/>
      <c r="Q43" s="20"/>
      <c r="R43" s="20"/>
      <c r="S43" s="20"/>
      <c r="T43" s="20"/>
      <c r="U43" s="20"/>
      <c r="V43" s="20"/>
      <c r="W43" s="21"/>
      <c r="Y43" s="19"/>
      <c r="Z43" s="20"/>
      <c r="AA43" s="20"/>
      <c r="AB43" s="20"/>
      <c r="AC43" s="20"/>
      <c r="AD43" s="21"/>
      <c r="AE43" s="19"/>
      <c r="AF43" s="20"/>
      <c r="AG43" s="21"/>
      <c r="AI43" s="19"/>
      <c r="AJ43" s="20"/>
      <c r="AK43" s="20"/>
      <c r="AL43" s="21"/>
      <c r="AN43" s="22" t="s">
        <v>149</v>
      </c>
      <c r="AO43" s="1" t="s">
        <v>225</v>
      </c>
      <c r="AP43" s="70"/>
      <c r="AQ43" s="21" t="s">
        <v>226</v>
      </c>
      <c r="AS43" s="119" t="s">
        <v>352</v>
      </c>
      <c r="AT43" s="120"/>
      <c r="AU43" s="120"/>
      <c r="AV43" s="120"/>
      <c r="AW43" s="120"/>
      <c r="AX43" s="121"/>
      <c r="AZ43" s="117"/>
      <c r="BA43" s="5" t="s">
        <v>353</v>
      </c>
      <c r="BB43" s="55" t="s">
        <v>354</v>
      </c>
    </row>
    <row r="44" spans="2:54" ht="16.5" customHeight="1" x14ac:dyDescent="0.3">
      <c r="B44" s="19"/>
      <c r="C44" s="29"/>
      <c r="D44" s="33"/>
      <c r="E44" s="33"/>
      <c r="F44" s="33"/>
      <c r="G44" s="27"/>
      <c r="H44" s="27"/>
      <c r="I44" s="28"/>
      <c r="J44" s="19"/>
      <c r="K44" s="20"/>
      <c r="L44" s="21"/>
      <c r="N44" s="22">
        <v>40</v>
      </c>
      <c r="O44" s="23"/>
      <c r="P44" s="38"/>
      <c r="Q44" s="20"/>
      <c r="R44" s="20"/>
      <c r="S44" s="20"/>
      <c r="T44" s="20"/>
      <c r="U44" s="20"/>
      <c r="V44" s="20"/>
      <c r="W44" s="21"/>
      <c r="Y44" s="19"/>
      <c r="Z44" s="20"/>
      <c r="AA44" s="20"/>
      <c r="AB44" s="20"/>
      <c r="AC44" s="20"/>
      <c r="AD44" s="21"/>
      <c r="AE44" s="19"/>
      <c r="AF44" s="20"/>
      <c r="AG44" s="21"/>
      <c r="AI44" s="19"/>
      <c r="AJ44" s="20"/>
      <c r="AK44" s="20"/>
      <c r="AL44" s="21"/>
      <c r="AN44" s="22" t="s">
        <v>149</v>
      </c>
      <c r="AO44" s="1" t="s">
        <v>227</v>
      </c>
      <c r="AP44" s="70"/>
      <c r="AQ44" s="21" t="s">
        <v>228</v>
      </c>
      <c r="AS44" s="85" t="s">
        <v>290</v>
      </c>
      <c r="AT44" s="15" t="s">
        <v>285</v>
      </c>
      <c r="AU44" s="86" t="s">
        <v>286</v>
      </c>
      <c r="AV44" s="15" t="s">
        <v>128</v>
      </c>
      <c r="AW44" s="15" t="s">
        <v>287</v>
      </c>
      <c r="AX44" s="16" t="s">
        <v>300</v>
      </c>
      <c r="AZ44" s="117"/>
      <c r="BA44" s="4" t="s">
        <v>229</v>
      </c>
      <c r="BB44" s="55" t="s">
        <v>355</v>
      </c>
    </row>
    <row r="45" spans="2:54" ht="16.5" customHeight="1" x14ac:dyDescent="0.3">
      <c r="B45" s="19"/>
      <c r="C45" s="29"/>
      <c r="D45" s="33"/>
      <c r="E45" s="33"/>
      <c r="F45" s="33"/>
      <c r="G45" s="27"/>
      <c r="H45" s="27"/>
      <c r="I45" s="28"/>
      <c r="J45" s="19"/>
      <c r="K45" s="20"/>
      <c r="L45" s="21"/>
      <c r="N45" s="22">
        <v>41</v>
      </c>
      <c r="O45" s="23"/>
      <c r="P45" s="38"/>
      <c r="Q45" s="20"/>
      <c r="R45" s="20"/>
      <c r="S45" s="20"/>
      <c r="T45" s="20"/>
      <c r="U45" s="20"/>
      <c r="V45" s="20"/>
      <c r="W45" s="21"/>
      <c r="Y45" s="19"/>
      <c r="Z45" s="20"/>
      <c r="AA45" s="20"/>
      <c r="AB45" s="20"/>
      <c r="AC45" s="20"/>
      <c r="AD45" s="21"/>
      <c r="AE45" s="19"/>
      <c r="AF45" s="20"/>
      <c r="AG45" s="21"/>
      <c r="AI45" s="19"/>
      <c r="AJ45" s="20"/>
      <c r="AK45" s="20"/>
      <c r="AL45" s="21"/>
      <c r="AN45" s="22" t="s">
        <v>149</v>
      </c>
      <c r="AO45" s="1" t="s">
        <v>230</v>
      </c>
      <c r="AP45" s="70"/>
      <c r="AQ45" s="21" t="s">
        <v>231</v>
      </c>
      <c r="AS45" s="51"/>
      <c r="AT45" s="20" t="s">
        <v>432</v>
      </c>
      <c r="AU45" s="32"/>
      <c r="AV45" s="27" t="s">
        <v>363</v>
      </c>
      <c r="AW45" s="79" t="s">
        <v>430</v>
      </c>
      <c r="AX45" s="21"/>
      <c r="AZ45" s="117"/>
      <c r="BA45" s="3" t="s">
        <v>232</v>
      </c>
      <c r="BB45" s="55" t="s">
        <v>233</v>
      </c>
    </row>
    <row r="46" spans="2:54" ht="16.5" customHeight="1" x14ac:dyDescent="0.3">
      <c r="B46" s="19"/>
      <c r="C46" s="29"/>
      <c r="D46" s="33"/>
      <c r="E46" s="33"/>
      <c r="F46" s="33"/>
      <c r="G46" s="27"/>
      <c r="H46" s="27"/>
      <c r="I46" s="28"/>
      <c r="J46" s="19"/>
      <c r="K46" s="20"/>
      <c r="L46" s="21"/>
      <c r="N46" s="22">
        <v>42</v>
      </c>
      <c r="O46" s="23"/>
      <c r="P46" s="38"/>
      <c r="Q46" s="20"/>
      <c r="R46" s="20"/>
      <c r="S46" s="20"/>
      <c r="T46" s="20"/>
      <c r="U46" s="20"/>
      <c r="V46" s="20"/>
      <c r="W46" s="21"/>
      <c r="Y46" s="19"/>
      <c r="Z46" s="20"/>
      <c r="AA46" s="20"/>
      <c r="AB46" s="20"/>
      <c r="AC46" s="20"/>
      <c r="AD46" s="21"/>
      <c r="AE46" s="19"/>
      <c r="AF46" s="20"/>
      <c r="AG46" s="21"/>
      <c r="AI46" s="19"/>
      <c r="AJ46" s="20"/>
      <c r="AK46" s="20"/>
      <c r="AL46" s="21"/>
      <c r="AN46" s="22" t="s">
        <v>149</v>
      </c>
      <c r="AO46" s="1" t="s">
        <v>234</v>
      </c>
      <c r="AP46" s="70"/>
      <c r="AQ46" s="21" t="s">
        <v>235</v>
      </c>
      <c r="AS46" s="51"/>
      <c r="AT46" s="52" t="s">
        <v>365</v>
      </c>
      <c r="AU46" s="92"/>
      <c r="AV46" s="53" t="s">
        <v>382</v>
      </c>
      <c r="AW46" s="79" t="s">
        <v>430</v>
      </c>
      <c r="AX46" s="21"/>
      <c r="AZ46" s="117"/>
      <c r="BA46" s="3" t="s">
        <v>236</v>
      </c>
      <c r="BB46" s="55" t="s">
        <v>237</v>
      </c>
    </row>
    <row r="47" spans="2:54" ht="16.5" customHeight="1" x14ac:dyDescent="0.3">
      <c r="B47" s="51"/>
      <c r="C47" s="65"/>
      <c r="D47" s="66"/>
      <c r="E47" s="66"/>
      <c r="F47" s="66"/>
      <c r="G47" s="53"/>
      <c r="H47" s="53"/>
      <c r="I47" s="54"/>
      <c r="J47" s="51"/>
      <c r="K47" s="52"/>
      <c r="L47" s="55"/>
      <c r="N47" s="56"/>
      <c r="O47" s="57"/>
      <c r="P47" s="58"/>
      <c r="Q47" s="52"/>
      <c r="R47" s="52"/>
      <c r="S47" s="52"/>
      <c r="T47" s="52"/>
      <c r="U47" s="52"/>
      <c r="V47" s="52"/>
      <c r="W47" s="55"/>
      <c r="Y47" s="51"/>
      <c r="Z47" s="52"/>
      <c r="AA47" s="52"/>
      <c r="AB47" s="52"/>
      <c r="AC47" s="52"/>
      <c r="AD47" s="55"/>
      <c r="AE47" s="51"/>
      <c r="AF47" s="52"/>
      <c r="AG47" s="55"/>
      <c r="AI47" s="51"/>
      <c r="AJ47" s="52"/>
      <c r="AK47" s="52"/>
      <c r="AL47" s="55"/>
      <c r="AN47" s="22" t="s">
        <v>149</v>
      </c>
      <c r="AO47" s="1" t="s">
        <v>238</v>
      </c>
      <c r="AP47" s="70"/>
      <c r="AQ47" s="21" t="s">
        <v>239</v>
      </c>
      <c r="AS47" s="51"/>
      <c r="AT47" s="52" t="s">
        <v>366</v>
      </c>
      <c r="AU47" s="52" t="str">
        <f>TRIM(VS_GMGOCD)</f>
        <v/>
      </c>
      <c r="AV47" s="53" t="s">
        <v>364</v>
      </c>
      <c r="AW47" s="79" t="s">
        <v>430</v>
      </c>
      <c r="AX47" s="53" t="s">
        <v>382</v>
      </c>
      <c r="AZ47" s="117"/>
      <c r="BA47" s="63" t="s">
        <v>240</v>
      </c>
      <c r="BB47" s="55" t="s">
        <v>241</v>
      </c>
    </row>
    <row r="48" spans="2:54" ht="16.5" customHeight="1" x14ac:dyDescent="0.3">
      <c r="B48" s="51"/>
      <c r="C48" s="65"/>
      <c r="D48" s="66"/>
      <c r="E48" s="66"/>
      <c r="F48" s="66"/>
      <c r="G48" s="53"/>
      <c r="H48" s="53"/>
      <c r="I48" s="54"/>
      <c r="J48" s="51"/>
      <c r="K48" s="52"/>
      <c r="L48" s="55"/>
      <c r="N48" s="56"/>
      <c r="O48" s="57"/>
      <c r="P48" s="58"/>
      <c r="Q48" s="52"/>
      <c r="R48" s="52"/>
      <c r="S48" s="52"/>
      <c r="T48" s="52"/>
      <c r="U48" s="52"/>
      <c r="V48" s="52"/>
      <c r="W48" s="55"/>
      <c r="Y48" s="51"/>
      <c r="Z48" s="52"/>
      <c r="AA48" s="52"/>
      <c r="AB48" s="52"/>
      <c r="AC48" s="52"/>
      <c r="AD48" s="55"/>
      <c r="AE48" s="51"/>
      <c r="AF48" s="52"/>
      <c r="AG48" s="55"/>
      <c r="AI48" s="51"/>
      <c r="AJ48" s="52"/>
      <c r="AK48" s="52"/>
      <c r="AL48" s="55"/>
      <c r="AN48" s="22" t="s">
        <v>149</v>
      </c>
      <c r="AO48" s="1" t="s">
        <v>242</v>
      </c>
      <c r="AP48" s="70"/>
      <c r="AQ48" s="21" t="s">
        <v>243</v>
      </c>
      <c r="AS48" s="51"/>
      <c r="AT48" s="52" t="s">
        <v>367</v>
      </c>
      <c r="AU48" s="92" t="s">
        <v>389</v>
      </c>
      <c r="AV48" s="53" t="s">
        <v>289</v>
      </c>
      <c r="AW48" s="79" t="s">
        <v>430</v>
      </c>
      <c r="AX48" s="21"/>
      <c r="AZ48" s="117"/>
      <c r="BA48" s="62" t="s">
        <v>244</v>
      </c>
      <c r="BB48" s="55" t="s">
        <v>245</v>
      </c>
    </row>
    <row r="49" spans="2:54" ht="16.5" customHeight="1" x14ac:dyDescent="0.3">
      <c r="B49" s="51"/>
      <c r="C49" s="65"/>
      <c r="D49" s="66"/>
      <c r="E49" s="66"/>
      <c r="F49" s="66"/>
      <c r="G49" s="53"/>
      <c r="H49" s="53"/>
      <c r="I49" s="54"/>
      <c r="J49" s="51"/>
      <c r="K49" s="52"/>
      <c r="L49" s="55"/>
      <c r="N49" s="56"/>
      <c r="O49" s="57"/>
      <c r="P49" s="58"/>
      <c r="Q49" s="52"/>
      <c r="R49" s="52"/>
      <c r="S49" s="52"/>
      <c r="T49" s="52"/>
      <c r="U49" s="52"/>
      <c r="V49" s="52"/>
      <c r="W49" s="55"/>
      <c r="Y49" s="51"/>
      <c r="Z49" s="52"/>
      <c r="AA49" s="52"/>
      <c r="AB49" s="52"/>
      <c r="AC49" s="52"/>
      <c r="AD49" s="55"/>
      <c r="AE49" s="51"/>
      <c r="AF49" s="52"/>
      <c r="AG49" s="55"/>
      <c r="AI49" s="51"/>
      <c r="AJ49" s="52"/>
      <c r="AK49" s="52"/>
      <c r="AL49" s="55"/>
      <c r="AN49" s="22" t="s">
        <v>149</v>
      </c>
      <c r="AO49" s="1" t="s">
        <v>246</v>
      </c>
      <c r="AP49" s="70"/>
      <c r="AQ49" s="21" t="s">
        <v>247</v>
      </c>
      <c r="AS49" s="51"/>
      <c r="AT49" s="52" t="s">
        <v>383</v>
      </c>
      <c r="AU49" s="92" t="s">
        <v>389</v>
      </c>
      <c r="AV49" s="53" t="s">
        <v>384</v>
      </c>
      <c r="AW49" s="79" t="s">
        <v>430</v>
      </c>
      <c r="AX49" s="21"/>
      <c r="AZ49" s="118"/>
      <c r="BA49" s="62" t="s">
        <v>248</v>
      </c>
      <c r="BB49" s="55" t="s">
        <v>249</v>
      </c>
    </row>
    <row r="50" spans="2:54" ht="16.5" customHeight="1" x14ac:dyDescent="0.3">
      <c r="B50" s="51"/>
      <c r="C50" s="65"/>
      <c r="D50" s="66"/>
      <c r="E50" s="66"/>
      <c r="F50" s="66"/>
      <c r="G50" s="53"/>
      <c r="H50" s="53"/>
      <c r="I50" s="54"/>
      <c r="J50" s="51"/>
      <c r="K50" s="52"/>
      <c r="L50" s="55"/>
      <c r="N50" s="56"/>
      <c r="O50" s="57"/>
      <c r="P50" s="58"/>
      <c r="Q50" s="52"/>
      <c r="R50" s="52"/>
      <c r="S50" s="52"/>
      <c r="T50" s="52"/>
      <c r="U50" s="52"/>
      <c r="V50" s="52"/>
      <c r="W50" s="55"/>
      <c r="Y50" s="51"/>
      <c r="Z50" s="52"/>
      <c r="AA50" s="52"/>
      <c r="AB50" s="52"/>
      <c r="AC50" s="52"/>
      <c r="AD50" s="55"/>
      <c r="AE50" s="51"/>
      <c r="AF50" s="52"/>
      <c r="AG50" s="55"/>
      <c r="AI50" s="51"/>
      <c r="AJ50" s="52"/>
      <c r="AK50" s="52"/>
      <c r="AL50" s="55"/>
      <c r="AN50" s="56" t="s">
        <v>149</v>
      </c>
      <c r="AO50" s="52" t="s">
        <v>250</v>
      </c>
      <c r="AP50" s="52"/>
      <c r="AQ50" s="55" t="s">
        <v>251</v>
      </c>
      <c r="AS50" s="51"/>
      <c r="AT50" s="20" t="s">
        <v>432</v>
      </c>
      <c r="AU50" s="32"/>
      <c r="AV50" s="27" t="s">
        <v>363</v>
      </c>
      <c r="AW50" s="79" t="s">
        <v>431</v>
      </c>
      <c r="AX50" s="21"/>
      <c r="AZ50" s="74" t="s">
        <v>252</v>
      </c>
      <c r="BA50" s="59" t="s">
        <v>336</v>
      </c>
      <c r="BB50" s="55"/>
    </row>
    <row r="51" spans="2:54" ht="16.5" customHeight="1" x14ac:dyDescent="0.3">
      <c r="B51" s="51"/>
      <c r="C51" s="65"/>
      <c r="D51" s="66"/>
      <c r="E51" s="66"/>
      <c r="F51" s="66"/>
      <c r="G51" s="53"/>
      <c r="H51" s="53"/>
      <c r="I51" s="54"/>
      <c r="J51" s="51"/>
      <c r="K51" s="52"/>
      <c r="L51" s="55"/>
      <c r="N51" s="56"/>
      <c r="O51" s="57"/>
      <c r="P51" s="58"/>
      <c r="Q51" s="52"/>
      <c r="R51" s="52"/>
      <c r="S51" s="52"/>
      <c r="T51" s="52"/>
      <c r="U51" s="52"/>
      <c r="V51" s="52"/>
      <c r="W51" s="55"/>
      <c r="Y51" s="51"/>
      <c r="Z51" s="52"/>
      <c r="AA51" s="52"/>
      <c r="AB51" s="52"/>
      <c r="AC51" s="52"/>
      <c r="AD51" s="55"/>
      <c r="AE51" s="51"/>
      <c r="AF51" s="52"/>
      <c r="AG51" s="55"/>
      <c r="AI51" s="51"/>
      <c r="AJ51" s="52"/>
      <c r="AK51" s="52"/>
      <c r="AL51" s="55"/>
      <c r="AN51" s="56" t="s">
        <v>149</v>
      </c>
      <c r="AO51" s="52" t="s">
        <v>253</v>
      </c>
      <c r="AP51" s="52"/>
      <c r="AQ51" s="55" t="s">
        <v>254</v>
      </c>
      <c r="AS51" s="56"/>
      <c r="AT51" s="52" t="s">
        <v>365</v>
      </c>
      <c r="AU51" s="92"/>
      <c r="AV51" s="53" t="s">
        <v>479</v>
      </c>
      <c r="AW51" s="79" t="s">
        <v>431</v>
      </c>
      <c r="AX51" s="21"/>
      <c r="AZ51" s="56"/>
      <c r="BA51" s="59" t="s">
        <v>356</v>
      </c>
      <c r="BB51" s="55" t="s">
        <v>255</v>
      </c>
    </row>
    <row r="52" spans="2:54" ht="16.5" customHeight="1" x14ac:dyDescent="0.3">
      <c r="B52" s="51"/>
      <c r="C52" s="65"/>
      <c r="D52" s="66"/>
      <c r="E52" s="66"/>
      <c r="F52" s="66"/>
      <c r="G52" s="53"/>
      <c r="H52" s="53"/>
      <c r="I52" s="54"/>
      <c r="J52" s="51"/>
      <c r="K52" s="52"/>
      <c r="L52" s="55"/>
      <c r="N52" s="56"/>
      <c r="O52" s="57"/>
      <c r="P52" s="58"/>
      <c r="Q52" s="52"/>
      <c r="R52" s="52"/>
      <c r="S52" s="52"/>
      <c r="T52" s="52"/>
      <c r="U52" s="52"/>
      <c r="V52" s="52"/>
      <c r="W52" s="55"/>
      <c r="Y52" s="51"/>
      <c r="Z52" s="52"/>
      <c r="AA52" s="52"/>
      <c r="AB52" s="52"/>
      <c r="AC52" s="52"/>
      <c r="AD52" s="55"/>
      <c r="AE52" s="51"/>
      <c r="AF52" s="52"/>
      <c r="AG52" s="55"/>
      <c r="AI52" s="51"/>
      <c r="AJ52" s="52"/>
      <c r="AK52" s="52"/>
      <c r="AL52" s="55"/>
      <c r="AN52" s="22" t="s">
        <v>256</v>
      </c>
      <c r="AO52" s="1" t="s">
        <v>257</v>
      </c>
      <c r="AP52" s="71">
        <f ca="1">TODAY()</f>
        <v>45752</v>
      </c>
      <c r="AQ52" s="21" t="s">
        <v>258</v>
      </c>
      <c r="AS52" s="51"/>
      <c r="AT52" s="52" t="s">
        <v>366</v>
      </c>
      <c r="AU52" s="52" t="str">
        <f>TRIM(VS_GMGOCD)</f>
        <v/>
      </c>
      <c r="AV52" s="53" t="s">
        <v>364</v>
      </c>
      <c r="AW52" s="79" t="s">
        <v>431</v>
      </c>
      <c r="AX52" s="53" t="s">
        <v>382</v>
      </c>
      <c r="AZ52" s="74" t="s">
        <v>259</v>
      </c>
      <c r="BA52" s="59" t="s">
        <v>260</v>
      </c>
      <c r="BB52" s="55" t="s">
        <v>261</v>
      </c>
    </row>
    <row r="53" spans="2:54" ht="16.5" customHeight="1" x14ac:dyDescent="0.3">
      <c r="B53" s="51"/>
      <c r="C53" s="65"/>
      <c r="D53" s="66"/>
      <c r="E53" s="66"/>
      <c r="F53" s="66"/>
      <c r="G53" s="53"/>
      <c r="H53" s="53"/>
      <c r="I53" s="54"/>
      <c r="J53" s="51"/>
      <c r="K53" s="52"/>
      <c r="L53" s="55"/>
      <c r="N53" s="56"/>
      <c r="O53" s="57"/>
      <c r="P53" s="58"/>
      <c r="Q53" s="52"/>
      <c r="R53" s="52"/>
      <c r="S53" s="52"/>
      <c r="T53" s="52"/>
      <c r="U53" s="52"/>
      <c r="V53" s="52"/>
      <c r="W53" s="55"/>
      <c r="Y53" s="51"/>
      <c r="Z53" s="52"/>
      <c r="AA53" s="52"/>
      <c r="AB53" s="52"/>
      <c r="AC53" s="52"/>
      <c r="AD53" s="55"/>
      <c r="AE53" s="51"/>
      <c r="AF53" s="52"/>
      <c r="AG53" s="55"/>
      <c r="AI53" s="51"/>
      <c r="AJ53" s="52"/>
      <c r="AK53" s="52"/>
      <c r="AL53" s="55"/>
      <c r="AN53" s="22" t="s">
        <v>256</v>
      </c>
      <c r="AO53" s="1" t="s">
        <v>262</v>
      </c>
      <c r="AP53" s="72" t="str">
        <f ca="1">TEXT(TODAY(),"YYYY-MM")&amp;"-01"</f>
        <v>2025-04-01</v>
      </c>
      <c r="AQ53" s="21" t="s">
        <v>263</v>
      </c>
      <c r="AS53" s="51"/>
      <c r="AT53" s="52" t="s">
        <v>367</v>
      </c>
      <c r="AU53" s="92" t="s">
        <v>389</v>
      </c>
      <c r="AV53" s="53" t="s">
        <v>289</v>
      </c>
      <c r="AW53" s="79" t="s">
        <v>431</v>
      </c>
      <c r="AX53" s="21"/>
      <c r="AZ53" s="50"/>
      <c r="BA53" s="31"/>
      <c r="BB53" s="21"/>
    </row>
    <row r="54" spans="2:54" ht="16.5" customHeight="1" x14ac:dyDescent="0.3">
      <c r="B54" s="51"/>
      <c r="C54" s="65"/>
      <c r="D54" s="66"/>
      <c r="E54" s="66"/>
      <c r="F54" s="66"/>
      <c r="G54" s="53"/>
      <c r="H54" s="53"/>
      <c r="I54" s="54"/>
      <c r="J54" s="51"/>
      <c r="K54" s="52"/>
      <c r="L54" s="55"/>
      <c r="N54" s="56"/>
      <c r="O54" s="57"/>
      <c r="P54" s="58"/>
      <c r="Q54" s="52"/>
      <c r="R54" s="52"/>
      <c r="S54" s="52"/>
      <c r="T54" s="52"/>
      <c r="U54" s="52"/>
      <c r="V54" s="52"/>
      <c r="W54" s="55"/>
      <c r="Y54" s="51"/>
      <c r="Z54" s="52"/>
      <c r="AA54" s="52"/>
      <c r="AB54" s="52"/>
      <c r="AC54" s="52"/>
      <c r="AD54" s="55"/>
      <c r="AE54" s="51"/>
      <c r="AF54" s="52"/>
      <c r="AG54" s="55"/>
      <c r="AI54" s="51"/>
      <c r="AJ54" s="52"/>
      <c r="AK54" s="52"/>
      <c r="AL54" s="55"/>
      <c r="AN54" s="22" t="s">
        <v>256</v>
      </c>
      <c r="AO54" s="1" t="s">
        <v>264</v>
      </c>
      <c r="AP54" s="71">
        <f ca="1">TODAY()-1</f>
        <v>45751</v>
      </c>
      <c r="AQ54" s="21" t="s">
        <v>265</v>
      </c>
      <c r="AS54" s="51"/>
      <c r="AT54" s="52" t="s">
        <v>383</v>
      </c>
      <c r="AU54" s="52"/>
      <c r="AV54" s="53" t="s">
        <v>384</v>
      </c>
      <c r="AW54" s="79" t="s">
        <v>431</v>
      </c>
      <c r="AX54" s="21"/>
      <c r="AZ54" s="50"/>
      <c r="BA54" s="31"/>
      <c r="BB54" s="21"/>
    </row>
    <row r="55" spans="2:54" ht="16.5" customHeight="1" x14ac:dyDescent="0.3">
      <c r="B55" s="51"/>
      <c r="C55" s="65"/>
      <c r="D55" s="66"/>
      <c r="E55" s="66"/>
      <c r="F55" s="66"/>
      <c r="G55" s="53"/>
      <c r="H55" s="53"/>
      <c r="I55" s="54"/>
      <c r="J55" s="51"/>
      <c r="K55" s="52"/>
      <c r="L55" s="55"/>
      <c r="N55" s="56"/>
      <c r="O55" s="57"/>
      <c r="P55" s="58"/>
      <c r="Q55" s="52"/>
      <c r="R55" s="52"/>
      <c r="S55" s="52"/>
      <c r="T55" s="52"/>
      <c r="U55" s="52"/>
      <c r="V55" s="52"/>
      <c r="W55" s="55"/>
      <c r="Y55" s="51"/>
      <c r="Z55" s="52"/>
      <c r="AA55" s="52"/>
      <c r="AB55" s="52"/>
      <c r="AC55" s="52"/>
      <c r="AD55" s="55"/>
      <c r="AE55" s="51"/>
      <c r="AF55" s="52"/>
      <c r="AG55" s="55"/>
      <c r="AI55" s="51"/>
      <c r="AJ55" s="52"/>
      <c r="AK55" s="52"/>
      <c r="AL55" s="55"/>
      <c r="AN55" s="22" t="s">
        <v>256</v>
      </c>
      <c r="AO55" s="1" t="s">
        <v>266</v>
      </c>
      <c r="AP55" s="71">
        <f ca="1">TODAY()+1</f>
        <v>45753</v>
      </c>
      <c r="AQ55" s="21" t="s">
        <v>267</v>
      </c>
      <c r="AS55" s="51"/>
      <c r="AT55" s="52"/>
      <c r="AU55" s="52"/>
      <c r="AV55" s="53"/>
      <c r="AW55" s="80"/>
      <c r="AX55" s="55"/>
      <c r="AZ55" s="50"/>
      <c r="BA55" s="31"/>
      <c r="BB55" s="21"/>
    </row>
    <row r="56" spans="2:54" ht="16.5" customHeight="1" x14ac:dyDescent="0.3">
      <c r="B56" s="51"/>
      <c r="C56" s="65"/>
      <c r="D56" s="66"/>
      <c r="E56" s="66"/>
      <c r="F56" s="66"/>
      <c r="G56" s="53"/>
      <c r="H56" s="53"/>
      <c r="I56" s="54"/>
      <c r="J56" s="51"/>
      <c r="K56" s="52"/>
      <c r="L56" s="55"/>
      <c r="N56" s="56"/>
      <c r="O56" s="57"/>
      <c r="P56" s="58"/>
      <c r="Q56" s="52"/>
      <c r="R56" s="52"/>
      <c r="S56" s="52"/>
      <c r="T56" s="52"/>
      <c r="U56" s="52"/>
      <c r="V56" s="52"/>
      <c r="W56" s="55"/>
      <c r="Y56" s="51"/>
      <c r="Z56" s="52"/>
      <c r="AA56" s="52"/>
      <c r="AB56" s="52"/>
      <c r="AC56" s="52"/>
      <c r="AD56" s="55"/>
      <c r="AE56" s="51"/>
      <c r="AF56" s="52"/>
      <c r="AG56" s="55"/>
      <c r="AI56" s="51"/>
      <c r="AJ56" s="52"/>
      <c r="AK56" s="52"/>
      <c r="AL56" s="55"/>
      <c r="AN56" s="22" t="s">
        <v>256</v>
      </c>
      <c r="AO56" s="1" t="s">
        <v>268</v>
      </c>
      <c r="AP56" s="71">
        <f ca="1">TODAY()-7</f>
        <v>45745</v>
      </c>
      <c r="AQ56" s="21" t="s">
        <v>269</v>
      </c>
      <c r="AS56" s="51"/>
      <c r="AT56" s="52"/>
      <c r="AU56" s="52"/>
      <c r="AV56" s="53"/>
      <c r="AW56" s="80"/>
      <c r="AX56" s="55"/>
      <c r="AZ56" s="50"/>
      <c r="BA56" s="31"/>
      <c r="BB56" s="21"/>
    </row>
    <row r="57" spans="2:54" ht="16.5" customHeight="1" x14ac:dyDescent="0.3">
      <c r="B57" s="51"/>
      <c r="C57" s="65"/>
      <c r="D57" s="66"/>
      <c r="E57" s="66"/>
      <c r="F57" s="66"/>
      <c r="G57" s="53"/>
      <c r="H57" s="53"/>
      <c r="I57" s="54"/>
      <c r="J57" s="51"/>
      <c r="K57" s="52"/>
      <c r="L57" s="55"/>
      <c r="N57" s="56"/>
      <c r="O57" s="57"/>
      <c r="P57" s="58"/>
      <c r="Q57" s="52"/>
      <c r="R57" s="52"/>
      <c r="S57" s="52"/>
      <c r="T57" s="52"/>
      <c r="U57" s="52"/>
      <c r="V57" s="52"/>
      <c r="W57" s="55"/>
      <c r="Y57" s="51"/>
      <c r="Z57" s="52"/>
      <c r="AA57" s="52"/>
      <c r="AB57" s="52"/>
      <c r="AC57" s="52"/>
      <c r="AD57" s="55"/>
      <c r="AE57" s="51"/>
      <c r="AF57" s="52"/>
      <c r="AG57" s="55"/>
      <c r="AI57" s="51"/>
      <c r="AJ57" s="52"/>
      <c r="AK57" s="52"/>
      <c r="AL57" s="55"/>
      <c r="AN57" s="22" t="s">
        <v>256</v>
      </c>
      <c r="AO57" s="1" t="s">
        <v>270</v>
      </c>
      <c r="AP57" s="71">
        <f ca="1">TODAY()+7</f>
        <v>45759</v>
      </c>
      <c r="AQ57" s="21" t="s">
        <v>271</v>
      </c>
      <c r="AS57" s="51"/>
      <c r="AT57" s="52"/>
      <c r="AU57" s="52"/>
      <c r="AV57" s="53"/>
      <c r="AW57" s="80"/>
      <c r="AX57" s="55"/>
      <c r="AZ57" s="50"/>
      <c r="BA57" s="31"/>
      <c r="BB57" s="21"/>
    </row>
    <row r="58" spans="2:54" ht="16.5" customHeight="1" x14ac:dyDescent="0.3">
      <c r="B58" s="51"/>
      <c r="C58" s="65"/>
      <c r="D58" s="66"/>
      <c r="E58" s="66"/>
      <c r="F58" s="66"/>
      <c r="G58" s="53"/>
      <c r="H58" s="53"/>
      <c r="I58" s="54"/>
      <c r="J58" s="51"/>
      <c r="K58" s="52"/>
      <c r="L58" s="55"/>
      <c r="N58" s="56"/>
      <c r="O58" s="57"/>
      <c r="P58" s="58"/>
      <c r="Q58" s="52"/>
      <c r="R58" s="52"/>
      <c r="S58" s="52"/>
      <c r="T58" s="52"/>
      <c r="U58" s="52"/>
      <c r="V58" s="52"/>
      <c r="W58" s="55"/>
      <c r="Y58" s="51"/>
      <c r="Z58" s="52"/>
      <c r="AA58" s="52"/>
      <c r="AB58" s="52"/>
      <c r="AC58" s="52"/>
      <c r="AD58" s="55"/>
      <c r="AE58" s="51"/>
      <c r="AF58" s="52"/>
      <c r="AG58" s="55"/>
      <c r="AI58" s="51"/>
      <c r="AJ58" s="52"/>
      <c r="AK58" s="52"/>
      <c r="AL58" s="55"/>
      <c r="AN58" s="22" t="s">
        <v>256</v>
      </c>
      <c r="AO58" s="1" t="s">
        <v>272</v>
      </c>
      <c r="AP58" s="71">
        <f ca="1">DATE(YEAR(TODAY()),MONTH(TODAY())-1,DAY(TODAY()))</f>
        <v>45721</v>
      </c>
      <c r="AQ58" s="21" t="s">
        <v>273</v>
      </c>
      <c r="AS58" s="51"/>
      <c r="AT58" s="52"/>
      <c r="AU58" s="52"/>
      <c r="AV58" s="53"/>
      <c r="AW58" s="80"/>
      <c r="AX58" s="55"/>
      <c r="AZ58" s="50"/>
      <c r="BA58" s="31"/>
      <c r="BB58" s="21"/>
    </row>
    <row r="59" spans="2:54" ht="16.5" customHeight="1" x14ac:dyDescent="0.3">
      <c r="B59" s="51"/>
      <c r="C59" s="65"/>
      <c r="D59" s="66"/>
      <c r="E59" s="66"/>
      <c r="F59" s="66"/>
      <c r="G59" s="53"/>
      <c r="H59" s="53"/>
      <c r="I59" s="54"/>
      <c r="J59" s="51"/>
      <c r="K59" s="52"/>
      <c r="L59" s="55"/>
      <c r="N59" s="56"/>
      <c r="O59" s="57"/>
      <c r="P59" s="58"/>
      <c r="Q59" s="52"/>
      <c r="R59" s="52"/>
      <c r="S59" s="52"/>
      <c r="T59" s="52"/>
      <c r="U59" s="52"/>
      <c r="V59" s="52"/>
      <c r="W59" s="55"/>
      <c r="Y59" s="51"/>
      <c r="Z59" s="52"/>
      <c r="AA59" s="52"/>
      <c r="AB59" s="52"/>
      <c r="AC59" s="52"/>
      <c r="AD59" s="55"/>
      <c r="AE59" s="51"/>
      <c r="AF59" s="52"/>
      <c r="AG59" s="55"/>
      <c r="AI59" s="51"/>
      <c r="AJ59" s="52"/>
      <c r="AK59" s="52"/>
      <c r="AL59" s="55"/>
      <c r="AN59" s="22" t="s">
        <v>256</v>
      </c>
      <c r="AO59" s="1" t="s">
        <v>274</v>
      </c>
      <c r="AP59" s="71">
        <f ca="1">DATE(YEAR(TODAY()),MONTH(TODAY())+1,DAY(TODAY()))</f>
        <v>45782</v>
      </c>
      <c r="AQ59" s="21" t="s">
        <v>275</v>
      </c>
      <c r="AS59" s="51"/>
      <c r="AT59" s="52"/>
      <c r="AU59" s="52"/>
      <c r="AV59" s="53"/>
      <c r="AW59" s="80"/>
      <c r="AX59" s="55"/>
      <c r="AZ59" s="50"/>
      <c r="BA59" s="31"/>
      <c r="BB59" s="21"/>
    </row>
    <row r="60" spans="2:54" ht="16.5" customHeight="1" x14ac:dyDescent="0.3">
      <c r="B60" s="51"/>
      <c r="C60" s="65"/>
      <c r="D60" s="66"/>
      <c r="E60" s="66"/>
      <c r="F60" s="66"/>
      <c r="G60" s="53"/>
      <c r="H60" s="53"/>
      <c r="I60" s="54"/>
      <c r="J60" s="51"/>
      <c r="K60" s="52"/>
      <c r="L60" s="55"/>
      <c r="N60" s="56"/>
      <c r="O60" s="57"/>
      <c r="P60" s="58"/>
      <c r="Q60" s="52"/>
      <c r="R60" s="52"/>
      <c r="S60" s="52"/>
      <c r="T60" s="52"/>
      <c r="U60" s="52"/>
      <c r="V60" s="52"/>
      <c r="W60" s="55"/>
      <c r="Y60" s="51"/>
      <c r="Z60" s="52"/>
      <c r="AA60" s="52"/>
      <c r="AB60" s="52"/>
      <c r="AC60" s="52"/>
      <c r="AD60" s="55"/>
      <c r="AE60" s="51"/>
      <c r="AF60" s="52"/>
      <c r="AG60" s="55"/>
      <c r="AI60" s="51"/>
      <c r="AJ60" s="52"/>
      <c r="AK60" s="52"/>
      <c r="AL60" s="55"/>
      <c r="AN60" s="22" t="s">
        <v>256</v>
      </c>
      <c r="AO60" s="1" t="s">
        <v>276</v>
      </c>
      <c r="AP60" s="71">
        <f ca="1">DATE(YEAR(TODAY())-1,MONTH(TODAY()),DAY(TODAY()))</f>
        <v>45387</v>
      </c>
      <c r="AQ60" s="21" t="s">
        <v>277</v>
      </c>
      <c r="AS60" s="51"/>
      <c r="AT60" s="52"/>
      <c r="AU60" s="52"/>
      <c r="AV60" s="53"/>
      <c r="AW60" s="80"/>
      <c r="AX60" s="55"/>
      <c r="AZ60" s="50"/>
      <c r="BA60" s="31"/>
      <c r="BB60" s="21"/>
    </row>
    <row r="61" spans="2:54" ht="16.5" customHeight="1" x14ac:dyDescent="0.3">
      <c r="B61" s="51"/>
      <c r="C61" s="65"/>
      <c r="D61" s="66"/>
      <c r="E61" s="66"/>
      <c r="F61" s="66"/>
      <c r="G61" s="53"/>
      <c r="H61" s="53"/>
      <c r="I61" s="54"/>
      <c r="J61" s="51"/>
      <c r="K61" s="52"/>
      <c r="L61" s="55"/>
      <c r="N61" s="56"/>
      <c r="O61" s="57"/>
      <c r="P61" s="58"/>
      <c r="Q61" s="52"/>
      <c r="R61" s="52"/>
      <c r="S61" s="52"/>
      <c r="T61" s="52"/>
      <c r="U61" s="52"/>
      <c r="V61" s="52"/>
      <c r="W61" s="55"/>
      <c r="Y61" s="51"/>
      <c r="Z61" s="52"/>
      <c r="AA61" s="52"/>
      <c r="AB61" s="52"/>
      <c r="AC61" s="52"/>
      <c r="AD61" s="55"/>
      <c r="AE61" s="51"/>
      <c r="AF61" s="52"/>
      <c r="AG61" s="55"/>
      <c r="AI61" s="51"/>
      <c r="AJ61" s="52"/>
      <c r="AK61" s="52"/>
      <c r="AL61" s="55"/>
      <c r="AN61" s="22" t="s">
        <v>256</v>
      </c>
      <c r="AO61" s="1" t="s">
        <v>278</v>
      </c>
      <c r="AP61" s="71">
        <f ca="1">DATE(YEAR(TODAY())+1,MONTH(TODAY()),DAY(TODAY()))</f>
        <v>46117</v>
      </c>
      <c r="AQ61" s="21" t="s">
        <v>279</v>
      </c>
      <c r="AS61" s="51"/>
      <c r="AT61" s="52"/>
      <c r="AU61" s="52"/>
      <c r="AV61" s="53"/>
      <c r="AW61" s="80"/>
      <c r="AX61" s="55"/>
      <c r="AZ61" s="50"/>
      <c r="BA61" s="31"/>
      <c r="BB61" s="21"/>
    </row>
    <row r="62" spans="2:54" ht="16.5" customHeight="1" x14ac:dyDescent="0.3">
      <c r="B62" s="51"/>
      <c r="C62" s="65"/>
      <c r="D62" s="66"/>
      <c r="E62" s="66"/>
      <c r="F62" s="66"/>
      <c r="G62" s="53"/>
      <c r="H62" s="53"/>
      <c r="I62" s="54"/>
      <c r="J62" s="51"/>
      <c r="K62" s="52"/>
      <c r="L62" s="55"/>
      <c r="N62" s="56"/>
      <c r="O62" s="57"/>
      <c r="P62" s="58"/>
      <c r="Q62" s="52"/>
      <c r="R62" s="52"/>
      <c r="S62" s="52"/>
      <c r="T62" s="52"/>
      <c r="U62" s="52"/>
      <c r="V62" s="52"/>
      <c r="W62" s="55"/>
      <c r="Y62" s="51"/>
      <c r="Z62" s="52"/>
      <c r="AA62" s="52"/>
      <c r="AB62" s="52"/>
      <c r="AC62" s="52"/>
      <c r="AD62" s="55"/>
      <c r="AE62" s="51"/>
      <c r="AF62" s="52"/>
      <c r="AG62" s="55"/>
      <c r="AI62" s="51"/>
      <c r="AJ62" s="52"/>
      <c r="AK62" s="52"/>
      <c r="AL62" s="55"/>
      <c r="AN62" s="22" t="s">
        <v>256</v>
      </c>
      <c r="AO62" s="1" t="s">
        <v>280</v>
      </c>
      <c r="AP62" s="73">
        <f ca="1">NOW()</f>
        <v>45752.685142824077</v>
      </c>
      <c r="AQ62" s="21" t="s">
        <v>281</v>
      </c>
      <c r="AS62" s="51"/>
      <c r="AT62" s="52"/>
      <c r="AU62" s="52"/>
      <c r="AV62" s="53"/>
      <c r="AW62" s="80"/>
      <c r="AX62" s="55"/>
      <c r="AZ62" s="22"/>
      <c r="BA62" s="31"/>
      <c r="BB62" s="21"/>
    </row>
    <row r="63" spans="2:54" ht="16.5" customHeight="1" x14ac:dyDescent="0.3">
      <c r="B63" s="51"/>
      <c r="C63" s="65"/>
      <c r="D63" s="66"/>
      <c r="E63" s="66"/>
      <c r="F63" s="66"/>
      <c r="G63" s="53"/>
      <c r="H63" s="53"/>
      <c r="I63" s="54"/>
      <c r="J63" s="51"/>
      <c r="K63" s="52"/>
      <c r="L63" s="55"/>
      <c r="N63" s="56"/>
      <c r="O63" s="57"/>
      <c r="P63" s="58"/>
      <c r="Q63" s="52"/>
      <c r="R63" s="52"/>
      <c r="S63" s="52"/>
      <c r="T63" s="52"/>
      <c r="U63" s="52"/>
      <c r="V63" s="52"/>
      <c r="W63" s="55"/>
      <c r="Y63" s="51"/>
      <c r="Z63" s="52"/>
      <c r="AA63" s="52"/>
      <c r="AB63" s="52"/>
      <c r="AC63" s="52"/>
      <c r="AD63" s="55"/>
      <c r="AE63" s="51"/>
      <c r="AF63" s="52"/>
      <c r="AG63" s="55"/>
      <c r="AI63" s="51"/>
      <c r="AJ63" s="52"/>
      <c r="AK63" s="52"/>
      <c r="AL63" s="55"/>
      <c r="AN63" s="22" t="s">
        <v>256</v>
      </c>
      <c r="AO63" s="1" t="s">
        <v>282</v>
      </c>
      <c r="AP63" s="71" t="str">
        <f ca="1">TEXT(DATE(YEAR(TODAY()),MONTH(TODAY())-1,DAY(TODAY())),"YYYY-MM")</f>
        <v>2025-03</v>
      </c>
      <c r="AQ63" s="21" t="s">
        <v>283</v>
      </c>
      <c r="AS63" s="51"/>
      <c r="AT63" s="52"/>
      <c r="AU63" s="52"/>
      <c r="AV63" s="53"/>
      <c r="AW63" s="80"/>
      <c r="AX63" s="55"/>
      <c r="AZ63" s="22"/>
      <c r="BA63" s="31"/>
      <c r="BB63" s="21"/>
    </row>
    <row r="64" spans="2:54" ht="16.5" customHeight="1" x14ac:dyDescent="0.3">
      <c r="B64" s="51"/>
      <c r="C64" s="65"/>
      <c r="D64" s="66"/>
      <c r="E64" s="66"/>
      <c r="F64" s="66"/>
      <c r="G64" s="53"/>
      <c r="H64" s="53"/>
      <c r="I64" s="54"/>
      <c r="J64" s="51"/>
      <c r="K64" s="52"/>
      <c r="L64" s="55"/>
      <c r="N64" s="56"/>
      <c r="O64" s="57"/>
      <c r="P64" s="58"/>
      <c r="Q64" s="52"/>
      <c r="R64" s="52"/>
      <c r="S64" s="52"/>
      <c r="T64" s="52"/>
      <c r="U64" s="52"/>
      <c r="V64" s="52"/>
      <c r="W64" s="55"/>
      <c r="Y64" s="51"/>
      <c r="Z64" s="52"/>
      <c r="AA64" s="52"/>
      <c r="AB64" s="52"/>
      <c r="AC64" s="52"/>
      <c r="AD64" s="55"/>
      <c r="AE64" s="51"/>
      <c r="AF64" s="52"/>
      <c r="AG64" s="55"/>
      <c r="AI64" s="51"/>
      <c r="AJ64" s="52"/>
      <c r="AK64" s="52"/>
      <c r="AL64" s="55"/>
      <c r="AN64" s="51"/>
      <c r="AO64" s="52"/>
      <c r="AP64" s="52"/>
      <c r="AQ64" s="55"/>
      <c r="AS64" s="51"/>
      <c r="AT64" s="52"/>
      <c r="AU64" s="52"/>
      <c r="AV64" s="53"/>
      <c r="AW64" s="80"/>
      <c r="AX64" s="55"/>
      <c r="AZ64" s="22"/>
      <c r="BA64" s="31"/>
      <c r="BB64" s="21"/>
    </row>
    <row r="65" spans="2:54" ht="16.5" customHeight="1" x14ac:dyDescent="0.3">
      <c r="B65" s="51"/>
      <c r="C65" s="65"/>
      <c r="D65" s="66"/>
      <c r="E65" s="66"/>
      <c r="F65" s="66"/>
      <c r="G65" s="53"/>
      <c r="H65" s="53"/>
      <c r="I65" s="54"/>
      <c r="J65" s="51"/>
      <c r="K65" s="52"/>
      <c r="L65" s="55"/>
      <c r="N65" s="56"/>
      <c r="O65" s="57"/>
      <c r="P65" s="58"/>
      <c r="Q65" s="52"/>
      <c r="R65" s="52"/>
      <c r="S65" s="52"/>
      <c r="T65" s="52"/>
      <c r="U65" s="52"/>
      <c r="V65" s="52"/>
      <c r="W65" s="55"/>
      <c r="Y65" s="51"/>
      <c r="Z65" s="52"/>
      <c r="AA65" s="52"/>
      <c r="AB65" s="52"/>
      <c r="AC65" s="52"/>
      <c r="AD65" s="55"/>
      <c r="AE65" s="51"/>
      <c r="AF65" s="52"/>
      <c r="AG65" s="55"/>
      <c r="AI65" s="51"/>
      <c r="AJ65" s="52"/>
      <c r="AK65" s="52"/>
      <c r="AL65" s="55"/>
      <c r="AN65" s="51"/>
      <c r="AO65" s="52"/>
      <c r="AP65" s="52"/>
      <c r="AQ65" s="55"/>
      <c r="AS65" s="51"/>
      <c r="AT65" s="52"/>
      <c r="AU65" s="52"/>
      <c r="AV65" s="53"/>
      <c r="AW65" s="80"/>
      <c r="AX65" s="55"/>
      <c r="AZ65" s="56"/>
      <c r="BA65" s="59"/>
      <c r="BB65" s="55"/>
    </row>
    <row r="66" spans="2:54" ht="16.5" customHeight="1" x14ac:dyDescent="0.3">
      <c r="B66" s="51"/>
      <c r="C66" s="65"/>
      <c r="D66" s="66"/>
      <c r="E66" s="66"/>
      <c r="F66" s="66"/>
      <c r="G66" s="53"/>
      <c r="H66" s="53"/>
      <c r="I66" s="54"/>
      <c r="J66" s="51"/>
      <c r="K66" s="52"/>
      <c r="L66" s="55"/>
      <c r="N66" s="56"/>
      <c r="O66" s="57"/>
      <c r="P66" s="58"/>
      <c r="Q66" s="52"/>
      <c r="R66" s="52"/>
      <c r="S66" s="52"/>
      <c r="T66" s="52"/>
      <c r="U66" s="52"/>
      <c r="V66" s="52"/>
      <c r="W66" s="55"/>
      <c r="Y66" s="51"/>
      <c r="Z66" s="52"/>
      <c r="AA66" s="52"/>
      <c r="AB66" s="52"/>
      <c r="AC66" s="52"/>
      <c r="AD66" s="55"/>
      <c r="AE66" s="51"/>
      <c r="AF66" s="52"/>
      <c r="AG66" s="55"/>
      <c r="AI66" s="51"/>
      <c r="AJ66" s="52"/>
      <c r="AK66" s="52"/>
      <c r="AL66" s="55"/>
      <c r="AN66" s="51"/>
      <c r="AO66" s="52"/>
      <c r="AP66" s="52"/>
      <c r="AQ66" s="55"/>
      <c r="AS66" s="51"/>
      <c r="AT66" s="52"/>
      <c r="AU66" s="52"/>
      <c r="AV66" s="53"/>
      <c r="AW66" s="80"/>
      <c r="AX66" s="55"/>
      <c r="AZ66" s="56"/>
      <c r="BA66" s="59"/>
      <c r="BB66" s="55"/>
    </row>
    <row r="67" spans="2:54" ht="16.5" customHeight="1" x14ac:dyDescent="0.3">
      <c r="B67" s="51"/>
      <c r="C67" s="65"/>
      <c r="D67" s="66"/>
      <c r="E67" s="66"/>
      <c r="F67" s="66"/>
      <c r="G67" s="53"/>
      <c r="H67" s="53"/>
      <c r="I67" s="54"/>
      <c r="J67" s="51"/>
      <c r="K67" s="52"/>
      <c r="L67" s="55"/>
      <c r="N67" s="56"/>
      <c r="O67" s="57"/>
      <c r="P67" s="58"/>
      <c r="Q67" s="52"/>
      <c r="R67" s="52"/>
      <c r="S67" s="52"/>
      <c r="T67" s="52"/>
      <c r="U67" s="52"/>
      <c r="V67" s="52"/>
      <c r="W67" s="55"/>
      <c r="Y67" s="51"/>
      <c r="Z67" s="52"/>
      <c r="AA67" s="52"/>
      <c r="AB67" s="52"/>
      <c r="AC67" s="52"/>
      <c r="AD67" s="55"/>
      <c r="AE67" s="51"/>
      <c r="AF67" s="52"/>
      <c r="AG67" s="55"/>
      <c r="AI67" s="51"/>
      <c r="AJ67" s="52"/>
      <c r="AK67" s="52"/>
      <c r="AL67" s="55"/>
      <c r="AN67" s="51"/>
      <c r="AO67" s="52"/>
      <c r="AP67" s="52"/>
      <c r="AQ67" s="55"/>
      <c r="AS67" s="51"/>
      <c r="AT67" s="52"/>
      <c r="AU67" s="52"/>
      <c r="AV67" s="53"/>
      <c r="AW67" s="80"/>
      <c r="AX67" s="55"/>
      <c r="AZ67" s="56"/>
      <c r="BA67" s="59"/>
      <c r="BB67" s="55"/>
    </row>
    <row r="68" spans="2:54" ht="16.5" customHeight="1" x14ac:dyDescent="0.3">
      <c r="B68" s="51"/>
      <c r="C68" s="65"/>
      <c r="D68" s="66"/>
      <c r="E68" s="66"/>
      <c r="F68" s="66"/>
      <c r="G68" s="53"/>
      <c r="H68" s="53"/>
      <c r="I68" s="54"/>
      <c r="J68" s="51"/>
      <c r="K68" s="52"/>
      <c r="L68" s="55"/>
      <c r="N68" s="56"/>
      <c r="O68" s="57"/>
      <c r="P68" s="58"/>
      <c r="Q68" s="52"/>
      <c r="R68" s="52"/>
      <c r="S68" s="52"/>
      <c r="T68" s="52"/>
      <c r="U68" s="52"/>
      <c r="V68" s="52"/>
      <c r="W68" s="55"/>
      <c r="Y68" s="51"/>
      <c r="Z68" s="52"/>
      <c r="AA68" s="52"/>
      <c r="AB68" s="52"/>
      <c r="AC68" s="52"/>
      <c r="AD68" s="55"/>
      <c r="AE68" s="51"/>
      <c r="AF68" s="52"/>
      <c r="AG68" s="55"/>
      <c r="AI68" s="51"/>
      <c r="AJ68" s="52"/>
      <c r="AK68" s="52"/>
      <c r="AL68" s="55"/>
      <c r="AN68" s="51"/>
      <c r="AO68" s="52"/>
      <c r="AP68" s="52"/>
      <c r="AQ68" s="55"/>
      <c r="AS68" s="51"/>
      <c r="AT68" s="52"/>
      <c r="AU68" s="52"/>
      <c r="AV68" s="53"/>
      <c r="AW68" s="80"/>
      <c r="AX68" s="55"/>
      <c r="AZ68" s="56"/>
      <c r="BA68" s="59"/>
      <c r="BB68" s="55"/>
    </row>
    <row r="69" spans="2:54" ht="16.5" customHeight="1" thickBot="1" x14ac:dyDescent="0.35">
      <c r="B69" s="51"/>
      <c r="C69" s="65"/>
      <c r="D69" s="66"/>
      <c r="E69" s="66"/>
      <c r="F69" s="66"/>
      <c r="G69" s="53"/>
      <c r="H69" s="53"/>
      <c r="I69" s="54"/>
      <c r="J69" s="51"/>
      <c r="K69" s="52"/>
      <c r="L69" s="55"/>
      <c r="N69" s="56"/>
      <c r="O69" s="57"/>
      <c r="P69" s="58"/>
      <c r="Q69" s="52"/>
      <c r="R69" s="52"/>
      <c r="S69" s="52"/>
      <c r="T69" s="52"/>
      <c r="U69" s="52"/>
      <c r="V69" s="52"/>
      <c r="W69" s="55"/>
      <c r="Y69" s="51"/>
      <c r="Z69" s="52"/>
      <c r="AA69" s="52"/>
      <c r="AB69" s="52"/>
      <c r="AC69" s="52"/>
      <c r="AD69" s="55"/>
      <c r="AE69" s="51"/>
      <c r="AF69" s="52"/>
      <c r="AG69" s="55"/>
      <c r="AI69" s="51"/>
      <c r="AJ69" s="52"/>
      <c r="AK69" s="52"/>
      <c r="AL69" s="55"/>
      <c r="AN69" s="51"/>
      <c r="AO69" s="52"/>
      <c r="AP69" s="52"/>
      <c r="AQ69" s="55"/>
      <c r="AS69" s="51"/>
      <c r="AT69" s="42"/>
      <c r="AU69" s="42"/>
      <c r="AV69" s="46"/>
      <c r="AW69" s="81"/>
      <c r="AX69" s="55"/>
      <c r="AZ69" s="56"/>
      <c r="BA69" s="59"/>
      <c r="BB69" s="55"/>
    </row>
    <row r="70" spans="2:54" ht="15.95" customHeight="1" thickBot="1" x14ac:dyDescent="0.35">
      <c r="B70" s="44"/>
      <c r="C70" s="67"/>
      <c r="D70" s="68"/>
      <c r="E70" s="68"/>
      <c r="F70" s="68"/>
      <c r="G70" s="46"/>
      <c r="H70" s="46"/>
      <c r="I70" s="47"/>
      <c r="J70" s="44"/>
      <c r="K70" s="42"/>
      <c r="L70" s="43"/>
      <c r="N70" s="39"/>
      <c r="O70" s="40"/>
      <c r="P70" s="41"/>
      <c r="Q70" s="42"/>
      <c r="R70" s="42"/>
      <c r="S70" s="42"/>
      <c r="T70" s="42"/>
      <c r="U70" s="42"/>
      <c r="V70" s="42"/>
      <c r="W70" s="43"/>
      <c r="Y70" s="44"/>
      <c r="Z70" s="42"/>
      <c r="AA70" s="42"/>
      <c r="AB70" s="42"/>
      <c r="AC70" s="45"/>
      <c r="AD70" s="43"/>
      <c r="AE70" s="44"/>
      <c r="AF70" s="42"/>
      <c r="AG70" s="43"/>
      <c r="AI70" s="44"/>
      <c r="AJ70" s="42"/>
      <c r="AK70" s="42"/>
      <c r="AL70" s="43"/>
      <c r="AN70" s="44"/>
      <c r="AO70" s="42"/>
      <c r="AP70" s="42"/>
      <c r="AQ70" s="43"/>
      <c r="AS70" s="44"/>
      <c r="AX70" s="43"/>
      <c r="AZ70" s="39"/>
      <c r="BA70" s="49"/>
      <c r="BB70" s="43"/>
    </row>
    <row r="71" spans="2:54" ht="15.95" customHeight="1" x14ac:dyDescent="0.3">
      <c r="B71" s="8"/>
      <c r="C71" s="8"/>
      <c r="D71" s="8"/>
      <c r="E71" s="8"/>
      <c r="F71" s="8"/>
      <c r="G71" s="8"/>
      <c r="H71" s="8"/>
      <c r="I71" s="9"/>
      <c r="J71" s="48"/>
      <c r="K71" s="8"/>
      <c r="L71" s="8"/>
    </row>
    <row r="72" spans="2:54" ht="15.95" customHeight="1" x14ac:dyDescent="0.3"/>
    <row r="73" spans="2:54" ht="15.95" customHeight="1" x14ac:dyDescent="0.3"/>
    <row r="74" spans="2:54" ht="15.95" customHeight="1" x14ac:dyDescent="0.3"/>
  </sheetData>
  <mergeCells count="12">
    <mergeCell ref="AZ42:AZ49"/>
    <mergeCell ref="AS43:AX43"/>
    <mergeCell ref="B3:I3"/>
    <mergeCell ref="J3:L3"/>
    <mergeCell ref="N3:W3"/>
    <mergeCell ref="AZ3:BB3"/>
    <mergeCell ref="AZ13:BB13"/>
    <mergeCell ref="AZ25:BB25"/>
    <mergeCell ref="AZ29:BB29"/>
    <mergeCell ref="AZ36:AZ37"/>
    <mergeCell ref="AS7:AX7"/>
    <mergeCell ref="AS19:AX19"/>
  </mergeCells>
  <phoneticPr fontId="1" type="noConversion"/>
  <pageMargins left="0.7" right="0.7" top="0.75" bottom="0.75" header="0.3" footer="0.3"/>
  <pageSetup paperSize="9" orientation="portrait" r:id="rId1"/>
  <customProperties>
    <customPr name="Key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trixBook Code="REPC8F888A307AD4B63A1173C53563DFFA50" Name="0   MG체크카드 사업목표실적현황(2021년이후)" Description="" FullName="C:\BIMATRIX\down\A\0   MG체크카드 사업목표실적현황(2021년이후).xlsb" FolderCode="FLD0E1C004295C04C9FB042B2239F0D75EF" LastModifyDate="0001-01-01 00:00:00" EnableCache="True" CacheOption="0" DocumentVersion="7.0.500.214" HidePrevSheetConditionControl="0" OpenByXLViewer="0">
  <Sheets>
    <Sheet Code="SH4E2F16902CED3A8D" Name="지역본부별" ConditionSheetCode="지역본부별">
      <RefreshProperty IsActivateRefresh="False" OnActivate="" OnRefresh="" BeforeMacro="" AfterMacro="" Password=""/>
    </Sheet>
    <Sheet Code="SH76A31C183F3E02CF" Name="Param" ConditionSheetCode="">
      <RefreshProperty IsActivateRefresh="False" OnActivate="" OnRefresh="" BeforeMacro="" AfterMacro="" Password=""/>
    </Sheet>
    <Sheet Code="SH2284AB8146B2B0EE" Name="금고별" ConditionSheetCode="금고별">
      <RefreshProperty IsActivateRefresh="False" OnActivate="" OnRefresh="" BeforeMacro="" AfterMacro="" Password=""/>
    </Sheet>
  </Sheets>
  <DataSets>
    <DataSet Code="지역본부별" Name="지역본부별" Description="" ConnectionCode="FILE_DATA_BASE" ConnectionName="FILE_DATA_BASE" SelectedSchemaName="" SourceType="3" LastModifyDate="1/12/2021 11:36:23 AM" RecordCount="0" ColumnCount="15" OutPutRangeClicked="False" LoadRefresh="False" UseiBIG="False" DBType="0" DataOnly="False" OwnerCode="FILE_DATA_BASE" ServiceID="FILE_DATA_BASE" IsMainMeta="False" UsePQ="False" UsePQBG="False">
      <ExecuteXML/>
      <SourceSQL><![CDATA[@@TAB
DATA_NO	SOTY_CD	SOTY_CD_NM	CASH_SERV_FEE_AMT1	CASH_SERV_FEE_AMT2	CASH_SERV_FEE_AMT3	CASH_SERV_FEE_AMT4	POSE_RT	RANK_1	CASH_SERV_FEE_AMT5	CASH_SERV_FEE_AMT6	CASH_SERV_FEE_AMT8	CASH_SERV_FEE_AMT9	POSE_RT1	RANK_2
1	001	서울	0	0	0	0	0.00	0		0	0	0	0.00	0
2	002	부산	0	0	0	0	0.00	0		0	0	0	0.00	0
3	003	대구	0	0	0	0	0.00	0		0	0	0	0.00	0
4	004	인천	0	0	0	0	0.00	0		0	0	0	0.00	0
5	007	광주전남	0	0	0	0	0.00	0		0	0	0	0.00	0
6	008	대전세종충남	0	0	0	0	0.00	0		0	0	0	0.00	0
7	009	울산경남	0	0	0	0	0.00	0		0	0	0	0.00	0
8	011	경기	0	0	0	0	0.00	0		0	0	0	0.00	0
9	012	강원	0	0	0	0	0.00	0		0	0	0	0.00	0
10	013	충북	0	0	0	0	0.00	0		0	0	0	0.00	0
11	015	전북	0	0	0	0	0.00	0		0	0	0	0.00	0
12	017	경북	0	0	0	0	0.00	0		0	0	0	0.00	0
13	019	제주	0	0	0	0	0.00	0		0	0	0	0.00	0
14	999	본부	0	0	0	0	0.00	0		0	0	0	0.00	0
]]></SourceSQL>
      <SourceXML/>
      <BindSQL><![CDATA[@@TAB
DATA_NO	SOTY_CD	SOTY_CD_NM	CASH_SERV_FEE_AMT1	CASH_SERV_FEE_AMT2	CASH_SERV_FEE_AMT3	CASH_SERV_FEE_AMT4	POSE_RT	RANK_1	CASH_SERV_FEE_AMT5	CASH_SERV_FEE_AMT6	CASH_SERV_FEE_AMT8	CASH_SERV_FEE_AMT9	POSE_RT1	RANK_2
1	001	서울	0	0	0	0	0.00	0		0	0	0	0.00	0
2	002	부산	0	0	0	0	0.00	0		0	0	0	0.00	0
3	003	대구	0	0	0	0	0.00	0		0	0	0	0.00	0
4	004	인천	0	0	0	0	0.00	0		0	0	0	0.00	0
5	007	광주전남	0	0	0	0	0.00	0		0	0	0	0.00	0
6	008	대전세종충남	0	0	0	0	0.00	0		0	0	0	0.00	0
7	009	울산경남	0	0	0	0	0.00	0		0	0	0	0.00	0
8	011	경기	0	0	0	0	0.00	0		0	0	0	0.00	0
9	012	강원	0	0	0	0	0.00	0		0	0	0	0.00	0
10	013	충북	0	0	0	0	0.00	0		0	0	0	0.00	0
11	015	전북	0	0	0	0	0.00	0		0	0	0	0.00	0
12	017	경북	0	0	0	0	0.00	0		0	0	0	0.00	0
13	019	제주	0	0	0	0	0.00	0		0	0	0	0.00	0
14	999	본부	0	0	0	0	0.00	0		0	0	0	0.00	0]]></BindSQL>
      <RequestData/>
      <MappingFields><![CDATA[[]]]></MappingFields>
      <GMatrixInfo><![CDATA[null]]></GMatrixInfo>
      <Reference Code="DSREF3A5289F71ED403DE" TargetSheetName="지역본부별" TargetAddress="'지역본부별'!$D$16" OutputRangeAddress="'지역본부별'!$D$16:$R$30">
        <DataOutputProperty OutputType="1" DisplayHeader="True" AutoFilter="True" AutoSpan="True" ClearSheet="True" KeepFormat="False" DataArrangeType="0"/>
      </Reference>
    </DataSet>
    <DataSet Code="C_VS_SOTY_CD" Name="C_VS_SOTY_CD" Description="" ConnectionCode="FILE_DATA_BASE" ConnectionName="FILE_DATA_BASE" SelectedSchemaName="" SourceType="3" LastModifyDate="1/1/0001 12:00:00 AM" RecordCount="0" ColumnCount="0" OutPutRangeClicked="False" LoadRefresh="False" UseiBIG="False" DBType="0" DataOnly="False" OwnerCode="FILE_DATA_BASE" ServiceID="FILE_DATA_BASE" IsMainMeta="False" UsePQ="False" UsePQBG="False">
      <ExecuteXML/>
      <SourceSQL><![CDATA[@@CSV
CODE,CODE_NAME
 A00,전체
 A01,데이터1
 A02,데이터2
 A03,데이터3]]></SourceSQL>
      <SourceXML/>
      <BindSQL><![CDATA[@@CSV
CODE,CODE_NAME
 A00,전체
 A01,데이터1
 A02,데이터2
 A03,데이터3]]></BindSQL>
      <RequestData/>
      <MappingFields><![CDATA[[]]]></MappingFields>
      <GMatrixInfo><![CDATA[null]]></GMatrixInfo>
    </DataSet>
    <DataSet Code="금고별" Name="금고별" Description="" ConnectionCode="FILE_DATA_BASE" ConnectionName="FILE_DATA_BASE" SelectedSchemaName="" SourceType="3" LastModifyDate="1/12/2021 11:36:42 AM" RecordCount="0" ColumnCount="11" OutPutRangeClicked="False" LoadRefresh="False" UseiBIG="False" DBType="0" DataOnly="False" OwnerCode="FILE_DATA_BASE" ServiceID="FILE_DATA_BASE" IsMainMeta="False" UsePQ="False" UsePQBG="False">
      <ExecuteXML/>
      <SourceSQL><![CDATA[@@TAB
DATA_NO	SOTY_CD	SOTY_CD_NM	GMGOCD	GMGO_NM	CASH_SERV_FEE_AMT2	CASH_SERV_FEE_AMT3	CASH_SERV_FEE_AMT4	CASH_SERV_FEE_AMT6	CASH_SERV_FEE_AMT8	CASH_SERV_FEE_AMT9
부산	부산	부산	001	서울	0	0	0	0	0	0
대구	대구	대구	002	부산	0	0	0	0	0	0
인천	인천	인천	003	대구	0	0	0	0	0	0
광주전남	광주전남	광주전남	004	인천	0	0	0	0	0	0
대전세종충남	대전세종충남	대전세종충남	007	광주전남	0	0	0	0	0	0
울산경남	울산경남	울산경남	008	대전세종충남	0	0	0	0	0	0
경기	경기	경기	009	울산경남	0	0	0	0	0	0
강원	강원	강원	011	경기	0	0	0	0	0	0
충북	충북	충북	012	강원	0	0	0	0	0	0
전북	전북	전북	013	충북	0	0	0	0	0	0
경북	경북	경북	015	전북	0	0	0	0	0	0
제주	제주	제주	017	경북	0	0	0	0	0	0
본부	본부	본부	019	제주	0	0	0	0	0	0
본부	본부	본부	019	제주	0	0	0	0	0	0
]]></SourceSQL>
      <SourceXML/>
      <BindSQL><![CDATA[@@TAB
DATA_NO	SOTY_CD	SOTY_CD_NM	GMGOCD	GMGO_NM	CASH_SERV_FEE_AMT2	CASH_SERV_FEE_AMT3	CASH_SERV_FEE_AMT4	CASH_SERV_FEE_AMT6	CASH_SERV_FEE_AMT8	CASH_SERV_FEE_AMT9
부산	부산	부산	001	서울	0	0	0	0	0	0
대구	대구	대구	002	부산	0	0	0	0	0	0
인천	인천	인천	003	대구	0	0	0	0	0	0
광주전남	광주전남	광주전남	004	인천	0	0	0	0	0	0
대전세종충남	대전세종충남	대전세종충남	007	광주전남	0	0	0	0	0	0
울산경남	울산경남	울산경남	008	대전세종충남	0	0	0	0	0	0
경기	경기	경기	009	울산경남	0	0	0	0	0	0
강원	강원	강원	011	경기	0	0	0	0	0	0
충북	충북	충북	012	강원	0	0	0	0	0	0
전북	전북	전북	013	충북	0	0	0	0	0	0
경북	경북	경북	015	전북	0	0	0	0	0	0
제주	제주	제주	017	경북	0	0	0	0	0	0
본부	본부	본부	019	제주	0	0	0	0	0	0
본부	본부	본부	019	제주	0	0	0	0	0	0]]></BindSQL>
      <RequestData/>
      <MappingFields><![CDATA[[]]]></MappingFields>
      <GMatrixInfo><![CDATA[null]]></GMatrixInfo>
      <Reference Code="DSREFD1A45BBF030AD392" TargetSheetName="금고별" TargetAddress="'금고별'!$D$19" OutputRangeAddress="'금고별'!$D$19:$N$20">
        <DataOutputProperty OutputType="1" DisplayHeader="True" AutoFilter="True" AutoSpan="True" ClearSheet="True" KeepFormat="False" DataArrangeType="0"/>
      </Reference>
    </DataSet>
  </DataSets>
  <DatasetReference>
    <Dataset Code="지역본부별">
      <References>
        <Reference Code="DSREF3A5289F71ED403DE" TargetSheetName="지역본부별" TargetAddress="'지역본부별'!$D$16" OutputRangeAddress="'지역본부별'!$D$16:$R$30" DatasetCode="지역본부별">
          <DataOutputProperty OutputType="1" DisplayHeader="True" AutoFilter="True" AutoSpan="True" ClearSheet="True" KeepFormat="False" DataArrangeType="0"/>
        </Reference>
      </References>
    </Dataset>
    <Dataset Code="C_VS_SOTY_CD">
      <References/>
    </Dataset>
    <Dataset Code="금고별">
      <References>
        <Reference Code="DSREFD1A45BBF030AD392" TargetSheetName="금고별" TargetAddress="'금고별'!$D$19" OutputRangeAddress="'금고별'!$D$19:$N$20" DatasetCode="금고별">
          <DataOutputProperty OutputType="1" DisplayHeader="True" AutoFilter="True" AutoSpan="True" ClearSheet="True" KeepFormat="False" DataArrangeType="0"/>
        </Reference>
      </References>
    </Dataset>
  </DatasetReference>
  <ConditionInfo><![CDATA[<?xml version="1.0" encoding="UTF-8" ?>
<Document xmlns:xsi="http://www.w3.org/2001/XMLSchema-instance" xmlns:xsd="http://www.w3.org/2001/XMLSchema" Version="1.0">
  <CacheFlag>false</CacheFlag>
  <CacheControlUpdateFlag>false</CacheControlUpdateFlag>
  <AllControls>
    <BaseControlModel xsi:type="LabelControlModel" Key="CTL8E702B34927AAB80" Value="Label1" ControlValue="기준일자" MetaCode="" Width="131" Height="23" MinWidth="0" MinHeight="0" Left="6" Top="6" ZIndex="0" Visible="true" Enabled="true" Name="Label1" ActiveSync="None" ContentAlignment="MiddleCenter" Text="기준일자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226</R>
          <G>236</G>
          <B>242</B>
          <ScA>1</ScA>
          <ScR>0.7593738</ScR>
          <ScG>0.8355811</ScG>
          <ScB>0.8912985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DatePickerModel" Key="CTL77A6FE9E4A93FD6C" Value="datepicker1" ControlValue="20250404" MetaCode="" Width="97" Height="23" MinWidth="0" MinHeight="0" Left="141" Top="6" ZIndex="0" Visible="true" Enabled="true" Name="datepicker1" ActiveSync="None" ContentAlignment="MiddleLeft" InitCell="'Param'!$C$5" LinkedCell="'Param'!$E$5" NotNull="false" LinkedControl="" ReadOnly="false" ViewFormat="yyyy-MM-dd" DataFormat="yyyyMMdd" DateFormat="yyyyMMdd" MinDate="1900-01-01" TabIndex="0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DatePicker</TypeName>
      <BorderStyle>
        <Border>
          <Left>1</Left>
          <Top>1</Top>
          <Right>1</Right>
          <Bottom>1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fals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255</R>
          <G>255</G>
          <B>255</B>
          <ScA>1</ScA>
          <ScR>1</ScR>
          <ScG>1</ScG>
          <ScB>1</ScB>
        </Color>
      </BackColor>
    </BaseControlModel>
    <BaseControlModel xsi:type="LabelControlModel" Key="CTL2EBBCC750DCDC916" Value="Label3" ControlValue="지역본부" MetaCode="" Width="131" Height="23" MinWidth="0" MinHeight="0" Left="6" Top="35" ZIndex="0" Visible="true" Enabled="true" Name="Label3" ActiveSync="None" ContentAlignment="MiddleCenter" Text="지역본부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226</R>
          <G>236</G>
          <B>242</B>
          <ScA>1</ScA>
          <ScR>0.7593738</ScR>
          <ScG>0.8355811</ScG>
          <ScB>0.8912985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SelectComboBoxModel" Key="CTL88B18A198463056A" Value="C_VS_SOTY_CD_1" ControlValue="" MetaCode="" Width="116" Height="23" MinWidth="0" MinHeight="0" Left="141" Top="35" ZIndex="0" Visible="true" Enabled="true" Name="C_VS_SOTY_CD_1" ActiveSync="None" ContentAlignment="MiddleLeft" RefreshType="Click" RefControls="" DefineItems="" PivotField="" DisplayAll="false" CacheRefreshType="Refresh" CacheExpiryTime="0" AuthorizationCode="" NotNull="false" InitCell="'Param'!$C$40" LinkedCell="'Param'!$K$40" Macro="" FilterTarget="Name" FilterOption="Or" MatchCase="false" ActiveSheetRefresh="true" ExpandWidth="150" ExpandHeight="200" ExpandSizeSaveOption="false" SheetChange="false" LinkedCellValue2="" LinkedCellText="C_VS_SOTY_CD_1" ValueColumnName="CODE" DisplayColumnName="CODE_NAME" TabIndex="0" ReadOnly="false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ComboBox</TypeName>
      <BorderStyle>
        <Border>
          <Left>1</Left>
          <Top>1</Top>
          <Right>1</Right>
          <Bottom>1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fals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255</R>
          <G>255</G>
          <B>255</B>
          <ScA>1</ScA>
          <ScR>1</ScR>
          <ScG>1</ScG>
          <ScB>1</ScB>
        </Color>
      </BackColor>
      <_DataSource Key="C_VS_SOTY_CD" Value="C_VS_SOTY_CD" DataSourceType="ReportSource" ConnectionCode="MTXRPTY">
        <SQL>SELECT '000' CODE, '전체' CODE_NAME
FROM DUAL
UNION ALL
SELECT SOTY_CD CODE, SOTY_CD_NM CODE_NAME
FROM D_SOTY_INFO
WHERE SOTY_CD NOT IN ('~')
ORDER BY CODE</SQL>
        <IsLOVSQL>false</IsLOVSQL>
        <Columns />
        <Params />
      </_DataSource>
      <expandSizeSaveOption>false</expandSizeSaveOption>
    </BaseControlModel>
    <BaseControlModel xsi:type="LabelControlModel" Key="CTL84AA2BBFD8AEFC54" Value="Label5" ControlValue=" ※ 사업목표등록은 통합단말(화면번호:069722)에서 등록가능하며 본 실적은 D-1일 이전 데이타 조회가능합니다 " MetaCode="" Width="792" Height="23" MinWidth="0" MinHeight="0" Left="6" Top="64" ZIndex="0" Visible="true" Enabled="true" Name="Label5" ActiveSync="None" ContentAlignment="MiddleLeft" Text=" ※ 사업목표등록은 통합단말(화면번호:069722)에서 등록가능하며 본 실적은 D-1일 이전 데이타 조회가능합니다 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128</R>
            <G>128</G>
            <B>128</B>
            <ScA>1</ScA>
            <ScR>0.2158605</ScR>
            <ScG>0.2158605</ScG>
            <ScB>0.2158605</ScB>
          </Color>
        </Color>
        <ForegroundColor xsi:type="ColorEx">
          <Color>
            <A>255</A>
            <R>128</R>
            <G>128</G>
            <B>128</B>
            <ScA>1</ScA>
            <ScR>0.2158605</ScR>
            <ScG>0.2158605</ScG>
            <ScB>0.2158605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F7D07E039CA70881" Value="Label6" ControlValue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개인회원의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etaCode="" Width="792" Height="125" MinWidth="0" MinHeight="0" Left="6" Top="87" ZIndex="0" Visible="true" Enabled="true" Name="Label6" ActiveSync="None" ContentAlignment="MiddleLeft" Text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개인회원의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128</R>
            <G>128</G>
            <B>128</B>
            <ScA>1</ScA>
            <ScR>0.2158605</ScR>
            <ScG>0.2158605</ScG>
            <ScB>0.2158605</ScB>
          </Color>
        </Color>
        <ForegroundColor xsi:type="ColorEx">
          <Color>
            <A>255</A>
            <R>128</R>
            <G>128</G>
            <B>128</B>
            <ScA>1</ScA>
            <ScR>0.2158605</ScR>
            <ScG>0.2158605</ScG>
            <ScB>0.2158605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3208076248FD7DF0" Value="Label" ControlValue="*" Width="15" Height="23" MinWidth="0" MinHeight="0" Left="36" Top="7" ZIndex="0" Visible="true" Enabled="true" Name="Label" ActiveSync="None" ContentAlignment="MiddleCenter" Text="*" CursorName="Arrow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255</R>
            <G>0</G>
            <B>0</B>
            <ScA>1</ScA>
            <ScR>1</ScR>
            <ScG>0</ScG>
            <ScB>0</ScB>
          </Color>
        </Color>
        <ForegroundColor xsi:type="ColorEx">
          <Color>
            <A>255</A>
            <R>255</R>
            <G>0</G>
            <B>0</B>
            <ScA>1</ScA>
            <ScR>1</ScR>
            <ScG>0</ScG>
            <ScB>0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3017A955C269CBAB" Value="Label2" ControlValue="*" Width="15" Height="23" MinWidth="0" MinHeight="0" Left="36" Top="37" ZIndex="0" Visible="true" Enabled="true" Name="Label2" ActiveSync="None" ContentAlignment="MiddleCenter" Text="*" CursorName="Arrow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255</R>
            <G>0</G>
            <B>0</B>
            <ScA>1</ScA>
            <ScR>1</ScR>
            <ScG>0</ScG>
            <ScB>0</ScB>
          </Color>
        </Color>
        <ForegroundColor xsi:type="ColorEx">
          <Color>
            <A>255</A>
            <R>255</R>
            <G>0</G>
            <B>0</B>
            <ScA>1</ScA>
            <ScR>1</ScR>
            <ScG>0</ScG>
            <ScB>0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86BE644CB6E1D984" Value="Label11" ControlValue="※ 2021년 이후만 조회하시기 바랍니다 (2020년이전 실적은 사업목표실적현황(2020년이전)(12322825) 화면 참고바랍니다)" Width="621" Height="23" MinWidth="0" MinHeight="0" Left="244" Top="5" ZIndex="0" Visible="true" Enabled="true" Name="Label11" ActiveSync="None" ContentAlignment="MiddleCenter" Text="※ 2021년 이후만 조회하시기 바랍니다 (2020년이전 실적은 사업목표실적현황(2020년이전)(12322825) 화면 참고바랍니다)" CursorName="Arrow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AB16888B10058BD8" Value="Label8" ControlValue="기준일자" MetaCode="" Width="131" Height="23" MinWidth="0" MinHeight="0" Left="6" Top="6" ZIndex="0" Visible="true" Enabled="true" Name="Label8" ActiveSync="None" ContentAlignment="MiddleCenter" Text="기준일자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226</R>
          <G>236</G>
          <B>242</B>
          <ScA>1</ScA>
          <ScR>0.7593738</ScR>
          <ScG>0.8355811</ScG>
          <ScB>0.8912985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DatePickerModel" Key="CTL96669742A8989A7F" Value="datepicker2" ControlValue="20250404" MetaCode="" Width="97" Height="23" MinWidth="0" MinHeight="0" Left="141" Top="6" ZIndex="0" Visible="true" Enabled="true" Name="datepicker2" ActiveSync="None" ContentAlignment="MiddleLeft" InitCell="'Param'!$C$39" LinkedCell="'Param'!$E$39" NotNull="false" LinkedControl="" ReadOnly="false" ViewFormat="yyyy-MM-dd" DataFormat="yyyyMMdd" DateFormat="yyyyMMdd" MinDate="1900-01-01" TabIndex="0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DatePicker</TypeName>
      <BorderStyle>
        <Border>
          <Left>1</Left>
          <Top>1</Top>
          <Right>1</Right>
          <Bottom>1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fals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255</R>
          <G>255</G>
          <B>255</B>
          <ScA>1</ScA>
          <ScR>1</ScR>
          <ScG>1</ScG>
          <ScB>1</ScB>
        </Color>
      </BackColor>
    </BaseControlModel>
    <BaseControlModel xsi:type="LabelControlModel" Key="CTLDC1C901837CAB570" Value="Label10" ControlValue="지역본부" MetaCode="" Width="131" Height="23" MinWidth="0" MinHeight="0" Left="6" Top="35" ZIndex="0" Visible="true" Enabled="true" Name="Label10" ActiveSync="None" ContentAlignment="MiddleCenter" Text="지역본부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226</R>
          <G>236</G>
          <B>242</B>
          <ScA>1</ScA>
          <ScR>0.7593738</ScR>
          <ScG>0.8355811</ScG>
          <ScB>0.8912985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SelectComboBoxModel" Key="CTL5F222F10F4F4D77B" Value="C_VS_SOTY_CD" ControlValue="" MetaCode="" Width="116" Height="23" MinWidth="0" MinHeight="0" Left="141" Top="35" ZIndex="0" Visible="true" Enabled="true" Name="C_VS_SOTY_CD" ActiveSync="None" ContentAlignment="MiddleLeft" RefreshType="Click" RefControls="" DataRange="" DefineItems="" PivotField="" DisplayAll="false" CacheRefreshType="Refresh" CacheExpiryTime="0" AuthorizationCode="" NotNull="false" InitCell="'Param'!$C$20" LinkedCell="'Param'!$E$20" Macro="" LinkedControl="" FilterTarget="Name" FilterOption="Or" MatchCase="false" ActiveSheetRefresh="true" ExpandWidth="150" ExpandHeight="200" ExpandSizeSaveOption="false" SheetChange="false" LinkedCellValue2="" LinkedCellText="C_VS_SOTY_CD" ValueColumnName="CODE" DisplayColumnName="CODE_NAME" TabIndex="0" ReadOnly="false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ComboBox</TypeName>
      <BorderStyle>
        <Border>
          <Left>1</Left>
          <Top>1</Top>
          <Right>1</Right>
          <Bottom>1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fals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255</R>
          <G>255</G>
          <B>255</B>
          <ScA>1</ScA>
          <ScR>1</ScR>
          <ScG>1</ScG>
          <ScB>1</ScB>
        </Color>
      </BackColor>
      <_DataSource Key="C_VS_SOTY_CD" Value="C_VS_SOTY_CD" DataSourceType="ReportSource" ConnectionCode="MTXRPTY">
        <SQL>SELECT '000' CODE, '전체' CODE_NAME
FROM DUAL
UNION ALL
SELECT SOTY_CD CODE, SOTY_CD_NM CODE_NAME
FROM D_SOTY_INFO
WHERE SOTY_CD NOT IN ('~')
ORDER BY CODE</SQL>
        <IsLOVSQL>false</IsLOVSQL>
        <Columns />
        <Params />
      </_DataSource>
      <expandSizeSaveOption>false</expandSizeSaveOption>
    </BaseControlModel>
    <BaseControlModel xsi:type="LabelControlModel" Key="CTL3F10A283A67854E2" Value="Label12" ControlValue="금고코드" MetaCode="" Width="131" Height="23" MinWidth="0" MinHeight="0" Left="6" Top="64" ZIndex="0" Visible="true" Enabled="true" Name="Label12" ActiveSync="None" ContentAlignment="MiddleCenter" Text="금고코드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226</R>
          <G>236</G>
          <B>242</B>
          <ScA>1</ScA>
          <ScR>0.7593738</ScR>
          <ScG>0.8355811</ScG>
          <ScB>0.8912985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TextBoxExModel" Key="CTL3F14C94F7853D6E3" Value="code_text110" ControlValue="" MetaCode="" Width="61" Height="23" MinWidth="0" MinHeight="0" Left="141" Top="64" ZIndex="0" Visible="true" Enabled="true" Name="code_text110" ActiveSync="None" ContentAlignment="MiddleLeft" InitCell="" LinkedCell="'Param'!$K$26" Text="" ReadOnly="false" MaxLength="4" TabIndex="0" NotNull="false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TextBox</TypeName>
      <BorderStyle>
        <Border>
          <Left>1</Left>
          <Top>1</Top>
          <Right>1</Right>
          <Bottom>1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fals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255</R>
          <G>255</G>
          <B>255</B>
          <ScA>1</ScA>
          <ScR>1</ScR>
          <ScG>1</ScG>
          <ScB>1</ScB>
        </Color>
      </BackColor>
    </BaseControlModel>
    <BaseControlModel xsi:type="TextBoxExModel" Key="CTLF182E92D7B2B93F8" Value="text110" ControlValue="" MetaCode="" Width="151" Height="23" MinWidth="0" MinHeight="0" Left="230" Top="64" ZIndex="0" Visible="true" Enabled="false" Name="text110" ActiveSync="None" ContentAlignment="MiddleLeft" InitCell="" LinkedCell="'Param'!$AU$48" Text="" ReadOnly="false" MaxLength="50" TabIndex="0" NotNull="false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TextBox</TypeName>
      <BorderStyle>
        <Border>
          <Left>1</Left>
          <Top>1</Top>
          <Right>1</Right>
          <Bottom>1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fals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255</A>
          <R>228</R>
          <G>228</G>
          <B>228</B>
          <ScA>1</ScA>
          <ScR>0.7758222</ScR>
          <ScG>0.7758222</ScG>
          <ScB>0.7758222</ScB>
        </Color>
      </BackColor>
    </BaseControlModel>
    <BaseControlModel xsi:type="LabelControlModel" Key="CTLF09F35E43D8803A5" Value="Label16" ControlValue=" ※ 사업목표등록은 통합단말(화면번호:069722)에서 등록가능하며 본 실적은 D-1일 이전 데이타 조회가능합니다 " MetaCode="" Width="792" Height="23" MinWidth="0" MinHeight="0" Left="6" Top="93" ZIndex="0" Visible="true" Enabled="true" Name="Label16" ActiveSync="None" ContentAlignment="MiddleLeft" Text=" ※ 사업목표등록은 통합단말(화면번호:069722)에서 등록가능하며 본 실적은 D-1일 이전 데이타 조회가능합니다 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128</R>
            <G>128</G>
            <B>128</B>
            <ScA>1</ScA>
            <ScR>0.2158605</ScR>
            <ScG>0.2158605</ScG>
            <ScB>0.2158605</ScB>
          </Color>
        </Color>
        <ForegroundColor xsi:type="ColorEx">
          <Color>
            <A>255</A>
            <R>128</R>
            <G>128</G>
            <B>128</B>
            <ScA>1</ScA>
            <ScR>0.2158605</ScR>
            <ScG>0.2158605</ScG>
            <ScB>0.2158605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F9DDFFFF4C0C8EA1" Value="Label17" ControlValue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etaCode="" Width="792" Height="126" MinWidth="0" MinHeight="0" Left="6" Top="116" ZIndex="0" Visible="true" Enabled="true" Name="Label17" ActiveSync="None" ContentAlignment="MiddleLeft" Text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acro="" AuthorizationCode="" CursorName="Arrow" InitCell="" LinkedControl="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128</R>
            <G>128</G>
            <B>128</B>
            <ScA>1</ScA>
            <ScR>0.2158605</ScR>
            <ScG>0.2158605</ScG>
            <ScB>0.2158605</ScB>
          </Color>
        </Color>
        <ForegroundColor xsi:type="ColorEx">
          <Color>
            <A>255</A>
            <R>128</R>
            <G>128</G>
            <B>128</B>
            <ScA>1</ScA>
            <ScR>0.2158605</ScR>
            <ScG>0.2158605</ScG>
            <ScB>0.2158605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00B58BA2C3BC739F" Value="Label4" ControlValue="*" Width="15" Height="23" MinWidth="0" MinHeight="0" Left="36" Top="7" ZIndex="0" Visible="true" Enabled="true" Name="Label4" ActiveSync="None" ContentAlignment="MiddleCenter" Text="*" CursorName="Arrow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255</R>
            <G>0</G>
            <B>0</B>
            <ScA>1</ScA>
            <ScR>1</ScR>
            <ScG>0</ScG>
            <ScB>0</ScB>
          </Color>
        </Color>
        <ForegroundColor xsi:type="ColorEx">
          <Color>
            <A>255</A>
            <R>255</R>
            <G>0</G>
            <B>0</B>
            <ScA>1</ScA>
            <ScR>1</ScR>
            <ScG>0</ScG>
            <ScB>0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LabelControlModel" Key="CTL60A2EF9E3ECB979F" Value="Label9" ControlValue="*" Width="15" Height="23" MinWidth="0" MinHeight="0" Left="36" Top="37" ZIndex="0" Visible="true" Enabled="true" Name="Label9" ActiveSync="None" ContentAlignment="MiddleCenter" Text="*" CursorName="Arrow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255</R>
            <G>0</G>
            <B>0</B>
            <ScA>1</ScA>
            <ScR>1</ScR>
            <ScG>0</ScG>
            <ScB>0</ScB>
          </Color>
        </Color>
        <ForegroundColor xsi:type="ColorEx">
          <Color>
            <A>255</A>
            <R>255</R>
            <G>0</G>
            <B>0</B>
            <ScA>1</ScA>
            <ScR>1</ScR>
            <ScG>0</ScG>
            <ScB>0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  <BaseControlModel xsi:type="ImageModel" Key="CTL0FE6F99D784D6B67" Value="img_GMGO" Width="23" Height="23" MinWidth="0" MinHeight="0" Left="203" Top="64" ZIndex="0" Visible="true" Enabled="true" Name="img_GMGO" ActiveSync="None" Macro="Pop_Event(110)" CursorName="Arrow" Image="481F7CFFCAD346859671B2CF4BC5FAA6.png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Image</TypeName>
    </BaseControlModel>
    <BaseControlModel xsi:type="LabelControlModel" Key="CTLEBCACC75329B9F19" Value="Label13" ControlValue="※ 2021년 이후만 조회하시기 바랍니다 (2020년이전 실적은 사업목표실적현황(2020년이전)(12322825) 화면 참고바랍니다)" Width="626" Height="23" MinWidth="0" MinHeight="0" Left="244" Top="5" ZIndex="0" Visible="true" Enabled="true" Name="Label13" ActiveSync="None" ContentAlignment="MiddleCenter" Text="※ 2021년 이후만 조회하시기 바랍니다 (2020년이전 실적은 사업목표실적현황(2020년이전)(12322825) 화면 참고바랍니다)" CursorName="Arrow">
      <MxUpdateFlag>false</MxUpdateFlag>
      <Docking Left="false" Top="false" Right="false" Bottom="false" HoldSize="false">
        <Margin>
          <Left>0</Left>
          <Top>0</Top>
          <Right>0</Right>
          <Bottom>0</Bottom>
        </Margin>
      </Docking>
      <TypeName>Label</TypeName>
      <BorderStyle>
        <Border>
          <Left>0</Left>
          <Top>0</Top>
          <Right>0</Right>
          <Bottom>0</Bottom>
        </Border>
        <Color>
          <Color>
            <A>255</A>
            <R>169</R>
            <G>169</G>
            <B>169</B>
            <ScA>1</ScA>
            <ScR>0.396755219</ScR>
            <ScG>0.396755219</ScG>
            <ScB>0.396755219</ScB>
          </Color>
        </Color>
      </BorderStyle>
      <FontStyle FontSize="11" Italic="false" Bold="true" IsSystemFont="false" FontName="Malgun Gothic" UnderLine="false" StrikeLine="false">
        <Color>
          <Color>
            <A>255</A>
            <R>0</R>
            <G>0</G>
            <B>0</B>
            <ScA>1</ScA>
            <ScR>0</ScR>
            <ScG>0</ScG>
            <ScB>0</ScB>
          </Color>
        </Color>
        <ForegroundColor xsi:type="ColorEx">
          <Color>
            <A>255</A>
            <R>0</R>
            <G>0</G>
            <B>0</B>
            <ScA>1</ScA>
            <ScR>0</ScR>
            <ScG>0</ScG>
            <ScB>0</ScB>
          </Color>
        </ForegroundColor>
      </FontStyle>
      <BackColor>
        <Color>
          <A>0</A>
          <R>255</R>
          <G>255</G>
          <B>255</B>
          <ScA>0</ScA>
          <ScR>1</ScR>
          <ScG>1</ScG>
          <ScB>1</ScB>
        </Color>
      </BackColor>
      <Padding>
        <Left>2</Left>
        <Top>2</Top>
        <Right>2</Right>
        <Bottom>2</Bottom>
      </Padding>
      <CornerRadius>
        <TopLeft>0</TopLeft>
        <TopRight>0</TopRight>
        <BottomRight>0</BottomRight>
        <BottomLeft>0</BottomLeft>
      </CornerRadius>
    </BaseControlModel>
  </AllControls>
  <IsOpenningUseCache>false</IsOpenningUseCache>
  <WorkSheets>
    <KeyValueItem xsi:type="WorkSheet" Key="지역본부별" Value="지역본부별" IsActive="true" IsBinding="true">
      <SheetUniqueName>SHEET06642139D6726C9D</SheetUniqueName>
      <Controls>
        <KeyValueItem xsi:type="LabelControlModel" Key="CTL8E702B34927AAB80" Value="Label1" ControlValue="기준일자" MetaCode="" Width="131" Height="23" MinWidth="0" MinHeight="0" Left="6" Top="6" ZIndex="0" Visible="true" Enabled="true" Name="Label1" ActiveSync="None" ContentAlignment="MiddleCenter" Text="기준일자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226</R>
              <G>236</G>
              <B>242</B>
              <ScA>1</ScA>
              <ScR>0.7593738</ScR>
              <ScG>0.8355811</ScG>
              <ScB>0.8912985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DatePickerModel" Key="CTL77A6FE9E4A93FD6C" Value="datepicker1" ControlValue="20250404" MetaCode="" Width="97" Height="23" MinWidth="0" MinHeight="0" Left="141" Top="6" ZIndex="0" Visible="true" Enabled="true" Name="datepicker1" ActiveSync="None" ContentAlignment="MiddleLeft" InitCell="'Param'!$C$5" LinkedCell="'Param'!$E$5" NotNull="false" LinkedControl="" ReadOnly="false" ViewFormat="yyyy-MM-dd" DataFormat="yyyyMMdd" DateFormat="yyyyMMdd" MinDate="1900-01-01" TabIndex="0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DatePicker</TypeName>
          <BorderStyle>
            <Border>
              <Left>1</Left>
              <Top>1</Top>
              <Right>1</Right>
              <Bottom>1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fals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255</R>
              <G>255</G>
              <B>255</B>
              <ScA>1</ScA>
              <ScR>1</ScR>
              <ScG>1</ScG>
              <ScB>1</ScB>
            </Color>
          </BackColor>
        </KeyValueItem>
        <KeyValueItem xsi:type="LabelControlModel" Key="CTL2EBBCC750DCDC916" Value="Label3" ControlValue="지역본부" MetaCode="" Width="131" Height="23" MinWidth="0" MinHeight="0" Left="6" Top="35" ZIndex="0" Visible="true" Enabled="true" Name="Label3" ActiveSync="None" ContentAlignment="MiddleCenter" Text="지역본부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226</R>
              <G>236</G>
              <B>242</B>
              <ScA>1</ScA>
              <ScR>0.7593738</ScR>
              <ScG>0.8355811</ScG>
              <ScB>0.8912985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SelectComboBoxModel" Key="CTL88B18A198463056A" Value="C_VS_SOTY_CD_1" ControlValue="" MetaCode="" Width="116" Height="23" MinWidth="0" MinHeight="0" Left="141" Top="35" ZIndex="0" Visible="true" Enabled="true" Name="C_VS_SOTY_CD_1" ActiveSync="None" ContentAlignment="MiddleLeft" RefreshType="Click" RefControls="" DefineItems="" PivotField="" DisplayAll="false" CacheRefreshType="Refresh" CacheExpiryTime="0" AuthorizationCode="" NotNull="false" InitCell="'Param'!$C$40" LinkedCell="'Param'!$K$40" Macro="" FilterTarget="Name" FilterOption="Or" MatchCase="false" ActiveSheetRefresh="true" ExpandWidth="150" ExpandHeight="200" ExpandSizeSaveOption="false" SheetChange="false" LinkedCellValue2="" LinkedCellText="C_VS_SOTY_CD_1" ValueColumnName="CODE" DisplayColumnName="CODE_NAME" TabIndex="0" ReadOnly="false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ComboBox</TypeName>
          <BorderStyle>
            <Border>
              <Left>1</Left>
              <Top>1</Top>
              <Right>1</Right>
              <Bottom>1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fals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255</R>
              <G>255</G>
              <B>255</B>
              <ScA>1</ScA>
              <ScR>1</ScR>
              <ScG>1</ScG>
              <ScB>1</ScB>
            </Color>
          </BackColor>
          <_DataSource Key="C_VS_SOTY_CD" Value="C_VS_SOTY_CD" DataSourceType="ReportSource" ConnectionCode="MTXRPTY">
            <SQL>SELECT '000' CODE, '전체' CODE_NAME
FROM DUAL
UNION ALL
SELECT SOTY_CD CODE, SOTY_CD_NM CODE_NAME
FROM D_SOTY_INFO
WHERE SOTY_CD NOT IN ('~')
ORDER BY CODE</SQL>
            <IsLOVSQL>false</IsLOVSQL>
            <Columns />
            <Params />
          </_DataSource>
          <expandSizeSaveOption>false</expandSizeSaveOption>
        </KeyValueItem>
        <KeyValueItem xsi:type="LabelControlModel" Key="CTL84AA2BBFD8AEFC54" Value="Label5" ControlValue=" ※ 사업목표등록은 통합단말(화면번호:069722)에서 등록가능하며 본 실적은 D-1일 이전 데이타 조회가능합니다 " MetaCode="" Width="792" Height="23" MinWidth="0" MinHeight="0" Left="6" Top="64" ZIndex="0" Visible="true" Enabled="true" Name="Label5" ActiveSync="None" ContentAlignment="MiddleLeft" Text=" ※ 사업목표등록은 통합단말(화면번호:069722)에서 등록가능하며 본 실적은 D-1일 이전 데이타 조회가능합니다 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Color>
            <ForegroundColor xsi:type="ColorEx"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LabelControlModel" Key="CTLF7D07E039CA70881" Value="Label6" ControlValue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개인회원의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etaCode="" Width="792" Height="125" MinWidth="0" MinHeight="0" Left="6" Top="87" ZIndex="0" Visible="true" Enabled="true" Name="Label6" ActiveSync="None" ContentAlignment="MiddleLeft" Text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개인회원의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Color>
            <ForegroundColor xsi:type="ColorEx"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LabelControlModel" Key="CTL3208076248FD7DF0" Value="Label" ControlValue="*" Width="15" Height="23" MinWidth="0" MinHeight="0" Left="36" Top="7" ZIndex="0" Visible="true" Enabled="true" Name="Label" ActiveSync="None" ContentAlignment="MiddleCenter" Text="*" CursorName="Arrow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Color>
            <ForegroundColor xsi:type="ColorEx"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LabelControlModel" Key="CTL3017A955C269CBAB" Value="Label2" ControlValue="*" Width="15" Height="23" MinWidth="0" MinHeight="0" Left="36" Top="37" ZIndex="0" Visible="true" Enabled="true" Name="Label2" ActiveSync="None" ContentAlignment="MiddleCenter" Text="*" CursorName="Arrow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Color>
            <ForegroundColor xsi:type="ColorEx"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LabelControlModel" Key="CTL86BE644CB6E1D984" Value="Label11" ControlValue="※ 2021년 이후만 조회하시기 바랍니다 (2020년이전 실적은 사업목표실적현황(2020년이전)(12322825) 화면 참고바랍니다)" Width="621" Height="23" MinWidth="0" MinHeight="0" Left="244" Top="5" ZIndex="0" Visible="true" Enabled="true" Name="Label11" ActiveSync="None" ContentAlignment="MiddleCenter" Text="※ 2021년 이후만 조회하시기 바랍니다 (2020년이전 실적은 사업목표실적현황(2020년이전)(12322825) 화면 참고바랍니다)" CursorName="Arrow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</Controls>
      <Size>217</Size>
      <BackColor>
        <Color>
          <A>0</A>
          <R>0</R>
          <G>0</G>
          <B>0</B>
          <ScA>0</ScA>
          <ScR>0</ScR>
          <ScG>0</ScG>
          <ScB>0</ScB>
        </Color>
      </BackColor>
    </KeyValueItem>
    <KeyValueItem xsi:type="WorkSheet" Key="금고별" Value="금고별" IsActive="false" IsBinding="true">
      <SheetUniqueName>SHEET23EE1CFDBBAC0B7D</SheetUniqueName>
      <Controls>
        <KeyValueItem xsi:type="LabelControlModel" Key="CTLAB16888B10058BD8" Value="Label8" ControlValue="기준일자" MetaCode="" Width="131" Height="23" MinWidth="0" MinHeight="0" Left="6" Top="6" ZIndex="0" Visible="true" Enabled="true" Name="Label8" ActiveSync="None" ContentAlignment="MiddleCenter" Text="기준일자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226</R>
              <G>236</G>
              <B>242</B>
              <ScA>1</ScA>
              <ScR>0.7593738</ScR>
              <ScG>0.8355811</ScG>
              <ScB>0.8912985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DatePickerModel" Key="CTL96669742A8989A7F" Value="datepicker2" ControlValue="20250404" MetaCode="" Width="97" Height="23" MinWidth="0" MinHeight="0" Left="141" Top="6" ZIndex="0" Visible="true" Enabled="true" Name="datepicker2" ActiveSync="None" ContentAlignment="MiddleLeft" InitCell="'Param'!$C$39" LinkedCell="'Param'!$E$39" NotNull="false" LinkedControl="" ReadOnly="false" ViewFormat="yyyy-MM-dd" DataFormat="yyyyMMdd" DateFormat="yyyyMMdd" MinDate="1900-01-01" TabIndex="0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DatePicker</TypeName>
          <BorderStyle>
            <Border>
              <Left>1</Left>
              <Top>1</Top>
              <Right>1</Right>
              <Bottom>1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fals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255</R>
              <G>255</G>
              <B>255</B>
              <ScA>1</ScA>
              <ScR>1</ScR>
              <ScG>1</ScG>
              <ScB>1</ScB>
            </Color>
          </BackColor>
        </KeyValueItem>
        <KeyValueItem xsi:type="LabelControlModel" Key="CTLDC1C901837CAB570" Value="Label10" ControlValue="지역본부" MetaCode="" Width="131" Height="23" MinWidth="0" MinHeight="0" Left="6" Top="35" ZIndex="0" Visible="true" Enabled="true" Name="Label10" ActiveSync="None" ContentAlignment="MiddleCenter" Text="지역본부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226</R>
              <G>236</G>
              <B>242</B>
              <ScA>1</ScA>
              <ScR>0.7593738</ScR>
              <ScG>0.8355811</ScG>
              <ScB>0.8912985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SelectComboBoxModel" Key="CTL5F222F10F4F4D77B" Value="C_VS_SOTY_CD" ControlValue="" MetaCode="" Width="116" Height="23" MinWidth="0" MinHeight="0" Left="141" Top="35" ZIndex="0" Visible="true" Enabled="true" Name="C_VS_SOTY_CD" ActiveSync="None" ContentAlignment="MiddleLeft" RefreshType="Click" RefControls="" DataRange="" DefineItems="" PivotField="" DisplayAll="false" CacheRefreshType="Refresh" CacheExpiryTime="0" AuthorizationCode="" NotNull="false" InitCell="'Param'!$C$20" LinkedCell="'Param'!$E$20" Macro="" LinkedControl="" FilterTarget="Name" FilterOption="Or" MatchCase="false" ActiveSheetRefresh="true" ExpandWidth="150" ExpandHeight="200" ExpandSizeSaveOption="false" SheetChange="false" LinkedCellValue2="" LinkedCellText="C_VS_SOTY_CD" ValueColumnName="CODE" DisplayColumnName="CODE_NAME" TabIndex="0" ReadOnly="false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ComboBox</TypeName>
          <BorderStyle>
            <Border>
              <Left>1</Left>
              <Top>1</Top>
              <Right>1</Right>
              <Bottom>1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fals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255</R>
              <G>255</G>
              <B>255</B>
              <ScA>1</ScA>
              <ScR>1</ScR>
              <ScG>1</ScG>
              <ScB>1</ScB>
            </Color>
          </BackColor>
          <_DataSource Key="C_VS_SOTY_CD" Value="C_VS_SOTY_CD" DataSourceType="ReportSource" ConnectionCode="MTXRPTY">
            <SQL>SELECT '000' CODE, '전체' CODE_NAME
FROM DUAL
UNION ALL
SELECT SOTY_CD CODE, SOTY_CD_NM CODE_NAME
FROM D_SOTY_INFO
WHERE SOTY_CD NOT IN ('~')
ORDER BY CODE</SQL>
            <IsLOVSQL>false</IsLOVSQL>
            <Columns />
            <Params />
          </_DataSource>
          <expandSizeSaveOption>false</expandSizeSaveOption>
        </KeyValueItem>
        <KeyValueItem xsi:type="LabelControlModel" Key="CTL3F10A283A67854E2" Value="Label12" ControlValue="금고코드" MetaCode="" Width="131" Height="23" MinWidth="0" MinHeight="0" Left="6" Top="64" ZIndex="0" Visible="true" Enabled="true" Name="Label12" ActiveSync="None" ContentAlignment="MiddleCenter" Text="금고코드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226</R>
              <G>236</G>
              <B>242</B>
              <ScA>1</ScA>
              <ScR>0.7593738</ScR>
              <ScG>0.8355811</ScG>
              <ScB>0.8912985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TextBoxExModel" Key="CTL3F14C94F7853D6E3" Value="code_text110" ControlValue="" MetaCode="" Width="61" Height="23" MinWidth="0" MinHeight="0" Left="141" Top="64" ZIndex="0" Visible="true" Enabled="true" Name="code_text110" ActiveSync="None" ContentAlignment="MiddleLeft" InitCell="" LinkedCell="'Param'!$K$26" Text="" ReadOnly="false" MaxLength="4" TabIndex="0" NotNull="false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TextBox</TypeName>
          <BorderStyle>
            <Border>
              <Left>1</Left>
              <Top>1</Top>
              <Right>1</Right>
              <Bottom>1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fals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255</R>
              <G>255</G>
              <B>255</B>
              <ScA>1</ScA>
              <ScR>1</ScR>
              <ScG>1</ScG>
              <ScB>1</ScB>
            </Color>
          </BackColor>
        </KeyValueItem>
        <KeyValueItem xsi:type="TextBoxExModel" Key="CTLF182E92D7B2B93F8" Value="text110" ControlValue="" MetaCode="" Width="151" Height="23" MinWidth="0" MinHeight="0" Left="230" Top="64" ZIndex="0" Visible="true" Enabled="false" Name="text110" ActiveSync="None" ContentAlignment="MiddleLeft" InitCell="" LinkedCell="'Param'!$AU$48" Text="" ReadOnly="false" MaxLength="50" TabIndex="0" NotNull="false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TextBox</TypeName>
          <BorderStyle>
            <Border>
              <Left>1</Left>
              <Top>1</Top>
              <Right>1</Right>
              <Bottom>1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fals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255</A>
              <R>228</R>
              <G>228</G>
              <B>228</B>
              <ScA>1</ScA>
              <ScR>0.7758222</ScR>
              <ScG>0.7758222</ScG>
              <ScB>0.7758222</ScB>
            </Color>
          </BackColor>
        </KeyValueItem>
        <KeyValueItem xsi:type="LabelControlModel" Key="CTLF09F35E43D8803A5" Value="Label16" ControlValue=" ※ 사업목표등록은 통합단말(화면번호:069722)에서 등록가능하며 본 실적은 D-1일 이전 데이타 조회가능합니다 " MetaCode="" Width="792" Height="23" MinWidth="0" MinHeight="0" Left="6" Top="93" ZIndex="0" Visible="true" Enabled="true" Name="Label16" ActiveSync="None" ContentAlignment="MiddleLeft" Text=" ※ 사업목표등록은 통합단말(화면번호:069722)에서 등록가능하며 본 실적은 D-1일 이전 데이타 조회가능합니다 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Color>
            <ForegroundColor xsi:type="ColorEx"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LabelControlModel" Key="CTLF9DDFFFF4C0C8EA1" Value="Label17" ControlValue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etaCode="" Width="792" Height="126" MinWidth="0" MinHeight="0" Left="6" Top="116" ZIndex="0" Visible="true" Enabled="true" Name="Label17" ActiveSync="None" ContentAlignment="MiddleLeft" Text="  1. 본 실적은 D-1일 이전 기준으로 일자별 조회가 가능합니다.&#xD;&#xA;  2. 신규회원 유입 집계기준 : 신규회원유입 = (가)신규회원 + (나)재유치회원&#xD;&#xA;     (가) 신규회원 : 회원이 기존에 가입이력이 없는 경우&#xD;&#xA;     (나) 재유치회원 : 최종카드 해지(탈회) 일로부터 2년이 경과 후 카드를 발급받은 회원&#xD;&#xA;  3. 연간 이용금액 집계기준&#xD;&#xA;     (가) 이용금액 : 정상매입금액 기준이며, 해외매입금액은 실적에서 제외됩니다.&#xD;&#xA;     (나) 집계기준 : 실제 이용카드의 발급금고를 기준으로 이용금액을 집계합니다. 단, 재발급(갱신 포함)한 경우 해당카드의 원 발급금고에 실적집계 됩니다.&#xD;&#xA;  4. 사업목표는 당해연도 1.1. ~ 기준일자 까지의 누적으로 집계합니다. (예) 2021년도 실적 -&gt; 2021.01.01. ~ 기준일자 까지의 실적" Macro="" AuthorizationCode="" CursorName="Arrow" InitCell="" LinkedControl="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Color>
            <ForegroundColor xsi:type="ColorEx">
              <Color>
                <A>255</A>
                <R>128</R>
                <G>128</G>
                <B>128</B>
                <ScA>1</ScA>
                <ScR>0.2158605</ScR>
                <ScG>0.2158605</ScG>
                <ScB>0.2158605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LabelControlModel" Key="CTL00B58BA2C3BC739F" Value="Label4" ControlValue="*" Width="15" Height="23" MinWidth="0" MinHeight="0" Left="36" Top="7" ZIndex="0" Visible="true" Enabled="true" Name="Label4" ActiveSync="None" ContentAlignment="MiddleCenter" Text="*" CursorName="Arrow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Color>
            <ForegroundColor xsi:type="ColorEx"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LabelControlModel" Key="CTL60A2EF9E3ECB979F" Value="Label9" ControlValue="*" Width="15" Height="23" MinWidth="0" MinHeight="0" Left="36" Top="37" ZIndex="0" Visible="true" Enabled="true" Name="Label9" ActiveSync="None" ContentAlignment="MiddleCenter" Text="*" CursorName="Arrow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Color>
            <ForegroundColor xsi:type="ColorEx">
              <Color>
                <A>255</A>
                <R>255</R>
                <G>0</G>
                <B>0</B>
                <ScA>1</ScA>
                <ScR>1</ScR>
                <ScG>0</ScG>
                <ScB>0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  <KeyValueItem xsi:type="ImageModel" Key="CTL0FE6F99D784D6B67" Value="img_GMGO" Width="23" Height="23" MinWidth="0" MinHeight="0" Left="203" Top="64" ZIndex="0" Visible="true" Enabled="true" Name="img_GMGO" ActiveSync="None" Macro="Pop_Event(110)" CursorName="Arrow" Image="481F7CFFCAD346859671B2CF4BC5FAA6.png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Image</TypeName>
        </KeyValueItem>
        <KeyValueItem xsi:type="LabelControlModel" Key="CTLEBCACC75329B9F19" Value="Label13" ControlValue="※ 2021년 이후만 조회하시기 바랍니다 (2020년이전 실적은 사업목표실적현황(2020년이전)(12322825) 화면 참고바랍니다)" Width="626" Height="23" MinWidth="0" MinHeight="0" Left="244" Top="5" ZIndex="0" Visible="true" Enabled="true" Name="Label13" ActiveSync="None" ContentAlignment="MiddleCenter" Text="※ 2021년 이후만 조회하시기 바랍니다 (2020년이전 실적은 사업목표실적현황(2020년이전)(12322825) 화면 참고바랍니다)" CursorName="Arrow">
          <MxUpdateFlag>false</MxUpdateFlag>
          <Docking Left="false" Top="false" Right="false" Bottom="false" HoldSize="false">
            <Margin>
              <Left>0</Left>
              <Top>0</Top>
              <Right>0</Right>
              <Bottom>0</Bottom>
            </Margin>
          </Docking>
          <TypeName>Label</TypeName>
          <BorderStyle>
            <Border>
              <Left>0</Left>
              <Top>0</Top>
              <Right>0</Right>
              <Bottom>0</Bottom>
            </Border>
            <Color>
              <Color>
                <A>255</A>
                <R>169</R>
                <G>169</G>
                <B>169</B>
                <ScA>1</ScA>
                <ScR>0.396755219</ScR>
                <ScG>0.396755219</ScG>
                <ScB>0.396755219</ScB>
              </Color>
            </Color>
          </BorderStyle>
          <FontStyle FontSize="11" Italic="false" Bold="true" IsSystemFont="false" FontName="Malgun Gothic" UnderLine="false" StrikeLine="false">
            <Color>
              <Color>
                <A>255</A>
                <R>0</R>
                <G>0</G>
                <B>0</B>
                <ScA>1</ScA>
                <ScR>0</ScR>
                <ScG>0</ScG>
                <ScB>0</ScB>
              </Color>
            </Color>
            <ForegroundColor xsi:type="ColorEx">
              <Color>
                <A>255</A>
                <R>0</R>
                <G>0</G>
                <B>0</B>
                <ScA>1</ScA>
                <ScR>0</ScR>
                <ScG>0</ScG>
                <ScB>0</ScB>
              </Color>
            </ForegroundColor>
          </FontStyle>
          <BackColor>
            <Color>
              <A>0</A>
              <R>255</R>
              <G>255</G>
              <B>255</B>
              <ScA>0</ScA>
              <ScR>1</ScR>
              <ScG>1</ScG>
              <ScB>1</ScB>
            </Color>
          </BackColor>
          <Padding>
            <Left>2</Left>
            <Top>2</Top>
            <Right>2</Right>
            <Bottom>2</Bottom>
          </Padding>
          <CornerRadius>
            <TopLeft>0</TopLeft>
            <TopRight>0</TopRight>
            <BottomRight>0</BottomRight>
            <BottomLeft>0</BottomLeft>
          </CornerRadius>
        </KeyValueItem>
      </Controls>
      <Size>248</Size>
      <BackColor>
        <Color>
          <A>0</A>
          <R>0</R>
          <G>0</G>
          <B>0</B>
          <ScA>0</ScA>
          <ScR>0</ScR>
          <ScG>0</ScG>
          <ScB>0</ScB>
        </Color>
      </BackColor>
    </KeyValueItem>
  </WorkSheets>
</Document>]]></ConditionInfo>
  <ActionPlanInfo><![CDATA[<ActionPlanModel xmlns="http://schemas.datacontract.org/2004/07/BIMATRIX.MATRIX.DesignerModule.Model.ActionPlan" xmlns:i="http://www.w3.org/2001/XMLSchema-instance"><Elements><ActionElementBase i:type="FolderElement"><Childs><ActionElementBase i:type="BookElement"><Childs/><ControlType>None</ControlType><Events><ActionEvent i:type="OpenDocumentCompleteEvent"><Actions><ActionItem i:type="MacroCallAction"><ASyncExecute>false</ASyncExecute><Description i:nil="true"/><Index>0</Index><IsFixed>true</IsFixed><Name>Call Macro</Name><Parameters xmlns:a="http://schemas.datacontract.org/2004/07/BIMATRIX.MATRIX.DesignerModule.Common"/></ActionItem><ActionItem i:type="RefreshAction"><ASyncExecute>true</ASyncExecute><Description i:nil="true"/><Index>0</Index><IsFixed>true</IsFixed><Name>Refresh</Name><Parameters xmlns:a="http://schemas.datacontract.org/2004/07/BIMATRIX.MATRIX.DesignerModule.Common"/></ActionItem><ActionItem i:type="MacroCallAction"><ASyncExecute>false</ASyncExecute><Description i:nil="true"/><Index>0</Index><IsFixed>true</IsFixed><Name>Call Macro</Name><Parameters xmlns:a="http://schemas.datacontract.org/2004/07/BIMATRIX.MATRIX.DesignerModule.Common"/></ActionItem></Actions><EventType>OpenDocumentComplete</EventType><WorkFlowXML>&lt;Activity x:Class="Report (Open)_Open" xmlns="http://schemas.microsoft.com/netfx/2009/xaml/activities" xmlns:bmdc="clr-namespace:BIMATRIX.MATRIX.DesignerModule.Common;assembly=BIMATRIX.MATRIX.DesignerModule" xmlns:bmdi="clr-namespace:BIMATRIX.MATRIX.DesignerModule.Interface;assembly=BIMATRIX.MATRIX.DesignerModule" xmlns:bmdr="clr-namespace:BIMATRIX.MATRIX.DesignerModule.Resources;assembly=BIMATRIX.MATRIX.DesignerModule" xmlns:bmdwa="clr-namespace:BIMATRIX.MATRIX.DesignerModule.WorkFlow.Activities;assembly=BIMATRIX.MATRIX.DesignerModule" xmlns:bmdwax="clr-namespace:BIMATRIX.MATRIX.DesignerModule.WorkFlow.Activities.XL;assembly=BIMATRIX.MATRIX.DesignerModule" xmlns:bmdwm="clr-namespace:BIMATRIX.MATRIX.DesignerModule.WorkFlow.Model;assembly=BIMATRIX.MATRIX.DesignerModule" xmlns:mva="clr-namespace:Microsoft.VisualBasic.Activities;assembly=System.Activities" xmlns:s="clr-namespace:System;assembly=System" xmlns:s1="clr-namespace:System;assembly=mscorlib" xmlns:s2="clr-namespace:System;assembly=System.Core" xmlns:s3="clr-namespace:System;assembly=System.ServiceModel" xmlns:s4="clr-namespace:System;assembly=System.Runtime.WindowsRuntime" xmlns:sads="http://schemas.microsoft.com/netfx/2010/xaml/activities/debugger" xmlns:sap="http://schemas.microsoft.com/netfx/2009/xaml/activities/presentation" xmlns:scg="clr-namespace:System.Collections.Generic;assembly=mscorlib" xmlns:sco="clr-namespace:System.Collections.ObjectModel;assembly=System" xmlns:x="http://schemas.microsoft.com/winfx/2006/xaml"&gt;&#xD;
  &lt;x:Members&gt;&#xD;
    &lt;x:Property Name="app" Type="InArgument(bmdwm:XLWorkFlowModel)" /&gt;&#xD;
    &lt;x:Property Name="env" Type="InArgument(bmdi:IMatrixProperty)" /&gt;&#xD;
    &lt;x:Property Name="ActiveCell" Type="InArgument(bmdwm:XLActiveCell)" /&gt;&#xD;
    &lt;x:Property Name="ActiveSheet" Type="InArgument(bmdwm:XLActiveSheet)" /&gt;&#xD;
    &lt;x:Property Name="Strings" Type="InArgument(bmdr:MatrixStrings)" /&gt;&#xD;
  &lt;/x:Members&gt;&#xD;
  &lt;sap:VirtualizedContainerService.HintSize&gt;262,230&lt;/sap:VirtualizedContainerService.HintSize&gt;&#xD;
  &lt;mva:VisualBasic.Settings&gt;Assembly references and imported namespaces for internal implementation&lt;/mva:VisualBasic.Settings&gt;&#xD;
  &lt;Sequence DisplayName="Report (Open)_Open" sap:VirtualizedContainerService.HintSize="222,190"&gt;&#xD;
    &lt;sap:WorkflowViewStateService.ViewState&gt;&#xD;
      &lt;scg:Dictionary x:TypeArguments="x:String, x:Object"&gt;&#xD;
        &lt;x:Boolean x:Key="IsExpanded"&gt;True&lt;/x:Boolean&gt;&#xD;
      &lt;/scg:Dictionary&gt;&#xD;
    &lt;/sap:WorkflowViewStateService.ViewState&gt;&#xD;
    &lt;bmdwa:CallMacro SourceJson="{x:Null}" SourceXML="{x:Null}" ToolTipText="{x:Null}" DisplayName="Call Macro" sap:VirtualizedContainerService.HintSize="200,66" MacroName="[&amp;quot;Open_Report&amp;quot;]" Result="{x:Null}"&gt;&#xD;
      &lt;bmdwa:CallMacro.Args&gt;&#xD;
        &lt;sco:ObservableCollection x:TypeArguments="bmdc:KeyValueItem" /&gt;&#xD;
      &lt;/bmdwa:CallMacro.Args&gt;&#xD;
    &lt;/bmdwa:CallMacro&gt;&#xD;
  &lt;/Sequence&gt;&#xD;
&lt;/Activity&gt;</WorkFlowXML></ActionEvent></Events><ID>Report</ID><IsFixed>true</IsFixed><Name>Report (Open)</Name><Type>Book</Type></ActionElementBase><ActionElementBase i:type="RefreshButtonElement"><Childs/><ControlType>RefreshButton</ControlType><Events><ActionEvent i:type="LButtonClickEvent"><Actions/><EventType>LButtonClick</EventType><WorkFlowXML>&lt;Activity x:Class="Click" xmlns="http://schemas.microsoft.com/netfx/2009/xaml/activities" xmlns:bmdc="clr-namespace:BIMATRIX.MATRIX.DesignerModule.Common;assembly=BIMATRIX.MATRIX.DesignerModule" xmlns:bmdi="clr-namespace:BIMATRIX.MATRIX.DesignerModule.Interface;assembly=BIMATRIX.MATRIX.DesignerModule" xmlns:bmdwa="clr-namespace:BIMATRIX.MATRIX.DesignerModule.WorkFlow.Activities;assembly=BIMATRIX.MATRIX.DesignerModule" xmlns:bmdwm="clr-namespace:BIMATRIX.MATRIX.DesignerModule.WorkFlow.Model;assembly=BIMATRIX.MATRIX.DesignerModule" xmlns:bmm="clr-namespace:BIMATRIX.MATRIX.MultiLanguagePack;assembly=BIMATRIX.MATRIX.MultiLanguagePack" xmlns:mva="clr-namespace:Microsoft.VisualBasic.Activities;assembly=System.Activities" xmlns:sads="http://schemas.microsoft.com/netfx/2010/xaml/activities/debugger" xmlns:sap="http://schemas.microsoft.com/netfx/2009/xaml/activities/presentation" xmlns:scg="clr-namespace:System.Collections.Generic;assembly=mscorlib" xmlns:sco="clr-namespace:System.Collections.ObjectModel;assembly=System" xmlns:x="http://schemas.microsoft.com/winfx/2006/xaml"&gt;&#xD;
  &lt;x:Members&gt;&#xD;
    &lt;x:Property Name="app" Type="InArgument(bmdwm:XLWorkFlowModel)" /&gt;&#xD;
    &lt;x:Property Name="env" Type="InArgument(bmdi:IMatrixProperty)" /&gt;&#xD;
    &lt;x:Property Name="ActiveCell" Type="InArgument(bmdwm:XLActiveCell)" /&gt;&#xD;
    &lt;x:Property Name="ActiveSheet" Type="InArgument(bmdwm:XLActiveSheet)" /&gt;&#xD;
    &lt;x:Property Name="Strings" Type="InArgument(bmm:LanguageManager)" /&gt;&#xD;
  &lt;/x:Members&gt;&#xD;
  &lt;sap:VirtualizedContainerService.HintSize&gt;539,682&lt;/sap:VirtualizedContainerService.HintSize&gt;&#xD;
  &lt;mva:VisualBasic.Settings&gt;Assembly references and imported namespaces for internal implementation&lt;/mva:VisualBasic.Settings&gt;&#xD;
  &lt;Sequence DisplayName="Click" sap:VirtualizedContainerService.HintSize="499,642"&gt;&#xD;
    &lt;sap:WorkflowViewStateService.ViewState&gt;&#xD;
      &lt;scg:Dictionary x:TypeArguments="x:String, x:Object"&gt;&#xD;
        &lt;x:Boolean x:Key="IsExpanded"&gt;True&lt;/x:Boolean&gt;&#xD;
      &lt;/scg:Dictionary&gt;&#xD;
    &lt;/sap:WorkflowViewStateService.ViewState&gt;&#xD;
    &lt;bmdwa:CallMacro SourceJson="{x:Null}" SourceXML="{x:Null}" ToolTipText="{x:Null}" DisplayName="Call Macro" sap:VirtualizedContainerService.HintSize="477,66" MacroName="[&amp;quot;BeforeMacro&amp;quot;]" Result="{x:Null}"&gt;&#xD;
      &lt;bmdwa:CallMacro.Args&gt;&#xD;
        &lt;sco:ObservableCollection x:TypeArguments="bmdc:KeyValueItem" /&gt;&#xD;
      &lt;/bmdwa:CallMacro.Args&gt;&#xD;
    &lt;/bmdwa:CallMacro&gt;&#xD;
    &lt;Switch x:TypeArguments="x:String" DisplayName="조회 설정" Expression="[ActiveSheet.Name]" sap:VirtualizedContainerService.HintSize="477,266"&gt;&#xD;
      &lt;Switch.Default&gt;&#xD;
        &lt;bmdwa:MessageBox SourceJson="{x:Null}" SourceXML="{x:Null}" ToolTipText="{x:Null}" Button="OK" Caption="{x:Null}" DefaultResult="None" DisplayName="MessageBox" Icon="None" LinkedCell="{x:Null}" Message="[Strings.msgNoDataset]" Options="{x:Null}" Result="{x:Null}" /&gt;&#xD;
      &lt;/Switch.Default&gt;&#xD;
      &lt;bmdwa:RefreshData SourceJson="{x:Null}" SourceXML="{x:Null}" ToolTipText="{x:Null}" x:Key="지역본부별" DataSets="[&amp;quot;지역본부별&amp;quot;]" DisplayName="Refresh" sap:VirtualizedContainerService.HintSize="200,60" Result="{x:Null}" UseProgress="True"&gt;&#xD;
        &lt;bmdwa:RefreshData.DataSetDictionary&gt;&#xD;
          &lt;x:String x:Key="지역본부별"&gt;지역본부별&lt;/x:String&gt;&#xD;
        &lt;/bmdwa:RefreshData.DataSetDictionary&gt;&#xD;
      &lt;/bmdwa:RefreshData&gt;&#xD;
      &lt;bmdwa:RefreshData SourceJson="{x:Null}" SourceXML="{x:Null}" ToolTipText="{x:Null}" x:Key="금고별" DataSets="[&amp;quot;금고별&amp;quot;]" DisplayName="Refresh" sap:VirtualizedContainerService.HintSize="200,60" Result="{x:Null}" UseProgress="True"&gt;&#xD;
        &lt;bmdwa:RefreshData.DataSetDictionary&gt;&#xD;
          &lt;x:String x:Key="금고별"&gt;금고별&lt;/x:String&gt;&#xD;
        &lt;/bmdwa:RefreshData.DataSetDictionary&gt;&#xD;
      &lt;/bmdwa:RefreshData&gt;&#xD;
      &lt;bmdwa:RefreshData SourceJson="{x:Null}" SourceXML="{x:Null}" ToolTipText="{x:Null}" x:Key="Param" DataSets="{x:Null}" DisplayName="Refresh" Result="{x:Null}" UseProgress="True"&gt;&#xD;
        &lt;bmdwa:RefreshData.DataSetDictionary&gt;&#xD;
          &lt;scg:Dictionary x:TypeArguments="x:String, x:String" /&gt;&#xD;
        &lt;/bmdwa:RefreshData.DataSetDictionary&gt;&#xD;
      &lt;/bmdwa:RefreshData&gt;&#xD;
    &lt;/Switch&gt;&#xD;
    &lt;bmdwa:CallMacro SourceJson="{x:Null}" SourceXML="{x:Null}" ToolTipText="{x:Null}" DisplayName="Call Macro" sap:VirtualizedContainerService.HintSize="477,66" MacroName="[&amp;quot;AfterMacro&amp;quot;]" Result="{x:Null}"&gt;&#xD;
      &lt;bmdwa:CallMacro.Args&gt;&#xD;
        &lt;sco:ObservableCollection x:TypeArguments="bmdc:KeyValueItem" /&gt;&#xD;
      &lt;/bmdwa:CallMacro.Args&gt;&#xD;
    &lt;/bmdwa:CallMacro&gt;&#xD;
  &lt;/Sequence&gt;&#xD;
&lt;/Activity&gt;</WorkFlowXML></ActionEvent></Events><ID>Report_BTNRefresh</ID><IsFixed>true</IsFixed><Name>Refresh Button</Name><Type>Control</Type></ActionElementBase></Childs><ControlType>None</ControlType><Events/><ID>FLDReport</ID><IsFixed>true</IsFixed><Name>Report</Name><Type>Folder</Type></ActionElementBase><ActionElementBase i:type="FolderElement"><Childs/><ControlType>None</ControlType><Events/><ID>FLDObject</ID><IsFixed>true</IsFixed><Name>Object</Name><Type>Folder</Type></ActionElementBase></Elements><ExecutePlans xmlns:a="http://schemas.microsoft.com/2003/10/Serialization/Arrays"/></ActionPlanModel>]]></ActionPlanInfo>
  <ExecutePlanListInfo><![CDATA[<ExecutePlanList xmlns="http://schemas.datacontract.org/2004/07/BIMATRIX.MATRIX.DesignerModule.Model.CRUD" xmlns:i="http://www.w3.org/2001/XMLSchema-instance"><ExecuteList i:nil="true"/></ExecutePlanList>]]></ExecutePlanListInfo>
</MatrixBook>
</file>

<file path=customXml/itemProps1.xml><?xml version="1.0" encoding="utf-8"?>
<ds:datastoreItem xmlns:ds="http://schemas.openxmlformats.org/officeDocument/2006/customXml" ds:itemID="{1D079AAF-10BF-4484-A0BB-75E1D9441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115</vt:i4>
      </vt:variant>
    </vt:vector>
  </HeadingPairs>
  <TitlesOfParts>
    <vt:vector size="118" baseType="lpstr">
      <vt:lpstr>지역본부별</vt:lpstr>
      <vt:lpstr>금고별</vt:lpstr>
      <vt:lpstr>Param</vt:lpstr>
      <vt:lpstr>BP_DATAYN_VAL</vt:lpstr>
      <vt:lpstr>BP_FILT_VAL</vt:lpstr>
      <vt:lpstr>C_VS_SOTY_CD</vt:lpstr>
      <vt:lpstr>C_VS_SOTY_CD_1</vt:lpstr>
      <vt:lpstr>code_text110</vt:lpstr>
      <vt:lpstr>datepicker2</vt:lpstr>
      <vt:lpstr>INPUTNAME110</vt:lpstr>
      <vt:lpstr>PRTFILTER_금고별</vt:lpstr>
      <vt:lpstr>PRTFILTER_지역본부별</vt:lpstr>
      <vt:lpstr>PRTSIGN_금고별</vt:lpstr>
      <vt:lpstr>PRTSIGN_지역본부별</vt:lpstr>
      <vt:lpstr>RETURNNAME110</vt:lpstr>
      <vt:lpstr>VS_AC_BMM</vt:lpstr>
      <vt:lpstr>VS_AC_BUSISTR_CD</vt:lpstr>
      <vt:lpstr>VS_AC_CJOBMN_NO</vt:lpstr>
      <vt:lpstr>VS_AC_DATA_GB</vt:lpstr>
      <vt:lpstr>VS_AC_DBCODE</vt:lpstr>
      <vt:lpstr>VS_AC_DD_AFT</vt:lpstr>
      <vt:lpstr>VS_AC_DD_BF</vt:lpstr>
      <vt:lpstr>VS_AC_DPTCD</vt:lpstr>
      <vt:lpstr>VS_AC_DPTNM</vt:lpstr>
      <vt:lpstr>VS_AC_EMP_AUTHMOVE_EMPNO</vt:lpstr>
      <vt:lpstr>VS_AC_EMP_CUSNO</vt:lpstr>
      <vt:lpstr>VS_AC_EMP_DUTYMN_AUTH_CD</vt:lpstr>
      <vt:lpstr>VS_AC_EMP_HIRNK_DPT_CD</vt:lpstr>
      <vt:lpstr>VS_AC_EMP_HIRNK_DPT_CD2</vt:lpstr>
      <vt:lpstr>VS_AC_EMP_HIRNK_DPT_NM</vt:lpstr>
      <vt:lpstr>VS_AC_EMP_HIRNK_DPT_NM2</vt:lpstr>
      <vt:lpstr>VS_AC_EMP_HQBR_NM</vt:lpstr>
      <vt:lpstr>VS_AC_EMP_KND_CD</vt:lpstr>
      <vt:lpstr>VS_AC_EMP_LBRGR_NM</vt:lpstr>
      <vt:lpstr>VS_AC_EMP_PASSNO</vt:lpstr>
      <vt:lpstr>VS_AC_EMPNM</vt:lpstr>
      <vt:lpstr>VS_AC_EMPNO</vt:lpstr>
      <vt:lpstr>VS_AC_GMGO_NM</vt:lpstr>
      <vt:lpstr>VS_AC_GMGOCD</vt:lpstr>
      <vt:lpstr>VS_AC_GUBUN</vt:lpstr>
      <vt:lpstr>VS_AC_HQBR_CD</vt:lpstr>
      <vt:lpstr>VS_AC_IADDR</vt:lpstr>
      <vt:lpstr>VS_AC_MGT_GMGOCD</vt:lpstr>
      <vt:lpstr>VS_AC_MM_AFT</vt:lpstr>
      <vt:lpstr>VS_AC_MM_BF</vt:lpstr>
      <vt:lpstr>VS_AC_MM_DD1</vt:lpstr>
      <vt:lpstr>VS_AC_MONER_BUSISTR_STCD</vt:lpstr>
      <vt:lpstr>VS_AC_MONER_BUSISTR_STDTL_CD</vt:lpstr>
      <vt:lpstr>VS_AC_MONER_CAFI_BUSISTR_CD</vt:lpstr>
      <vt:lpstr>VS_AC_MONER_GBCD</vt:lpstr>
      <vt:lpstr>VS_AC_MONER_GMGO_BK_NETW_CD</vt:lpstr>
      <vt:lpstr>VS_AC_MONER_GMGO_KFCC_GBCD</vt:lpstr>
      <vt:lpstr>VS_AC_MONER_GMGO_NM</vt:lpstr>
      <vt:lpstr>VS_AC_MONER_GMGOCD</vt:lpstr>
      <vt:lpstr>VS_AC_MONER_HQBR_CD</vt:lpstr>
      <vt:lpstr>VS_AC_MONER_HQBR_NM</vt:lpstr>
      <vt:lpstr>VS_AC_MONER_NATEA_HABR_CD</vt:lpstr>
      <vt:lpstr>VS_AC_MONER_NO</vt:lpstr>
      <vt:lpstr>VS_AC_MONER_SOTY_CD</vt:lpstr>
      <vt:lpstr>VS_AC_MONER_SOTY_NM</vt:lpstr>
      <vt:lpstr>VS_AC_NOW_TIME</vt:lpstr>
      <vt:lpstr>VS_AC_POSCD</vt:lpstr>
      <vt:lpstr>VS_AC_POSNM</vt:lpstr>
      <vt:lpstr>VS_AC_SERVERURL</vt:lpstr>
      <vt:lpstr>VS_AC_SOTY_CD</vt:lpstr>
      <vt:lpstr>VS_AC_SOTY_NM</vt:lpstr>
      <vt:lpstr>VS_AC_TODAY</vt:lpstr>
      <vt:lpstr>VS_AC_TRET_GMGOCD</vt:lpstr>
      <vt:lpstr>VS_AC_TSKDU_START_DATE</vt:lpstr>
      <vt:lpstr>VS_AC_TSKDU_START_TIME</vt:lpstr>
      <vt:lpstr>VS_AC_USERID</vt:lpstr>
      <vt:lpstr>VS_AC_WEEK_AFT</vt:lpstr>
      <vt:lpstr>VS_AC_WEEK_BF</vt:lpstr>
      <vt:lpstr>VS_AC_YYYY_AFT</vt:lpstr>
      <vt:lpstr>VS_AC_YYYY_BF</vt:lpstr>
      <vt:lpstr>VS_BOND_ISSUE_ORGCD</vt:lpstr>
      <vt:lpstr>VS_CERT_KND_GBCD</vt:lpstr>
      <vt:lpstr>VS_CERT_MGT_NO</vt:lpstr>
      <vt:lpstr>VS_CIDO_CD</vt:lpstr>
      <vt:lpstr>VS_CIFA_GBCD</vt:lpstr>
      <vt:lpstr>VS_DATE</vt:lpstr>
      <vt:lpstr>VS_DATE2</vt:lpstr>
      <vt:lpstr>VS_DITM_CD</vt:lpstr>
      <vt:lpstr>VS_DSCU_CD</vt:lpstr>
      <vt:lpstr>VS_EDATE</vt:lpstr>
      <vt:lpstr>VS_EHALF</vt:lpstr>
      <vt:lpstr>VS_EYYYY</vt:lpstr>
      <vt:lpstr>VS_EYYYYMM</vt:lpstr>
      <vt:lpstr>VS_EYYYYQT</vt:lpstr>
      <vt:lpstr>VS_FEE_PRDT_CD</vt:lpstr>
      <vt:lpstr>VS_GMGO_KND_CD</vt:lpstr>
      <vt:lpstr>VS_GMGOCD</vt:lpstr>
      <vt:lpstr>VS_GMGOCD_NAME</vt:lpstr>
      <vt:lpstr>VS_HALF</vt:lpstr>
      <vt:lpstr>VS_HQBRCD</vt:lpstr>
      <vt:lpstr>VS_ITCD</vt:lpstr>
      <vt:lpstr>VS_LN_PRDT_CD</vt:lpstr>
      <vt:lpstr>VS_MAID_PRDT_CD</vt:lpstr>
      <vt:lpstr>VS_OFFC_BUSES_CD</vt:lpstr>
      <vt:lpstr>VS_RPT_GB</vt:lpstr>
      <vt:lpstr>VS_SAV_ITCD</vt:lpstr>
      <vt:lpstr>VS_SAV_PRDT_CD</vt:lpstr>
      <vt:lpstr>VS_SC_ALIGN</vt:lpstr>
      <vt:lpstr>VS_SDATE</vt:lpstr>
      <vt:lpstr>VS_SHALF</vt:lpstr>
      <vt:lpstr>VS_SIGN_YN</vt:lpstr>
      <vt:lpstr>VS_SOTY_CD</vt:lpstr>
      <vt:lpstr>VS_SOTY_CD_NAME</vt:lpstr>
      <vt:lpstr>VS_SOTY_CD2</vt:lpstr>
      <vt:lpstr>VS_SOTY_SIGUN_CD</vt:lpstr>
      <vt:lpstr>VS_SYYYY</vt:lpstr>
      <vt:lpstr>VS_SYYYYMM</vt:lpstr>
      <vt:lpstr>VS_SYYYYQT</vt:lpstr>
      <vt:lpstr>VS_YYYY</vt:lpstr>
      <vt:lpstr>VS_YYYYMM</vt:lpstr>
      <vt:lpstr>VS_YYYYQT</vt:lpstr>
      <vt:lpstr>금고별_DATA_YN</vt:lpstr>
      <vt:lpstr>지역본부별_DATA_YN</vt:lpstr>
    </vt:vector>
  </TitlesOfParts>
  <Company>BI-MATRIX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빈문서 2007</dc:title>
  <dc:creator>박형수</dc:creator>
  <dc:description>OFFICE 2007에서만 사용할 수 있는 빈문서입니다.</dc:description>
  <cp:lastModifiedBy>matrix</cp:lastModifiedBy>
  <cp:lastPrinted>2012-03-27T11:55:10Z</cp:lastPrinted>
  <dcterms:created xsi:type="dcterms:W3CDTF">2010-03-30T05:38:02Z</dcterms:created>
  <dcterms:modified xsi:type="dcterms:W3CDTF">2025-04-05T13:15:02Z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">
    <vt:lpwstr>WB12276996591F4294A570A9851083E2A9</vt:lpwstr>
  </property>
  <property fmtid="{D5CDD505-2E9C-101B-9397-08002B2CF9AE}" pid="3" name="MatrixBookPropertyCount">
    <vt:i4>78</vt:i4>
  </property>
  <property fmtid="{D5CDD505-2E9C-101B-9397-08002B2CF9AE}" pid="4" name="MatrixBookProperty1">
    <vt:lpwstr>IdN4rMo66OERt9idH3PXhk0+QjG2wVRMVWJ1eke/0wxkrS9tTjNkN7Gk70Wph/Hyjv7sSAON+wX6+ehvgBS/S3ABX/tSPGXDzjRtCEGmeCAxs37aOjb8VNBlPXyS6oAfzCrWgzPYN+O8WfZmRfX+ekG7TmjYJxw/rSIva9qPYGaBpMxCoBdzOPkw11HnlLj7KigIvfeDaMROwLT0+2qJu1lOPFfHHjK3yQghqo2Y2tL6Vzko3auWkIe7Kl3Eg2X</vt:lpwstr>
  </property>
  <property fmtid="{D5CDD505-2E9C-101B-9397-08002B2CF9AE}" pid="5" name="MatrixBookProperty2">
    <vt:lpwstr>GCz+GCxRovMbXiQ7RX4po8HJFSEe/vsGT5USEA+8SU+iLE5haUf5rZzUyLM9MInIFAX+UFr3JO5BCAeOA8v79PsjaJP2psBz3KlQYt3AhbQf8CxpcnjmGJA8pMq1ML2NXtogZd1umdcznN53eCnuICZx93/KuXchUNs2UWTz+Qx9F1IUFtqkbfLJ6BuQIePJVhfUjlygEt6UXtFJliCI1xx9uykGTSgrXNQSQad/9NdbqhOEz/TvAaDgw75ypkp</vt:lpwstr>
  </property>
  <property fmtid="{D5CDD505-2E9C-101B-9397-08002B2CF9AE}" pid="6" name="MatrixBookProperty3">
    <vt:lpwstr>O48eXjE44CBaF2CjnAXVFx1Ae6mw+raPahrlISzEkx7HR9KN1iK3GowXg3ff6trNyR9B7xNRmkjSVI50f8MhbHSkRW3sb3Kb5RlP6xmA69AIzkG4JoQtJjScJiPVyxfMQFESWH0JByfP1vmj4L4EUEXnZIRSJ0MeuFrJ8RBX4+dLnE0FW94sRfa0jmYTpxH+lcDdaUgp+UA7fpd3XS7QMeTy2rwhCjLlM8lHG+EDRdJ8m57JV4NDJ2RXhOq9Fjo</vt:lpwstr>
  </property>
  <property fmtid="{D5CDD505-2E9C-101B-9397-08002B2CF9AE}" pid="7" name="MatrixBookProperty4">
    <vt:lpwstr>SYCzf34zwA6exDvjSVjXobDk9OgWrFSiOc2vCxfZHx/W9X6ctWqQV56VOPhIOdp6cMufsYyL69eW7JUAsBrjxQ4ThHUPzCrD0gHUCe/lO3GE+AHWynZ7G/com5nNn85Vyw0BdQAocWFl14qO5MFn9HwxPfY854pHBFkTTRceaHxh0mnepdv5mHbJuxlQlZCNEFnrb/dMThtn2cM7Hop7VHREYsc0YgNWbiXhDmLKodv7qju4MdzVXHCTpb/nLXg</vt:lpwstr>
  </property>
  <property fmtid="{D5CDD505-2E9C-101B-9397-08002B2CF9AE}" pid="8" name="MatrixBookProperty5">
    <vt:lpwstr>ZorJl8DB4S2M3EnhgIH+Mfnx6GCxSY575uPMSBT/Ou3cklW9muWxb7b/LuYfeTMt75JIcKhNL08VvrFN2CLLUsj98Ho5//BxKECUvcSZ81Um7eINpUF72owb3YP3CMhBm+BK9SWQHkH7Pb3q5N44gBnluyS+0qI9IOiquL2tKAAmtxkX4rCC7r/LJMoQuFyhbgJvMkSzyoyXAAXqj0Tz9PuFWuTd71j41YAi+3d2HG6FLVH8XGoSN20Qm8yIpCp</vt:lpwstr>
  </property>
  <property fmtid="{D5CDD505-2E9C-101B-9397-08002B2CF9AE}" pid="9" name="MatrixBookProperty6">
    <vt:lpwstr>YH73WGV5VZzshn/OUXqHmkNTvezs98TQwuE5qDG3bbmoNkWJI1vKCiCcIsJ1AOnHHDbIarrcfp1n2JVcoQwawBpUkWtofZ2OZ2Qxo5DEnZJT5D45F7XoTDqSN0QXgokcgISRk8p8D99uD3BjwfLNKKMl4p+RoDtrByx5a4rSF1Z4T7aunU36AxoSl4cCvyXsV3lhrfpUtrncv9HRk2a6tetowbI2Jflw2X8LFetXWRnLhEnD79UT54Sx4cm7fnN</vt:lpwstr>
  </property>
  <property fmtid="{D5CDD505-2E9C-101B-9397-08002B2CF9AE}" pid="10" name="MatrixBookProperty7">
    <vt:lpwstr>1Ms39O/eN734tvj44Fn5zGGiuPWD8xNiBsrcY2nY2lRE+URDIvHQ791lS21B6oBrERw3Lo9ChZrZSt2KPhVq2agL4J5YaM4L7m/+Z+bnCLxQxxFhLvcEODIYWskzlg2aD7aMti9alEVt5h75NaSGa6jxQPm81MUKz1QOfsWYzBI5v+3LWL+f8DZnx0svMhAz3SWAmgLsVExQjE2QzRbay4VIxUyZbDel4ts5vdrmAlg+2LEIV86TFrFXrx+R6nj</vt:lpwstr>
  </property>
  <property fmtid="{D5CDD505-2E9C-101B-9397-08002B2CF9AE}" pid="11" name="MatrixBookProperty8">
    <vt:lpwstr>k/eWJBF8Cm5rTz8UsHMGHg951ElfyYAxy4vMrEmFjp2rhOS/sDV6yuSUnrhRX8vXVv9DaBY6XH4gSoCx4VkWydSH2CoDm3nkGD6bKBXycGFZ3AUa/3GcXW4bE2VNrfwyl0WJQqtgMbznKrXlaGZjOX/lrAjQaNMBEXFo2g7kwZzZTVtepoEZDhQszKYxGHcz7DUJ/CQlbxO6+iuiTcUJr6ZaFDatDqkFMAv2fbTFwX8f+0gGMmHTXdyH0AcxLal</vt:lpwstr>
  </property>
  <property fmtid="{D5CDD505-2E9C-101B-9397-08002B2CF9AE}" pid="12" name="MatrixBookProperty9">
    <vt:lpwstr>iilkyBTt/lvscZJANY1Hc2Apc743txkc5O91AkwLu/eu4uz14Dl91/fGG1Qzhvh4vgagvrNTZx0/CsEvsO5sNwcTvF0S2TeLmOG/hob6fwebrSXQ5zbivE+HlZ2V8yXe3pprHSQ4fKShLsZ5kN+FsK7QCHyX62uuC7kwb/BKnH7HWJE2ChNdFEC1tTEoCfGDA2r/+7pXp/lxonSebrb+mYKP+tUltnDOgXN/x4QFji0cLwewvEnuHrOlR6EZl2h</vt:lpwstr>
  </property>
  <property fmtid="{D5CDD505-2E9C-101B-9397-08002B2CF9AE}" pid="13" name="MatrixBookProperty10">
    <vt:lpwstr>XR3VDI0AK3kwlrWwPpsTkNd+H3wNnn+7gx3NVccJOlv+cteBmismxMAkmX7SKKPaiJYUIPI3J98YvFoyeWs2OH0DnG3vsQ91BqIv3J7uqflXhnQ9ESTDglnRyXbccckFXx0/hgIkbVqmxxyFmmWuOctQcBz6h5dq2DW/S7dBJ3UpX0CX/MJM8fFvgsIR3AZ+LsUbvPsrP6mphjU87BWiQFZDz4GtVyW4xO35qY91Rt1aYw6aB0DN+LDcGVVNCwn</vt:lpwstr>
  </property>
  <property fmtid="{D5CDD505-2E9C-101B-9397-08002B2CF9AE}" pid="14" name="MatrixBookProperty11">
    <vt:lpwstr>JodDBCIVEci8QwcgXq9BZIcO2gxn5PESiWBtQWh+BMxFDWzg6kLvtB16tT+NQ7GeTMZ8b2CzWEnji7rcbiYfK8geLNld5VBPBuK+mBfjtutRkWNlcEZnzhVCji5FNRAaSRKqx2D6WCZiRbkIyspN6l9xll+kGWLxnwSzB79hrgqdduNayoNz0BeytRVke/JUTuxoPcMP/sgYHET6oKxeNSE8HwffeoThJ6ZaqTDoKYSUb0IIILFu7qDLWP7Tp7j</vt:lpwstr>
  </property>
  <property fmtid="{D5CDD505-2E9C-101B-9397-08002B2CF9AE}" pid="15" name="MatrixBookProperty12">
    <vt:lpwstr>/F2FdZxbbijDylUmtprAiToMD5YFN8i51dcoX5/bu09K3z+vDI7YnY2t72DNKCuNVcnL5kdpm1yEJj1SkBfnddUzBPazYOh6TEb66x6SYkZewZBCizGraf5++CYa5INS/Ha51TTffXmQyXpd1vsQWA6T5OYSrhYFmdWouyggqr5KF1YeMNRIMJvPzcdc3VmpT4//n7vvy8YoPRuq13aLlR1s9ggHIlrqEOO25UzUtGLNz816VDUIkk4MtMfYGBC</vt:lpwstr>
  </property>
  <property fmtid="{D5CDD505-2E9C-101B-9397-08002B2CF9AE}" pid="16" name="MatrixBookProperty13">
    <vt:lpwstr>H4RkhpN0TGt72/8GCamtj9zijeuB5K01uCJI9JugrTUeJ2pZRYxSoYdDZkfyOahmrGwdmeCZLgDuG2fG/t20wF7widga2Breka7mUGFcwhDbCPnXrWx0w6Y8hDOdbl/wFhyu+K0oKUmyDpwy9qVRrNArL+t2QRSLAyKaQfoyYFjUSFbOeKLLPXdLj6O7V+YSk/HztXfUmeRap/EGQ6mqwpvYWMAQrAumUejkR+ChPjKRv6VIpuWuQKLiYrWMEqk</vt:lpwstr>
  </property>
  <property fmtid="{D5CDD505-2E9C-101B-9397-08002B2CF9AE}" pid="17" name="MatrixBookProperty14">
    <vt:lpwstr>5PTPC4yxynY9N2vEYnIwv+85ejdb2S7xHtqA+R8zycqdOXIM6BQ+wblV+IwJ1ymMkRTbClxWFMYW0RwVbNyBUaLFrSU8fHBtM1ESj3n3vf3CkTXUQfSjc9KTQ1omxp0cY45h/aMGbUUUmHSmrZU02dwrvgm0NNUtqCDpBhzKdQbUhutD4/D6ULNjghhTW+7g0lzTpFfDxO1VwEobBdBTWGO/Ey48PvRoUFoNuH/1LXyBI9LXSDJuh4kjqBYFcew</vt:lpwstr>
  </property>
  <property fmtid="{D5CDD505-2E9C-101B-9397-08002B2CF9AE}" pid="18" name="MatrixBookProperty15">
    <vt:lpwstr>nxotPwXt9LBO7M+T/z8RG4Hb/0I1QSABJDHe4tAX9UuiJEPG4wHmqxBq7JYpI6TiBI3L9gr7nrSmu+GyhUa7+03NoKe72nSE/cobze29RZ/JvS29f64D8QFqa2Jqkj4Du0Op25yKttn9jWEqFmhaRlnsPGMUg4XkDXwNL8Em+rehju+xP1wxsBENieT+Ej9Br9WJEHO94CoaUzA787cklpeh+1kPVKC/mPVxd29dcVRDtBQjmrF6lKVpLISnVHv</vt:lpwstr>
  </property>
  <property fmtid="{D5CDD505-2E9C-101B-9397-08002B2CF9AE}" pid="19" name="MatrixBookProperty16">
    <vt:lpwstr>2UgbVy+mde6SAigGIe5T2URxj3h2x+airgpaDBAcp2JsbVcb0dTWmuhrFwDxpwaTH4mcWHKG4CZXXqqYDYGjQcERQw9I9G1XT6W8MGkGEVJXKMxrbyEAVuM6zT2uWZT1cy6cpsQyUsTWFmRzEvnVcygfDpe2aa1WoWJc74zWkjy4GsAUGbkBI8Ys6u2uE00gyu/yPTBnqEy9S652PSU+2Cmpn4jvX3b/KpDXJBbYmS0kt4y628uypYlJ3qI+GLL</vt:lpwstr>
  </property>
  <property fmtid="{D5CDD505-2E9C-101B-9397-08002B2CF9AE}" pid="20" name="MatrixBookProperty17">
    <vt:lpwstr>xE2eSiCNlPH6HzmO1v82SRF79Y1yh1c6+6mpeESeImyABYonTO8Y38W6x6Df9v/0I3AvEevOfUapNl3wRXaycyhHEDdlzMy8sWfolr/aDemeVMyIouTmlUC61ztdFKyCyEjaP2EQHZtB4mAsqcJFZc1oSpdDO7BM+b7aAra4TTSDK7/I9MGeoTL1Lrl7oSOKWdRBWjiXsrmPnaKG3Nbe8P2yNCdxt8ViCapSjOepbtnocpjBTr03zYLEc5t++Ok</vt:lpwstr>
  </property>
  <property fmtid="{D5CDD505-2E9C-101B-9397-08002B2CF9AE}" pid="21" name="MatrixBookProperty18">
    <vt:lpwstr>FeDcVfraj4fqH/mdM8bnFmXO31lF3cmeddT7698w1k3QrEYfXStuPJL5MyWB2WaV9chpTAn6FHn2za1qV7iS2emUCVpsXHyvKcMbK1vtI1xAfeO6qmNXEOAn0M6BqjyjHYSYNYbS9Q3awFxzuO5G4UJAZEtz9RVQiEE9igL/UO4oYTsl9sS6VxUr/CO2SJ0d1CJLUmFKjqrtEfVu9v+yIPdEIi3QedqsCfPCfnqIW+pFHVrluW/QnM3fXW51BsA</vt:lpwstr>
  </property>
  <property fmtid="{D5CDD505-2E9C-101B-9397-08002B2CF9AE}" pid="22" name="MatrixBookProperty19">
    <vt:lpwstr>byTZoKWhKYY4oqZKvSIQeobpLMwzu1SAFhNCt5va8xo0LeOaik6ncPvFQH+OuE+TNPTd+3r6Np6RogqFmz04WQHcFaZuKNltUNRm++fo6MBnDQHtZJKzpWHuywzT3h0IJhKaiP7SZDJ9BBEqkjadMSF20U3j4vezY+LtCZx+u0mA9pbhaOCT4GCOBmmjEAQuTkwtI/tbmnR6WhOTo9S42Pbz3pJcFdmUy6EY4JqcPgy5Tu3bTAVMoeBz8kwFIvs</vt:lpwstr>
  </property>
  <property fmtid="{D5CDD505-2E9C-101B-9397-08002B2CF9AE}" pid="23" name="MatrixBookProperty20">
    <vt:lpwstr>ypX9PomGgjYELCcO315PNI0fWaMIfvGzDTQbj2XrhH2UXK+JJOBxkzXxbHxFyAUHgjowVOXv3dVVw7t2DcVIeR4H1THdb108N1OoXttuq1w3AFF/sUBBBDlo1fR96iAPRqlUChMNevCHWkBv4PKeVUbynqaTTkmypvFHx4QCTh2hgCB4HkBS55yOTw/alqlubFjy3elMU/y0Z91ROgBCuVYUT3VVDJa602goJmVIThMp9pwZ2gEyuLxbqQmp/P1</vt:lpwstr>
  </property>
  <property fmtid="{D5CDD505-2E9C-101B-9397-08002B2CF9AE}" pid="24" name="MatrixBookProperty21">
    <vt:lpwstr>H2Op9S7wa4sM4ohUWhN8VmrGFKrHDwo+ALmra77RlyzF/Y8Ac+g+AbRlXqsS9hGa6Cs1n1qgOQ5eNcu0CwXHIQ0SJGMZI6xmCkZUmOoZ3kw5BSGowhYPTD+m1kUXV8XmduEQgmraqXszj8Qx5+JdaeEgwfRv2u3cOwwr4SMwtphXB0y7toEX7qqZRVbTSLmfHNNz0rrWKETCdr/Km/rW0McZJXg55jE4zC5yy/ox9fPlkRS4nU0Srz/8piO/g2W</vt:lpwstr>
  </property>
  <property fmtid="{D5CDD505-2E9C-101B-9397-08002B2CF9AE}" pid="25" name="MatrixBookProperty22">
    <vt:lpwstr>1i99n38aDznJiI0kXivM8276eIY3XnhJYWr/DKwhiDAZlRrH1cSdS6s2kflWCCbwoKERE3g9hdJQNH1baXcyMouRSJy04tIx1fPeK9DTosVhhYRn2rgqksWqz8a+94mkSYlyY2PWsDqelMyykqsDOLcAzG0hcbYZLsxMKSUfkXvXDbCbBe6JEKvODcAAe9oA/22yCHw7Hp1/eoxlu66SNPAYIOciHroIIUA+a03EHpOZ9gjIWbutQv8GZG84N4U</vt:lpwstr>
  </property>
  <property fmtid="{D5CDD505-2E9C-101B-9397-08002B2CF9AE}" pid="26" name="MatrixBookProperty23">
    <vt:lpwstr>KCFlNi1ZipJozY4b+MvrK7nBhh5T2E2C4sekjjP0dj+pt/AYOVJyl1JSFpWvLHgmMYFaM0YzHgSjiV1vknVc05Z9QYZ2+5aGZo2NZFTjE9pD2TFGOdct65scEkvHhPbi+CgEHe8uj+beF4krVvb1CwxcOua0UX/gIpjEdFJ4Ve2aMSB7h18cWoNXqtZPX0qhCvH3gYbUZjf6Z+QmMGLjRn2i7l0FL7SXPLhQmd+UC1MnYjZwcja8/VmGPeLEarh</vt:lpwstr>
  </property>
  <property fmtid="{D5CDD505-2E9C-101B-9397-08002B2CF9AE}" pid="27" name="MatrixBookProperty24">
    <vt:lpwstr>KnRJ3RL2kzXt2a6bkbfBs6g8Cn6i/n3fTgK25IOIRCPjH9lOn4XMCHhXOi90qP6mXHo8rrUazXceXt1+Sy640DxP9tsgh8Ox6df3qMZbuukjYKwHZ46BjNo+Dw0M1CkAVJeyPaNiluGXpd1kAzdbBAEzSZsZD2xB0DOhXyoOLCgpTDtFLUktCaBkBwsqemk68H6n/Kp7R/M8cfoXfXq5CzzMgtc5l23aoQ+Zerbm1WdHtezTcb9GbLWFvMYshSD</vt:lpwstr>
  </property>
  <property fmtid="{D5CDD505-2E9C-101B-9397-08002B2CF9AE}" pid="28" name="MatrixBookProperty25">
    <vt:lpwstr>thTg1R28G6Pc9q3dH5sKf3qEBfGLMhW0h1NeaXWKmPo0XzqREVgq1KNvwMVETA3E/4BR3r1Y0S+nTUujJL8ydJ2D57ViNg8soc+zDv62XrBxvX5/4YIIejeFwQoHQ7PML2WABiwr5Y+RiMz9OfTGZxA+rFfuLFgycvoh7ybrzmvChMbAhAX3Yc3ef/hj5z2wi6m/YhTCi1JBrVsUiUzH4aJQVbr1HdCmQq9OXuUrdt2Wcl/H6qVJQx9dKN1lZ9s</vt:lpwstr>
  </property>
  <property fmtid="{D5CDD505-2E9C-101B-9397-08002B2CF9AE}" pid="29" name="MatrixBookProperty26">
    <vt:lpwstr>g/kP7yWCrQKbytnenoNKgwnU9N2heaoWPgSIEJG55I6t/k1jt43UvoxcjMi5nROOWoOikRFXdML5Ne1CvTnhu01J1wKIFXqtocLejw9vcrOdwnrCs3a1afX3cOGDAIheH2BAA/AQU2aqIVT7nOyEg4lFf983YegsyV9P5PwDlDyxQ+fO9Muai45x0VJOnLUglPdPXbCyoZFIHf3muYsitxk25ULLGShCLeYOshI0/lTuXgJp1ljkpwijpLsiDol</vt:lpwstr>
  </property>
  <property fmtid="{D5CDD505-2E9C-101B-9397-08002B2CF9AE}" pid="30" name="MatrixBookProperty27">
    <vt:lpwstr>WmQl4/SnMcSzcKy2XN0B2XBwCnkuvuI0XGEOtZnNivxwP1Ev1EchiELchJuTfm1O0CR5oxG42dDyZq2Bp+QNkwSSPlADAVUMswWDBazm8MjJaXpcBLy8AnO7YzdUKjuKTYrNk+D0tVbMi2EI2b7V8JE+LAR4dxkEgtZB4XnGeqtMF2DuaG0bPK2foV5k0JN1/RtNpNnCCjMN/g+Iun+hqIA5GVQ7MD7Ad2zjBnOZdWY2BFspckQyH69GX9+JlIt</vt:lpwstr>
  </property>
  <property fmtid="{D5CDD505-2E9C-101B-9397-08002B2CF9AE}" pid="31" name="MatrixBookProperty28">
    <vt:lpwstr>e9BhLsBleHa8ynDCZzVkwXTGXo6pV1sGGzSZco25biTbzk4gD55YFieR8cRiZKYBTp0fXkahOFNIz+rLU2F5rIpcv/UoYsdSqhmJoYEC5ENFMyYhy9ukH7aOxhglbP1RxhvSefeGXRuiCcLYhT27f8vOuFrAE6zc0RU141kw8KrD5mVYe4Fz3zkSOxEjVYxLgG9rGmFo/RcAe7aUoTWaEP6687ZIFGLlTsSzD9pew7Ybl1jeJMxw++pVr1OJo0s</vt:lpwstr>
  </property>
  <property fmtid="{D5CDD505-2E9C-101B-9397-08002B2CF9AE}" pid="32" name="MatrixBookProperty29">
    <vt:lpwstr>q76ggyJ+Qfh/fwn4FiYW2ShFsEENCKjowrMsCE9cdqgLS/7aQ8XTdQJ2vVRcHMV4ZqpzskgT2g+owZDV7b53sIHqbZkluCbbffntV3V8f6eiAL8smIMNgp/qwfYmEi2amKBrzudG6trNbHm1NM36yRl/x3Cbgo7XioRVTvokR6tQ8ovJL9cHSXu+XBFEFmlA8z/ERDb9YWGpjLZj+WdLRe5A90iRTJ/L6Yj5kHY4zNg5R+yQa0NME7JnWV5SjB6</vt:lpwstr>
  </property>
  <property fmtid="{D5CDD505-2E9C-101B-9397-08002B2CF9AE}" pid="33" name="MatrixBookProperty30">
    <vt:lpwstr>aD5uMO9RilOl4LgNlsBSbclgX66Pi9xO87bay1dHGxQ7YHWh/VXw+WFNoX+dBM2DlU/YT572wBGzphttWfHC1N/KR/NwhYFQMVlVe5f+jF2oYj0QqNcvHPQSlVGqaHKxF7lUwSZ0PxP5eYGomItyKHnL9ij+G4ynxf54xiOi0X1tVcw5A3BMv7oujBo5sG2L/6Ku8q8mxEINehVpdp0xrpXo2S+7db95gXrJZWOu5mSj9PwIvx9E+wdX4RQC7Gq</vt:lpwstr>
  </property>
  <property fmtid="{D5CDD505-2E9C-101B-9397-08002B2CF9AE}" pid="34" name="MatrixBookProperty31">
    <vt:lpwstr>ATHj+hViXsEEXUXOT+umEs3pHLWoml6pMsJUrUEW9QsIndQUcXw8H34pvyYVlN7iv8rFyhdjwcYZnxnfKq5N9Cpc68CSx3ReR/Xa1KVEkkEzy/E8Ag7KjlbCe6CWAuPzHE9i6JStSPFUI/FWRbxuiuG5DuUDoPWggZxqBz/R2cG8jyK0JRN/SRz4VGJMRzVLhTLdXJo71ksrOpQg45y7KODLMaA+FbLzvrpoZENuC4YoiZu7t2S1hT/1v7LIUhl</vt:lpwstr>
  </property>
  <property fmtid="{D5CDD505-2E9C-101B-9397-08002B2CF9AE}" pid="35" name="MatrixBookProperty32">
    <vt:lpwstr>1a6y2X375p1ydziO4nyt15S65NEVqS4I6QC20JTtmnESJDBA/sa0ci8wzJncnrXPVK1nItp43bDoUafM+uKskl8dQPHikifDJKYUDsytHssm5qrLNJRcPyXz1aKWPLVpKyqD6pL3RKVeYMhTCYfH9zeyRPUK0UfGa21tqq1Na7NDaAiH8QZQ5CzdyTFu9S3mmWaq5hFpUO2+bEtyo13BvJEHBN+VPYRIAuXx1dIfAlYUwlOHe/CJ2bbCgIf0/M/</vt:lpwstr>
  </property>
  <property fmtid="{D5CDD505-2E9C-101B-9397-08002B2CF9AE}" pid="36" name="MatrixBookProperty33">
    <vt:lpwstr>yDWHccJrSdz2W0ejcXW849TXyp+peGxJD3zONs4BNry5AW7qgQcQIIN/gunluTLPPoLHc4nx6zRndxaV1rA3KUJB8H69efx5zWlGFwEnH2xdF0Y6zFsZ9U1/BIjb8Yg6aTWyVOEQNBuovpxeu01f0Pv9dZ2nlGnYw8pBnVYZKelyqTcB08q/K0GjZScoUq1NXT4hnmtHTmlDswPsB3bOMGc5l1ZjYEWylyRDIfr0Zf34mUi170GEuy/rv4dphqg</vt:lpwstr>
  </property>
  <property fmtid="{D5CDD505-2E9C-101B-9397-08002B2CF9AE}" pid="37" name="MatrixBookProperty34">
    <vt:lpwstr>rQcNt9jgrQ9XV1LhO6dpdsWUHExx7Rn9+E+vbLz6V0U/oixdMD8Nsr3/oXTdZC10gD7+ZujGgpMiQgbOjXRjR61i0rgfL6XqTm5algnzfOmSmKFanDPImcYTjhScXT7Z5CTPBKpI1FmaViipGdiL9MwO+nOToJQZM76zkP1nQGr2qBONn4Zy1ssUkNb3bwgTOKUOM+s1gPs1nFgV8IGoEXjGVRX4PwAGMMkDXqNgl1CiRzPNk3zdBC0R/GXkxT6</vt:lpwstr>
  </property>
  <property fmtid="{D5CDD505-2E9C-101B-9397-08002B2CF9AE}" pid="38" name="MatrixBookProperty35">
    <vt:lpwstr>C1U0piSCfNc1GpCZZZrsoGPFrb+LcV1rMuux5G047kxhD2C9Rn5MoJYhQVnUZaI0cNRre8popHdwQRbCraAYZnplNZGWby3wInHfmefLrEELBpvtU3hfQh3pi9AKwnZVtKMlinsn5RJWYZrbW2qrU1rs0NoCIfxBlDeLnwgVTMoMHDiuDp1h9w9kjdZ62Rss4N0E47H7W795FR/j5MrWb2ahVsPkgp7Jz+tYrPtbAYlPGt2B+8ONUNrl5NP2XjG</vt:lpwstr>
  </property>
  <property fmtid="{D5CDD505-2E9C-101B-9397-08002B2CF9AE}" pid="39" name="MatrixBookProperty36">
    <vt:lpwstr>r0APsUs+PvmPWMbOk4tqeZ7YDADCoC3UIb/Al7dOeHOBETP6KJf5jyGPjFk2uFtVDLRZ1zmY1w+pxFD5+LcAYDq3X7xP+26y34Ur+pBsQ/Ek8BM+bhpUSfgRTNI67ROBhX1Fo2NNFZmBaa16ZrLPityKLli+nrVq1SHFawShXKne/31CLMafsBztVuxYeXcyrIAn6Zq2HBRybFjbTsug4QECe1rs9n/WqvaLOO2CoRMJkJZ7YKmNzQrnAUXqayA</vt:lpwstr>
  </property>
  <property fmtid="{D5CDD505-2E9C-101B-9397-08002B2CF9AE}" pid="40" name="MatrixBookProperty37">
    <vt:lpwstr>EMXolpBZBymToAGfW/6hn2U+a1vbnKjIFak6MrgLJe1P2jy5bzCgFzsjMPUGfQiOPrD6A9kgizdW3hhEPsgvd9gZ9bYdpZ2NhIaFe8unOXrthWlZT+X3vRmENgowlgcMZN8zbTGsdFQm0pNjN8wlmtjD3H05Vm2UYUEcmSC4RC0tl7Oyt4jE5DNXeAT3bD5Ip6tSiA7fxCUIMYKFApwW+x9BXvy4Hf3fjYW7cRNXhZBLJwTwcDrNaszoZEAGBfi</vt:lpwstr>
  </property>
  <property fmtid="{D5CDD505-2E9C-101B-9397-08002B2CF9AE}" pid="41" name="MatrixBookProperty38">
    <vt:lpwstr>rtYqtveYIPj/uSrk+l0k02HyC+SzdtS+/m1iOVtyZW9setKQAMFjpXpVUa+89iOREl5pCZByNwKkwQDM1MB96gMXcu0tD9V8i4inodHVTKNgui5tS3UOY1U93i97JDAXQLwYjdHVDc2Q/HbxzNqIwqK17MAmdDWkjbLL/1lTIQMCvHa9dhpl2Pp3OsaViftUKghhLRbnlycAKlfFBH/ZQabaiFXXQrLNxwmIn5OmBkvchCzyWB/loY0lhJQG1eY</vt:lpwstr>
  </property>
  <property fmtid="{D5CDD505-2E9C-101B-9397-08002B2CF9AE}" pid="42" name="MatrixBookProperty39">
    <vt:lpwstr>U2dOU8hvGoT0Ekx4pkqtRpoqJAtA1c6ktCoEfKsjJSUE9B3lpm+Z/2tkxf7SznfD8AE1GPTC2a2WLbG1cpU/p+LaWD/jMvQke6ScPclfPaN8jhuMnxx0HmqnYyLRWEUIoDOpC1xfO3Ifzz7WRYK97YJ597suuFH/QiLCyGZKUz2ZpIHj1ZTp25kFlCkgi2BFYZ6JFfNQ/h2BThjXMmaaajZz5/0+dX9fDxxL9ZhNlaQ9EioCvD0WyKLusabbnIY</vt:lpwstr>
  </property>
  <property fmtid="{D5CDD505-2E9C-101B-9397-08002B2CF9AE}" pid="43" name="MatrixBookProperty40">
    <vt:lpwstr>QhOIpiNjIl+4iiaeak6cfS/dbbcUjXuiO2PU+8zO/W7qldipBojtnbeauEfyvUGYHDkl5rIx8Re2YwJ0tXQSloZJSYFqjqpHYZCFW41+YDVQ9tX7KF1keogTzWehyOlst43pv0jC14N/fQa4KyGOpN71pA1VX859UAvDGenhJ07t7X5pkLc3gpOsIU58wyyNMjFdmUbiygHJc1Raszhd8BZ+oeEm+S7+IjEghF4bzzmvQyGG7AQle+2o5jldEJB</vt:lpwstr>
  </property>
  <property fmtid="{D5CDD505-2E9C-101B-9397-08002B2CF9AE}" pid="44" name="MatrixBookProperty41">
    <vt:lpwstr>JrC5YpJ3tjs+n73EpLJ85a3pCQ01+0pmvjeSf4QWWkz54Fez4BHKqnNFUHoIxDhHeLNBpTVJY2OW/WG4NVr2ivQshLRfau4x2qoPLYVtJLF7iGpUS07BklUx7YWvXDdbC7H3VPfF+ZDJjyv8vzBgyDc7D6dxbgs4+nzTRvhIYLFJjnvm48xIFP867dySVSoqyr5n4jPFO7W76nGbFGafDIqljxjHSCms02pQQcAiUuVlkL73Mywk79b2GrXllvP</vt:lpwstr>
  </property>
  <property fmtid="{D5CDD505-2E9C-101B-9397-08002B2CF9AE}" pid="45" name="MatrixBookProperty42">
    <vt:lpwstr>zoBU4gyuPVRvdKuwUBwtgeTN56bRUs/4BV9TRRfXLdgAQycosQoUofmmOULsxqpUXSE5/QD5x7PR1P8AcKxnFSX8BmeV5gWgpIjOMBJ8i8pFi9D2nNX5SOFKSBe9pot4MSw27tWs5Qr4QByds0IwGkBvBVYthlbp6rPw8Yg7mBGtyCnDZGQxznK3ZDbC46r0Nari94BRLkv4ZTxKJTRUQ5MZX7ROMDD9Xo50L6oBLBwNSeSlO/+KKJZ1TvEbGzp</vt:lpwstr>
  </property>
  <property fmtid="{D5CDD505-2E9C-101B-9397-08002B2CF9AE}" pid="46" name="MatrixBookProperty43">
    <vt:lpwstr>zDOOOL+weX0pNFaPAAMJx+YNJ7Y18GpkULo+Lc+Hq83fejuRxIP9LqjKLlT1QsO3Kmxj91Hpuvr6bFYsr7Ug6ItWzFyg5tXPo8MiONN/5IueSwQsJK+TNF8ZtzC6CIMkSRnX2ddlIIAHBifO/iSw6vUbTOR6/eDRErvHV255WwJ6axVvbTkK3K+bhe/72mLqn8Kv2qfh6IoTzAQe059uOrJL27liWNy9nMp4q984aZfbiKQ0qVmiK48v2bUrZRe</vt:lpwstr>
  </property>
  <property fmtid="{D5CDD505-2E9C-101B-9397-08002B2CF9AE}" pid="47" name="MatrixBookProperty44">
    <vt:lpwstr>0Qw7J3w/uz8O5FijHFqaYysMLkjasOs2BwGCgWtg+um8eXjE44CBaF2CjnAXVFx1BjcVF0D0Bk8H4bAFd5UmFkOKwNHeMqULqgPBYUTqxiN02II08tWuCFyKmOz8e9onSrdvww6MQ6cXgNRZVU1Lzu1KarZ0ZvGX6jjBaO+dpmzdj+0A8eb59xBpPreQ2zNOFF889VBp5lQzyaBtTuHcQKe0OV7E0V71QAbi5fKIA0CNerzVI7hqdyrL1JdHbCa</vt:lpwstr>
  </property>
  <property fmtid="{D5CDD505-2E9C-101B-9397-08002B2CF9AE}" pid="48" name="MatrixBookProperty45">
    <vt:lpwstr>+EUwdNpaYRxskUXSJcux/5rUh3LLoJ+qXHx0nQbG96ZZ3b5iGu6B+2Ih2jIycSUQ7pPse2pCB5Iyr9pLxh6bDEQzPDw91TaWMUo19NMVOWjzSNkgYVkhHFnvAKRHfwsqjEIhfWiKWS2bBdSTEt6wUeQ10wbev+XV0h6mDOx2yGC+RlKw6dtUetYWDoCbG9HkLsO8x979XpmXL8q5q0mT3zrk+M4hpm4dQkgTyTlpKxVnT+bxJFkmTto6DjwX3qL</vt:lpwstr>
  </property>
  <property fmtid="{D5CDD505-2E9C-101B-9397-08002B2CF9AE}" pid="49" name="MatrixBookProperty46">
    <vt:lpwstr>kOY83xYDNRULvGQaZBYvNE8lnTXgtTk86y8mGoXrj+u46h5iCpgX+nWYgEmzkixL7FnzlrekJDTX7Sma+N5J/hBY9IsdMvK2JMb7vzVHkk4iXiAgXV+Bkz3mgPQeW90mO5S4vMqL4DZV0caFnA9LwjM8uvySKW3zcYAIzp84l84PuxjvUlGQxRIQGBRGixFZVsXtsCHG9NI09GRBMwVoz2ZSYwlcI7hS3SFnJVWShAoxqAfAns8CUkVhmDrkav5</vt:lpwstr>
  </property>
  <property fmtid="{D5CDD505-2E9C-101B-9397-08002B2CF9AE}" pid="50" name="MatrixBookProperty47">
    <vt:lpwstr>1buGuNqGs8ScyruIL4vmoqyHiyvDigplf81CXDAvI21Ev4U9MCdB3ot3ZKw91WaalvU3ZmAnWvaykYvOOcFvzpUh2Uc/evHME/jiG8A8y7SiYZUOwwXhrKzv3TA7Y/yLtmYzSVduBGq9jG732M921z13rbL4VL1lSkbhKpwjND6Jgkz+HFsCgnb+xWIKnAApDeJcVdQItETvLV7fSg5TgPEZkoJx3/2Wh205odeyipzFxCo0uvsBY6KMo58ezBG</vt:lpwstr>
  </property>
  <property fmtid="{D5CDD505-2E9C-101B-9397-08002B2CF9AE}" pid="51" name="MatrixBookProperty48">
    <vt:lpwstr>9XzTMhKdUe/ZSBtXL6Z17pICKBB5A/kTD1p6xttjOe3+J2EWeYaUTvrwWj8vW9CL7RuOr/zRWfpuztzIDOrnK67a5skJS0TidrWkubVs6Uwq8sEIxidT/nSgyZU6KhNVfLucXPyTS09Q1p6OtO+nVAar8dSWl0Ts9qltrjcuvnBqV7Pqc8suUKNptqhjLS7sMP054NZeEGJhF52LNhdbGYNK37YhgRidQHs+3xgRmAXO17hhR5FuOfvxH8oNPjZ</vt:lpwstr>
  </property>
  <property fmtid="{D5CDD505-2E9C-101B-9397-08002B2CF9AE}" pid="52" name="MatrixBookProperty49">
    <vt:lpwstr>Pww2A5z1FHXqac8Ym9TStm0MHNQI4gHxqmb6OhiAN2ptKRdb9L4Qt9XvDa3Cxgvrc3LkTtWfsNXAdEs8sXVuv94WaUfPsi8h7vbNK31ZMCvdNY+nZWN7SIGpWazevsQn69EEZXePFKPzV9bBpoKmAnZhVkfX/uaAXVQPapXQiJKtdI0GCmXJDT2rWUKrRl/VIJeKo9GWGi5wvKjKw/W1n4B52hiJIFsD4DIDgiFRlLdU47TqZcEdSf+qPhGkA2w</vt:lpwstr>
  </property>
  <property fmtid="{D5CDD505-2E9C-101B-9397-08002B2CF9AE}" pid="53" name="MatrixBookProperty50">
    <vt:lpwstr>fwdeZb5xMESonzZi/1xN7ktJSuvajqucp+d446CwHqqnijgB2SHXeJ5xN0/hG8LSLPZexI6OKwFRSjt0WQuy4SzQP78P4Njkz6AMxv7kJVLAxIT4w3pMn87RSgCy+zIX96plaPmggoqCfVLvbzUd1s062VDX4Tc9JLLYIX6h5aTCUBWGISowlXpimENJcwyn5h//gdbm/dd38alsQqBzpI+9//Md+PsL3WxMeUP36zjpKirm+SY24toPJW6yHFw</vt:lpwstr>
  </property>
  <property fmtid="{D5CDD505-2E9C-101B-9397-08002B2CF9AE}" pid="54" name="MatrixBookProperty51">
    <vt:lpwstr>x103vx/9bXIF5BTj4RpSIR3wlh0Ntrjc/qbSviMTfdFIzS+gJp3DaCuYMtiPilyhP6XtlmTUNmR/I5qGasbB2Z4JkuAO4bZ8b+3bTAXvCJ2BrYGt6RdolLguD20P+AkjxYLvbKCDj+LFmqPuHyVNkDKAyrCyMpP1tRURBOk4Zrl9SwAEf6AGoKLNowaz+4oxCruTb67cMSHd5f1yNls5blvhOOPWG2fTNWjIOY0i3GW0nZZNvTBw7+n2K29tnCH</vt:lpwstr>
  </property>
  <property fmtid="{D5CDD505-2E9C-101B-9397-08002B2CF9AE}" pid="55" name="MatrixBookProperty52">
    <vt:lpwstr>87t63hYGbdcCxmijeSAyi+dGpNs2IjI6nSaMjqJB6uYv+VL1fRPTsjaoaRfsodFTNwIrKMnquyRJbIAz3pGyi/5Fo/vpUd2s9GHWwpd4jyjMp0u+Aglvc38XpwJq1BbHM9HFUAJ9bWUEJSgE+SnAGryXu01tNEYaZUsKKPB7tjcKQzb1dqDtgOINu6Fxi8PeTJjBswduba4TTSDK7/I9MGeoTL1Lrm2uE00gyu/yPTBnqEy9S65nU87Y0joNqsl</vt:lpwstr>
  </property>
  <property fmtid="{D5CDD505-2E9C-101B-9397-08002B2CF9AE}" pid="56" name="MatrixBookProperty53">
    <vt:lpwstr>qPWALQlYCIeXNQ7ZIAxlYKg+KryeAoiyqqR1DWT47Sb4fkb1AN/T1fgcBpuLkr4MK9puQfw3jrlDyjy48gJqWV9YIkjk8yS5Lb7Hf1XpVGFXqM2+30L4/aEaWIwTZdS6d95ZRrrp9aTxVguzzcOxOPYhXgjGBNGTsHPFHBFx/7Q6YRoqcJ9diIiJZAlGwo0KTGtvDtrA6ra4TTSDK7/I9MGeoTL1LrmWwO1+oGgH59vIo3w2wx79X8J8Hwn8nFq</vt:lpwstr>
  </property>
  <property fmtid="{D5CDD505-2E9C-101B-9397-08002B2CF9AE}" pid="57" name="MatrixBookProperty54">
    <vt:lpwstr>HucOhuT07NFeuadFyAsqAoGpjNL0R7m8DdaPHOPt82FNCUk1GHj5eCP5fkPFKkGp6n+HBvFQKMLaLgdLIQOZTFNb5kpkHmX+j+52NZUoxS+fZna1js9y36OArCGYfl5z+ZV1soElNf/8TTPaFldYZl+UUpks9if95oNySZpc9JwIYC8U6S6ftlbcFlRpnZGhR8SbE0suQ/xe8nIxqQUIoLG5JM1NIJRtFvYISllSgKt6MhF6jV6H8fXpOQ6HTUC</vt:lpwstr>
  </property>
  <property fmtid="{D5CDD505-2E9C-101B-9397-08002B2CF9AE}" pid="58" name="MatrixBookProperty55">
    <vt:lpwstr>7PwH+c74cf7k3nL7aVA9/6EwoRogdzv2JAzUv1hqWFFsaLEtLl91bsWyX0UN7S5qED5a/CMvGYmAR48jKL5SJWDkqUmz6WYIlPybstz3oqAXpbNjOGA3EpC88BJ5qMXra5O/1O3nvJ2FS9MkOR+ODFnSIibwP2LR29Gmc4CUclfiCzTTQ1iH04f/ENC8fNke6PA6DCvfpKNH2i5kYBkh91DAkZycJUhxLmfYIyFm7rUL/BmRvODeFCYaVJ2z/M0</vt:lpwstr>
  </property>
  <property fmtid="{D5CDD505-2E9C-101B-9397-08002B2CF9AE}" pid="59" name="MatrixBookProperty56">
    <vt:lpwstr>FXN3cUUNYt+jThMp9pwZ2gEyuLxbqQmp/Pw5IZ6vwH6bFeXR89xRVlVVmrGFKrHDwo+ALmra77RlyzF/Y8Ac+g+AbRlXqsS9hGa6Cs1n1qgOQ5eNcu0CwXHIQ0SJGMZI6xmCkZUmOoZ3qOzPQgHNnyXOv0bwz7U/rMpoTy9bjKy6S3K1NjOHxY1AcHjNf8wmJGptvjfhBIBDIVbpTW6N58FYO5iwpqKJ73fcjQKn2jPlyklReTcnjj/usYoABVe</vt:lpwstr>
  </property>
  <property fmtid="{D5CDD505-2E9C-101B-9397-08002B2CF9AE}" pid="60" name="MatrixBookProperty57">
    <vt:lpwstr>K94G8vPLX8pcx1ouhH7MIgJtQALxEnVxWkcP2nA4o4LNmWokIVOWCP7uHFGC3yv6VWtv9iE7U492XAF9TDtmsM9ZOloaQE2Rg/y+Ol9thKxRKc6nWIOzb47v4AjMAzq1sl9qGyikogzVcBVo/V7sE3q9FCWJ3UneWHH3vabPvhepBqBmc4lpcCyMcXjhtgM1UsUTarjv2c+N9GmWHIZAj20hCQVm+SHQr8nMtlvV7s/5gvGSoNhKdijRqsb0Fjv</vt:lpwstr>
  </property>
  <property fmtid="{D5CDD505-2E9C-101B-9397-08002B2CF9AE}" pid="61" name="MatrixBookProperty58">
    <vt:lpwstr>WbnUM2l9c2nAFUSXHHChVXOEIw5voKxSwAH4vbL+qShvdrqfuy/VOJK5We257j56bDvFzqPGbsQXCRHijPunSze5tbNyKsaIKEgDTCDQSCLUDGKJpnjxX2g3j98+RUn2y3T3CRaUx4VSIVpO2dbgIcYlWIerVmg3fTZ1A8Zga49Uw6Eqx1mC06AZM20sds7rVKnMk9p1zoC6fMsF64IENgEI2pa3BXQHOWnCG+Ef7A7Qfo6E2Yj/BCyxDP1AdwW</vt:lpwstr>
  </property>
  <property fmtid="{D5CDD505-2E9C-101B-9397-08002B2CF9AE}" pid="62" name="MatrixBookProperty59">
    <vt:lpwstr>ZdlMbBf2uAu4L3SGfkppn8gD6NpyFGenC+c5jsOpts45x8macCzbDlkDbF7r/IJWY5sbhQSj2IYejzKcvLTd5m5yyMByE5H/AeY31IxYnyh4XqNLDFi9KpAZh1xnrvpdkA2D3OnRVWjWxKHc+yDCoHmXI49xFEOIcuxlUkvSu3uAjuNk0x2OlP/24eOGFO+bTUR4s2R5JjJC/l2sKfArSWjrh5uKIMN+od/+3XfeWVabUMI4z6xRx2ZWsgJ1+0l</vt:lpwstr>
  </property>
  <property fmtid="{D5CDD505-2E9C-101B-9397-08002B2CF9AE}" pid="63" name="MatrixBookProperty60">
    <vt:lpwstr>6t1Xp4gGHAhlQSJeRF8OTRjZ24vaPDuVh6dAGQPq4czpmNPzzwgntecL3ayLXyz4x3UKJ/0DxDuSugkPELR464mx1tQKsC8HHvuhLtfRDyQJB1b9BEOcoGDb69iUW9MhEv3uGqeUo/qOBfCI+nHdw//6G1vwLYMSh5EQemhEsyNe8HV1e9eKDdI3qCrp90FupzhvLs8kVV+t44SXuVrlEswF6WPvS+tsgmovzr5KChPKSeHAqMXWTMmTArrKiEr</vt:lpwstr>
  </property>
  <property fmtid="{D5CDD505-2E9C-101B-9397-08002B2CF9AE}" pid="64" name="MatrixBookProperty61">
    <vt:lpwstr>OiYRIJd5nFtI0alkwVCHI9ozuFa3Q18lvXCqQ0+wXxWSPuea1x5UdqN81DnABq/sRlDn71AJjplRGhojL+cVMI/ipW4v4OKodnx3GUx5Rgn0a8u0lbwLie9wj9e03U6a22v92QKhF+HvMNofm2dDrcExZaufuF144KOc1b3pvsGi1aCmlZO1mRsJGpMlV/kfd0V4KsCJwTkKBbDIH5A99Ffpn1axOA8RrgMDZN8yJwBn0lSW3el1DrMF94UjF4c</vt:lpwstr>
  </property>
  <property fmtid="{D5CDD505-2E9C-101B-9397-08002B2CF9AE}" pid="65" name="MatrixBookProperty62">
    <vt:lpwstr>ef236WvEHgp/9bcbIgN266o5+lxoLkH0UaH/R9MG9AjWyUuQkq/f9K8RngUY20EZVX3J4C703e++vXWEA9SUHZyf3Hp6Mm28CFvijIKqbEz8Vwmp+zAtOByQJ3BL2TkqlUP6yClWPriPGmVxU1j/8mAK2DPJpNcs5FsDQnbXjDFGoLctVvH/Wn9pLe5cyNaoX6SbJFkEXL1NhhqAedZUxOxrjaemIhATa9qk0FuB3LUxutPo7HeVuKUTfnOhbe4</vt:lpwstr>
  </property>
  <property fmtid="{D5CDD505-2E9C-101B-9397-08002B2CF9AE}" pid="66" name="MatrixBookProperty63">
    <vt:lpwstr>fO6x33sA9GtuJe1ZQnCaUVHnXCt1Ib3ErfaHr47TrhX2NT7EWfaCMxszlebLuw5VbMzGqIChBp2gqQoZS4wKMIqbXDRGu6SknjjC2LAKrfiJAZvW8LrpvWlH9KJ9YiFOIeieWmtAFQ3UCwKgiW4hWpFrlGttC6nuPbGIHzV6Wc6OdFnmhD1FldV32WNojKYEETiweIVnzoy4261W36qVlSLXnn6OnWZWmDW0gWS+rlTGa9k00aizoEvrfub32OL</vt:lpwstr>
  </property>
  <property fmtid="{D5CDD505-2E9C-101B-9397-08002B2CF9AE}" pid="67" name="MatrixBookProperty64">
    <vt:lpwstr>HAoPXnjaHtNTCHHdiuNXm/eYF6yWVjruZko/T8CL8dQgET9wD0ogaHJ0PbCYQtmf+hNeSA3x0Zm+pl9SvaMDDD/eLJt0rmM2sQijT82m5NU+n8FECbQhmno6gdeIkWwGFda4v4iRfnbImqTpsVLuMVx9zzoi2HOq91wvXMcwdfvrOQ/WdAavaoE42fhnLWyRqc5LfIVG6O+/MzULyl6sy+7j8KOi2wUoCF/wnJUMtE6hNviGvEUSAV2VhPINt8E</vt:lpwstr>
  </property>
  <property fmtid="{D5CDD505-2E9C-101B-9397-08002B2CF9AE}" pid="68" name="MatrixBookProperty65">
    <vt:lpwstr>eS6A5ZzsSqzSln9y4CQ4itAevvJA3j49zu+2RQeE6+hQ1hjawBBx1sW2cflY7PakxZqGwZ8oWWhLTIP6l4kNHb8roQvt0jAT8PpnCKKq6GTgfSK1nKmkM60Yr97Q6S3kcbNmPWtQ6ZKz49Wm2xfeJMcv2Ee2vLMhlP7ZOGhbso7RMtj3wvSyLbXAPKkqw6WYrfKjjhfbj+6x2E1psPbf1eiqqrleIoS4VoncPLNDUpmp+L1Mw+LcYmhTpYcheiu</vt:lpwstr>
  </property>
  <property fmtid="{D5CDD505-2E9C-101B-9397-08002B2CF9AE}" pid="69" name="MatrixBookProperty66">
    <vt:lpwstr>p/TzdvDdByiL1v+wQaNQ6V02pN8uww/D11b2ir7TUHWu69yZVObcQCrBRskET1YQUWu2HUtxUjIz0KbdNhPOOYLS2gqWacREUiSiNLJwrlgmhfEwURWKtzQ4ItwH8giP/CHAfWXY6MtsGstqJnKklnjan67soSj4hlS+zj60b+t3M33h4OPw1ZmvuxnIfXIkWVeI4QWjki/iNH+XO/c1POairumwZSE0qjWC4o2a35wjJyzdp4RVlueuSiapXTN</vt:lpwstr>
  </property>
  <property fmtid="{D5CDD505-2E9C-101B-9397-08002B2CF9AE}" pid="70" name="MatrixBookProperty67">
    <vt:lpwstr>GoDtmEaHvP2Xnrue0YBEaotCILs+h5ETWpZg7OVTShiHQPNDNjyOovYDuUTsugRRpYNa7MAujEHKctO3G2vZk9A9GmYLWk7AuXLv8JZx9xiIedy7cauuvBUxs7YbgyxYSz2d6aDKLpWTDNJ2xX/qZ7EQFKbc0+cCO0Xb8yumLz9Re7D456Bx27fs/H6qgO9Dk1aUmZquNXMMH17/A6aEddAus/+c7aaYssMrQ47uhjli9Sn71bT3QtcjhOqcgJa</vt:lpwstr>
  </property>
  <property fmtid="{D5CDD505-2E9C-101B-9397-08002B2CF9AE}" pid="71" name="MatrixBookProperty68">
    <vt:lpwstr>+t77T4cjasLp6hOrVUKhLGYlFC7BTVZ3MM3SjzB3WUMLjLN8JeAdiyz54PeARWzaR+TJHyJC11mSdDGrVRSY8FN5IvTJqmG1OrGF2KzkNjfYcQQ9ghWXEFdDxG3cutFj+lIVjnyMM/P3Vnub83gg0ijnj+7OQxYxcvXV0Oe/BUVAKomDt2d0wdcPiawgyTl6rBJEWwq2gGGZ6ZTWRlm8t8CJ2jJHeS27OYnKnIWXh5tt/+AjWzFs92cZwnGfpLy</vt:lpwstr>
  </property>
  <property fmtid="{D5CDD505-2E9C-101B-9397-08002B2CF9AE}" pid="72" name="MatrixBookProperty69">
    <vt:lpwstr>KoSSdM6MLUJhs2EIRN8JCqVpdOaocUAijiLGJS66bsxgZP7NDgytoqVbRDoTuJxUtRUYxXH3POiLYc6r3XC9cxzB1++s5D9Z0Bq9qgTjZ+GctbJYLSWFaqLj5Hne4bfO5VLlHS3rmE0arr4ziJ8nCsEeCCc7NUn/nDaorDenokR4RTcEc3X/k/Qd55WvKSlpRstp+GpJakl6boO2541yH19/gxgi6dQcyBEB3M5YOpD6jg6t/XRAW76a5GJXEeU</vt:lpwstr>
  </property>
  <property fmtid="{D5CDD505-2E9C-101B-9397-08002B2CF9AE}" pid="73" name="MatrixBookProperty70">
    <vt:lpwstr>8un041dggpcQoMRS4u5/e1K3/W9bAKQlitHM4LoDcTxRanI+NiC45PPCfC/5+RjFI7JNuP0GFFVZGrUsqEaxaM693pZHUSfacR3wmjC0opG3MU3AtxC4P/TMnVcDBvUO1CknWZvVGSufHKAotv9k8zvc0OaCFep66/XM26yvBb3663N39FyQ1Llma5EQkj3/5NVIrz63SOganfVkJ0oxVk0xtt4Dpkl+cni+YgfKJ+zdFhjwgUI21ErJh3o7NHu</vt:lpwstr>
  </property>
  <property fmtid="{D5CDD505-2E9C-101B-9397-08002B2CF9AE}" pid="74" name="MatrixBookProperty71">
    <vt:lpwstr>Qm//4XQRQelfix5eX4AibyNE+0ZqT1TiuNuqeDaPRNfUVMhXGrjzZcHy5If8xCbDpt0LEDMKK2O9i+za5DPX8SbTZkD+RtPGG1Il+2LSYDAjtSVXw/KQVDyAbEVqeVhur8VJw1mkZ/H2fJrOaNKoGdMc+MKIi+fFqe9jXZdfJhOouVcQORDCXamJHG1txtl3tYUGcGLtTb2LqIm3VLvn63ze/Ur5fbnjL4ymbHPV9Rp4/HDOSlvJvacS6Yz0c+D</vt:lpwstr>
  </property>
  <property fmtid="{D5CDD505-2E9C-101B-9397-08002B2CF9AE}" pid="75" name="MatrixBookProperty72">
    <vt:lpwstr>ReDgUWmfnh7QEVrz5SyCugOWhZbpwISqa8Bgb++SjMEagXzqXZ9NWxiz/1czvESy+77ZghL5kI5fDuLaWjLUi8yjdf0afKrajlILKLtHgo7Xkr75d5Q1hjawBBx1sW2cflY7PakAx7PHGPPZodrgHOBl03sq1tUUbFECrqqjNbUD/DJ1EBFw9MfpQl6xAXXzootcz+m/WFhqYy2Y/lnS0XuQPdIkUyfy+mI+ZB2OMzYOUfskGvRm/eg2cMQHWxV</vt:lpwstr>
  </property>
  <property fmtid="{D5CDD505-2E9C-101B-9397-08002B2CF9AE}" pid="76" name="MatrixBookProperty73">
    <vt:lpwstr>ihnBlnxthdAQA3R55VZtGRHJa2RmWM34ZQ3iT71DzruKmS+esRZW9QCriHZpWzuHmoTM/GWQxODM4e0C0DTalZ4WH6hsjRQVnUZaI0cNRre8popHdwSYkEAV5lckmoT0eSoX+GW3nCqCLKgHZNvUwI0r+YvdqD+yizTTXL+zLHrgRe/5XL4S8ClVdU1Jt39XMJtyAORz1R71Um6jbVG8zffim5c4ZW+fD30+JIPdRzU+nT6bfY6Of+CViBMFRX/</vt:lpwstr>
  </property>
  <property fmtid="{D5CDD505-2E9C-101B-9397-08002B2CF9AE}" pid="77" name="MatrixBookProperty74">
    <vt:lpwstr>CcG0XA1dK09uR0GUpoXnPS7jgTHtyTeFGHCDnxqBjmk/JsajSe+9ym+cU2zZo+x4smDGrV7MYgI1sxbPdnGcJxn6S8iqEkj9KcxxLNwrLZc3QHZcHAKeHRnRSGL6NO0TKuvV5h8nGIFIwqORptiKdrHsSq/cgbi0slsWbgqnfCksDaefpYgrXb/vaL5BocEHCVRquYsHNJDQrIvxn0xrlTU5BprH0TIrZsZlJIv84waWoCU1bFvNa7YdS3FSMjP</vt:lpwstr>
  </property>
  <property fmtid="{D5CDD505-2E9C-101B-9397-08002B2CF9AE}" pid="78" name="MatrixBookProperty75">
    <vt:lpwstr>Qpt02E845gtLaCpZpxERSJKI0snCuWCaF8TBRFYq3NDgi3AfyCI//qHtatZNty/vIQHfDWX99m52qeNyQRU/MUTkSr3ouu5HD351O2BXKDsn1pH498sYZYgWCbrY+uzB37TfEEYt3PSW0NpdLS+P79DVqnAX09XHbEk3x9QIYwSHI0qmxAvAveRdu2YjlunmzWKPLJV7G0Zk5SGtGTf6Gq12MUSnQFNQUsMJYx/zqzFwN5E9CsXFL+61GADaKq0</vt:lpwstr>
  </property>
  <property fmtid="{D5CDD505-2E9C-101B-9397-08002B2CF9AE}" pid="79" name="MatrixBookProperty76">
    <vt:lpwstr>YSFAyIbzfV4lBw6Yvh3gGqL/kTOELJ/EhFsKtoBhmemU1kZZvLfAicd+Z58usQQsGm+1TeF9CHemL0ArCdlW0oyWKeyflElZoNkH4LZ3GLEUSIm1ILRjLrm4f7Ul+MbCJ+gnwq1wE69c4UKV9vEBBBl7LlyGKHJvA14SzAgLXw2QY3bSrYYw0uNaVPCTAK1tIhqnw+kvyAwV/X/+z9zhni7rsmfyTed3v4VhTGrBwC/VyVkzGwcSDv8BRUkhX0v</vt:lpwstr>
  </property>
  <property fmtid="{D5CDD505-2E9C-101B-9397-08002B2CF9AE}" pid="80" name="MatrixBookProperty77">
    <vt:lpwstr>AdqeG0CZu8XqzN+pIQLoTgIppBxL5qF7FW8hYejDhu4mn2r90qYC2aalv98EvpR0A2T96L8QdYaFDuY/XyszME/xOtYRvHxTp6pIPZDL+VWORbiSyBGr5Sl4zI3e/oNSvbrqXFPwpkXRoSpAN4dlha/vSYgMabKErk2xzNZ4O7qj6z9N0UVrAGVRhmDuq91sk/Bb+hmp6EcHWjjKDpfcJJJQmj9ikrtkX/CmiXDc0J2EfLAa23XlpQ8XCkXuczF</vt:lpwstr>
  </property>
  <property fmtid="{D5CDD505-2E9C-101B-9397-08002B2CF9AE}" pid="81" name="MatrixBookProperty78">
    <vt:lpwstr>86fQOYi4JYM0GLKEpxh7Jev/vHuLQM6cug7iiMG4Vv4wU0jh9zmPDHNOCtnFpSrQljkm2IPMemIi9CkZ/1KQ4EvrIHQf5MqyVk9vMlcj9yzLRMCv61CJ43MQu6z6R+A3GA+YxwMnK+lvr</vt:lpwstr>
  </property>
</Properties>
</file>