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672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D26" i="1" l="1"/>
  <c r="D25" i="1"/>
  <c r="B13" i="1"/>
  <c r="B24" i="1"/>
  <c r="C13" i="1"/>
  <c r="C24" i="1"/>
  <c r="D24" i="1"/>
  <c r="C23" i="1"/>
  <c r="D23" i="1"/>
  <c r="B23" i="1"/>
  <c r="D22" i="1"/>
  <c r="D21" i="1"/>
  <c r="D19" i="1"/>
  <c r="D20" i="1"/>
  <c r="C20" i="1"/>
  <c r="B20" i="1"/>
  <c r="D17" i="1"/>
  <c r="D16" i="1"/>
  <c r="D18" i="1"/>
  <c r="C18" i="1"/>
  <c r="B18" i="1"/>
  <c r="D15" i="1"/>
  <c r="D14" i="1"/>
  <c r="D13" i="1"/>
  <c r="K3" i="1"/>
  <c r="K6" i="1"/>
  <c r="I10" i="1"/>
  <c r="H10" i="1"/>
  <c r="G10" i="1"/>
  <c r="F10" i="1"/>
  <c r="E10" i="1"/>
  <c r="D10" i="1"/>
  <c r="C10" i="1"/>
  <c r="B10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<sst xmlns="http://schemas.openxmlformats.org/spreadsheetml/2006/main" count="31" uniqueCount="27">
  <si>
    <t>Grouped House - 1 Storey 3 Bed - Basic - 2plex (GD2A)</t>
  </si>
  <si>
    <t>Heating</t>
  </si>
  <si>
    <t>FRONT</t>
  </si>
  <si>
    <t>Cooling</t>
  </si>
  <si>
    <t>REAR</t>
  </si>
  <si>
    <t>AVERAGE</t>
  </si>
  <si>
    <t>Front</t>
  </si>
  <si>
    <t>Rear</t>
  </si>
  <si>
    <t>Total</t>
  </si>
  <si>
    <t>GFA</t>
  </si>
  <si>
    <t>&lt;-- Includes garage</t>
  </si>
  <si>
    <t>CFA</t>
  </si>
  <si>
    <t>Lighting</t>
  </si>
  <si>
    <t>Hot Water (GJ)</t>
  </si>
  <si>
    <t>HWS COP</t>
  </si>
  <si>
    <t>Hot Water Thermal (GJ)</t>
  </si>
  <si>
    <t>Potable Water (L/day)</t>
  </si>
  <si>
    <t>PW/Occ (kL/yr)</t>
  </si>
  <si>
    <t>Occupants</t>
  </si>
  <si>
    <t>Storeys</t>
  </si>
  <si>
    <t>Height (m)</t>
  </si>
  <si>
    <t>Embodied Carbon (kg CO2-e/sqm)</t>
  </si>
  <si>
    <t>Embodied Carbon (kg CO2-e)</t>
  </si>
  <si>
    <t>Garage Spaces</t>
  </si>
  <si>
    <t>Grouped House 2A - 1 Storey 3 Bed - Basic - 2Plex</t>
  </si>
  <si>
    <t>Two 1 storey 3 bedroom grouped houses of basic spec. Cavity brick external walls, metal roof with R2.5 insulation, carpeted and tiled floors, single glazed windows, plasterboard internal walls and an instantaneous gas HWS.</t>
  </si>
  <si>
    <t>WA_CZ13_GH2A_1St_3Bed_Basic_2Plex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</si>
</sst>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u/>
      <sz val="14"/>
      <color rgb="FF000000"/>
      <name val="Calibri"/>
    </font>
    <font>
      <sz val="12"/>
      <color theme="1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ABF8F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2" fillId="0" borderId="1" xfId="0" applyFont="1" applyFill="1" applyBorder="1"/>
    <xf numFmtId="0" fontId="3" fillId="0" borderId="2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0" fontId="3" fillId="2" borderId="0" xfId="0" applyFont="1" applyFill="1" applyBorder="1"/>
    <xf numFmtId="165" fontId="2" fillId="2" borderId="1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2" fillId="3" borderId="1" xfId="0" applyFont="1" applyFill="1" applyBorder="1"/>
    <xf numFmtId="1" fontId="2" fillId="0" borderId="0" xfId="0" applyNumberFormat="1" applyFont="1" applyFill="1" applyBorder="1"/>
    <xf numFmtId="2" fontId="2" fillId="3" borderId="1" xfId="0" applyNumberFormat="1" applyFont="1" applyFill="1" applyBorder="1"/>
    <xf numFmtId="1" fontId="2" fillId="3" borderId="1" xfId="0" applyNumberFormat="1" applyFont="1" applyFill="1" applyBorder="1"/>
    <xf numFmtId="1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sqref="A1:K30"/>
    </sheetView>
  </sheetViews>
  <sheetFormatPr defaultRowHeight="15" x14ac:dyDescent="0.25"/>
  <sheetData>
    <row r="1" spans="1:11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.75" x14ac:dyDescent="0.25">
      <c r="A3" s="3" t="s">
        <v>1</v>
      </c>
      <c r="B3" s="4">
        <v>81.2</v>
      </c>
      <c r="C3" s="4">
        <v>78.900000000000006</v>
      </c>
      <c r="D3" s="4">
        <v>75.7</v>
      </c>
      <c r="E3" s="4">
        <v>81.400000000000006</v>
      </c>
      <c r="F3" s="4">
        <v>84.6</v>
      </c>
      <c r="G3" s="4">
        <v>90.7</v>
      </c>
      <c r="H3" s="4">
        <v>88.3</v>
      </c>
      <c r="I3" s="4">
        <v>88.2</v>
      </c>
      <c r="J3" s="5" t="s">
        <v>2</v>
      </c>
      <c r="K3" s="6">
        <f>B14/(B14+C14)</f>
        <v>0.49726775956284153</v>
      </c>
    </row>
    <row r="4" spans="1:11" ht="15.75" x14ac:dyDescent="0.25">
      <c r="A4" s="3" t="s">
        <v>3</v>
      </c>
      <c r="B4" s="4">
        <v>35</v>
      </c>
      <c r="C4" s="4">
        <v>33.4</v>
      </c>
      <c r="D4" s="4">
        <v>30.9</v>
      </c>
      <c r="E4" s="4">
        <v>32.299999999999997</v>
      </c>
      <c r="F4" s="4">
        <v>31.4</v>
      </c>
      <c r="G4" s="4">
        <v>32.9</v>
      </c>
      <c r="H4" s="4">
        <v>30.4</v>
      </c>
      <c r="I4" s="4">
        <v>32.200000000000003</v>
      </c>
      <c r="J4" s="5"/>
      <c r="K4" s="6"/>
    </row>
    <row r="5" spans="1:11" ht="15.7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7"/>
    </row>
    <row r="6" spans="1:11" ht="15.75" x14ac:dyDescent="0.25">
      <c r="A6" s="3" t="s">
        <v>1</v>
      </c>
      <c r="B6" s="4">
        <v>90</v>
      </c>
      <c r="C6" s="4">
        <v>91.6</v>
      </c>
      <c r="D6" s="4">
        <v>95.4</v>
      </c>
      <c r="E6" s="4">
        <v>100.9</v>
      </c>
      <c r="F6" s="4">
        <v>99.4</v>
      </c>
      <c r="G6" s="4">
        <v>99.6</v>
      </c>
      <c r="H6" s="4">
        <v>91.1</v>
      </c>
      <c r="I6" s="4">
        <v>90.8</v>
      </c>
      <c r="J6" s="5" t="s">
        <v>4</v>
      </c>
      <c r="K6" s="6">
        <f>C14/(C14+B14)</f>
        <v>0.50273224043715847</v>
      </c>
    </row>
    <row r="7" spans="1:11" ht="15.75" x14ac:dyDescent="0.25">
      <c r="A7" s="3" t="s">
        <v>3</v>
      </c>
      <c r="B7" s="4">
        <v>39.4</v>
      </c>
      <c r="C7" s="4">
        <v>39.299999999999997</v>
      </c>
      <c r="D7" s="4">
        <v>38</v>
      </c>
      <c r="E7" s="4">
        <v>41.9</v>
      </c>
      <c r="F7" s="4">
        <v>44.2</v>
      </c>
      <c r="G7" s="4">
        <v>44.8</v>
      </c>
      <c r="H7" s="4">
        <v>39.9</v>
      </c>
      <c r="I7" s="4">
        <v>42.3</v>
      </c>
      <c r="J7" s="5"/>
      <c r="K7" s="6"/>
    </row>
    <row r="8" spans="1:11" ht="15.7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.75" x14ac:dyDescent="0.25">
      <c r="A9" s="8" t="s">
        <v>1</v>
      </c>
      <c r="B9" s="9">
        <f>B3*$K$3+B6*$K$6</f>
        <v>85.624043715846994</v>
      </c>
      <c r="C9" s="9">
        <f t="shared" ref="C9:I10" si="0">C3*$K$3+C6*$K$6</f>
        <v>85.284699453551923</v>
      </c>
      <c r="D9" s="9">
        <f t="shared" si="0"/>
        <v>85.603825136612016</v>
      </c>
      <c r="E9" s="9">
        <f t="shared" si="0"/>
        <v>91.203278688524591</v>
      </c>
      <c r="F9" s="9">
        <f t="shared" si="0"/>
        <v>92.040437158469956</v>
      </c>
      <c r="G9" s="9">
        <f t="shared" si="0"/>
        <v>95.174316939890701</v>
      </c>
      <c r="H9" s="9">
        <f t="shared" si="0"/>
        <v>89.707650273224033</v>
      </c>
      <c r="I9" s="9">
        <f t="shared" si="0"/>
        <v>89.50710382513661</v>
      </c>
      <c r="J9" s="5" t="s">
        <v>5</v>
      </c>
      <c r="K9" s="2"/>
    </row>
    <row r="10" spans="1:11" ht="15.75" x14ac:dyDescent="0.25">
      <c r="A10" s="8" t="s">
        <v>3</v>
      </c>
      <c r="B10" s="9">
        <f>B4*$K$3+B7*$K$6</f>
        <v>37.212021857923496</v>
      </c>
      <c r="C10" s="9">
        <f t="shared" si="0"/>
        <v>36.366120218579233</v>
      </c>
      <c r="D10" s="9">
        <f t="shared" si="0"/>
        <v>34.469398907103823</v>
      </c>
      <c r="E10" s="9">
        <f t="shared" si="0"/>
        <v>37.126229508196715</v>
      </c>
      <c r="F10" s="9">
        <f t="shared" si="0"/>
        <v>37.83497267759563</v>
      </c>
      <c r="G10" s="9">
        <f t="shared" si="0"/>
        <v>38.882513661202182</v>
      </c>
      <c r="H10" s="9">
        <f t="shared" si="0"/>
        <v>35.175956284153003</v>
      </c>
      <c r="I10" s="9">
        <f t="shared" si="0"/>
        <v>37.277595628415298</v>
      </c>
      <c r="J10" s="5"/>
      <c r="K10" s="2"/>
    </row>
    <row r="11" spans="1:11" ht="15.7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5.75" x14ac:dyDescent="0.25">
      <c r="A12" s="2"/>
      <c r="B12" s="10" t="s">
        <v>6</v>
      </c>
      <c r="C12" s="10" t="s">
        <v>7</v>
      </c>
      <c r="D12" s="10" t="s">
        <v>8</v>
      </c>
      <c r="E12" s="2"/>
      <c r="F12" s="2"/>
      <c r="G12" s="2"/>
      <c r="H12" s="2"/>
      <c r="I12" s="2"/>
      <c r="J12" s="2"/>
      <c r="K12" s="2"/>
    </row>
    <row r="13" spans="1:11" ht="15.75" x14ac:dyDescent="0.25">
      <c r="A13" s="3" t="s">
        <v>9</v>
      </c>
      <c r="B13" s="4">
        <f>93+17</f>
        <v>110</v>
      </c>
      <c r="C13" s="4">
        <f>93.8+16.5</f>
        <v>110.3</v>
      </c>
      <c r="D13" s="11">
        <f>B13+C13</f>
        <v>220.3</v>
      </c>
      <c r="E13" s="2" t="s">
        <v>10</v>
      </c>
      <c r="F13" s="2"/>
      <c r="G13" s="2"/>
      <c r="H13" s="2"/>
      <c r="I13" s="2"/>
      <c r="J13" s="2"/>
      <c r="K13" s="2"/>
    </row>
    <row r="14" spans="1:11" ht="15.75" x14ac:dyDescent="0.25">
      <c r="A14" s="3" t="s">
        <v>11</v>
      </c>
      <c r="B14" s="4">
        <v>91</v>
      </c>
      <c r="C14" s="4">
        <v>92</v>
      </c>
      <c r="D14" s="11">
        <f>B14+C14</f>
        <v>183</v>
      </c>
      <c r="E14" s="2"/>
      <c r="F14" s="2"/>
      <c r="G14" s="2"/>
      <c r="H14" s="2"/>
      <c r="I14" s="2"/>
      <c r="J14" s="2"/>
      <c r="K14" s="2"/>
    </row>
    <row r="15" spans="1:11" ht="15.75" x14ac:dyDescent="0.25">
      <c r="A15" s="3" t="s">
        <v>12</v>
      </c>
      <c r="B15" s="4">
        <v>645.32000000000005</v>
      </c>
      <c r="C15" s="4">
        <v>645.32000000000005</v>
      </c>
      <c r="D15" s="11">
        <f>B15+C15</f>
        <v>1290.6400000000001</v>
      </c>
      <c r="E15" s="2"/>
      <c r="F15" s="2"/>
      <c r="G15" s="2"/>
      <c r="H15" s="2"/>
      <c r="I15" s="2"/>
      <c r="J15" s="2"/>
      <c r="K15" s="2"/>
    </row>
    <row r="16" spans="1:11" ht="15.75" x14ac:dyDescent="0.25">
      <c r="A16" s="3" t="s">
        <v>13</v>
      </c>
      <c r="B16" s="4">
        <v>15.37</v>
      </c>
      <c r="C16" s="4">
        <v>15.37</v>
      </c>
      <c r="D16" s="11">
        <f>B16+C16</f>
        <v>30.74</v>
      </c>
      <c r="E16" s="2"/>
      <c r="F16" s="2"/>
      <c r="G16" s="2"/>
      <c r="H16" s="2"/>
      <c r="I16" s="2"/>
      <c r="J16" s="2"/>
      <c r="K16" s="2"/>
    </row>
    <row r="17" spans="1:11" ht="15.75" x14ac:dyDescent="0.25">
      <c r="A17" s="3" t="s">
        <v>14</v>
      </c>
      <c r="B17" s="4">
        <v>0.75</v>
      </c>
      <c r="C17" s="4">
        <v>0.75</v>
      </c>
      <c r="D17" s="11">
        <f>(B17+C17)/2</f>
        <v>0.75</v>
      </c>
      <c r="E17" s="2"/>
      <c r="F17" s="2"/>
      <c r="G17" s="2"/>
      <c r="H17" s="12"/>
      <c r="I17" s="2"/>
      <c r="J17" s="2"/>
      <c r="K17" s="2"/>
    </row>
    <row r="18" spans="1:11" ht="15.75" x14ac:dyDescent="0.25">
      <c r="A18" s="3" t="s">
        <v>15</v>
      </c>
      <c r="B18" s="13">
        <f>B17*B16</f>
        <v>11.5275</v>
      </c>
      <c r="C18" s="13">
        <f t="shared" ref="C18:D18" si="1">C17*C16</f>
        <v>11.5275</v>
      </c>
      <c r="D18" s="13">
        <f t="shared" si="1"/>
        <v>23.055</v>
      </c>
      <c r="E18" s="2"/>
      <c r="F18" s="2"/>
      <c r="G18" s="2"/>
      <c r="H18" s="2"/>
      <c r="I18" s="2"/>
      <c r="J18" s="2"/>
      <c r="K18" s="2"/>
    </row>
    <row r="19" spans="1:11" ht="15.75" x14ac:dyDescent="0.25">
      <c r="A19" s="3" t="s">
        <v>16</v>
      </c>
      <c r="B19" s="4">
        <v>675.3</v>
      </c>
      <c r="C19" s="4">
        <v>675.3</v>
      </c>
      <c r="D19" s="11">
        <f>B19+C19</f>
        <v>1350.6</v>
      </c>
      <c r="E19" s="2"/>
      <c r="F19" s="2"/>
      <c r="G19" s="2"/>
      <c r="H19" s="2"/>
      <c r="I19" s="2"/>
      <c r="J19" s="2"/>
      <c r="K19" s="2"/>
    </row>
    <row r="20" spans="1:11" ht="15.75" x14ac:dyDescent="0.25">
      <c r="A20" s="3" t="s">
        <v>17</v>
      </c>
      <c r="B20" s="13">
        <f>B19*365/1000/B21</f>
        <v>61.621124999999992</v>
      </c>
      <c r="C20" s="13">
        <f>C19*365/1000/C21</f>
        <v>61.621124999999992</v>
      </c>
      <c r="D20" s="13">
        <f>D19*365/1000/D21</f>
        <v>61.621124999999992</v>
      </c>
      <c r="E20" s="2"/>
      <c r="F20" s="2"/>
      <c r="G20" s="2"/>
      <c r="H20" s="2"/>
      <c r="I20" s="2"/>
      <c r="J20" s="2"/>
      <c r="K20" s="2"/>
    </row>
    <row r="21" spans="1:11" ht="15.75" x14ac:dyDescent="0.25">
      <c r="A21" s="3" t="s">
        <v>18</v>
      </c>
      <c r="B21" s="4">
        <v>4</v>
      </c>
      <c r="C21" s="4">
        <v>4</v>
      </c>
      <c r="D21" s="11">
        <f>B21+C21</f>
        <v>8</v>
      </c>
      <c r="E21" s="2"/>
      <c r="F21" s="2"/>
      <c r="G21" s="2"/>
      <c r="H21" s="2"/>
      <c r="I21" s="2"/>
      <c r="J21" s="2"/>
      <c r="K21" s="2"/>
    </row>
    <row r="22" spans="1:11" ht="15.75" x14ac:dyDescent="0.25">
      <c r="A22" s="3" t="s">
        <v>19</v>
      </c>
      <c r="B22" s="4">
        <v>1</v>
      </c>
      <c r="C22" s="4">
        <v>1</v>
      </c>
      <c r="D22" s="11">
        <f>C22</f>
        <v>1</v>
      </c>
      <c r="E22" s="2"/>
      <c r="F22" s="2"/>
      <c r="G22" s="2"/>
      <c r="H22" s="2"/>
      <c r="I22" s="2"/>
      <c r="J22" s="2"/>
      <c r="K22" s="2"/>
    </row>
    <row r="23" spans="1:11" ht="15.75" x14ac:dyDescent="0.25">
      <c r="A23" s="3" t="s">
        <v>20</v>
      </c>
      <c r="B23" s="11">
        <f>B22*2.4+B22*0.2+2</f>
        <v>4.5999999999999996</v>
      </c>
      <c r="C23" s="11">
        <f>C22*2.4+C22*0.2+2</f>
        <v>4.5999999999999996</v>
      </c>
      <c r="D23" s="11">
        <f>C23</f>
        <v>4.5999999999999996</v>
      </c>
      <c r="E23" s="2"/>
      <c r="F23" s="2"/>
      <c r="G23" s="2"/>
      <c r="H23" s="2"/>
      <c r="I23" s="2"/>
      <c r="J23" s="2"/>
      <c r="K23" s="2"/>
    </row>
    <row r="24" spans="1:11" ht="15.75" x14ac:dyDescent="0.25">
      <c r="A24" s="3" t="s">
        <v>21</v>
      </c>
      <c r="B24" s="14">
        <f>B25/B13</f>
        <v>194.82727272727271</v>
      </c>
      <c r="C24" s="14">
        <f>C25/C13</f>
        <v>217.1350861287398</v>
      </c>
      <c r="D24" s="14">
        <f>(B24+C24)/2</f>
        <v>205.98117942800627</v>
      </c>
      <c r="E24" s="2"/>
      <c r="F24" s="2"/>
      <c r="G24" s="2"/>
      <c r="H24" s="2"/>
      <c r="I24" s="2"/>
      <c r="J24" s="2"/>
      <c r="K24" s="2"/>
    </row>
    <row r="25" spans="1:11" ht="15.75" x14ac:dyDescent="0.25">
      <c r="A25" s="3" t="s">
        <v>22</v>
      </c>
      <c r="B25" s="15">
        <v>21431</v>
      </c>
      <c r="C25" s="15">
        <v>23950</v>
      </c>
      <c r="D25" s="14">
        <f>B25+C25</f>
        <v>45381</v>
      </c>
      <c r="E25" s="2"/>
      <c r="F25" s="2"/>
      <c r="G25" s="2"/>
      <c r="H25" s="2"/>
      <c r="I25" s="2"/>
      <c r="J25" s="2"/>
      <c r="K25" s="2"/>
    </row>
    <row r="26" spans="1:11" ht="15.75" x14ac:dyDescent="0.25">
      <c r="A26" s="3" t="s">
        <v>23</v>
      </c>
      <c r="B26" s="15">
        <v>1</v>
      </c>
      <c r="C26" s="15">
        <v>1</v>
      </c>
      <c r="D26" s="14">
        <f>B26+C26</f>
        <v>2</v>
      </c>
      <c r="E26" s="2"/>
      <c r="F26" s="2"/>
      <c r="G26" s="2"/>
      <c r="H26" s="2"/>
      <c r="I26" s="2"/>
      <c r="J26" s="2"/>
      <c r="K26" s="2"/>
    </row>
    <row r="27" spans="1:11" ht="15.75" x14ac:dyDescent="0.2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15.75" x14ac:dyDescent="0.25">
      <c r="A28" s="2" t="s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15.75" x14ac:dyDescent="0.25">
      <c r="A29" s="2" t="s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15.75" x14ac:dyDescent="0.25">
      <c r="A30" s="2" t="s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</row>
  </sheetData>
  <mergeCells count="5">
    <mergeCell ref="J3:J4"/>
    <mergeCell ref="K3:K4"/>
    <mergeCell ref="J6:J7"/>
    <mergeCell ref="K6:K7"/>
    <mergeCell ref="J9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Swinbune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Glackin</dc:creator>
  <cp:lastModifiedBy>Stephen Glackin</cp:lastModifiedBy>
  <dcterms:created xsi:type="dcterms:W3CDTF">2016-08-04T02:58:59Z</dcterms:created>
  <dcterms:modified xsi:type="dcterms:W3CDTF">2016-08-04T02:59:43Z</dcterms:modified>
</cp:coreProperties>
</file>