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UserData\Projects\dpcpp-mcml\"/>
    </mc:Choice>
  </mc:AlternateContent>
  <xr:revisionPtr revIDLastSave="0" documentId="13_ncr:1_{3C7B0710-E735-4D4B-BA7E-16203BFA359C}" xr6:coauthVersionLast="45" xr6:coauthVersionMax="45" xr10:uidLastSave="{00000000-0000-0000-0000-000000000000}"/>
  <bookViews>
    <workbookView xWindow="3870" yWindow="2340" windowWidth="33465" windowHeight="177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6" i="1" l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25" i="1"/>
  <c r="R17" i="1"/>
  <c r="R16" i="1"/>
  <c r="R15" i="1"/>
  <c r="U4" i="1" l="1"/>
  <c r="Q37" i="1"/>
  <c r="Q38" i="1" s="1"/>
  <c r="I38" i="1"/>
  <c r="I37" i="1"/>
  <c r="K54" i="1"/>
  <c r="K53" i="1"/>
  <c r="K52" i="1"/>
  <c r="C33" i="1"/>
  <c r="C34" i="1" s="1"/>
  <c r="M4" i="1"/>
  <c r="K44" i="1"/>
  <c r="K45" i="1"/>
  <c r="K46" i="1"/>
  <c r="K47" i="1"/>
  <c r="K48" i="1"/>
  <c r="K49" i="1"/>
  <c r="K50" i="1"/>
  <c r="K51" i="1"/>
  <c r="J43" i="1"/>
  <c r="J44" i="1"/>
  <c r="J45" i="1"/>
  <c r="J46" i="1"/>
  <c r="J47" i="1"/>
  <c r="J42" i="1"/>
  <c r="I36" i="1"/>
  <c r="I32" i="1"/>
  <c r="I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J10" i="1"/>
  <c r="J11" i="1"/>
  <c r="J12" i="1"/>
  <c r="J13" i="1"/>
  <c r="J14" i="1"/>
  <c r="J15" i="1"/>
  <c r="J16" i="1"/>
  <c r="J17" i="1"/>
  <c r="J9" i="1"/>
  <c r="I5" i="1"/>
  <c r="I4" i="1"/>
  <c r="H50" i="1"/>
  <c r="H51" i="1" s="1"/>
  <c r="H52" i="1" s="1"/>
  <c r="H20" i="1"/>
  <c r="H21" i="1" s="1"/>
  <c r="H22" i="1" s="1"/>
  <c r="B50" i="1"/>
  <c r="B51" i="1" s="1"/>
  <c r="B52" i="1" s="1"/>
  <c r="B20" i="1"/>
  <c r="B21" i="1" s="1"/>
  <c r="B22" i="1" s="1"/>
  <c r="K58" i="1" l="1"/>
  <c r="K57" i="1"/>
  <c r="I34" i="1"/>
  <c r="I33" i="1"/>
  <c r="I35" i="1"/>
</calcChain>
</file>

<file path=xl/sharedStrings.xml><?xml version="1.0" encoding="utf-8"?>
<sst xmlns="http://schemas.openxmlformats.org/spreadsheetml/2006/main" count="138" uniqueCount="87">
  <si>
    <t>GPU Intel UHD Graphics 630</t>
  </si>
  <si>
    <t>Threads</t>
  </si>
  <si>
    <t>Photon count</t>
  </si>
  <si>
    <t>GPU NVIDIA RTX 3060</t>
  </si>
  <si>
    <t>CPU Intel i9 9900K</t>
  </si>
  <si>
    <t>CPU Intel i9 9900K
(1 thread)</t>
  </si>
  <si>
    <t>CPU Intel i9 9900K 
(8 threads)</t>
  </si>
  <si>
    <t>CPU Intel i9 9900K
(16 threads)</t>
  </si>
  <si>
    <t>GPU NVIDIA RTX 3060 
(1048576 threads)</t>
  </si>
  <si>
    <t>GPU OPTIMIZED</t>
  </si>
  <si>
    <t>GPU NOT OPTIMIZED</t>
  </si>
  <si>
    <t>GPU Intel UHD Graphics 630 
(16384 threads)</t>
  </si>
  <si>
    <t>Вычислительное устройство</t>
  </si>
  <si>
    <t>Число фотонов</t>
  </si>
  <si>
    <t>524 мс</t>
  </si>
  <si>
    <t>27 809 мс</t>
  </si>
  <si>
    <t>CPU Intel i9 9900K
(1 ядро)</t>
  </si>
  <si>
    <t>CPU Intel i9 9900K 
(8 ядер)</t>
  </si>
  <si>
    <t>CPU Intel i9 9900K
(16 ядер)</t>
  </si>
  <si>
    <t>5 679 мс</t>
  </si>
  <si>
    <t>5 6790 мс</t>
  </si>
  <si>
    <t>567 900 мс</t>
  </si>
  <si>
    <t>5 667 642 мс</t>
  </si>
  <si>
    <t>56 563 067 мс</t>
  </si>
  <si>
    <t>3 058 мс</t>
  </si>
  <si>
    <t>30 580 мс</t>
  </si>
  <si>
    <t>305 806 мс</t>
  </si>
  <si>
    <t xml:space="preserve">2 963 260 мс </t>
  </si>
  <si>
    <t>28 713 989 мс</t>
  </si>
  <si>
    <t>492 мс</t>
  </si>
  <si>
    <t>405 мс</t>
  </si>
  <si>
    <t>4 054 мс</t>
  </si>
  <si>
    <t>40 546 мс</t>
  </si>
  <si>
    <t>400 999 мс</t>
  </si>
  <si>
    <t>3 965 880 мс</t>
  </si>
  <si>
    <t>91 мс</t>
  </si>
  <si>
    <t>919 мс</t>
  </si>
  <si>
    <t>9 192 мс</t>
  </si>
  <si>
    <t>46 053 мс</t>
  </si>
  <si>
    <t>448 356 мс</t>
  </si>
  <si>
    <t xml:space="preserve">GPU Intel UHD Graphics 630 </t>
  </si>
  <si>
    <t>4376 мс</t>
  </si>
  <si>
    <t>43764 мс</t>
  </si>
  <si>
    <t>437642 мс</t>
  </si>
  <si>
    <t>4376424 мс</t>
  </si>
  <si>
    <t>5 332 мс</t>
  </si>
  <si>
    <t>52 215 мс</t>
  </si>
  <si>
    <t>541 181 мс</t>
  </si>
  <si>
    <t>279 154 мс</t>
  </si>
  <si>
    <t>2 785 944 мс</t>
  </si>
  <si>
    <t>28 087 531 мс</t>
  </si>
  <si>
    <t>130 654 мс</t>
  </si>
  <si>
    <t>12 997 мс</t>
  </si>
  <si>
    <t>1 311 143 мс</t>
  </si>
  <si>
    <t>13 215 160 мс</t>
  </si>
  <si>
    <t>394 мс</t>
  </si>
  <si>
    <t>611 мс</t>
  </si>
  <si>
    <t>916 мс</t>
  </si>
  <si>
    <t>8739 мс</t>
  </si>
  <si>
    <t>6263 мс</t>
  </si>
  <si>
    <t>1044 мс</t>
  </si>
  <si>
    <t>101055 мс</t>
  </si>
  <si>
    <t>62556 мс</t>
  </si>
  <si>
    <t>6166 мс</t>
  </si>
  <si>
    <t>1689416 мс</t>
  </si>
  <si>
    <t>621138 мс</t>
  </si>
  <si>
    <t>60830 мс</t>
  </si>
  <si>
    <t>CPU Intel i9 9900K (16 потоков)</t>
  </si>
  <si>
    <t>NON OPTIMIZED</t>
  </si>
  <si>
    <t>1 242 мс</t>
  </si>
  <si>
    <t>10 453 мс</t>
  </si>
  <si>
    <t>116 512 мс</t>
  </si>
  <si>
    <t>2 012 297 мс</t>
  </si>
  <si>
    <t>5 809 мс</t>
  </si>
  <si>
    <t>8 087 531 мс</t>
  </si>
  <si>
    <t>40 154 мс</t>
  </si>
  <si>
    <t>485 944 мс</t>
  </si>
  <si>
    <t>2 581 мс</t>
  </si>
  <si>
    <t>17 654 мс</t>
  </si>
  <si>
    <t>209 143 мс</t>
  </si>
  <si>
    <t>3 547 160 мс</t>
  </si>
  <si>
    <t>Время</t>
  </si>
  <si>
    <t>Количество
потоков</t>
  </si>
  <si>
    <t>Ускорение</t>
  </si>
  <si>
    <t>1 415 620 мс</t>
  </si>
  <si>
    <t>127 003 мс</t>
  </si>
  <si>
    <t xml:space="preserve">15 090 мс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</si>
</sst>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0" borderId="1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Лист1!$P$3</c:f>
              <c:strCache>
                <c:ptCount val="1"/>
                <c:pt idx="0">
                  <c:v>CPU Intel i9 9900K
(16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Лист1!$M$6:$M$9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Лист1!$P$6:$P$9</c:f>
              <c:numCache>
                <c:formatCode>#,##0</c:formatCode>
                <c:ptCount val="4"/>
                <c:pt idx="0">
                  <c:v>524</c:v>
                </c:pt>
                <c:pt idx="1">
                  <c:v>5242</c:v>
                </c:pt>
                <c:pt idx="2">
                  <c:v>52423</c:v>
                </c:pt>
                <c:pt idx="3" formatCode="General">
                  <c:v>523181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0-41D9-8BC3-FB46362C5D90}"/>
            </c:ext>
          </c:extLst>
        </c:ser>
        <c:ser>
          <c:idx val="3"/>
          <c:order val="3"/>
          <c:tx>
            <c:strRef>
              <c:f>Лист1!$Q$3</c:f>
              <c:strCache>
                <c:ptCount val="1"/>
                <c:pt idx="0">
                  <c:v>GPU Intel UHD Graphics 630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Лист1!$M$6:$M$9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Лист1!$Q$6:$Q$9</c:f>
              <c:numCache>
                <c:formatCode>#,##0</c:formatCode>
                <c:ptCount val="4"/>
                <c:pt idx="0">
                  <c:v>27809</c:v>
                </c:pt>
                <c:pt idx="1">
                  <c:v>278094</c:v>
                </c:pt>
                <c:pt idx="2">
                  <c:v>2780944</c:v>
                </c:pt>
                <c:pt idx="3" formatCode="General">
                  <c:v>28087534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E0-41D9-8BC3-FB46362C5D90}"/>
            </c:ext>
          </c:extLst>
        </c:ser>
        <c:ser>
          <c:idx val="4"/>
          <c:order val="4"/>
          <c:tx>
            <c:strRef>
              <c:f>Лист1!$R$3</c:f>
              <c:strCache>
                <c:ptCount val="1"/>
                <c:pt idx="0">
                  <c:v>GPU NVIDIA RTX 3060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Лист1!$M$6:$M$9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Лист1!$R$6:$R$9</c:f>
              <c:numCache>
                <c:formatCode>#,##0</c:formatCode>
                <c:ptCount val="4"/>
                <c:pt idx="0">
                  <c:v>13067</c:v>
                </c:pt>
                <c:pt idx="1">
                  <c:v>130674</c:v>
                </c:pt>
                <c:pt idx="2">
                  <c:v>1306743</c:v>
                </c:pt>
                <c:pt idx="3">
                  <c:v>13015160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E0-41D9-8BC3-FB46362C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00863"/>
        <c:axId val="7603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Лист1!$N$3</c15:sqref>
                        </c15:formulaRef>
                      </c:ext>
                    </c:extLst>
                    <c:strCache>
                      <c:ptCount val="1"/>
                      <c:pt idx="0">
                        <c:v>CPU Intel i9 9900K
(1 thread)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Лист1!$M$6:$M$9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100000</c:v>
                      </c:pt>
                      <c:pt idx="1">
                        <c:v>1000000</c:v>
                      </c:pt>
                      <c:pt idx="2">
                        <c:v>10000000</c:v>
                      </c:pt>
                      <c:pt idx="3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Лист1!$N$6:$N$8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5942</c:v>
                      </c:pt>
                      <c:pt idx="1">
                        <c:v>59426</c:v>
                      </c:pt>
                      <c:pt idx="2">
                        <c:v>594260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0E0-41D9-8BC3-FB46362C5D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Лист1!$O$3</c15:sqref>
                        </c15:formulaRef>
                      </c:ext>
                    </c:extLst>
                    <c:strCache>
                      <c:ptCount val="1"/>
                      <c:pt idx="0">
                        <c:v>CPU Intel i9 9900K 
(8 threads)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Лист1!$M$6:$M$9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100000</c:v>
                      </c:pt>
                      <c:pt idx="1">
                        <c:v>1000000</c:v>
                      </c:pt>
                      <c:pt idx="2">
                        <c:v>10000000</c:v>
                      </c:pt>
                      <c:pt idx="3">
                        <c:v>100000000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Лист1!$O$6:$O$8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775</c:v>
                      </c:pt>
                      <c:pt idx="1">
                        <c:v>7758</c:v>
                      </c:pt>
                      <c:pt idx="2">
                        <c:v>77588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E0-41D9-8BC3-FB46362C5D90}"/>
                  </c:ext>
                </c:extLst>
              </c15:ser>
            </c15:filteredLineSeries>
          </c:ext>
        </c:extLst>
      </c:lineChart>
      <c:catAx>
        <c:axId val="6188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0397103"/>
        <c:crosses val="autoZero"/>
        <c:auto val="1"/>
        <c:lblAlgn val="ctr"/>
        <c:lblOffset val="100"/>
        <c:noMultiLvlLbl val="0"/>
      </c:catAx>
      <c:valAx>
        <c:axId val="760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188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4787686422918"/>
          <c:y val="3.9373780026291681E-2"/>
          <c:w val="0.30151620582310934"/>
          <c:h val="0.9310440983149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1494219844831"/>
          <c:y val="2.9674139084071568E-2"/>
          <c:w val="0.51089766036629558"/>
          <c:h val="0.79590948358975111"/>
        </c:manualLayout>
      </c:layout>
      <c:lineChart>
        <c:grouping val="standard"/>
        <c:varyColors val="0"/>
        <c:ser>
          <c:idx val="2"/>
          <c:order val="2"/>
          <c:tx>
            <c:strRef>
              <c:f>Лист1!$P$31</c:f>
              <c:strCache>
                <c:ptCount val="1"/>
                <c:pt idx="0">
                  <c:v>CPU Intel i9 9900K
(16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Лист1!$M$34:$M$37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Лист1!$P$34:$P$37</c:f>
              <c:numCache>
                <c:formatCode>#,##0</c:formatCode>
                <c:ptCount val="4"/>
                <c:pt idx="0">
                  <c:v>492</c:v>
                </c:pt>
                <c:pt idx="1">
                  <c:v>4923</c:v>
                </c:pt>
                <c:pt idx="2">
                  <c:v>49231</c:v>
                </c:pt>
                <c:pt idx="3">
                  <c:v>475165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5-4B16-8132-FEE9481EEC7E}"/>
            </c:ext>
          </c:extLst>
        </c:ser>
        <c:ser>
          <c:idx val="3"/>
          <c:order val="3"/>
          <c:tx>
            <c:strRef>
              <c:f>Лист1!$Q$31</c:f>
              <c:strCache>
                <c:ptCount val="1"/>
                <c:pt idx="0">
                  <c:v>GPU Intel UHD Graphics 630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Лист1!$M$34:$M$37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Лист1!$Q$34:$Q$37</c:f>
              <c:numCache>
                <c:formatCode>#,##0</c:formatCode>
                <c:ptCount val="4"/>
                <c:pt idx="0">
                  <c:v>405</c:v>
                </c:pt>
                <c:pt idx="1">
                  <c:v>4054</c:v>
                </c:pt>
                <c:pt idx="2">
                  <c:v>40546</c:v>
                </c:pt>
                <c:pt idx="3">
                  <c:v>400999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5-4B16-8132-FEE9481EEC7E}"/>
            </c:ext>
          </c:extLst>
        </c:ser>
        <c:ser>
          <c:idx val="4"/>
          <c:order val="4"/>
          <c:tx>
            <c:strRef>
              <c:f>Лист1!$R$31</c:f>
              <c:strCache>
                <c:ptCount val="1"/>
                <c:pt idx="0">
                  <c:v>GPU NVIDIA RTX 3060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Лист1!$M$34:$M$37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Лист1!$R$34:$R$37</c:f>
              <c:numCache>
                <c:formatCode>#,##0</c:formatCode>
                <c:ptCount val="4"/>
                <c:pt idx="0">
                  <c:v>91</c:v>
                </c:pt>
                <c:pt idx="1">
                  <c:v>919</c:v>
                </c:pt>
                <c:pt idx="2">
                  <c:v>9192</c:v>
                </c:pt>
                <c:pt idx="3">
                  <c:v>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5-4B16-8132-FEE9481E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97423"/>
        <c:axId val="760375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Лист1!$N$31</c15:sqref>
                        </c15:formulaRef>
                      </c:ext>
                    </c:extLst>
                    <c:strCache>
                      <c:ptCount val="1"/>
                      <c:pt idx="0">
                        <c:v>CPU Intel i9 9900K
(1 thread)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Лист1!$M$34:$M$37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100000</c:v>
                      </c:pt>
                      <c:pt idx="1">
                        <c:v>1000000</c:v>
                      </c:pt>
                      <c:pt idx="2">
                        <c:v>10000000</c:v>
                      </c:pt>
                      <c:pt idx="3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Лист1!$N$35:$N$38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56790</c:v>
                      </c:pt>
                      <c:pt idx="1">
                        <c:v>567900</c:v>
                      </c:pt>
                      <c:pt idx="2">
                        <c:v>5667642</c:v>
                      </c:pt>
                      <c:pt idx="3">
                        <c:v>56563067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35-4B16-8132-FEE9481EEC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Лист1!$O$31</c15:sqref>
                        </c15:formulaRef>
                      </c:ext>
                    </c:extLst>
                    <c:strCache>
                      <c:ptCount val="1"/>
                      <c:pt idx="0">
                        <c:v>CPU Intel i9 9900K 
(8 threads)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Лист1!$M$34:$M$37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100000</c:v>
                      </c:pt>
                      <c:pt idx="1">
                        <c:v>1000000</c:v>
                      </c:pt>
                      <c:pt idx="2">
                        <c:v>10000000</c:v>
                      </c:pt>
                      <c:pt idx="3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Лист1!$O$35:$O$38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30580</c:v>
                      </c:pt>
                      <c:pt idx="1">
                        <c:v>305806</c:v>
                      </c:pt>
                      <c:pt idx="2">
                        <c:v>2963260</c:v>
                      </c:pt>
                      <c:pt idx="3">
                        <c:v>28713989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35-4B16-8132-FEE9481EEC7E}"/>
                  </c:ext>
                </c:extLst>
              </c15:ser>
            </c15:filteredLineSeries>
          </c:ext>
        </c:extLst>
      </c:lineChart>
      <c:catAx>
        <c:axId val="78639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layout>
            <c:manualLayout>
              <c:xMode val="edge"/>
              <c:yMode val="edge"/>
              <c:x val="0.31673675317304556"/>
              <c:y val="0.91740585598100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0375887"/>
        <c:crosses val="autoZero"/>
        <c:auto val="1"/>
        <c:lblAlgn val="ctr"/>
        <c:lblOffset val="100"/>
        <c:noMultiLvlLbl val="0"/>
      </c:catAx>
      <c:valAx>
        <c:axId val="7603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мс</a:t>
                </a:r>
              </a:p>
            </c:rich>
          </c:tx>
          <c:layout>
            <c:manualLayout>
              <c:xMode val="edge"/>
              <c:yMode val="edge"/>
              <c:x val="2.4294101844654744E-2"/>
              <c:y val="0.37364905226213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863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7799296549162"/>
          <c:y val="2.5099443920224996E-2"/>
          <c:w val="0.25466024088759243"/>
          <c:h val="0.84459063550665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CPU Intel i9 9900K
(1 thread)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Лист1!$U$6:$U$8</c:f>
              <c:numCache>
                <c:formatCode>#,##0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cat>
          <c:val>
            <c:numRef>
              <c:f>Лист1!$X$6:$X$8</c:f>
              <c:numCache>
                <c:formatCode>General</c:formatCode>
                <c:ptCount val="3"/>
                <c:pt idx="0">
                  <c:v>15090</c:v>
                </c:pt>
                <c:pt idx="1">
                  <c:v>127003</c:v>
                </c:pt>
                <c:pt idx="2">
                  <c:v>1415620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444A-8408-B5C391D0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89647"/>
        <c:axId val="912518095"/>
      </c:lineChart>
      <c:catAx>
        <c:axId val="9081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2518095"/>
        <c:crosses val="autoZero"/>
        <c:auto val="1"/>
        <c:lblAlgn val="ctr"/>
        <c:lblOffset val="100"/>
        <c:noMultiLvlLbl val="0"/>
      </c:catAx>
      <c:valAx>
        <c:axId val="9125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081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Лист1!$A$71</c:f>
              <c:strCache>
                <c:ptCount val="1"/>
                <c:pt idx="0">
                  <c:v>CPU Intel i9 9900K (16 потоков)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Лист1!$A$62:$A$65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Лист1!$B$62:$B$65</c:f>
              <c:numCache>
                <c:formatCode>General</c:formatCode>
                <c:ptCount val="4"/>
                <c:pt idx="0">
                  <c:v>916</c:v>
                </c:pt>
                <c:pt idx="1">
                  <c:v>8739</c:v>
                </c:pt>
                <c:pt idx="2">
                  <c:v>101055</c:v>
                </c:pt>
                <c:pt idx="3">
                  <c:v>1689416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43C6-8B69-1A7414B40B0F}"/>
            </c:ext>
          </c:extLst>
        </c:ser>
        <c:ser>
          <c:idx val="1"/>
          <c:order val="1"/>
          <c:tx>
            <c:strRef>
              <c:f>Лист1!$A$72</c:f>
              <c:strCache>
                <c:ptCount val="1"/>
                <c:pt idx="0">
                  <c:v>GPU Intel UHD Graphics 630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Лист1!$A$62:$A$65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Лист1!$C$62:$C$65</c:f>
              <c:numCache>
                <c:formatCode>General</c:formatCode>
                <c:ptCount val="4"/>
                <c:pt idx="0">
                  <c:v>611</c:v>
                </c:pt>
                <c:pt idx="1">
                  <c:v>6263</c:v>
                </c:pt>
                <c:pt idx="2">
                  <c:v>62556</c:v>
                </c:pt>
                <c:pt idx="3">
                  <c:v>621138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9-43C6-8B69-1A7414B40B0F}"/>
            </c:ext>
          </c:extLst>
        </c:ser>
        <c:ser>
          <c:idx val="2"/>
          <c:order val="2"/>
          <c:tx>
            <c:strRef>
              <c:f>Лист1!$A$73</c:f>
              <c:strCache>
                <c:ptCount val="1"/>
                <c:pt idx="0">
                  <c:v>GPU NVIDIA RTX 3060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Лист1!$A$62:$A$65</c:f>
              <c:numCache>
                <c:formatCode>General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Лист1!$D$62:$D$65</c:f>
              <c:numCache>
                <c:formatCode>General</c:formatCode>
                <c:ptCount val="4"/>
                <c:pt idx="0">
                  <c:v>394</c:v>
                </c:pt>
                <c:pt idx="1">
                  <c:v>1044</c:v>
                </c:pt>
                <c:pt idx="2">
                  <c:v>6166</c:v>
                </c:pt>
                <c:pt idx="3">
                  <c:v>60830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9-43C6-8B69-1A7414B4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653439"/>
        <c:axId val="1255718079"/>
      </c:lineChart>
      <c:catAx>
        <c:axId val="125665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5718079"/>
        <c:crosses val="autoZero"/>
        <c:auto val="1"/>
        <c:lblAlgn val="ctr"/>
        <c:lblOffset val="100"/>
        <c:noMultiLvlLbl val="0"/>
      </c:catAx>
      <c:valAx>
        <c:axId val="1255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66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30086316930844"/>
          <c:y val="4.8030766987459901E-2"/>
          <c:w val="0.34351509186351709"/>
          <c:h val="0.385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Лист1!$B$100</c:f>
              <c:strCache>
                <c:ptCount val="1"/>
                <c:pt idx="0">
                  <c:v>CPU Intel i9 9900K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Лист1!$A$101:$A$104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Лист1!$B$101:$B$104</c:f>
              <c:numCache>
                <c:formatCode>#,##0</c:formatCode>
                <c:ptCount val="4"/>
                <c:pt idx="0">
                  <c:v>1242</c:v>
                </c:pt>
                <c:pt idx="1">
                  <c:v>10453</c:v>
                </c:pt>
                <c:pt idx="2">
                  <c:v>116512</c:v>
                </c:pt>
                <c:pt idx="3">
                  <c:v>2012297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2-4CF6-B653-56025F342D6B}"/>
            </c:ext>
          </c:extLst>
        </c:ser>
        <c:ser>
          <c:idx val="1"/>
          <c:order val="1"/>
          <c:tx>
            <c:strRef>
              <c:f>Лист1!$C$100</c:f>
              <c:strCache>
                <c:ptCount val="1"/>
                <c:pt idx="0">
                  <c:v>GPU Intel UHD Graphics 630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Лист1!$A$101:$A$104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Лист1!$C$101:$C$104</c:f>
              <c:numCache>
                <c:formatCode>#,##0</c:formatCode>
                <c:ptCount val="4"/>
                <c:pt idx="0">
                  <c:v>5809</c:v>
                </c:pt>
                <c:pt idx="1">
                  <c:v>40154</c:v>
                </c:pt>
                <c:pt idx="2">
                  <c:v>485944</c:v>
                </c:pt>
                <c:pt idx="3">
                  <c:v>8087531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12-4CF6-B653-56025F342D6B}"/>
            </c:ext>
          </c:extLst>
        </c:ser>
        <c:ser>
          <c:idx val="2"/>
          <c:order val="2"/>
          <c:tx>
            <c:strRef>
              <c:f>Лист1!$D$100</c:f>
              <c:strCache>
                <c:ptCount val="1"/>
                <c:pt idx="0">
                  <c:v>GPU NVIDIA RTX 3060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Лист1!$A$101:$A$104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cat>
          <c:val>
            <c:numRef>
              <c:f>Лист1!$D$101:$D$104</c:f>
              <c:numCache>
                <c:formatCode>#,##0</c:formatCode>
                <c:ptCount val="4"/>
                <c:pt idx="0">
                  <c:v>2581</c:v>
                </c:pt>
                <c:pt idx="1">
                  <c:v>17654</c:v>
                </c:pt>
                <c:pt idx="2">
                  <c:v>209143</c:v>
                </c:pt>
                <c:pt idx="3">
                  <c:v>3547160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2-4CF6-B653-56025F34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00863"/>
        <c:axId val="760397103"/>
        <c:extLst/>
      </c:lineChart>
      <c:catAx>
        <c:axId val="61880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фотонов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0397103"/>
        <c:crosses val="autoZero"/>
        <c:auto val="1"/>
        <c:lblAlgn val="ctr"/>
        <c:lblOffset val="100"/>
        <c:noMultiLvlLbl val="0"/>
      </c:catAx>
      <c:valAx>
        <c:axId val="760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188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4787686422918"/>
          <c:y val="3.9373780026291681E-2"/>
          <c:w val="0.30010206437345838"/>
          <c:h val="0.43333723821052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Скалируемость</a:t>
            </a:r>
            <a:r>
              <a:rPr lang="ru-RU" baseline="0"/>
              <a:t> реализации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Лист1!$B$125:$B$140</c:f>
              <c:numCache>
                <c:formatCode>General</c:formatCode>
                <c:ptCount val="16"/>
                <c:pt idx="0" formatCode="#,##0">
                  <c:v>106454</c:v>
                </c:pt>
                <c:pt idx="1">
                  <c:v>53510</c:v>
                </c:pt>
                <c:pt idx="2">
                  <c:v>35986</c:v>
                </c:pt>
                <c:pt idx="3">
                  <c:v>27388</c:v>
                </c:pt>
                <c:pt idx="4">
                  <c:v>22532</c:v>
                </c:pt>
                <c:pt idx="5">
                  <c:v>18844</c:v>
                </c:pt>
                <c:pt idx="6">
                  <c:v>16380</c:v>
                </c:pt>
                <c:pt idx="7">
                  <c:v>14664</c:v>
                </c:pt>
                <c:pt idx="8">
                  <c:v>13240</c:v>
                </c:pt>
                <c:pt idx="9">
                  <c:v>12116</c:v>
                </c:pt>
                <c:pt idx="10">
                  <c:v>11232</c:v>
                </c:pt>
                <c:pt idx="11">
                  <c:v>10532</c:v>
                </c:pt>
                <c:pt idx="12">
                  <c:v>9952</c:v>
                </c:pt>
                <c:pt idx="13">
                  <c:v>9388</c:v>
                </c:pt>
                <c:pt idx="14">
                  <c:v>8966</c:v>
                </c:pt>
                <c:pt idx="15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4-4681-B98A-F4F6D59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1631"/>
        <c:axId val="906279967"/>
      </c:lineChart>
      <c:catAx>
        <c:axId val="10356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>
            <c:manualLayout>
              <c:xMode val="edge"/>
              <c:yMode val="edge"/>
              <c:x val="0.42057524059492568"/>
              <c:y val="0.8991085963346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279967"/>
        <c:crosses val="autoZero"/>
        <c:auto val="1"/>
        <c:lblAlgn val="ctr"/>
        <c:lblOffset val="100"/>
        <c:noMultiLvlLbl val="0"/>
      </c:catAx>
      <c:valAx>
        <c:axId val="906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Скалируемость</a:t>
            </a:r>
            <a:r>
              <a:rPr lang="ru-RU" baseline="0"/>
              <a:t> реализации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Лист1!$C$125:$C$140</c:f>
              <c:numCache>
                <c:formatCode>General</c:formatCode>
                <c:ptCount val="16"/>
                <c:pt idx="0">
                  <c:v>1</c:v>
                </c:pt>
                <c:pt idx="1">
                  <c:v>1.9894225378433938</c:v>
                </c:pt>
                <c:pt idx="2">
                  <c:v>2.9582059689879396</c:v>
                </c:pt>
                <c:pt idx="3">
                  <c:v>3.8868847670512632</c:v>
                </c:pt>
                <c:pt idx="4">
                  <c:v>4.7245695011539146</c:v>
                </c:pt>
                <c:pt idx="5">
                  <c:v>5.6492252175758866</c:v>
                </c:pt>
                <c:pt idx="6">
                  <c:v>6.499023199023199</c:v>
                </c:pt>
                <c:pt idx="7">
                  <c:v>7.259547190398254</c:v>
                </c:pt>
                <c:pt idx="8">
                  <c:v>8.0403323262839876</c:v>
                </c:pt>
                <c:pt idx="9">
                  <c:v>8.7862330802244966</c:v>
                </c:pt>
                <c:pt idx="10">
                  <c:v>9.4777421652421658</c:v>
                </c:pt>
                <c:pt idx="11">
                  <c:v>10.107671857197113</c:v>
                </c:pt>
                <c:pt idx="12">
                  <c:v>10.696744372990354</c:v>
                </c:pt>
                <c:pt idx="13">
                  <c:v>11.33936940775458</c:v>
                </c:pt>
                <c:pt idx="14">
                  <c:v>11.873076065134955</c:v>
                </c:pt>
                <c:pt idx="15">
                  <c:v>12.163391224862888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5-48FB-B93F-8AC11763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1631"/>
        <c:axId val="906279967"/>
      </c:lineChart>
      <c:catAx>
        <c:axId val="103561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layout>
            <c:manualLayout>
              <c:xMode val="edge"/>
              <c:yMode val="edge"/>
              <c:x val="0.42057524059492568"/>
              <c:y val="0.8991085963346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279967"/>
        <c:crosses val="autoZero"/>
        <c:auto val="1"/>
        <c:lblAlgn val="ctr"/>
        <c:lblOffset val="100"/>
        <c:noMultiLvlLbl val="0"/>
      </c:catAx>
      <c:valAx>
        <c:axId val="9062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6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568755</xdr:rowOff>
    </xdr:from>
    <xdr:to>
      <xdr:col>18</xdr:col>
      <xdr:colOff>1</xdr:colOff>
      <xdr:row>27</xdr:row>
      <xdr:rowOff>736283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0F975C-3EFF-42A3-8F4A-85F0E813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531756</xdr:colOff>
      <xdr:row>45</xdr:row>
      <xdr:rowOff>157591</xdr:rowOff>
    </xdr:from>
    <xdr:to>
      <xdr:col>18</xdr:col>
      <xdr:colOff>481853</xdr:colOff>
      <xdr:row>68</xdr:row>
      <xdr:rowOff>33617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892CC26-B6D0-483B-8981-39C8B4C74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304958</xdr:colOff>
      <xdr:row>14</xdr:row>
      <xdr:rowOff>357706</xdr:rowOff>
    </xdr:from>
    <xdr:to>
      <xdr:col>24</xdr:col>
      <xdr:colOff>131670</xdr:colOff>
      <xdr:row>35</xdr:row>
      <xdr:rowOff>140020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20B2DAE-60CD-410F-B34F-B8E889F62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638735</xdr:colOff>
      <xdr:row>60</xdr:row>
      <xdr:rowOff>37626</xdr:rowOff>
    </xdr:from>
    <xdr:to>
      <xdr:col>10</xdr:col>
      <xdr:colOff>1280846</xdr:colOff>
      <xdr:row>77</xdr:row>
      <xdr:rowOff>33617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F181BC-5D78-4B67-9C16-1691ADE8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99</xdr:row>
      <xdr:rowOff>0</xdr:rowOff>
    </xdr:from>
    <xdr:to>
      <xdr:col>11</xdr:col>
      <xdr:colOff>257737</xdr:colOff>
      <xdr:row>114</xdr:row>
      <xdr:rowOff>178734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A9421E6-5A3C-4F9E-8295-B72ADFCB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145677</xdr:colOff>
      <xdr:row>117</xdr:row>
      <xdr:rowOff>146796</xdr:rowOff>
    </xdr:from>
    <xdr:to>
      <xdr:col>7</xdr:col>
      <xdr:colOff>739589</xdr:colOff>
      <xdr:row>132</xdr:row>
      <xdr:rowOff>145676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A4A3FF-BBAF-4051-8498-034EA3C5E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134470</xdr:colOff>
      <xdr:row>134</xdr:row>
      <xdr:rowOff>67235</xdr:rowOff>
    </xdr:from>
    <xdr:to>
      <xdr:col>7</xdr:col>
      <xdr:colOff>728382</xdr:colOff>
      <xdr:row>150</xdr:row>
      <xdr:rowOff>66115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442F59-18C4-4F42-A974-6901EB377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0"/>
  <sheetViews>
    <sheetView tabSelected="1" topLeftCell="H1" zoomScale="85" zoomScaleNormal="85" workbookViewId="0">
      <selection activeCell="U11" sqref="U11:X13"/>
    </sheetView>
  </sheetViews>
  <sheetFormatPr defaultRowHeight="15" x14ac:dyDescent="0.25"/>
  <cols>
    <col min="1" max="1" width="19.140625" customWidth="1"/>
    <col min="2" max="2" width="18.28515625" customWidth="1"/>
    <col min="3" max="3" width="21" customWidth="1"/>
    <col min="4" max="4" width="20.140625" customWidth="1"/>
    <col min="5" max="5" width="20.7109375" customWidth="1"/>
    <col min="6" max="6" width="18.28515625" customWidth="1"/>
    <col min="7" max="7" width="20.7109375" customWidth="1"/>
    <col min="8" max="8" width="16.28515625" customWidth="1"/>
    <col min="9" max="9" width="20.42578125" customWidth="1"/>
    <col min="10" max="10" width="27.85546875" customWidth="1"/>
    <col min="11" max="11" width="21.85546875" customWidth="1"/>
    <col min="13" max="13" width="16.140625" customWidth="1"/>
    <col min="14" max="14" width="18.7109375" customWidth="1"/>
    <col min="15" max="15" width="18.140625" customWidth="1"/>
    <col min="16" max="16" width="18.28515625" customWidth="1"/>
    <col min="17" max="17" width="19" customWidth="1"/>
    <col min="18" max="18" width="20.85546875" customWidth="1"/>
    <col min="20" max="20" width="16" customWidth="1"/>
    <col min="21" max="22" width="20" customWidth="1"/>
    <col min="23" max="23" width="19.5703125" customWidth="1"/>
    <col min="24" max="24" width="26.85546875" customWidth="1"/>
    <col min="25" max="25" width="24" customWidth="1"/>
  </cols>
  <sheetData>
    <row r="1" spans="1:24" ht="15.75" customHeight="1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4" ht="15.75" thickBo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4" ht="57" customHeight="1" thickBot="1" x14ac:dyDescent="0.3">
      <c r="A3" s="8" t="s">
        <v>2</v>
      </c>
      <c r="B3" s="9" t="s">
        <v>1</v>
      </c>
      <c r="C3" s="9" t="s">
        <v>4</v>
      </c>
      <c r="D3" s="10" t="s">
        <v>0</v>
      </c>
      <c r="E3" s="11" t="s">
        <v>3</v>
      </c>
      <c r="F3" s="1"/>
      <c r="G3" s="8" t="s">
        <v>2</v>
      </c>
      <c r="H3" s="9" t="s">
        <v>1</v>
      </c>
      <c r="I3" s="9" t="s">
        <v>4</v>
      </c>
      <c r="J3" s="10" t="s">
        <v>0</v>
      </c>
      <c r="K3" s="11" t="s">
        <v>3</v>
      </c>
      <c r="M3" s="8" t="s">
        <v>2</v>
      </c>
      <c r="N3" s="10" t="s">
        <v>5</v>
      </c>
      <c r="O3" s="10" t="s">
        <v>6</v>
      </c>
      <c r="P3" s="10" t="s">
        <v>7</v>
      </c>
      <c r="Q3" s="10" t="s">
        <v>0</v>
      </c>
      <c r="R3" s="11" t="s">
        <v>3</v>
      </c>
      <c r="U3" s="8" t="s">
        <v>2</v>
      </c>
      <c r="V3" s="10" t="s">
        <v>5</v>
      </c>
    </row>
    <row r="4" spans="1:24" x14ac:dyDescent="0.25">
      <c r="A4" s="2">
        <v>67108864</v>
      </c>
      <c r="B4" s="3">
        <v>1</v>
      </c>
      <c r="C4" s="3">
        <v>3988015</v>
      </c>
      <c r="D4" s="3"/>
      <c r="E4" s="4"/>
      <c r="G4" s="2">
        <v>10000000</v>
      </c>
      <c r="H4" s="3">
        <v>1</v>
      </c>
      <c r="I4" s="3">
        <f>INT((G4/A4)*C4)</f>
        <v>594260</v>
      </c>
      <c r="J4" s="3"/>
      <c r="K4" s="4"/>
      <c r="M4" s="13">
        <f>10^3</f>
        <v>1000</v>
      </c>
      <c r="N4" s="13">
        <v>59</v>
      </c>
      <c r="O4" s="13">
        <v>7</v>
      </c>
      <c r="P4" s="13">
        <v>5</v>
      </c>
      <c r="Q4" s="13">
        <v>278</v>
      </c>
      <c r="R4" s="13">
        <v>130</v>
      </c>
      <c r="U4" s="13">
        <f>10^3</f>
        <v>1000</v>
      </c>
      <c r="V4" s="13">
        <v>59</v>
      </c>
    </row>
    <row r="5" spans="1:24" x14ac:dyDescent="0.25">
      <c r="A5" s="2">
        <v>67108864</v>
      </c>
      <c r="B5" s="3">
        <v>8</v>
      </c>
      <c r="C5" s="3">
        <v>520690</v>
      </c>
      <c r="D5" s="3"/>
      <c r="E5" s="4"/>
      <c r="G5" s="2">
        <v>10000000</v>
      </c>
      <c r="H5" s="3">
        <v>8</v>
      </c>
      <c r="I5" s="3">
        <f>INT((G5/A5)*C5)</f>
        <v>77588</v>
      </c>
      <c r="J5" s="3"/>
      <c r="K5" s="4"/>
      <c r="M5" s="13">
        <v>10000</v>
      </c>
      <c r="N5" s="13">
        <v>594</v>
      </c>
      <c r="O5" s="13">
        <v>77</v>
      </c>
      <c r="P5" s="13">
        <v>52</v>
      </c>
      <c r="Q5" s="13">
        <v>2780</v>
      </c>
      <c r="R5" s="13">
        <v>1306</v>
      </c>
      <c r="U5" s="13">
        <v>10000</v>
      </c>
      <c r="V5" s="13">
        <v>594</v>
      </c>
    </row>
    <row r="6" spans="1:24" x14ac:dyDescent="0.25">
      <c r="A6" s="2">
        <v>67108864</v>
      </c>
      <c r="B6" s="3">
        <v>16</v>
      </c>
      <c r="C6" s="3">
        <v>351811</v>
      </c>
      <c r="D6" s="3"/>
      <c r="E6" s="4"/>
      <c r="G6" s="2">
        <v>10000000</v>
      </c>
      <c r="H6" s="3">
        <v>16</v>
      </c>
      <c r="I6" s="3">
        <f>INT((G6/A6)*C6)</f>
        <v>52423</v>
      </c>
      <c r="J6" s="3"/>
      <c r="K6" s="4"/>
      <c r="M6" s="13">
        <v>100000</v>
      </c>
      <c r="N6" s="13">
        <v>5942</v>
      </c>
      <c r="O6" s="13">
        <v>775</v>
      </c>
      <c r="P6" s="13">
        <v>524</v>
      </c>
      <c r="Q6" s="13">
        <v>27809</v>
      </c>
      <c r="R6" s="13">
        <v>13067</v>
      </c>
      <c r="U6" s="13">
        <v>100000</v>
      </c>
      <c r="V6" s="13">
        <v>5942</v>
      </c>
      <c r="W6">
        <v>1242</v>
      </c>
      <c r="X6">
        <v>15090</v>
      </c>
    </row>
    <row r="7" spans="1:24" x14ac:dyDescent="0.25">
      <c r="A7" s="2"/>
      <c r="B7" s="3"/>
      <c r="C7" s="3"/>
      <c r="D7" s="3"/>
      <c r="E7" s="4"/>
      <c r="G7" s="2"/>
      <c r="H7" s="3"/>
      <c r="I7" s="3"/>
      <c r="J7" s="3"/>
      <c r="K7" s="4"/>
      <c r="M7" s="13">
        <v>1000000</v>
      </c>
      <c r="N7" s="13">
        <v>59426</v>
      </c>
      <c r="O7" s="13">
        <v>7758</v>
      </c>
      <c r="P7" s="13">
        <v>5242</v>
      </c>
      <c r="Q7" s="13">
        <v>278094</v>
      </c>
      <c r="R7" s="13">
        <v>130674</v>
      </c>
      <c r="U7" s="13">
        <v>1000000</v>
      </c>
      <c r="V7" s="13">
        <v>59426</v>
      </c>
      <c r="W7">
        <v>10453</v>
      </c>
      <c r="X7">
        <v>127003</v>
      </c>
    </row>
    <row r="8" spans="1:24" x14ac:dyDescent="0.25">
      <c r="A8" s="2"/>
      <c r="B8" s="3"/>
      <c r="C8" s="3"/>
      <c r="D8" s="3"/>
      <c r="E8" s="4"/>
      <c r="G8" s="2"/>
      <c r="H8" s="3"/>
      <c r="I8" s="3"/>
      <c r="J8" s="3"/>
      <c r="K8" s="4"/>
      <c r="M8" s="13">
        <v>10000000</v>
      </c>
      <c r="N8" s="13">
        <v>594260</v>
      </c>
      <c r="O8" s="13">
        <v>77588</v>
      </c>
      <c r="P8" s="13">
        <v>52423</v>
      </c>
      <c r="Q8" s="13">
        <v>2780944</v>
      </c>
      <c r="R8" s="13">
        <v>1306743</v>
      </c>
      <c r="U8" s="13">
        <v>10000000</v>
      </c>
      <c r="V8" s="13">
        <v>594260</v>
      </c>
      <c r="W8">
        <v>116512</v>
      </c>
      <c r="X8">
        <v>1415620</v>
      </c>
    </row>
    <row r="9" spans="1:24" x14ac:dyDescent="0.25">
      <c r="A9" s="2">
        <v>67108864</v>
      </c>
      <c r="B9" s="3">
        <v>256</v>
      </c>
      <c r="C9" s="3"/>
      <c r="D9" s="3">
        <v>1492051</v>
      </c>
      <c r="E9" s="4">
        <v>1718726</v>
      </c>
      <c r="G9" s="2">
        <v>10000000</v>
      </c>
      <c r="H9" s="3">
        <v>256</v>
      </c>
      <c r="I9" s="3"/>
      <c r="J9" s="3">
        <f>INT((A9/G9)*D9)</f>
        <v>10012984</v>
      </c>
      <c r="K9" s="4">
        <f>INT((A9/G9)*E9)</f>
        <v>11534174</v>
      </c>
      <c r="M9" s="13">
        <v>100000000</v>
      </c>
      <c r="N9">
        <v>5865346</v>
      </c>
      <c r="O9">
        <v>757258</v>
      </c>
      <c r="P9">
        <v>523181</v>
      </c>
      <c r="Q9">
        <v>28087534</v>
      </c>
      <c r="R9" s="13">
        <v>13015160</v>
      </c>
      <c r="W9">
        <v>2012297</v>
      </c>
      <c r="X9">
        <v>24449408</v>
      </c>
    </row>
    <row r="10" spans="1:24" x14ac:dyDescent="0.25">
      <c r="A10" s="2">
        <v>67108864</v>
      </c>
      <c r="B10" s="3">
        <v>512</v>
      </c>
      <c r="C10" s="3"/>
      <c r="D10" s="3">
        <v>776456</v>
      </c>
      <c r="E10" s="4">
        <v>1018586</v>
      </c>
      <c r="G10" s="2">
        <v>10000000</v>
      </c>
      <c r="H10" s="3">
        <v>512</v>
      </c>
      <c r="I10" s="3"/>
      <c r="J10" s="3">
        <f t="shared" ref="J10:J17" si="0">INT((A10/G10)*D10)</f>
        <v>5210708</v>
      </c>
      <c r="K10" s="4">
        <f t="shared" ref="K10:K22" si="1">INT((A10/G10)*E10)</f>
        <v>6835614</v>
      </c>
    </row>
    <row r="11" spans="1:24" x14ac:dyDescent="0.25">
      <c r="A11" s="2">
        <v>67108864</v>
      </c>
      <c r="B11" s="3">
        <v>1024</v>
      </c>
      <c r="C11" s="3"/>
      <c r="D11" s="3">
        <v>438989</v>
      </c>
      <c r="E11" s="4">
        <v>531288</v>
      </c>
      <c r="G11" s="2">
        <v>10000000</v>
      </c>
      <c r="H11" s="3">
        <v>1024</v>
      </c>
      <c r="I11" s="3"/>
      <c r="J11" s="3">
        <f t="shared" si="0"/>
        <v>2946005</v>
      </c>
      <c r="K11" s="4">
        <f t="shared" si="1"/>
        <v>3565413</v>
      </c>
      <c r="M11" s="20" t="s">
        <v>12</v>
      </c>
      <c r="N11" s="23" t="s">
        <v>13</v>
      </c>
      <c r="O11" s="24"/>
      <c r="P11" s="24"/>
      <c r="Q11" s="25"/>
      <c r="U11" s="20" t="s">
        <v>12</v>
      </c>
      <c r="V11" s="36" t="s">
        <v>13</v>
      </c>
      <c r="W11" s="36"/>
      <c r="X11" s="37"/>
    </row>
    <row r="12" spans="1:24" x14ac:dyDescent="0.25">
      <c r="A12" s="2">
        <v>67108864</v>
      </c>
      <c r="B12" s="3">
        <v>2048</v>
      </c>
      <c r="C12" s="3"/>
      <c r="D12" s="3">
        <v>469343</v>
      </c>
      <c r="E12" s="4">
        <v>292228</v>
      </c>
      <c r="G12" s="2">
        <v>10000000</v>
      </c>
      <c r="H12" s="3">
        <v>2048</v>
      </c>
      <c r="I12" s="3"/>
      <c r="J12" s="3">
        <f t="shared" si="0"/>
        <v>3149707</v>
      </c>
      <c r="K12" s="4">
        <f t="shared" si="1"/>
        <v>1961108</v>
      </c>
      <c r="M12" s="21"/>
      <c r="N12" s="17">
        <v>100000</v>
      </c>
      <c r="O12" s="17">
        <v>1000000</v>
      </c>
      <c r="P12" s="17">
        <v>10000000</v>
      </c>
      <c r="Q12" s="17">
        <v>100000000</v>
      </c>
      <c r="U12" s="21"/>
      <c r="V12" s="17">
        <v>100000</v>
      </c>
      <c r="W12" s="17">
        <v>1000000</v>
      </c>
      <c r="X12" s="19">
        <v>10000000</v>
      </c>
    </row>
    <row r="13" spans="1:24" ht="30" x14ac:dyDescent="0.25">
      <c r="A13" s="2">
        <v>67108864</v>
      </c>
      <c r="B13" s="3">
        <v>4096</v>
      </c>
      <c r="C13" s="3"/>
      <c r="D13" s="3">
        <v>444722</v>
      </c>
      <c r="E13" s="4">
        <v>209160</v>
      </c>
      <c r="G13" s="2">
        <v>10000000</v>
      </c>
      <c r="H13" s="3">
        <v>4096</v>
      </c>
      <c r="I13" s="3"/>
      <c r="J13" s="3">
        <f t="shared" si="0"/>
        <v>2984478</v>
      </c>
      <c r="K13" s="4">
        <f t="shared" si="1"/>
        <v>1403648</v>
      </c>
      <c r="M13" s="16" t="s">
        <v>4</v>
      </c>
      <c r="N13" s="17" t="s">
        <v>14</v>
      </c>
      <c r="O13" s="17" t="s">
        <v>45</v>
      </c>
      <c r="P13" s="17" t="s">
        <v>46</v>
      </c>
      <c r="Q13" s="17" t="s">
        <v>47</v>
      </c>
      <c r="U13" s="16" t="s">
        <v>5</v>
      </c>
      <c r="V13" s="15" t="s">
        <v>86</v>
      </c>
      <c r="W13" s="15" t="s">
        <v>85</v>
      </c>
      <c r="X13" s="15" t="s">
        <v>84</v>
      </c>
    </row>
    <row r="14" spans="1:24" ht="45" x14ac:dyDescent="0.25">
      <c r="A14" s="2">
        <v>67108864</v>
      </c>
      <c r="B14" s="3">
        <v>8192</v>
      </c>
      <c r="C14" s="3"/>
      <c r="D14" s="3">
        <v>435419</v>
      </c>
      <c r="E14" s="4">
        <v>204156</v>
      </c>
      <c r="G14" s="2">
        <v>10000000</v>
      </c>
      <c r="H14" s="3">
        <v>8192</v>
      </c>
      <c r="I14" s="3"/>
      <c r="J14" s="3">
        <f t="shared" si="0"/>
        <v>2922047</v>
      </c>
      <c r="K14" s="4">
        <f t="shared" si="1"/>
        <v>1370067</v>
      </c>
      <c r="M14" s="16" t="s">
        <v>11</v>
      </c>
      <c r="N14" s="17" t="s">
        <v>15</v>
      </c>
      <c r="O14" s="17" t="s">
        <v>48</v>
      </c>
      <c r="P14" s="17" t="s">
        <v>49</v>
      </c>
      <c r="Q14" s="17" t="s">
        <v>50</v>
      </c>
    </row>
    <row r="15" spans="1:24" ht="60" x14ac:dyDescent="0.25">
      <c r="A15" s="2">
        <v>67108864</v>
      </c>
      <c r="B15" s="3">
        <v>16384</v>
      </c>
      <c r="C15" s="3"/>
      <c r="D15" s="3">
        <v>414393</v>
      </c>
      <c r="E15" s="4">
        <v>214792</v>
      </c>
      <c r="G15" s="2">
        <v>10000000</v>
      </c>
      <c r="H15" s="3">
        <v>16384</v>
      </c>
      <c r="I15" s="3"/>
      <c r="J15" s="3">
        <f t="shared" si="0"/>
        <v>2780944</v>
      </c>
      <c r="K15" s="4">
        <f t="shared" si="1"/>
        <v>1441444</v>
      </c>
      <c r="M15" s="16" t="s">
        <v>8</v>
      </c>
      <c r="N15" s="17" t="s">
        <v>52</v>
      </c>
      <c r="O15" s="17" t="s">
        <v>51</v>
      </c>
      <c r="P15" s="17" t="s">
        <v>53</v>
      </c>
      <c r="Q15" s="17" t="s">
        <v>54</v>
      </c>
      <c r="R15">
        <f>P9/1000/60</f>
        <v>8.7196833333333341</v>
      </c>
    </row>
    <row r="16" spans="1:24" x14ac:dyDescent="0.25">
      <c r="A16" s="2">
        <v>67108864</v>
      </c>
      <c r="B16" s="3">
        <v>32768</v>
      </c>
      <c r="C16" s="3"/>
      <c r="D16" s="3">
        <v>548569</v>
      </c>
      <c r="E16" s="4">
        <v>198119</v>
      </c>
      <c r="G16" s="2">
        <v>10000000</v>
      </c>
      <c r="H16" s="3">
        <v>32768</v>
      </c>
      <c r="I16" s="3"/>
      <c r="J16" s="3">
        <f t="shared" si="0"/>
        <v>3681384</v>
      </c>
      <c r="K16" s="4">
        <f t="shared" si="1"/>
        <v>1329554</v>
      </c>
      <c r="R16">
        <f>Q9/1000/60</f>
        <v>468.12556666666666</v>
      </c>
    </row>
    <row r="17" spans="1:18" x14ac:dyDescent="0.25">
      <c r="A17" s="2">
        <v>67108864</v>
      </c>
      <c r="B17" s="3">
        <v>65536</v>
      </c>
      <c r="C17" s="3"/>
      <c r="D17" s="3">
        <v>552064</v>
      </c>
      <c r="E17" s="4">
        <v>194648</v>
      </c>
      <c r="G17" s="2">
        <v>10000000</v>
      </c>
      <c r="H17" s="3">
        <v>65536</v>
      </c>
      <c r="I17" s="3"/>
      <c r="J17" s="3">
        <f t="shared" si="0"/>
        <v>3704838</v>
      </c>
      <c r="K17" s="4">
        <f t="shared" si="1"/>
        <v>1306260</v>
      </c>
      <c r="R17">
        <f>R9/1000/60</f>
        <v>216.91933333333333</v>
      </c>
    </row>
    <row r="18" spans="1:18" x14ac:dyDescent="0.25">
      <c r="A18" s="2">
        <v>67108864</v>
      </c>
      <c r="B18" s="3">
        <v>131072</v>
      </c>
      <c r="C18" s="3"/>
      <c r="D18" s="3"/>
      <c r="E18" s="4">
        <v>192342</v>
      </c>
      <c r="G18" s="2">
        <v>10000000</v>
      </c>
      <c r="H18" s="3">
        <v>131072</v>
      </c>
      <c r="I18" s="3"/>
      <c r="J18" s="3"/>
      <c r="K18" s="4">
        <f t="shared" si="1"/>
        <v>1290785</v>
      </c>
    </row>
    <row r="19" spans="1:18" x14ac:dyDescent="0.25">
      <c r="A19" s="2">
        <v>67108864</v>
      </c>
      <c r="B19" s="3">
        <v>262144</v>
      </c>
      <c r="C19" s="3"/>
      <c r="D19" s="3"/>
      <c r="E19" s="4">
        <v>194931</v>
      </c>
      <c r="G19" s="2">
        <v>10000000</v>
      </c>
      <c r="H19" s="3">
        <v>262144</v>
      </c>
      <c r="I19" s="3"/>
      <c r="J19" s="3"/>
      <c r="K19" s="4">
        <f t="shared" si="1"/>
        <v>1308159</v>
      </c>
    </row>
    <row r="20" spans="1:18" x14ac:dyDescent="0.25">
      <c r="A20" s="2">
        <v>67108864</v>
      </c>
      <c r="B20" s="3">
        <f>2*B19</f>
        <v>524288</v>
      </c>
      <c r="C20" s="3"/>
      <c r="D20" s="3"/>
      <c r="E20" s="4">
        <v>194845</v>
      </c>
      <c r="G20" s="2">
        <v>10000000</v>
      </c>
      <c r="H20" s="3">
        <f>2*H19</f>
        <v>524288</v>
      </c>
      <c r="I20" s="3"/>
      <c r="J20" s="3"/>
      <c r="K20" s="4">
        <f t="shared" si="1"/>
        <v>1307582</v>
      </c>
    </row>
    <row r="21" spans="1:18" x14ac:dyDescent="0.25">
      <c r="A21" s="2">
        <v>67108864</v>
      </c>
      <c r="B21" s="3">
        <f>2*B20</f>
        <v>1048576</v>
      </c>
      <c r="C21" s="3"/>
      <c r="D21" s="3"/>
      <c r="E21" s="4">
        <v>194720</v>
      </c>
      <c r="G21" s="2">
        <v>10000000</v>
      </c>
      <c r="H21" s="3">
        <f>2*H20</f>
        <v>1048576</v>
      </c>
      <c r="I21" s="3"/>
      <c r="J21" s="3"/>
      <c r="K21" s="4">
        <f t="shared" si="1"/>
        <v>1306743</v>
      </c>
    </row>
    <row r="22" spans="1:18" ht="15.75" thickBot="1" x14ac:dyDescent="0.3">
      <c r="A22" s="5">
        <v>67108864</v>
      </c>
      <c r="B22" s="6">
        <f>2*B21</f>
        <v>2097152</v>
      </c>
      <c r="C22" s="6"/>
      <c r="D22" s="6"/>
      <c r="E22" s="7">
        <v>195832</v>
      </c>
      <c r="G22" s="5">
        <v>10000000</v>
      </c>
      <c r="H22" s="6">
        <f>2*H21</f>
        <v>2097152</v>
      </c>
      <c r="I22" s="6"/>
      <c r="J22" s="6"/>
      <c r="K22" s="7">
        <f t="shared" si="1"/>
        <v>1314206</v>
      </c>
    </row>
    <row r="26" spans="1:18" ht="15" customHeight="1" x14ac:dyDescent="0.25"/>
    <row r="28" spans="1:18" ht="58.5" customHeight="1" x14ac:dyDescent="0.25"/>
    <row r="29" spans="1:18" x14ac:dyDescent="0.25">
      <c r="A29" s="22" t="s">
        <v>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ht="15.75" thickBo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ht="30.75" thickBot="1" x14ac:dyDescent="0.3">
      <c r="A31" s="8" t="s">
        <v>2</v>
      </c>
      <c r="B31" s="9" t="s">
        <v>1</v>
      </c>
      <c r="C31" s="9" t="s">
        <v>4</v>
      </c>
      <c r="D31" s="10" t="s">
        <v>0</v>
      </c>
      <c r="E31" s="11" t="s">
        <v>3</v>
      </c>
      <c r="F31" s="1"/>
      <c r="G31" s="8" t="s">
        <v>2</v>
      </c>
      <c r="H31" s="9" t="s">
        <v>1</v>
      </c>
      <c r="I31" s="9" t="s">
        <v>4</v>
      </c>
      <c r="J31" s="10" t="s">
        <v>0</v>
      </c>
      <c r="K31" s="11" t="s">
        <v>3</v>
      </c>
      <c r="M31" s="8" t="s">
        <v>2</v>
      </c>
      <c r="N31" s="10" t="s">
        <v>5</v>
      </c>
      <c r="O31" s="10" t="s">
        <v>6</v>
      </c>
      <c r="P31" s="10" t="s">
        <v>7</v>
      </c>
      <c r="Q31" s="10" t="s">
        <v>40</v>
      </c>
      <c r="R31" s="11" t="s">
        <v>3</v>
      </c>
    </row>
    <row r="32" spans="1:18" x14ac:dyDescent="0.25">
      <c r="A32" s="2">
        <v>11184810</v>
      </c>
      <c r="B32" s="3">
        <v>1</v>
      </c>
      <c r="C32" s="13">
        <v>635186</v>
      </c>
      <c r="D32" s="13"/>
      <c r="E32" s="13"/>
      <c r="G32" s="13">
        <v>10000000</v>
      </c>
      <c r="H32" s="3">
        <v>1</v>
      </c>
      <c r="I32" s="13">
        <f>INT(G32/A32*C32)</f>
        <v>567900</v>
      </c>
      <c r="J32" s="13"/>
      <c r="K32" s="13"/>
      <c r="M32" s="13">
        <v>1000</v>
      </c>
      <c r="N32" s="13">
        <v>56</v>
      </c>
      <c r="O32" s="13">
        <v>30</v>
      </c>
      <c r="P32" s="13">
        <v>4</v>
      </c>
      <c r="Q32" s="13">
        <v>4</v>
      </c>
      <c r="R32" s="13">
        <v>1</v>
      </c>
    </row>
    <row r="33" spans="1:25" x14ac:dyDescent="0.25">
      <c r="A33">
        <v>100936000</v>
      </c>
      <c r="B33" s="3">
        <v>1</v>
      </c>
      <c r="C33" s="13">
        <f>INT(10*C32)</f>
        <v>6351860</v>
      </c>
      <c r="D33" s="13"/>
      <c r="E33" s="13"/>
      <c r="G33" s="13">
        <v>100000000</v>
      </c>
      <c r="H33" s="3">
        <v>1</v>
      </c>
      <c r="I33" s="13">
        <f t="shared" ref="I33:I34" si="2">INT(G33/A33*C33)</f>
        <v>6292957</v>
      </c>
      <c r="J33" s="13"/>
      <c r="K33" s="13"/>
      <c r="M33" s="13">
        <v>10000</v>
      </c>
      <c r="N33" s="13">
        <v>567</v>
      </c>
      <c r="O33" s="13">
        <v>305</v>
      </c>
      <c r="P33" s="13">
        <v>49</v>
      </c>
      <c r="Q33" s="13">
        <v>40</v>
      </c>
      <c r="R33" s="13">
        <v>9</v>
      </c>
    </row>
    <row r="34" spans="1:25" x14ac:dyDescent="0.25">
      <c r="A34">
        <v>1009360000</v>
      </c>
      <c r="B34" s="3">
        <v>1</v>
      </c>
      <c r="C34" s="13">
        <f>INT(10*C33)</f>
        <v>63518600</v>
      </c>
      <c r="D34" s="13"/>
      <c r="E34" s="13"/>
      <c r="G34" s="13">
        <v>1000000000</v>
      </c>
      <c r="H34" s="3">
        <v>1</v>
      </c>
      <c r="I34" s="13">
        <f t="shared" si="2"/>
        <v>62929579</v>
      </c>
      <c r="J34" s="13"/>
      <c r="K34" s="13"/>
      <c r="M34" s="13">
        <v>100000</v>
      </c>
      <c r="N34" s="13">
        <v>5679</v>
      </c>
      <c r="O34" s="13">
        <v>3058</v>
      </c>
      <c r="P34" s="13">
        <v>492</v>
      </c>
      <c r="Q34" s="13">
        <v>405</v>
      </c>
      <c r="R34" s="13">
        <v>91</v>
      </c>
    </row>
    <row r="35" spans="1:25" x14ac:dyDescent="0.25">
      <c r="A35" s="2">
        <v>11184800</v>
      </c>
      <c r="B35" s="3">
        <v>8</v>
      </c>
      <c r="C35" s="13">
        <v>342038</v>
      </c>
      <c r="D35" s="13"/>
      <c r="E35" s="13"/>
      <c r="G35" s="13">
        <v>10000000</v>
      </c>
      <c r="H35" s="3">
        <v>8</v>
      </c>
      <c r="I35" s="13">
        <f>INT(G35/A35*C35)</f>
        <v>305806</v>
      </c>
      <c r="J35" s="13"/>
      <c r="K35" s="13"/>
      <c r="M35" s="13">
        <v>1000000</v>
      </c>
      <c r="N35" s="13">
        <v>56790</v>
      </c>
      <c r="O35" s="13">
        <v>30580</v>
      </c>
      <c r="P35" s="13">
        <v>4923</v>
      </c>
      <c r="Q35" s="13">
        <v>4054</v>
      </c>
      <c r="R35" s="13">
        <v>919</v>
      </c>
    </row>
    <row r="36" spans="1:25" x14ac:dyDescent="0.25">
      <c r="A36" s="2">
        <v>11184800</v>
      </c>
      <c r="B36" s="3">
        <v>16</v>
      </c>
      <c r="C36" s="13">
        <v>55065</v>
      </c>
      <c r="D36" s="13"/>
      <c r="E36" s="13"/>
      <c r="G36" s="13">
        <v>10000000</v>
      </c>
      <c r="H36" s="3">
        <v>16</v>
      </c>
      <c r="I36" s="13">
        <f>INT(G36/A36*C36)</f>
        <v>49231</v>
      </c>
      <c r="J36" s="13"/>
      <c r="K36" s="13"/>
      <c r="M36" s="13">
        <v>10000000</v>
      </c>
      <c r="N36" s="13">
        <v>567900</v>
      </c>
      <c r="O36" s="13">
        <v>305806</v>
      </c>
      <c r="P36" s="13">
        <v>49231</v>
      </c>
      <c r="Q36" s="13">
        <v>40546</v>
      </c>
      <c r="R36" s="13">
        <v>9192</v>
      </c>
    </row>
    <row r="37" spans="1:25" x14ac:dyDescent="0.25">
      <c r="A37">
        <v>100936000</v>
      </c>
      <c r="B37" s="3">
        <v>16</v>
      </c>
      <c r="C37" s="13">
        <v>479613</v>
      </c>
      <c r="D37" s="13"/>
      <c r="E37" s="13"/>
      <c r="G37" s="13">
        <v>100000000</v>
      </c>
      <c r="H37" s="12">
        <v>16</v>
      </c>
      <c r="I37" s="13">
        <f>INT(G37/A37*C37)</f>
        <v>475165</v>
      </c>
      <c r="J37" s="13"/>
      <c r="K37" s="13"/>
      <c r="M37" s="13">
        <v>100000000</v>
      </c>
      <c r="N37" s="14">
        <v>5667642</v>
      </c>
      <c r="O37" s="14">
        <v>2963260</v>
      </c>
      <c r="P37" s="13">
        <v>475165</v>
      </c>
      <c r="Q37" s="14">
        <f>INT(Q36*9.89)</f>
        <v>400999</v>
      </c>
      <c r="R37" s="13">
        <v>46053</v>
      </c>
    </row>
    <row r="38" spans="1:25" x14ac:dyDescent="0.25">
      <c r="A38">
        <v>1009360000</v>
      </c>
      <c r="B38" s="3">
        <v>16</v>
      </c>
      <c r="C38" s="13">
        <v>5281376</v>
      </c>
      <c r="D38" s="13"/>
      <c r="E38" s="13"/>
      <c r="G38" s="13">
        <v>1000000000</v>
      </c>
      <c r="H38" s="12">
        <v>16</v>
      </c>
      <c r="I38" s="13">
        <f>INT(G38/A38*C38)</f>
        <v>5232400</v>
      </c>
      <c r="J38" s="13"/>
      <c r="K38" s="13"/>
      <c r="M38" s="13">
        <v>1000000000</v>
      </c>
      <c r="N38" s="14">
        <v>56563067</v>
      </c>
      <c r="O38" s="14">
        <v>28713989</v>
      </c>
      <c r="P38" s="13">
        <v>5232400</v>
      </c>
      <c r="Q38" s="14">
        <f>INT(Q37*9.89)</f>
        <v>3965880</v>
      </c>
      <c r="R38" s="13">
        <v>448356</v>
      </c>
    </row>
    <row r="39" spans="1:25" x14ac:dyDescent="0.25">
      <c r="A39" s="2"/>
      <c r="B39" s="3">
        <v>256</v>
      </c>
      <c r="C39" s="13"/>
      <c r="D39" s="13"/>
      <c r="E39" s="13"/>
      <c r="G39" s="13">
        <v>10000000</v>
      </c>
      <c r="H39" s="3">
        <v>256</v>
      </c>
      <c r="I39" s="13"/>
      <c r="J39" s="13"/>
      <c r="K39" s="13"/>
      <c r="M39" s="13"/>
    </row>
    <row r="40" spans="1:25" x14ac:dyDescent="0.25">
      <c r="A40" s="2"/>
      <c r="B40" s="3">
        <v>512</v>
      </c>
      <c r="C40" s="13"/>
      <c r="D40" s="13"/>
      <c r="E40" s="13"/>
      <c r="G40" s="13">
        <v>10000000</v>
      </c>
      <c r="H40" s="3">
        <v>512</v>
      </c>
      <c r="I40" s="13"/>
      <c r="J40" s="13"/>
      <c r="K40" s="13"/>
      <c r="M40" s="13"/>
    </row>
    <row r="41" spans="1:25" ht="18.75" x14ac:dyDescent="0.25">
      <c r="A41" s="2"/>
      <c r="B41" s="3">
        <v>1024</v>
      </c>
      <c r="C41" s="13"/>
      <c r="D41" s="13"/>
      <c r="E41" s="13"/>
      <c r="G41" s="13">
        <v>10000000</v>
      </c>
      <c r="H41" s="3">
        <v>1024</v>
      </c>
      <c r="I41" s="13"/>
      <c r="J41" s="13"/>
      <c r="K41" s="13"/>
      <c r="M41" s="28" t="s">
        <v>12</v>
      </c>
      <c r="N41" s="29" t="s">
        <v>13</v>
      </c>
      <c r="O41" s="30"/>
      <c r="P41" s="30"/>
      <c r="Q41" s="31"/>
    </row>
    <row r="42" spans="1:25" ht="18.75" x14ac:dyDescent="0.25">
      <c r="A42" s="2">
        <v>11141120</v>
      </c>
      <c r="B42" s="3">
        <v>2048</v>
      </c>
      <c r="C42" s="13"/>
      <c r="D42" s="13">
        <v>73146</v>
      </c>
      <c r="E42" s="13"/>
      <c r="G42" s="13">
        <v>10000000</v>
      </c>
      <c r="H42" s="3">
        <v>2048</v>
      </c>
      <c r="I42" s="13"/>
      <c r="J42" s="13">
        <f>INT(G42/A42*D42)</f>
        <v>65654</v>
      </c>
      <c r="K42" s="13"/>
      <c r="M42" s="32"/>
      <c r="N42" s="27">
        <v>100000</v>
      </c>
      <c r="O42" s="27">
        <v>1000000</v>
      </c>
      <c r="P42" s="33">
        <v>10000000</v>
      </c>
      <c r="Q42" s="33">
        <v>100000000</v>
      </c>
    </row>
    <row r="43" spans="1:25" ht="56.25" x14ac:dyDescent="0.25">
      <c r="A43" s="2">
        <v>11141120</v>
      </c>
      <c r="B43" s="3">
        <v>4096</v>
      </c>
      <c r="C43" s="13"/>
      <c r="D43" s="13">
        <v>52893</v>
      </c>
      <c r="E43" s="13"/>
      <c r="G43" s="13">
        <v>10000000</v>
      </c>
      <c r="H43" s="3">
        <v>4096</v>
      </c>
      <c r="I43" s="13"/>
      <c r="J43" s="13">
        <f t="shared" ref="J43:J47" si="3">INT(G43/A43*D43)</f>
        <v>47475</v>
      </c>
      <c r="K43" s="13"/>
      <c r="M43" s="26" t="s">
        <v>18</v>
      </c>
      <c r="N43" s="27" t="s">
        <v>29</v>
      </c>
      <c r="O43" s="27" t="s">
        <v>41</v>
      </c>
      <c r="P43" s="27" t="s">
        <v>42</v>
      </c>
      <c r="Q43" s="27" t="s">
        <v>43</v>
      </c>
      <c r="T43" s="16" t="s">
        <v>16</v>
      </c>
      <c r="U43" s="17" t="s">
        <v>19</v>
      </c>
      <c r="V43" s="17" t="s">
        <v>20</v>
      </c>
      <c r="W43" s="17" t="s">
        <v>21</v>
      </c>
      <c r="X43" s="17" t="s">
        <v>22</v>
      </c>
      <c r="Y43" s="17" t="s">
        <v>23</v>
      </c>
    </row>
    <row r="44" spans="1:25" ht="56.25" x14ac:dyDescent="0.25">
      <c r="A44" s="2">
        <v>11141120</v>
      </c>
      <c r="B44" s="3">
        <v>8192</v>
      </c>
      <c r="C44" s="13"/>
      <c r="D44" s="13">
        <v>47479</v>
      </c>
      <c r="E44" s="13">
        <v>11477</v>
      </c>
      <c r="G44" s="13">
        <v>10000000</v>
      </c>
      <c r="H44" s="3">
        <v>8192</v>
      </c>
      <c r="I44" s="13"/>
      <c r="J44" s="13">
        <f t="shared" si="3"/>
        <v>42616</v>
      </c>
      <c r="K44" s="13">
        <f t="shared" ref="K44:K51" si="4">INT(G44/$A$52*E44)</f>
        <v>10945</v>
      </c>
      <c r="M44" s="26" t="s">
        <v>0</v>
      </c>
      <c r="N44" s="27" t="s">
        <v>30</v>
      </c>
      <c r="O44" s="27" t="s">
        <v>31</v>
      </c>
      <c r="P44" s="27" t="s">
        <v>32</v>
      </c>
      <c r="Q44" s="27" t="s">
        <v>33</v>
      </c>
      <c r="T44" s="16" t="s">
        <v>17</v>
      </c>
      <c r="U44" s="17" t="s">
        <v>24</v>
      </c>
      <c r="V44" s="17" t="s">
        <v>25</v>
      </c>
      <c r="W44" s="17" t="s">
        <v>26</v>
      </c>
      <c r="X44" s="17" t="s">
        <v>27</v>
      </c>
      <c r="Y44" s="17" t="s">
        <v>28</v>
      </c>
    </row>
    <row r="45" spans="1:25" ht="56.25" x14ac:dyDescent="0.25">
      <c r="A45" s="2">
        <v>11141120</v>
      </c>
      <c r="B45" s="3">
        <v>16384</v>
      </c>
      <c r="C45" s="13"/>
      <c r="D45" s="13">
        <v>45173</v>
      </c>
      <c r="E45" s="13">
        <v>10741</v>
      </c>
      <c r="G45" s="13">
        <v>10000000</v>
      </c>
      <c r="H45" s="3">
        <v>16384</v>
      </c>
      <c r="I45" s="13"/>
      <c r="J45" s="13">
        <f t="shared" si="3"/>
        <v>40546</v>
      </c>
      <c r="K45" s="13">
        <f t="shared" si="4"/>
        <v>10243</v>
      </c>
      <c r="M45" s="26" t="s">
        <v>3</v>
      </c>
      <c r="N45" s="27" t="s">
        <v>35</v>
      </c>
      <c r="O45" s="27" t="s">
        <v>36</v>
      </c>
      <c r="P45" s="27" t="s">
        <v>37</v>
      </c>
      <c r="Q45" s="27" t="s">
        <v>38</v>
      </c>
    </row>
    <row r="46" spans="1:25" ht="18.75" x14ac:dyDescent="0.25">
      <c r="A46" s="2">
        <v>11141120</v>
      </c>
      <c r="B46" s="3">
        <v>32768</v>
      </c>
      <c r="C46" s="13"/>
      <c r="D46" s="13">
        <v>48718</v>
      </c>
      <c r="E46" s="13">
        <v>11821</v>
      </c>
      <c r="G46" s="13">
        <v>10000000</v>
      </c>
      <c r="H46" s="3">
        <v>32768</v>
      </c>
      <c r="I46" s="13"/>
      <c r="J46" s="13">
        <f t="shared" si="3"/>
        <v>43728</v>
      </c>
      <c r="K46" s="13">
        <f t="shared" si="4"/>
        <v>11273</v>
      </c>
      <c r="U46" s="34"/>
    </row>
    <row r="47" spans="1:25" ht="18.75" x14ac:dyDescent="0.25">
      <c r="A47" s="2">
        <v>11141120</v>
      </c>
      <c r="B47" s="3">
        <v>65536</v>
      </c>
      <c r="C47" s="13"/>
      <c r="D47" s="13">
        <v>67624</v>
      </c>
      <c r="E47" s="13">
        <v>10459</v>
      </c>
      <c r="G47" s="13">
        <v>10000000</v>
      </c>
      <c r="H47" s="3">
        <v>65536</v>
      </c>
      <c r="I47" s="13"/>
      <c r="J47" s="13">
        <f t="shared" si="3"/>
        <v>60697</v>
      </c>
      <c r="K47" s="13">
        <f t="shared" si="4"/>
        <v>9974</v>
      </c>
      <c r="U47" s="33">
        <v>1000000000</v>
      </c>
    </row>
    <row r="48" spans="1:25" ht="18.75" x14ac:dyDescent="0.25">
      <c r="A48" s="2"/>
      <c r="B48" s="3">
        <v>131072</v>
      </c>
      <c r="C48" s="13"/>
      <c r="D48" s="13"/>
      <c r="E48" s="13">
        <v>10099</v>
      </c>
      <c r="G48" s="13">
        <v>10000000</v>
      </c>
      <c r="H48" s="3">
        <v>131072</v>
      </c>
      <c r="I48" s="13"/>
      <c r="J48" s="13"/>
      <c r="K48" s="13">
        <f t="shared" si="4"/>
        <v>9631</v>
      </c>
      <c r="U48" s="27" t="s">
        <v>44</v>
      </c>
    </row>
    <row r="49" spans="1:21" ht="18.75" x14ac:dyDescent="0.25">
      <c r="A49" s="2"/>
      <c r="B49" s="3">
        <v>262144</v>
      </c>
      <c r="C49" s="13"/>
      <c r="D49" s="13"/>
      <c r="E49" s="13">
        <v>9952</v>
      </c>
      <c r="G49" s="13">
        <v>10000000</v>
      </c>
      <c r="H49" s="3">
        <v>262144</v>
      </c>
      <c r="I49" s="13"/>
      <c r="J49" s="13"/>
      <c r="K49" s="13">
        <f t="shared" si="4"/>
        <v>9490</v>
      </c>
      <c r="U49" s="27" t="s">
        <v>34</v>
      </c>
    </row>
    <row r="50" spans="1:21" ht="18.75" x14ac:dyDescent="0.25">
      <c r="A50" s="2"/>
      <c r="B50" s="3">
        <f>2*B49</f>
        <v>524288</v>
      </c>
      <c r="C50" s="13"/>
      <c r="D50" s="13"/>
      <c r="E50" s="13">
        <v>9947</v>
      </c>
      <c r="G50" s="13">
        <v>10000000</v>
      </c>
      <c r="H50" s="3">
        <f>2*H49</f>
        <v>524288</v>
      </c>
      <c r="I50" s="13"/>
      <c r="J50" s="13"/>
      <c r="K50" s="13">
        <f t="shared" si="4"/>
        <v>9486</v>
      </c>
      <c r="U50" s="27" t="s">
        <v>39</v>
      </c>
    </row>
    <row r="51" spans="1:21" x14ac:dyDescent="0.25">
      <c r="A51" s="2"/>
      <c r="B51" s="3">
        <f>2*B50</f>
        <v>1048576</v>
      </c>
      <c r="C51" s="13"/>
      <c r="D51" s="13"/>
      <c r="E51" s="13">
        <v>9878</v>
      </c>
      <c r="G51" s="13">
        <v>10000000</v>
      </c>
      <c r="H51" s="3">
        <f>2*H50</f>
        <v>1048576</v>
      </c>
      <c r="I51" s="13"/>
      <c r="J51" s="13"/>
      <c r="K51" s="13">
        <f t="shared" si="4"/>
        <v>9420</v>
      </c>
    </row>
    <row r="52" spans="1:21" x14ac:dyDescent="0.25">
      <c r="A52" s="2">
        <v>10485760</v>
      </c>
      <c r="B52" s="3">
        <f>2*B51</f>
        <v>2097152</v>
      </c>
      <c r="C52" s="13"/>
      <c r="D52" s="13"/>
      <c r="E52" s="13">
        <v>9639</v>
      </c>
      <c r="G52" s="13">
        <v>10000000</v>
      </c>
      <c r="H52" s="3">
        <f>2*H51</f>
        <v>2097152</v>
      </c>
      <c r="I52" s="13"/>
      <c r="J52" s="13"/>
      <c r="K52" s="13">
        <f>INT(G52/$A52*E52)</f>
        <v>9192</v>
      </c>
    </row>
    <row r="53" spans="1:21" x14ac:dyDescent="0.25">
      <c r="A53" s="2">
        <v>100936000</v>
      </c>
      <c r="B53">
        <v>2728000</v>
      </c>
      <c r="C53" s="13"/>
      <c r="D53" s="13"/>
      <c r="E53" s="13">
        <v>46485</v>
      </c>
      <c r="G53" s="13">
        <v>100000000</v>
      </c>
      <c r="H53">
        <v>2728000</v>
      </c>
      <c r="I53" s="13"/>
      <c r="J53" s="13"/>
      <c r="K53" s="13">
        <f>INT(G53/$A53*E53)</f>
        <v>46053</v>
      </c>
    </row>
    <row r="54" spans="1:21" x14ac:dyDescent="0.25">
      <c r="A54">
        <v>1009360000</v>
      </c>
      <c r="B54">
        <v>2728000</v>
      </c>
      <c r="C54" s="13"/>
      <c r="D54" s="13"/>
      <c r="E54" s="13">
        <v>452553</v>
      </c>
      <c r="G54" s="13">
        <v>1000000000</v>
      </c>
      <c r="H54">
        <v>2728000</v>
      </c>
      <c r="I54" s="13"/>
      <c r="J54" s="13"/>
      <c r="K54" s="13">
        <f>INT(G54/$A54*E54)</f>
        <v>448356</v>
      </c>
    </row>
    <row r="56" spans="1:21" x14ac:dyDescent="0.25">
      <c r="O56">
        <v>4310</v>
      </c>
    </row>
    <row r="57" spans="1:21" x14ac:dyDescent="0.25">
      <c r="K57">
        <f>C34/K54</f>
        <v>141.67001222243039</v>
      </c>
    </row>
    <row r="58" spans="1:21" x14ac:dyDescent="0.25">
      <c r="K58">
        <f>I38/K54</f>
        <v>11.670190652071122</v>
      </c>
    </row>
    <row r="59" spans="1:21" ht="15.75" thickBot="1" x14ac:dyDescent="0.3"/>
    <row r="60" spans="1:21" ht="30.75" thickBot="1" x14ac:dyDescent="0.3">
      <c r="A60" s="8" t="s">
        <v>2</v>
      </c>
      <c r="B60" s="9" t="s">
        <v>4</v>
      </c>
      <c r="C60" s="10" t="s">
        <v>0</v>
      </c>
      <c r="D60" s="11" t="s">
        <v>3</v>
      </c>
    </row>
    <row r="61" spans="1:21" x14ac:dyDescent="0.25">
      <c r="A61">
        <v>2728000</v>
      </c>
      <c r="D61">
        <v>2849</v>
      </c>
    </row>
    <row r="62" spans="1:21" x14ac:dyDescent="0.25">
      <c r="A62">
        <v>100000</v>
      </c>
      <c r="B62">
        <v>916</v>
      </c>
      <c r="C62">
        <v>611</v>
      </c>
      <c r="D62">
        <v>394</v>
      </c>
    </row>
    <row r="63" spans="1:21" x14ac:dyDescent="0.25">
      <c r="A63">
        <v>1000000</v>
      </c>
      <c r="B63">
        <v>8739</v>
      </c>
      <c r="C63">
        <v>6263</v>
      </c>
      <c r="D63">
        <v>1044</v>
      </c>
    </row>
    <row r="64" spans="1:21" x14ac:dyDescent="0.25">
      <c r="A64">
        <v>10000000</v>
      </c>
      <c r="B64">
        <v>101055</v>
      </c>
      <c r="C64">
        <v>62556</v>
      </c>
      <c r="D64">
        <v>6166</v>
      </c>
    </row>
    <row r="65" spans="1:5" x14ac:dyDescent="0.25">
      <c r="A65">
        <v>100000000</v>
      </c>
      <c r="B65">
        <v>1689416</v>
      </c>
      <c r="C65">
        <v>621138</v>
      </c>
      <c r="D65">
        <v>60830</v>
      </c>
    </row>
    <row r="66" spans="1:5" x14ac:dyDescent="0.25">
      <c r="A66">
        <v>1000000000</v>
      </c>
      <c r="B66">
        <v>29655462</v>
      </c>
      <c r="C66">
        <v>6198957</v>
      </c>
      <c r="D66">
        <v>607338</v>
      </c>
    </row>
    <row r="69" spans="1:5" x14ac:dyDescent="0.25">
      <c r="A69" s="20" t="s">
        <v>12</v>
      </c>
      <c r="B69" s="23" t="s">
        <v>13</v>
      </c>
      <c r="C69" s="24"/>
      <c r="D69" s="24"/>
      <c r="E69" s="25"/>
    </row>
    <row r="70" spans="1:5" ht="21.75" customHeight="1" x14ac:dyDescent="0.25">
      <c r="A70" s="21"/>
      <c r="B70" s="17">
        <v>100000</v>
      </c>
      <c r="C70" s="17">
        <v>1000000</v>
      </c>
      <c r="D70" s="17">
        <v>10000000</v>
      </c>
      <c r="E70" s="19">
        <v>100000000</v>
      </c>
    </row>
    <row r="71" spans="1:5" ht="30.75" customHeight="1" x14ac:dyDescent="0.25">
      <c r="A71" s="16" t="s">
        <v>67</v>
      </c>
      <c r="B71" s="17" t="s">
        <v>57</v>
      </c>
      <c r="C71" s="17" t="s">
        <v>58</v>
      </c>
      <c r="D71" s="17" t="s">
        <v>61</v>
      </c>
      <c r="E71" s="17" t="s">
        <v>64</v>
      </c>
    </row>
    <row r="72" spans="1:5" ht="30" x14ac:dyDescent="0.25">
      <c r="A72" s="16" t="s">
        <v>0</v>
      </c>
      <c r="B72" s="17" t="s">
        <v>56</v>
      </c>
      <c r="C72" s="17" t="s">
        <v>59</v>
      </c>
      <c r="D72" s="17" t="s">
        <v>62</v>
      </c>
      <c r="E72" s="17" t="s">
        <v>65</v>
      </c>
    </row>
    <row r="73" spans="1:5" ht="30" x14ac:dyDescent="0.25">
      <c r="A73" s="16" t="s">
        <v>3</v>
      </c>
      <c r="B73" s="17" t="s">
        <v>55</v>
      </c>
      <c r="C73" s="17" t="s">
        <v>60</v>
      </c>
      <c r="D73" s="17" t="s">
        <v>63</v>
      </c>
      <c r="E73" s="17" t="s">
        <v>66</v>
      </c>
    </row>
    <row r="83" spans="1:5" ht="15.75" thickBot="1" x14ac:dyDescent="0.3">
      <c r="A83" t="s">
        <v>68</v>
      </c>
    </row>
    <row r="84" spans="1:5" ht="30.75" thickBot="1" x14ac:dyDescent="0.3">
      <c r="A84" s="8" t="s">
        <v>2</v>
      </c>
      <c r="B84" s="10" t="s">
        <v>5</v>
      </c>
    </row>
    <row r="85" spans="1:5" x14ac:dyDescent="0.25">
      <c r="A85" s="13"/>
      <c r="B85" s="13"/>
    </row>
    <row r="86" spans="1:5" x14ac:dyDescent="0.25">
      <c r="A86" s="13"/>
      <c r="B86" s="13"/>
    </row>
    <row r="87" spans="1:5" x14ac:dyDescent="0.25">
      <c r="A87" s="13">
        <v>100000</v>
      </c>
      <c r="B87" s="13">
        <v>1080</v>
      </c>
      <c r="C87">
        <v>1242</v>
      </c>
    </row>
    <row r="88" spans="1:5" x14ac:dyDescent="0.25">
      <c r="A88" s="13">
        <v>1000000</v>
      </c>
      <c r="B88" s="13">
        <v>9090</v>
      </c>
      <c r="C88">
        <v>10453</v>
      </c>
    </row>
    <row r="89" spans="1:5" x14ac:dyDescent="0.25">
      <c r="A89" s="13">
        <v>10000000</v>
      </c>
      <c r="B89" s="13">
        <v>101315</v>
      </c>
      <c r="C89">
        <v>116512</v>
      </c>
    </row>
    <row r="90" spans="1:5" x14ac:dyDescent="0.25">
      <c r="A90" s="13">
        <v>100000000</v>
      </c>
      <c r="B90" s="13">
        <v>1749824</v>
      </c>
      <c r="C90">
        <v>2012297</v>
      </c>
    </row>
    <row r="94" spans="1:5" x14ac:dyDescent="0.25">
      <c r="A94" s="20" t="s">
        <v>12</v>
      </c>
      <c r="B94" s="23" t="s">
        <v>13</v>
      </c>
      <c r="C94" s="24"/>
      <c r="D94" s="24"/>
      <c r="E94" s="25"/>
    </row>
    <row r="95" spans="1:5" x14ac:dyDescent="0.25">
      <c r="A95" s="21"/>
      <c r="B95" s="17">
        <v>100000</v>
      </c>
      <c r="C95" s="17">
        <v>1000000</v>
      </c>
      <c r="D95" s="17">
        <v>10000000</v>
      </c>
      <c r="E95" s="17">
        <v>100000000</v>
      </c>
    </row>
    <row r="96" spans="1:5" x14ac:dyDescent="0.25">
      <c r="A96" s="16" t="s">
        <v>4</v>
      </c>
      <c r="B96" s="17" t="s">
        <v>69</v>
      </c>
      <c r="C96" s="17" t="s">
        <v>70</v>
      </c>
      <c r="D96" s="17" t="s">
        <v>71</v>
      </c>
      <c r="E96" s="17" t="s">
        <v>72</v>
      </c>
    </row>
    <row r="97" spans="1:5" ht="30" x14ac:dyDescent="0.25">
      <c r="A97" s="16" t="s">
        <v>0</v>
      </c>
      <c r="B97" s="17" t="s">
        <v>73</v>
      </c>
      <c r="C97" s="17" t="s">
        <v>75</v>
      </c>
      <c r="D97" s="17" t="s">
        <v>76</v>
      </c>
      <c r="E97" s="17" t="s">
        <v>74</v>
      </c>
    </row>
    <row r="98" spans="1:5" ht="30" x14ac:dyDescent="0.25">
      <c r="A98" s="16" t="s">
        <v>3</v>
      </c>
      <c r="B98" s="17" t="s">
        <v>77</v>
      </c>
      <c r="C98" s="17" t="s">
        <v>78</v>
      </c>
      <c r="D98" s="17" t="s">
        <v>79</v>
      </c>
      <c r="E98" s="17" t="s">
        <v>80</v>
      </c>
    </row>
    <row r="100" spans="1:5" ht="30" x14ac:dyDescent="0.25">
      <c r="B100" s="16" t="s">
        <v>4</v>
      </c>
      <c r="C100" s="16" t="s">
        <v>0</v>
      </c>
      <c r="D100" s="16" t="s">
        <v>3</v>
      </c>
    </row>
    <row r="101" spans="1:5" x14ac:dyDescent="0.25">
      <c r="A101" s="17">
        <v>100000</v>
      </c>
      <c r="B101" s="17">
        <v>1242</v>
      </c>
      <c r="C101" s="17">
        <v>5809</v>
      </c>
      <c r="D101" s="17">
        <v>2581</v>
      </c>
    </row>
    <row r="102" spans="1:5" x14ac:dyDescent="0.25">
      <c r="A102" s="17">
        <v>1000000</v>
      </c>
      <c r="B102" s="17">
        <v>10453</v>
      </c>
      <c r="C102" s="17">
        <v>40154</v>
      </c>
      <c r="D102" s="17">
        <v>17654</v>
      </c>
    </row>
    <row r="103" spans="1:5" x14ac:dyDescent="0.25">
      <c r="A103" s="17">
        <v>10000000</v>
      </c>
      <c r="B103" s="17">
        <v>116512</v>
      </c>
      <c r="C103" s="17">
        <v>485944</v>
      </c>
      <c r="D103" s="17">
        <v>209143</v>
      </c>
    </row>
    <row r="104" spans="1:5" x14ac:dyDescent="0.25">
      <c r="A104" s="17">
        <v>100000000</v>
      </c>
      <c r="B104" s="17">
        <v>2012297</v>
      </c>
      <c r="C104" s="17">
        <v>8087531</v>
      </c>
      <c r="D104" s="17">
        <v>3547160</v>
      </c>
    </row>
    <row r="124" spans="1:3" ht="30" customHeight="1" x14ac:dyDescent="0.25">
      <c r="A124" s="1" t="s">
        <v>82</v>
      </c>
      <c r="B124" s="18" t="s">
        <v>81</v>
      </c>
      <c r="C124" s="18" t="s">
        <v>83</v>
      </c>
    </row>
    <row r="125" spans="1:3" x14ac:dyDescent="0.25">
      <c r="A125" s="18">
        <v>1</v>
      </c>
      <c r="B125" s="35">
        <v>106454</v>
      </c>
      <c r="C125" s="18">
        <f>$B$125/B125</f>
        <v>1</v>
      </c>
    </row>
    <row r="126" spans="1:3" x14ac:dyDescent="0.25">
      <c r="A126" s="18">
        <v>2</v>
      </c>
      <c r="B126" s="18">
        <v>53510</v>
      </c>
      <c r="C126" s="18">
        <f t="shared" ref="C126:C140" si="5">$B$125/B126</f>
        <v>1.9894225378433938</v>
      </c>
    </row>
    <row r="127" spans="1:3" x14ac:dyDescent="0.25">
      <c r="A127" s="18">
        <v>3</v>
      </c>
      <c r="B127" s="18">
        <v>35986</v>
      </c>
      <c r="C127" s="18">
        <f t="shared" si="5"/>
        <v>2.9582059689879396</v>
      </c>
    </row>
    <row r="128" spans="1:3" x14ac:dyDescent="0.25">
      <c r="A128" s="18">
        <v>4</v>
      </c>
      <c r="B128" s="18">
        <v>27388</v>
      </c>
      <c r="C128" s="18">
        <f t="shared" si="5"/>
        <v>3.8868847670512632</v>
      </c>
    </row>
    <row r="129" spans="1:3" x14ac:dyDescent="0.25">
      <c r="A129" s="18">
        <v>5</v>
      </c>
      <c r="B129" s="18">
        <v>22532</v>
      </c>
      <c r="C129" s="18">
        <f t="shared" si="5"/>
        <v>4.7245695011539146</v>
      </c>
    </row>
    <row r="130" spans="1:3" x14ac:dyDescent="0.25">
      <c r="A130" s="18">
        <v>6</v>
      </c>
      <c r="B130" s="18">
        <v>18844</v>
      </c>
      <c r="C130" s="18">
        <f t="shared" si="5"/>
        <v>5.6492252175758866</v>
      </c>
    </row>
    <row r="131" spans="1:3" x14ac:dyDescent="0.25">
      <c r="A131" s="18">
        <v>7</v>
      </c>
      <c r="B131" s="18">
        <v>16380</v>
      </c>
      <c r="C131" s="18">
        <f t="shared" si="5"/>
        <v>6.499023199023199</v>
      </c>
    </row>
    <row r="132" spans="1:3" x14ac:dyDescent="0.25">
      <c r="A132" s="18">
        <v>8</v>
      </c>
      <c r="B132" s="18">
        <v>14664</v>
      </c>
      <c r="C132" s="18">
        <f t="shared" si="5"/>
        <v>7.259547190398254</v>
      </c>
    </row>
    <row r="133" spans="1:3" x14ac:dyDescent="0.25">
      <c r="A133" s="18">
        <v>9</v>
      </c>
      <c r="B133" s="18">
        <v>13240</v>
      </c>
      <c r="C133" s="18">
        <f t="shared" si="5"/>
        <v>8.0403323262839876</v>
      </c>
    </row>
    <row r="134" spans="1:3" x14ac:dyDescent="0.25">
      <c r="A134" s="18">
        <v>10</v>
      </c>
      <c r="B134" s="18">
        <v>12116</v>
      </c>
      <c r="C134" s="18">
        <f t="shared" si="5"/>
        <v>8.7862330802244966</v>
      </c>
    </row>
    <row r="135" spans="1:3" x14ac:dyDescent="0.25">
      <c r="A135" s="18">
        <v>11</v>
      </c>
      <c r="B135" s="18">
        <v>11232</v>
      </c>
      <c r="C135" s="18">
        <f t="shared" si="5"/>
        <v>9.4777421652421658</v>
      </c>
    </row>
    <row r="136" spans="1:3" x14ac:dyDescent="0.25">
      <c r="A136" s="18">
        <v>12</v>
      </c>
      <c r="B136" s="18">
        <v>10532</v>
      </c>
      <c r="C136" s="18">
        <f t="shared" si="5"/>
        <v>10.107671857197113</v>
      </c>
    </row>
    <row r="137" spans="1:3" x14ac:dyDescent="0.25">
      <c r="A137" s="18">
        <v>13</v>
      </c>
      <c r="B137" s="18">
        <v>9952</v>
      </c>
      <c r="C137" s="18">
        <f t="shared" si="5"/>
        <v>10.696744372990354</v>
      </c>
    </row>
    <row r="138" spans="1:3" x14ac:dyDescent="0.25">
      <c r="A138" s="18">
        <v>14</v>
      </c>
      <c r="B138" s="18">
        <v>9388</v>
      </c>
      <c r="C138" s="18">
        <f t="shared" si="5"/>
        <v>11.33936940775458</v>
      </c>
    </row>
    <row r="139" spans="1:3" x14ac:dyDescent="0.25">
      <c r="A139" s="18">
        <v>15</v>
      </c>
      <c r="B139" s="18">
        <v>8966</v>
      </c>
      <c r="C139" s="18">
        <f t="shared" si="5"/>
        <v>11.873076065134955</v>
      </c>
    </row>
    <row r="140" spans="1:3" x14ac:dyDescent="0.25">
      <c r="A140" s="18">
        <v>16</v>
      </c>
      <c r="B140" s="18">
        <v>8752</v>
      </c>
      <c r="C140" s="18">
        <f t="shared" si="5"/>
        <v>12.163391224862888</v>
      </c>
    </row>
  </sheetData>
  <sortState xmlns:xlrd2="http://schemas.microsoft.com/office/spreadsheetml/2017/richdata2" ref="M4:M8">
    <sortCondition descending="1" ref="M4"/>
  </sortState>
  <mergeCells count="12">
    <mergeCell ref="A94:A95"/>
    <mergeCell ref="B94:E94"/>
    <mergeCell ref="A1:R2"/>
    <mergeCell ref="V11:X11"/>
    <mergeCell ref="U11:U12"/>
    <mergeCell ref="M11:M12"/>
    <mergeCell ref="N11:Q11"/>
    <mergeCell ref="A69:A70"/>
    <mergeCell ref="B69:E69"/>
    <mergeCell ref="M41:M42"/>
    <mergeCell ref="A29:R30"/>
    <mergeCell ref="N41:Q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Николаев</dc:creator>
  <cp:lastModifiedBy>Денис Николаев</cp:lastModifiedBy>
  <dcterms:created xsi:type="dcterms:W3CDTF">2015-06-05T18:19:34Z</dcterms:created>
  <dcterms:modified xsi:type="dcterms:W3CDTF">2023-05-27T20:25:26Z</dcterms:modified>
</cp:coreProperties>
</file>