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848d19cfdc0eb/Bachelorarbeit/Empirie/"/>
    </mc:Choice>
  </mc:AlternateContent>
  <xr:revisionPtr revIDLastSave="188" documentId="8_{25EE144A-BC10-4D57-85DF-088D35B820B7}" xr6:coauthVersionLast="47" xr6:coauthVersionMax="47" xr10:uidLastSave="{60F69EB0-1634-4950-B02A-F46D01B5C509}"/>
  <bookViews>
    <workbookView xWindow="-38520" yWindow="-120" windowWidth="38640" windowHeight="21240" xr2:uid="{FDE210A2-D7DD-4F99-A4A9-30031287CDBD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D35" i="1"/>
  <c r="C35" i="1"/>
  <c r="G32" i="1"/>
  <c r="D32" i="1"/>
  <c r="E32" i="1"/>
  <c r="F32" i="1"/>
  <c r="F34" i="1" s="1"/>
  <c r="D34" i="1"/>
  <c r="C32" i="1"/>
  <c r="C34" i="1" s="1"/>
  <c r="B24" i="1"/>
  <c r="B21" i="1"/>
  <c r="B19" i="1"/>
  <c r="B13" i="1"/>
  <c r="B8" i="1"/>
  <c r="B3" i="1"/>
  <c r="D31" i="1" s="1"/>
  <c r="F31" i="1" l="1"/>
  <c r="F33" i="1" s="1"/>
  <c r="F35" i="1" s="1"/>
  <c r="G31" i="1"/>
  <c r="G33" i="1" s="1"/>
  <c r="G34" i="1"/>
  <c r="E34" i="1"/>
  <c r="D33" i="1"/>
  <c r="E31" i="1"/>
  <c r="E33" i="1" s="1"/>
  <c r="C31" i="1"/>
  <c r="C33" i="1" s="1"/>
  <c r="G35" i="1" l="1"/>
</calcChain>
</file>

<file path=xl/sharedStrings.xml><?xml version="1.0" encoding="utf-8"?>
<sst xmlns="http://schemas.openxmlformats.org/spreadsheetml/2006/main" count="41" uniqueCount="41">
  <si>
    <t>Land</t>
  </si>
  <si>
    <t>Fälle</t>
  </si>
  <si>
    <t>IT</t>
  </si>
  <si>
    <t>NL</t>
  </si>
  <si>
    <t>GB</t>
  </si>
  <si>
    <t>ES</t>
  </si>
  <si>
    <t>FR</t>
  </si>
  <si>
    <t>BG</t>
  </si>
  <si>
    <t>DE</t>
  </si>
  <si>
    <t>DK</t>
  </si>
  <si>
    <t>FI</t>
  </si>
  <si>
    <t>CZ</t>
  </si>
  <si>
    <t>IE</t>
  </si>
  <si>
    <t>AT</t>
  </si>
  <si>
    <t>BE</t>
  </si>
  <si>
    <t>CH</t>
  </si>
  <si>
    <t>CY</t>
  </si>
  <si>
    <t>EE</t>
  </si>
  <si>
    <t>GR</t>
  </si>
  <si>
    <t>HR</t>
  </si>
  <si>
    <t>HU</t>
  </si>
  <si>
    <t>LT</t>
  </si>
  <si>
    <t>LU</t>
  </si>
  <si>
    <t>LV</t>
  </si>
  <si>
    <t>MT</t>
  </si>
  <si>
    <t>PL</t>
  </si>
  <si>
    <t>PT</t>
  </si>
  <si>
    <t>RO</t>
  </si>
  <si>
    <t>SE</t>
  </si>
  <si>
    <t>SI</t>
  </si>
  <si>
    <t>SK</t>
  </si>
  <si>
    <t>politische stabilität</t>
  </si>
  <si>
    <t>ökonomische Freiheit</t>
  </si>
  <si>
    <t>Armutsrate</t>
  </si>
  <si>
    <t>BIP</t>
  </si>
  <si>
    <t>n:</t>
  </si>
  <si>
    <t>t:</t>
  </si>
  <si>
    <t>df:</t>
  </si>
  <si>
    <t>p-Wert:</t>
  </si>
  <si>
    <t>korrel: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</si>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</sst>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/>
    <xf numFmtId="0" fontId="3" fillId="0" borderId="0" xfId="3"/>
    <xf numFmtId="0" fontId="2" fillId="2" borderId="1" xfId="2"/>
    <xf numFmtId="164" fontId="2" fillId="2" borderId="1" xfId="2" applyNumberFormat="1"/>
  </cellXfs>
  <cellStyles count="4">
    <cellStyle name="Ausgabe" xfId="1" builtinId="21"/>
    <cellStyle name="Berechnung" xfId="2" builtinId="22"/>
    <cellStyle name="Link" xfId="3" builtinId="8"/>
    <cellStyle name="Standard" xfId="0" builtinId="0"/>
  </cellStyles>
  <dxfs count="7"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0" formatCode="General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56848d19cfdc0eb/Bachelorarbeit/Empirie/Cases%20Workingsheet.xlsx" TargetMode="External"/><Relationship Id="rId1" Type="http://schemas.openxmlformats.org/officeDocument/2006/relationships/externalLinkPath" Target="Cases%20Working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Übersicht"/>
      <sheetName val="Frankreich"/>
      <sheetName val="Italien"/>
      <sheetName val="Belgien"/>
      <sheetName val="Deutschland"/>
      <sheetName val="Luxemburg"/>
      <sheetName val="Niederlande"/>
      <sheetName val="Bulgarien"/>
      <sheetName val="Dänemark"/>
      <sheetName val="Estland"/>
      <sheetName val="Finnland"/>
      <sheetName val="Griechenland"/>
      <sheetName val="Irland"/>
      <sheetName val="Kroatien"/>
      <sheetName val="Lettland"/>
      <sheetName val="Litauen"/>
      <sheetName val="Malta"/>
      <sheetName val="Österreich"/>
      <sheetName val="Polen"/>
      <sheetName val="Portugal"/>
      <sheetName val="Rumänien"/>
      <sheetName val="Schweden"/>
      <sheetName val="Slowakei"/>
      <sheetName val="Slowenien"/>
      <sheetName val="Spanien"/>
      <sheetName val="Tschechien"/>
      <sheetName val="Ungarn"/>
      <sheetName val="Zypern"/>
      <sheetName val="Schweiz"/>
      <sheetName val="Vereinigtes Königreich"/>
      <sheetName val="Cases Working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AA2EB-F5E8-4DC8-B24B-4F06C8308BA3}" name="Tabelle1" displayName="Tabelle1" ref="A1:G31" totalsRowCount="1" totalsRowCellStyle="Ausgabe">
  <autoFilter ref="A1:G30" xr:uid="{E9CAA2EB-F5E8-4DC8-B24B-4F06C8308BA3}"/>
  <tableColumns count="7">
    <tableColumn id="1" xr3:uid="{4D663374-3684-4333-AE58-B0A0C2CFA742}" name="Land" totalsRowCellStyle="Standard"/>
    <tableColumn id="2" xr3:uid="{445F08C8-2DDF-4DE1-BA2A-D7796B2FA319}" name="Fälle" totalsRowLabel="korrel:" totalsRowCellStyle="Berechnung"/>
    <tableColumn id="3" xr3:uid="{71518273-D8A6-4282-8084-F076DAF73521}" name="politische stabilität" totalsRowFunction="custom" totalsRowDxfId="6" totalsRowCellStyle="Berechnung">
      <totalsRowFormula>CORREL(Tabelle1[Fälle],Tabelle1[politische stabilität])</totalsRowFormula>
    </tableColumn>
    <tableColumn id="4" xr3:uid="{CAE2A068-EA39-4A24-AFC2-941D7A7A33EC}" name="ökonomische Freiheit" totalsRowFunction="custom" dataDxfId="5" totalsRowDxfId="4" totalsRowCellStyle="Berechnung">
      <totalsRowFormula>CORREL(Tabelle1[Fälle],Tabelle1[ökonomische Freiheit])</totalsRowFormula>
    </tableColumn>
    <tableColumn id="5" xr3:uid="{DFF1B120-A48F-4D99-8D8F-8969524E0EDA}" name="Armutsrate" totalsRowFunction="custom" dataDxfId="3" totalsRowDxfId="2" totalsRowCellStyle="Berechnung">
      <totalsRowFormula>CORREL(Tabelle1[Fälle],Tabelle1[Armutsrate])</totalsRowFormula>
    </tableColumn>
    <tableColumn id="6" xr3:uid="{1F8AC432-F7A6-43EA-B1E0-6C18BA7AA3EC}" name="BIP" totalsRowFunction="custom" totalsRowDxfId="1" totalsRowCellStyle="Berechnung">
      <totalsRowFormula>CORREL(Tabelle1[Fälle],Tabelle1[BIP])</totalsRowFormula>
    </tableColumn>
    <tableColumn id="7" xr3:uid="{D85FB6AA-9A8B-43EE-BC6C-5430828634E6}" name="CPI" totalsRowFunction="custom" totalsRowDxfId="0" totalsRowCellStyle="Berechnung">
      <totalsRowFormula>CORREL(Tabelle1[Fälle],Tabelle1[CPI])</totalsRow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ritage.org/index/explore" TargetMode="External"/><Relationship Id="rId2" Type="http://schemas.openxmlformats.org/officeDocument/2006/relationships/hyperlink" Target="https://info.worldbank.org/governance/wgi/Home/Reports" TargetMode="External"/><Relationship Id="rId1" Type="http://schemas.openxmlformats.org/officeDocument/2006/relationships/hyperlink" Target="https://ec.europa.eu/eurostat/databrowser/view/ilc_peps11n/default/table?lang=EN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transparency.org/en/cpi/2022/" TargetMode="External"/><Relationship Id="rId4" Type="http://schemas.openxmlformats.org/officeDocument/2006/relationships/hyperlink" Target="https://www.imf.org/en/Publications/SPROLLs/world-economic-outlook-datab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8295-0589-4813-986F-C1C7A6D97333}">
  <dimension ref="A1:G35"/>
  <sheetViews>
    <sheetView tabSelected="1" workbookViewId="0">
      <selection activeCell="J28" sqref="J28"/>
    </sheetView>
  </sheetViews>
  <sheetFormatPr baseColWidth="10" defaultRowHeight="15" x14ac:dyDescent="0.25"/>
  <cols>
    <col min="3" max="3" width="20.140625" customWidth="1"/>
    <col min="4" max="4" width="22.42578125" customWidth="1"/>
    <col min="5" max="5" width="13.140625" customWidth="1"/>
    <col min="6" max="6" width="11.85546875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40</v>
      </c>
    </row>
    <row r="2" spans="1:7" x14ac:dyDescent="0.25">
      <c r="A2" t="s">
        <v>13</v>
      </c>
      <c r="B2">
        <v>0</v>
      </c>
      <c r="C2">
        <v>79.25</v>
      </c>
      <c r="D2">
        <v>71.099999999999994</v>
      </c>
      <c r="E2">
        <v>16.8</v>
      </c>
      <c r="F2">
        <v>480.68799999999999</v>
      </c>
      <c r="G2">
        <v>71</v>
      </c>
    </row>
    <row r="3" spans="1:7" x14ac:dyDescent="0.25">
      <c r="A3" t="s">
        <v>14</v>
      </c>
      <c r="B3">
        <f>MAX([1]!Tabelle1[Fallzahl])</f>
        <v>0</v>
      </c>
      <c r="C3">
        <v>66.040000000000006</v>
      </c>
      <c r="D3">
        <v>67.099999999999994</v>
      </c>
      <c r="E3">
        <v>20.5</v>
      </c>
      <c r="F3">
        <v>594.5</v>
      </c>
      <c r="G3">
        <v>73</v>
      </c>
    </row>
    <row r="4" spans="1:7" x14ac:dyDescent="0.25">
      <c r="A4" t="s">
        <v>7</v>
      </c>
      <c r="B4">
        <v>4</v>
      </c>
      <c r="C4">
        <v>58.96</v>
      </c>
      <c r="D4">
        <v>69.3</v>
      </c>
      <c r="E4">
        <v>33</v>
      </c>
      <c r="F4">
        <v>84.12</v>
      </c>
      <c r="G4">
        <v>43</v>
      </c>
    </row>
    <row r="5" spans="1:7" x14ac:dyDescent="0.25">
      <c r="A5" t="s">
        <v>15</v>
      </c>
      <c r="B5">
        <v>0</v>
      </c>
      <c r="C5">
        <v>92.45</v>
      </c>
      <c r="D5">
        <v>83.8</v>
      </c>
      <c r="E5">
        <v>17.8</v>
      </c>
      <c r="F5">
        <v>799.71199999999999</v>
      </c>
      <c r="G5">
        <v>82</v>
      </c>
    </row>
    <row r="6" spans="1:7" x14ac:dyDescent="0.25">
      <c r="A6" t="s">
        <v>16</v>
      </c>
      <c r="B6">
        <v>0</v>
      </c>
      <c r="C6">
        <v>58.49</v>
      </c>
      <c r="D6">
        <v>72.3</v>
      </c>
      <c r="E6">
        <v>19.100000000000001</v>
      </c>
      <c r="F6">
        <v>28.427</v>
      </c>
      <c r="G6">
        <v>52</v>
      </c>
    </row>
    <row r="7" spans="1:7" x14ac:dyDescent="0.25">
      <c r="A7" t="s">
        <v>11</v>
      </c>
      <c r="B7">
        <v>1</v>
      </c>
      <c r="C7">
        <v>83.02</v>
      </c>
      <c r="D7">
        <v>71.900000000000006</v>
      </c>
      <c r="E7">
        <v>11.8</v>
      </c>
      <c r="F7">
        <v>281.791</v>
      </c>
      <c r="G7">
        <v>56</v>
      </c>
    </row>
    <row r="8" spans="1:7" x14ac:dyDescent="0.25">
      <c r="A8" t="s">
        <v>8</v>
      </c>
      <c r="B8">
        <f>MAX([1]!Tabelle7[Fallzahl])</f>
        <v>4</v>
      </c>
      <c r="C8">
        <v>70.75</v>
      </c>
      <c r="D8">
        <v>73.7</v>
      </c>
      <c r="E8">
        <v>18.5</v>
      </c>
      <c r="F8">
        <v>4262.7669999999998</v>
      </c>
      <c r="G8">
        <v>79</v>
      </c>
    </row>
    <row r="9" spans="1:7" x14ac:dyDescent="0.25">
      <c r="A9" t="s">
        <v>9</v>
      </c>
      <c r="B9">
        <v>2</v>
      </c>
      <c r="C9">
        <v>80.66</v>
      </c>
      <c r="D9">
        <v>77.599999999999994</v>
      </c>
      <c r="E9">
        <v>17.5</v>
      </c>
      <c r="F9">
        <v>398.303</v>
      </c>
      <c r="G9">
        <v>90</v>
      </c>
    </row>
    <row r="10" spans="1:7" x14ac:dyDescent="0.25">
      <c r="A10" t="s">
        <v>17</v>
      </c>
      <c r="B10">
        <v>0</v>
      </c>
      <c r="C10">
        <v>70.28</v>
      </c>
      <c r="D10">
        <v>78.599999999999994</v>
      </c>
      <c r="E10">
        <v>23.6</v>
      </c>
      <c r="F10">
        <v>37.216000000000001</v>
      </c>
      <c r="G10">
        <v>74</v>
      </c>
    </row>
    <row r="11" spans="1:7" x14ac:dyDescent="0.25">
      <c r="A11" t="s">
        <v>5</v>
      </c>
      <c r="B11">
        <v>5</v>
      </c>
      <c r="C11">
        <v>64.62</v>
      </c>
      <c r="D11">
        <v>65</v>
      </c>
      <c r="E11">
        <v>27.3</v>
      </c>
      <c r="F11">
        <v>1428.33</v>
      </c>
      <c r="G11">
        <v>60</v>
      </c>
    </row>
    <row r="12" spans="1:7" x14ac:dyDescent="0.25">
      <c r="A12" t="s">
        <v>10</v>
      </c>
      <c r="B12">
        <v>2</v>
      </c>
      <c r="C12">
        <v>85.38</v>
      </c>
      <c r="D12">
        <v>77.099999999999994</v>
      </c>
      <c r="E12">
        <v>16.600000000000001</v>
      </c>
      <c r="F12">
        <v>296.58499999999998</v>
      </c>
      <c r="G12">
        <v>87</v>
      </c>
    </row>
    <row r="13" spans="1:7" x14ac:dyDescent="0.25">
      <c r="A13" t="s">
        <v>6</v>
      </c>
      <c r="B13">
        <f>MAX([1]!Tabelle2[Fallzahl])</f>
        <v>5</v>
      </c>
      <c r="C13">
        <v>56.6</v>
      </c>
      <c r="D13">
        <v>63.6</v>
      </c>
      <c r="E13">
        <v>17.899999999999999</v>
      </c>
      <c r="F13">
        <v>2957.4229999999998</v>
      </c>
      <c r="G13">
        <v>72</v>
      </c>
    </row>
    <row r="14" spans="1:7" x14ac:dyDescent="0.25">
      <c r="A14" t="s">
        <v>4</v>
      </c>
      <c r="B14">
        <v>8</v>
      </c>
      <c r="C14">
        <v>62.74</v>
      </c>
      <c r="D14">
        <v>69.900000000000006</v>
      </c>
      <c r="E14">
        <v>22.8</v>
      </c>
      <c r="F14">
        <v>3123.2310000000002</v>
      </c>
      <c r="G14">
        <v>73</v>
      </c>
    </row>
    <row r="15" spans="1:7" x14ac:dyDescent="0.25">
      <c r="A15" t="s">
        <v>18</v>
      </c>
      <c r="B15">
        <v>0</v>
      </c>
      <c r="C15">
        <v>51.42</v>
      </c>
      <c r="D15">
        <v>56.9</v>
      </c>
      <c r="E15">
        <v>30.3</v>
      </c>
      <c r="F15">
        <v>215.017</v>
      </c>
      <c r="G15">
        <v>52</v>
      </c>
    </row>
    <row r="16" spans="1:7" x14ac:dyDescent="0.25">
      <c r="A16" t="s">
        <v>19</v>
      </c>
      <c r="B16">
        <v>0</v>
      </c>
      <c r="C16">
        <v>69.34</v>
      </c>
      <c r="D16">
        <v>66.400000000000006</v>
      </c>
      <c r="E16">
        <v>22.1</v>
      </c>
      <c r="F16">
        <v>68.891000000000005</v>
      </c>
      <c r="G16">
        <v>50</v>
      </c>
    </row>
    <row r="17" spans="1:7" x14ac:dyDescent="0.25">
      <c r="A17" t="s">
        <v>20</v>
      </c>
      <c r="B17">
        <v>0</v>
      </c>
      <c r="C17">
        <v>75.94</v>
      </c>
      <c r="D17">
        <v>64.099999999999994</v>
      </c>
      <c r="E17">
        <v>20.6</v>
      </c>
      <c r="F17">
        <v>181.84800000000001</v>
      </c>
      <c r="G17">
        <v>42</v>
      </c>
    </row>
    <row r="18" spans="1:7" x14ac:dyDescent="0.25">
      <c r="A18" t="s">
        <v>12</v>
      </c>
      <c r="B18">
        <v>1</v>
      </c>
      <c r="C18">
        <v>75.47</v>
      </c>
      <c r="D18">
        <v>82</v>
      </c>
      <c r="F18">
        <v>504.517</v>
      </c>
      <c r="G18">
        <v>77</v>
      </c>
    </row>
    <row r="19" spans="1:7" x14ac:dyDescent="0.25">
      <c r="A19" t="s">
        <v>2</v>
      </c>
      <c r="B19">
        <f>MAX([1]!Tabelle3[Fallzahl])</f>
        <v>12</v>
      </c>
      <c r="C19">
        <v>64.150000000000006</v>
      </c>
      <c r="D19">
        <v>62.3</v>
      </c>
      <c r="E19">
        <v>25.7</v>
      </c>
      <c r="F19">
        <v>2115.7620000000002</v>
      </c>
      <c r="G19">
        <v>56</v>
      </c>
    </row>
    <row r="20" spans="1:7" x14ac:dyDescent="0.25">
      <c r="A20" t="s">
        <v>21</v>
      </c>
      <c r="B20">
        <v>0</v>
      </c>
      <c r="C20">
        <v>73.58</v>
      </c>
      <c r="D20">
        <v>72.2</v>
      </c>
      <c r="E20">
        <v>28.4</v>
      </c>
      <c r="F20">
        <v>66.489000000000004</v>
      </c>
      <c r="G20">
        <v>59</v>
      </c>
    </row>
    <row r="21" spans="1:7" x14ac:dyDescent="0.25">
      <c r="A21" t="s">
        <v>22</v>
      </c>
      <c r="B21">
        <f>MAX([1]!Tabelle4[Fallzahl])</f>
        <v>0</v>
      </c>
      <c r="C21">
        <v>94.34</v>
      </c>
      <c r="D21">
        <v>78.400000000000006</v>
      </c>
      <c r="E21">
        <v>20.100000000000001</v>
      </c>
      <c r="F21">
        <v>85.563000000000002</v>
      </c>
      <c r="G21">
        <v>77</v>
      </c>
    </row>
    <row r="22" spans="1:7" x14ac:dyDescent="0.25">
      <c r="A22" t="s">
        <v>23</v>
      </c>
      <c r="B22">
        <v>0</v>
      </c>
      <c r="C22">
        <v>68.87</v>
      </c>
      <c r="D22">
        <v>72.8</v>
      </c>
      <c r="E22">
        <v>28.4</v>
      </c>
      <c r="F22">
        <v>39.752000000000002</v>
      </c>
      <c r="G22">
        <v>59</v>
      </c>
    </row>
    <row r="23" spans="1:7" x14ac:dyDescent="0.25">
      <c r="A23" t="s">
        <v>24</v>
      </c>
      <c r="B23">
        <v>0</v>
      </c>
      <c r="C23">
        <v>83.96</v>
      </c>
      <c r="D23">
        <v>67.5</v>
      </c>
      <c r="E23">
        <v>19.2</v>
      </c>
      <c r="F23">
        <v>17.754999999999999</v>
      </c>
      <c r="G23">
        <v>51</v>
      </c>
    </row>
    <row r="24" spans="1:7" x14ac:dyDescent="0.25">
      <c r="A24" t="s">
        <v>3</v>
      </c>
      <c r="B24">
        <f>MAX([1]!Tabelle5[Fallzahl])</f>
        <v>10</v>
      </c>
      <c r="C24">
        <v>79.72</v>
      </c>
      <c r="D24">
        <v>78</v>
      </c>
      <c r="E24">
        <v>16.5</v>
      </c>
      <c r="F24">
        <v>1013.52</v>
      </c>
      <c r="G24">
        <v>80</v>
      </c>
    </row>
    <row r="25" spans="1:7" x14ac:dyDescent="0.25">
      <c r="A25" t="s">
        <v>25</v>
      </c>
      <c r="B25">
        <v>0</v>
      </c>
      <c r="C25">
        <v>61.32</v>
      </c>
      <c r="D25">
        <v>67.7</v>
      </c>
      <c r="E25">
        <v>18.2</v>
      </c>
      <c r="F25">
        <v>679.524</v>
      </c>
      <c r="G25">
        <v>55</v>
      </c>
    </row>
    <row r="26" spans="1:7" x14ac:dyDescent="0.25">
      <c r="A26" t="s">
        <v>26</v>
      </c>
      <c r="B26">
        <v>0</v>
      </c>
      <c r="C26">
        <v>81.599999999999994</v>
      </c>
      <c r="D26">
        <v>69.5</v>
      </c>
      <c r="E26">
        <v>21.6</v>
      </c>
      <c r="F26">
        <v>254.15199999999999</v>
      </c>
      <c r="G26">
        <v>62</v>
      </c>
    </row>
    <row r="27" spans="1:7" x14ac:dyDescent="0.25">
      <c r="A27" t="s">
        <v>27</v>
      </c>
      <c r="B27">
        <v>0</v>
      </c>
      <c r="C27">
        <v>62.26</v>
      </c>
      <c r="D27">
        <v>64.5</v>
      </c>
      <c r="E27">
        <v>38.700000000000003</v>
      </c>
      <c r="F27">
        <v>285.60899999999998</v>
      </c>
      <c r="G27">
        <v>46</v>
      </c>
    </row>
    <row r="28" spans="1:7" x14ac:dyDescent="0.25">
      <c r="A28" t="s">
        <v>28</v>
      </c>
      <c r="B28">
        <v>0</v>
      </c>
      <c r="C28">
        <v>86.79</v>
      </c>
      <c r="D28">
        <v>77.5</v>
      </c>
      <c r="E28">
        <v>17.7</v>
      </c>
      <c r="F28">
        <v>636.85599999999999</v>
      </c>
      <c r="G28">
        <v>83</v>
      </c>
    </row>
    <row r="29" spans="1:7" x14ac:dyDescent="0.25">
      <c r="A29" t="s">
        <v>29</v>
      </c>
      <c r="B29">
        <v>0</v>
      </c>
      <c r="C29">
        <v>71.23</v>
      </c>
      <c r="D29">
        <v>68.5</v>
      </c>
      <c r="E29">
        <v>15.4</v>
      </c>
      <c r="F29">
        <v>61.79</v>
      </c>
      <c r="G29">
        <v>56</v>
      </c>
    </row>
    <row r="30" spans="1:7" x14ac:dyDescent="0.25">
      <c r="A30" t="s">
        <v>30</v>
      </c>
      <c r="B30">
        <v>0</v>
      </c>
      <c r="C30">
        <v>63.68</v>
      </c>
      <c r="D30">
        <v>69</v>
      </c>
      <c r="E30">
        <v>15.2</v>
      </c>
      <c r="F30">
        <v>116.605</v>
      </c>
      <c r="G30">
        <v>53</v>
      </c>
    </row>
    <row r="31" spans="1:7" x14ac:dyDescent="0.25">
      <c r="B31" s="3" t="s">
        <v>39</v>
      </c>
      <c r="C31" s="4">
        <f>CORREL(Tabelle1[Fälle],Tabelle1[politische stabilität])</f>
        <v>-0.20961744854131312</v>
      </c>
      <c r="D31" s="4">
        <f>CORREL(Tabelle1[Fälle],Tabelle1[ökonomische Freiheit])</f>
        <v>-0.11698009329432781</v>
      </c>
      <c r="E31" s="4">
        <f>CORREL(Tabelle1[Fälle],Tabelle1[Armutsrate])</f>
        <v>5.4415041642165478E-2</v>
      </c>
      <c r="F31" s="4">
        <f>CORREL(Tabelle1[Fälle],Tabelle1[BIP])</f>
        <v>0.64252528323484603</v>
      </c>
      <c r="G31" s="4">
        <f>CORREL(Tabelle1[Fälle],Tabelle1[CPI])</f>
        <v>0.1636489599080129</v>
      </c>
    </row>
    <row r="32" spans="1:7" x14ac:dyDescent="0.25">
      <c r="B32" s="1" t="s">
        <v>35</v>
      </c>
      <c r="C32" s="1">
        <f>COUNT(Tabelle1[politische stabilität])</f>
        <v>29</v>
      </c>
      <c r="D32" s="1">
        <f>COUNT(Tabelle1[ökonomische Freiheit])</f>
        <v>29</v>
      </c>
      <c r="E32" s="1">
        <f>COUNT(Tabelle1[Armutsrate])</f>
        <v>28</v>
      </c>
      <c r="F32" s="1">
        <f>COUNT(Tabelle1[BIP])</f>
        <v>29</v>
      </c>
      <c r="G32" s="1">
        <f>COUNT(Tabelle1[CPI])</f>
        <v>29</v>
      </c>
    </row>
    <row r="33" spans="2:7" x14ac:dyDescent="0.25">
      <c r="B33" s="1" t="s">
        <v>36</v>
      </c>
      <c r="C33" s="1">
        <f>(ABS(Tabelle1[[#Totals],[politische stabilität]])*(SQRT(C32-2))/SQRT(1-ABS(Tabelle1[[#Totals],[politische stabilität]])^2))</f>
        <v>1.1139523628665806</v>
      </c>
      <c r="D33" s="1">
        <f>(ABS(Tabelle1[[#Totals],[ökonomische Freiheit]])*(SQRT(D32-2))/SQRT(1-ABS(Tabelle1[[#Totals],[ökonomische Freiheit]])^2))</f>
        <v>0.61204856166036137</v>
      </c>
      <c r="E33" s="1">
        <f>(ABS(Tabelle1[[#Totals],[Armutsrate]])*(SQRT(E32-2))/SQRT(1-ABS(Tabelle1[[#Totals],[Armutsrate]])^2))</f>
        <v>0.27787505772419691</v>
      </c>
      <c r="F33" s="1">
        <f>(ABS(Tabelle1[[#Totals],[BIP]])*(SQRT(F32-2))/SQRT(1-ABS(Tabelle1[[#Totals],[BIP]])^2))</f>
        <v>4.3570586580778485</v>
      </c>
      <c r="G33" s="1">
        <f>(ABS(Tabelle1[[#Totals],[CPI]])*(SQRT(G32-2))/SQRT(1-ABS(Tabelle1[[#Totals],[CPI]])^2))</f>
        <v>0.86196540948811806</v>
      </c>
    </row>
    <row r="34" spans="2:7" x14ac:dyDescent="0.25">
      <c r="B34" s="1" t="s">
        <v>37</v>
      </c>
      <c r="C34" s="1">
        <f>C32-2</f>
        <v>27</v>
      </c>
      <c r="D34" s="1">
        <f t="shared" ref="D34:F34" si="0">D32-2</f>
        <v>27</v>
      </c>
      <c r="E34" s="1">
        <f t="shared" si="0"/>
        <v>26</v>
      </c>
      <c r="F34" s="1">
        <f t="shared" si="0"/>
        <v>27</v>
      </c>
      <c r="G34" s="1">
        <f t="shared" ref="G34" si="1">G32-2</f>
        <v>27</v>
      </c>
    </row>
    <row r="35" spans="2:7" x14ac:dyDescent="0.25">
      <c r="B35" s="3" t="s">
        <v>38</v>
      </c>
      <c r="C35" s="4">
        <f>_xlfn.T.DIST.2T(C33,C34)</f>
        <v>0.27511819163882711</v>
      </c>
      <c r="D35" s="4">
        <f>_xlfn.T.DIST.2T(D33,D34)</f>
        <v>0.54562577705869852</v>
      </c>
      <c r="E35" s="4">
        <f>_xlfn.T.DIST.2T(E33,E34)</f>
        <v>0.78330602195572552</v>
      </c>
      <c r="F35" s="4">
        <f t="shared" ref="F35:G35" si="2">_xlfn.T.DIST.2T(F33,F34)</f>
        <v>1.7111417795678835E-4</v>
      </c>
      <c r="G35" s="4">
        <f t="shared" si="2"/>
        <v>0.39629779775938223</v>
      </c>
    </row>
  </sheetData>
  <hyperlinks>
    <hyperlink ref="A13" location="Frankreich!A1" display="Frankreich" xr:uid="{BE9F611B-A8FE-434A-9090-E61E21F2E070}"/>
    <hyperlink ref="A24" location="Niederlande!A1" display="Niederlande" xr:uid="{F171EAE2-7E2D-46FB-8F24-85B018B16E7F}"/>
    <hyperlink ref="A21" location="Luxemburg!A1" display="Luxemburg" xr:uid="{5B4F9D98-9D60-4529-854D-0A52B9EDC1AE}"/>
    <hyperlink ref="A8" location="Deutschland!A1" display="Deutschland" xr:uid="{94B2FDD2-C19C-4201-8804-D31508DBFDEA}"/>
    <hyperlink ref="A3" location="Belgien!A1" display="Belgien" xr:uid="{08ABBFFF-6D43-4D9E-8ACC-6122FE0180E9}"/>
    <hyperlink ref="A19" location="Italien!A1" display="Italien" xr:uid="{8E53B18D-22AA-4D37-B597-83AF067C3984}"/>
    <hyperlink ref="A9" location="Dänemark!A1" display="Dänemark" xr:uid="{A8E40449-9B1F-440A-9BA1-276A2DD45EB3}"/>
    <hyperlink ref="A10" location="Estland!A1" display="Estland" xr:uid="{F2749D61-A9C9-4297-B358-56F4D66DDCA7}"/>
    <hyperlink ref="A12" location="Finnland!A1" display="Finnland" xr:uid="{8F7FA806-E968-4485-92CB-3651CE082790}"/>
    <hyperlink ref="A15" location="Griechenland!A1" display="Griechenland" xr:uid="{4C5FD9C1-26CB-4882-8444-652BB4A53D17}"/>
    <hyperlink ref="A18" location="Irland!A1" display="Irland" xr:uid="{7AA672D6-5B59-4E45-BEEA-528E9F1E7B49}"/>
    <hyperlink ref="A16" location="Kroatien!A1" display="Kroatien" xr:uid="{D0921D25-1833-4D91-B18A-F69035B7D1D5}"/>
    <hyperlink ref="A22" location="Lettland!A1" display="Lettland" xr:uid="{81E95105-FA6C-4983-B746-392D3536BE1F}"/>
    <hyperlink ref="A20" location="Litauen!A1" display="Litauen" xr:uid="{A639551B-D963-41C3-9E6D-8FB4636EBF4D}"/>
    <hyperlink ref="A23" location="Malta!A1" display="Malta" xr:uid="{BA6AD846-FBE7-462A-B2E4-C40E12D261EE}"/>
    <hyperlink ref="A2" location="Österreich!A1" display="Österreich" xr:uid="{BA56FF5E-A734-4810-B4FF-587C12CA932D}"/>
    <hyperlink ref="A25" location="Polen!A1" display="Polen" xr:uid="{8A1C421D-AA62-486E-88DE-988AA0772D71}"/>
    <hyperlink ref="A28" location="Schweden!A1" display="Schweden" xr:uid="{050307DA-58C5-4B77-BEC2-837751B5FBBB}"/>
    <hyperlink ref="A30" location="Slowakei!A1" display="Slowakei" xr:uid="{F102F7D4-F9CA-463B-A1EE-DB54225FE4F9}"/>
    <hyperlink ref="A29" location="Slowenien!A1" display="Slowenien" xr:uid="{3BE647ED-D98B-4828-8F62-C31FED2EA4F5}"/>
    <hyperlink ref="A11" location="Spanien!A1" display="Spanien" xr:uid="{23F424A6-3E2B-463D-9B29-E12245A1B61D}"/>
    <hyperlink ref="A7" location="Tschechien!A1" display="Tschechische Republik" xr:uid="{C7F21FAB-AC38-4CDC-92B6-DBFB6D0D98ED}"/>
    <hyperlink ref="A17" location="Ungarn!A1" display="Ungarn" xr:uid="{D4579CA1-ED95-46D1-B2B8-797CE51B349D}"/>
    <hyperlink ref="A6" location="Zypern!A1" display="Zypern" xr:uid="{DB6D4B92-35A5-4802-B749-A3557148CD7C}"/>
    <hyperlink ref="A26" location="Portugal!A1" display="Portugal" xr:uid="{20BC79F0-C1E3-41DE-BDED-FC72266A60C4}"/>
    <hyperlink ref="A5" location="Schweiz!A1" display="Schweiz" xr:uid="{B9CA1B31-6FF1-4EF1-BC93-A6EC1EE8EA89}"/>
    <hyperlink ref="A14" location="'Vereinigtes Königreich'!A1" display="Verinigtes Königreich" xr:uid="{030639B5-E760-4057-BA41-F8FE278657D9}"/>
    <hyperlink ref="A27" location="Rumänien!A1" display="Rumänien" xr:uid="{7E1AA69F-8A6D-45CD-A9B1-059F75F0088B}"/>
    <hyperlink ref="A4" location="Bulgarien!A1" display="Bulgarien" xr:uid="{A78C015F-EAAC-442C-AB46-C7BE8D556B9A}"/>
    <hyperlink ref="E1" r:id="rId1" xr:uid="{E6DF3BF2-FBB1-4689-8C85-EBB478CA70CF}"/>
    <hyperlink ref="C1" r:id="rId2" xr:uid="{9CF96BA7-A38D-4433-ACEB-BD7F2D16B1C3}"/>
    <hyperlink ref="D1" r:id="rId3" xr:uid="{7FC4CCEE-6585-471C-8A30-92F34ED75003}"/>
    <hyperlink ref="F1" r:id="rId4" xr:uid="{BC9924DB-0556-4D16-9B59-A77C05AE41BE}"/>
    <hyperlink ref="G1" r:id="rId5" xr:uid="{32FE5144-9C23-4E67-9E3B-C60E9412ACFC}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Vogt</dc:creator>
  <cp:lastModifiedBy>Alexander Vogt</cp:lastModifiedBy>
  <dcterms:created xsi:type="dcterms:W3CDTF">2023-09-14T18:09:28Z</dcterms:created>
  <dcterms:modified xsi:type="dcterms:W3CDTF">2023-09-15T00:36:15Z</dcterms:modified>
</cp:coreProperties>
</file>