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drawings/drawing13.xml" ContentType="application/vnd.openxmlformats-officedocument.drawing+xml"/>
  <Override PartName="/xl/tables/table13.xml" ContentType="application/vnd.openxmlformats-officedocument.spreadsheetml.table+xml"/>
  <Override PartName="/xl/drawings/drawing14.xml" ContentType="application/vnd.openxmlformats-officedocument.drawing+xml"/>
  <Override PartName="/xl/tables/table14.xml" ContentType="application/vnd.openxmlformats-officedocument.spreadsheetml.table+xml"/>
  <Override PartName="/xl/drawings/drawing15.xml" ContentType="application/vnd.openxmlformats-officedocument.drawing+xml"/>
  <Override PartName="/xl/tables/table15.xml" ContentType="application/vnd.openxmlformats-officedocument.spreadsheetml.table+xml"/>
  <Override PartName="/xl/drawings/drawing16.xml" ContentType="application/vnd.openxmlformats-officedocument.drawing+xml"/>
  <Override PartName="/xl/tables/table16.xml" ContentType="application/vnd.openxmlformats-officedocument.spreadsheetml.table+xml"/>
  <Override PartName="/xl/drawings/drawing17.xml" ContentType="application/vnd.openxmlformats-officedocument.drawing+xml"/>
  <Override PartName="/xl/tables/table17.xml" ContentType="application/vnd.openxmlformats-officedocument.spreadsheetml.table+xml"/>
  <Override PartName="/xl/drawings/drawing18.xml" ContentType="application/vnd.openxmlformats-officedocument.drawing+xml"/>
  <Override PartName="/xl/tables/table18.xml" ContentType="application/vnd.openxmlformats-officedocument.spreadsheetml.table+xml"/>
  <Override PartName="/xl/drawings/drawing19.xml" ContentType="application/vnd.openxmlformats-officedocument.drawing+xml"/>
  <Override PartName="/xl/tables/table19.xml" ContentType="application/vnd.openxmlformats-officedocument.spreadsheetml.table+xml"/>
  <Override PartName="/xl/drawings/drawing20.xml" ContentType="application/vnd.openxmlformats-officedocument.drawing+xml"/>
  <Override PartName="/xl/tables/table20.xml" ContentType="application/vnd.openxmlformats-officedocument.spreadsheetml.table+xml"/>
  <Override PartName="/xl/drawings/drawing21.xml" ContentType="application/vnd.openxmlformats-officedocument.drawing+xml"/>
  <Override PartName="/xl/tables/table21.xml" ContentType="application/vnd.openxmlformats-officedocument.spreadsheetml.table+xml"/>
  <Override PartName="/xl/drawings/drawing22.xml" ContentType="application/vnd.openxmlformats-officedocument.drawing+xml"/>
  <Override PartName="/xl/tables/table22.xml" ContentType="application/vnd.openxmlformats-officedocument.spreadsheetml.table+xml"/>
  <Override PartName="/xl/drawings/drawing23.xml" ContentType="application/vnd.openxmlformats-officedocument.drawing+xml"/>
  <Override PartName="/xl/tables/table23.xml" ContentType="application/vnd.openxmlformats-officedocument.spreadsheetml.table+xml"/>
  <Override PartName="/xl/drawings/drawing24.xml" ContentType="application/vnd.openxmlformats-officedocument.drawing+xml"/>
  <Override PartName="/xl/tables/table24.xml" ContentType="application/vnd.openxmlformats-officedocument.spreadsheetml.table+xml"/>
  <Override PartName="/xl/drawings/drawing25.xml" ContentType="application/vnd.openxmlformats-officedocument.drawing+xml"/>
  <Override PartName="/xl/tables/table25.xml" ContentType="application/vnd.openxmlformats-officedocument.spreadsheetml.table+xml"/>
  <Override PartName="/xl/drawings/drawing26.xml" ContentType="application/vnd.openxmlformats-officedocument.drawing+xml"/>
  <Override PartName="/xl/tables/table26.xml" ContentType="application/vnd.openxmlformats-officedocument.spreadsheetml.table+xml"/>
  <Override PartName="/xl/drawings/drawing27.xml" ContentType="application/vnd.openxmlformats-officedocument.drawing+xml"/>
  <Override PartName="/xl/tables/table27.xml" ContentType="application/vnd.openxmlformats-officedocument.spreadsheetml.table+xml"/>
  <Override PartName="/xl/drawings/drawing28.xml" ContentType="application/vnd.openxmlformats-officedocument.drawing+xml"/>
  <Override PartName="/xl/tables/table28.xml" ContentType="application/vnd.openxmlformats-officedocument.spreadsheetml.table+xml"/>
  <Override PartName="/xl/drawings/drawing29.xml" ContentType="application/vnd.openxmlformats-officedocument.drawing+xml"/>
  <Override PartName="/xl/tables/table29.xml" ContentType="application/vnd.openxmlformats-officedocument.spreadsheetml.table+xml"/>
  <Override PartName="/xl/drawings/drawing30.xml" ContentType="application/vnd.openxmlformats-officedocument.drawing+xml"/>
  <Override PartName="/xl/tables/table3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DieseArbeitsmappe" defaultThemeVersion="166925"/>
  <mc:AlternateContent xmlns:mc="http://schemas.openxmlformats.org/markup-compatibility/2006">
    <mc:Choice Requires="x15">
      <x15ac:absPath xmlns:x15ac="http://schemas.microsoft.com/office/spreadsheetml/2010/11/ac" url="https://d.docs.live.net/f56848d19cfdc0eb/Bachelorarbeit/Empirie/"/>
    </mc:Choice>
  </mc:AlternateContent>
  <xr:revisionPtr revIDLastSave="794" documentId="8_{ADD4B93E-C801-42DB-82D3-132B189E0FE3}" xr6:coauthVersionLast="47" xr6:coauthVersionMax="47" xr10:uidLastSave="{D268EBCC-613E-41DD-A285-77370B24CC84}"/>
  <bookViews>
    <workbookView xWindow="-120" yWindow="-120" windowWidth="38640" windowHeight="21240" tabRatio="879" xr2:uid="{245EDBFF-84BB-4491-A114-F56FCC2F7D0F}"/>
  </bookViews>
  <sheets>
    <sheet name="Übersicht" sheetId="1" r:id="rId1"/>
    <sheet name="Frankreich" sheetId="2" r:id="rId2"/>
    <sheet name="Italien" sheetId="3" r:id="rId3"/>
    <sheet name="Belgien" sheetId="6" r:id="rId4"/>
    <sheet name="Deutschland" sheetId="8" r:id="rId5"/>
    <sheet name="Luxemburg" sheetId="7" r:id="rId6"/>
    <sheet name="Niederlande" sheetId="9" r:id="rId7"/>
    <sheet name="Bulgarien" sheetId="11" r:id="rId8"/>
    <sheet name="Dänemark" sheetId="12" r:id="rId9"/>
    <sheet name="Estland" sheetId="13" r:id="rId10"/>
    <sheet name="Finnland" sheetId="14" r:id="rId11"/>
    <sheet name="Griechenland" sheetId="15" r:id="rId12"/>
    <sheet name="Irland" sheetId="16" r:id="rId13"/>
    <sheet name="Kroatien" sheetId="17" r:id="rId14"/>
    <sheet name="Lettland" sheetId="19" r:id="rId15"/>
    <sheet name="Litauen" sheetId="21" r:id="rId16"/>
    <sheet name="Malta" sheetId="22" r:id="rId17"/>
    <sheet name="Österreich" sheetId="23" r:id="rId18"/>
    <sheet name="Polen" sheetId="24" r:id="rId19"/>
    <sheet name="Portugal" sheetId="26" r:id="rId20"/>
    <sheet name="Rumänien" sheetId="37" r:id="rId21"/>
    <sheet name="Schweden" sheetId="28" r:id="rId22"/>
    <sheet name="Slowakei" sheetId="29" r:id="rId23"/>
    <sheet name="Slowenien" sheetId="30" r:id="rId24"/>
    <sheet name="Spanien" sheetId="31" r:id="rId25"/>
    <sheet name="Tschechien" sheetId="32" r:id="rId26"/>
    <sheet name="Ungarn" sheetId="33" r:id="rId27"/>
    <sheet name="Zypern" sheetId="10" r:id="rId28"/>
    <sheet name="Schweiz" sheetId="35" r:id="rId29"/>
    <sheet name="Vereinigtes Königreich" sheetId="36"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D11" i="1"/>
  <c r="D12" i="1"/>
  <c r="D14" i="1"/>
  <c r="D17" i="1"/>
  <c r="D20" i="1"/>
  <c r="D18" i="1"/>
  <c r="D24" i="1"/>
  <c r="D22" i="1"/>
  <c r="D23" i="1"/>
  <c r="D25" i="1"/>
  <c r="D4" i="1"/>
  <c r="D27" i="1"/>
  <c r="D28" i="1"/>
  <c r="D30" i="1"/>
  <c r="D7" i="1"/>
  <c r="D13" i="1"/>
  <c r="D9" i="1"/>
  <c r="D19" i="1"/>
  <c r="D16" i="1"/>
  <c r="D8" i="1"/>
  <c r="C29" i="1"/>
  <c r="C34" i="1" s="1"/>
  <c r="B2" i="35"/>
  <c r="C31" i="1"/>
  <c r="D31" i="1" s="1"/>
  <c r="C32" i="1"/>
  <c r="D32" i="1" s="1"/>
  <c r="B10" i="1"/>
  <c r="D10" i="1" s="1"/>
  <c r="B26" i="1"/>
  <c r="D26" i="1" s="1"/>
  <c r="B23" i="1"/>
  <c r="B15" i="1"/>
  <c r="D15" i="1" s="1"/>
  <c r="B5" i="1"/>
  <c r="D5" i="1" s="1"/>
  <c r="B21" i="1"/>
  <c r="D21" i="1" s="1"/>
  <c r="B37" i="1" l="1"/>
  <c r="D29" i="1"/>
  <c r="C35" i="1"/>
  <c r="B34" i="1"/>
  <c r="B35" i="1"/>
  <c r="C33" i="1"/>
  <c r="B33" i="1"/>
  <c r="B38" i="1" s="1"/>
  <c r="B40" i="1" s="1"/>
  <c r="B39" i="1" l="1"/>
  <c r="B42" i="1" s="1"/>
  <c r="D33" i="1"/>
</calcChain>
</file>

<file path=xl/sharedStrings.xml><?xml version="1.0" encoding="utf-8"?>
<sst xmlns="http://schemas.openxmlformats.org/spreadsheetml/2006/main" count="363" uniqueCount="223">
  <si>
    <t>Land</t>
  </si>
  <si>
    <t>Frankreich</t>
  </si>
  <si>
    <t>Beschreibung/Attributes</t>
  </si>
  <si>
    <t>Unternehmen/Täter:</t>
  </si>
  <si>
    <t>Schneider Electric</t>
  </si>
  <si>
    <t>Zwei ehemalige Manager des Reiseveranstalters Nouvelles Frontières</t>
  </si>
  <si>
    <t>Autowerkstatt in Sambre-Avesnois</t>
  </si>
  <si>
    <t>Vater und sein Sohn, Angestellter und Manager eines Fahrzeugverkaufsunternehmens, sowie ihr Buchhalter</t>
  </si>
  <si>
    <t>Italien</t>
  </si>
  <si>
    <t>Unternehmen/Täter</t>
  </si>
  <si>
    <t>Beschreibung Attributes</t>
  </si>
  <si>
    <t>Belgien</t>
  </si>
  <si>
    <t>Deutschland</t>
  </si>
  <si>
    <t>Luxemburg</t>
  </si>
  <si>
    <t>Niederlande</t>
  </si>
  <si>
    <t>britische Telekom Italia (Bt)</t>
  </si>
  <si>
    <t>274 Millionen Verluste, die durch Tricks oder sogar grobe Systeme zur Handhabung der Bilanzposten versteckt wurden.</t>
  </si>
  <si>
    <t>Buchführung nicht ordnungsgemäß, Steuern im Zusammenhang mit nicht deklarierten Einkünften mit einem Umsatz von fast einer halben Million Euro hinterzogen</t>
  </si>
  <si>
    <t>Besitzer eines Holzverarbeitungsunternehmens</t>
  </si>
  <si>
    <t>Wirtschaftsunternehmen im Bereich der Installation elektrischer und technischer Systeme</t>
  </si>
  <si>
    <t>hat im Jahr 2014 keine Einnahmen in Höhe von 100.000 Euro ausgewiesen</t>
  </si>
  <si>
    <t>Unternehmen für die Vermietung von Arbeitsmaschinen</t>
  </si>
  <si>
    <t xml:space="preserve">ersteckte die Einnahmen der Staatskasse in Höhe von 260.000 Euro und 50.000 Euro Mehrwertsteuer, die nicht nur nicht deklariert, sondern auch nicht registriert wurden. </t>
  </si>
  <si>
    <t>im Immobiliensektor tätiges Subjekt</t>
  </si>
  <si>
    <t>etwa 100.000 Euro nicht deklarierten Einnahmen aus der Immobilienvermittlung</t>
  </si>
  <si>
    <t>Volleyballverein aus Vallo di Diano</t>
  </si>
  <si>
    <t>versteckten sie vor den Steuerbehörden Einnahmen in Höhe von insgesamt 300.000 Euro</t>
  </si>
  <si>
    <t>67-Jähriger aus Brescia</t>
  </si>
  <si>
    <t>40-jährigen Foligno-Konstrukteur</t>
  </si>
  <si>
    <t>Steuerhinterziehungen beliefen sich auf etwa sieben Millionen Euro an Einkommenssteuern. mehr als die Hälfte seiner Verkäufe nicht deklariert</t>
  </si>
  <si>
    <t>eine Frau, handelte zusammen mit ihrem Mann</t>
  </si>
  <si>
    <t>Francesco, Stefano und Salvatore Marano</t>
  </si>
  <si>
    <t>die Manager zweier in Caserta tätiger Unternehmen</t>
  </si>
  <si>
    <t>Suchbegriff:</t>
  </si>
  <si>
    <t xml:space="preserve">Suchergebnisse: </t>
  </si>
  <si>
    <t>Fallzahl</t>
  </si>
  <si>
    <t xml:space="preserve"> "frodi contabili" </t>
  </si>
  <si>
    <t>Suchergebnisse:</t>
  </si>
  <si>
    <t xml:space="preserve">117 Millionen Euro, 23 Millionen und 200.000 Euro Mehrwertsteuer nicht deklariert hatte und in der Erklärung nicht abzugsfähige Kosten in Höhe von 5.600.000 Euro hervorgehoben. </t>
  </si>
  <si>
    <t xml:space="preserve">Suchbegriff: </t>
  </si>
  <si>
    <t>"fraude comptable" (FR) &amp; "Bilanzbetrug" (DE) &amp; "Comptablesmethod Bedruch" (LUX)</t>
  </si>
  <si>
    <t>"fraude comptable" (FR) &amp; "boekhoudfraude" (NL)</t>
  </si>
  <si>
    <t>"boekhoudfraude"</t>
  </si>
  <si>
    <t>Stadt Leiden</t>
  </si>
  <si>
    <t>soll die Zahlen für 2015 beschönigt haben, negative Saldo mit betrügerischen Buchhaltungstricks weggewischt</t>
  </si>
  <si>
    <t>Douwe Egberts</t>
  </si>
  <si>
    <t>Brunel</t>
  </si>
  <si>
    <t>Jan-Christiaan Goudbeek</t>
  </si>
  <si>
    <t>Autozeitschriftenverlag Langfords</t>
  </si>
  <si>
    <t>Imtech</t>
  </si>
  <si>
    <t>Buchhaltungsbetrug durch lokale Manager, Imtech ist in Deutschland Opfer einer „falschen Buchführung“ geworden</t>
  </si>
  <si>
    <t>Spirituosenhandelskette Mitra</t>
  </si>
  <si>
    <t>Gewinnzahlen künstlich aufgebläht</t>
  </si>
  <si>
    <t>Gemeinde Bodegraven-Reeuwijk</t>
  </si>
  <si>
    <t>Bilanzbetrug in Höhe von 10,5 Millionen Euro</t>
  </si>
  <si>
    <t>Steinhoff</t>
  </si>
  <si>
    <t>Profitabilität und den Wert von Aktiva über einen langen Zeitraum deutlich übertrieben</t>
  </si>
  <si>
    <t>Leuchtenhersteller Hess</t>
  </si>
  <si>
    <t>Hansa Group</t>
  </si>
  <si>
    <t>bbz GmbH</t>
  </si>
  <si>
    <t>Gewinne aus der Geldanlage, die es tatsächlich gar nicht gab, in den Bilanzen ausgewiesen</t>
  </si>
  <si>
    <t>Beluga-Reederei, Niels Stolberg</t>
  </si>
  <si>
    <t>Suchergebnisse</t>
  </si>
  <si>
    <t>Fälle</t>
  </si>
  <si>
    <t>Bilanzbetrug Fälle</t>
  </si>
  <si>
    <t>Bulgarien</t>
  </si>
  <si>
    <t>Dänemark</t>
  </si>
  <si>
    <t>Estland</t>
  </si>
  <si>
    <t>Finnland</t>
  </si>
  <si>
    <t>Griechenland</t>
  </si>
  <si>
    <t>Irland</t>
  </si>
  <si>
    <t>Lettland</t>
  </si>
  <si>
    <t>Litauen</t>
  </si>
  <si>
    <t>Malta</t>
  </si>
  <si>
    <t>Österreich</t>
  </si>
  <si>
    <t>Polen</t>
  </si>
  <si>
    <t>Portugal</t>
  </si>
  <si>
    <t>Schweden</t>
  </si>
  <si>
    <t>Slowakei</t>
  </si>
  <si>
    <t>Slowenien</t>
  </si>
  <si>
    <t>Spanien</t>
  </si>
  <si>
    <t>Ungarn</t>
  </si>
  <si>
    <t>Zypern</t>
  </si>
  <si>
    <t>Suchfilter:</t>
  </si>
  <si>
    <t>Sprache:</t>
  </si>
  <si>
    <t>Publikationsort:</t>
  </si>
  <si>
    <t>Zeitachse:</t>
  </si>
  <si>
    <t>01.01.2010-31.12.2019</t>
  </si>
  <si>
    <t>Landessprache(n)</t>
  </si>
  <si>
    <t>"счетоводни измами"</t>
  </si>
  <si>
    <t>Bürgermeister des Dorfes Debren</t>
  </si>
  <si>
    <t>gefälschte Dokumente zu erstellen, die anschließend vor staatlichen Institutionen zur Beschaffung von Geldern verwendet wurden</t>
  </si>
  <si>
    <t>Unautorisierte Buchhaltung  bei mehr als 61 großen Unternehmen in den Regionen Burgas</t>
  </si>
  <si>
    <t>große Unternehmen in den Regionen Burgas</t>
  </si>
  <si>
    <t>Manager eines Unternehmens</t>
  </si>
  <si>
    <t>eingereichten Berichtserklärungen gefälscht und die Kauftagebücher manipuliert</t>
  </si>
  <si>
    <t>44-jährigen Mann</t>
  </si>
  <si>
    <t> Er erstellte und nutzte die Buchhaltung Dokumente mit falschem Inhalt</t>
  </si>
  <si>
    <t>"regnskabsfusk" &amp; "regnskabssvindel"</t>
  </si>
  <si>
    <t>"raamatupidamislik pettus" &amp; "raamatupidamispettus"</t>
  </si>
  <si>
    <t>"kirjanpitorikos"</t>
  </si>
  <si>
    <t>"λογιστική and απάτη"</t>
  </si>
  <si>
    <t>"računovodstvena prijevara"</t>
  </si>
  <si>
    <t>"grāmatvedības krāpšana"</t>
  </si>
  <si>
    <t>"Apskaitos sukčiavimas"</t>
  </si>
  <si>
    <t>"frodi tal-kontabilità" (MT) &amp; "accounting fraud" (ENG)</t>
  </si>
  <si>
    <t>"Bilanzbetrug"</t>
  </si>
  <si>
    <t>"oszustwo księgowe"</t>
  </si>
  <si>
    <t>"fraude contabilística"</t>
  </si>
  <si>
    <t>"bokföringsbedrägeri" &amp; "bokföringsbrott"</t>
  </si>
  <si>
    <t>"účtovníctvo" &amp; "účtovné podvody"</t>
  </si>
  <si>
    <t>"računovodske goljufije"</t>
  </si>
  <si>
    <t>"fraude contable"</t>
  </si>
  <si>
    <t>Tschechien</t>
  </si>
  <si>
    <t>"účetní podvody"</t>
  </si>
  <si>
    <t>"számviteli csalás"</t>
  </si>
  <si>
    <t>"λογιστική απάτη" (GR) &amp; "Muhasebe hilesi" (TR)</t>
  </si>
  <si>
    <t>GN Store Nord, ein leitender Angestellter eines der Hörgeräteunternehmen der
Gruppe</t>
  </si>
  <si>
    <t>Bilanzbetrug</t>
  </si>
  <si>
    <t>Reinigungskonzern ISS</t>
  </si>
  <si>
    <t>GT Trading Finlandia</t>
  </si>
  <si>
    <t>grobe Unehrlichkeit des Schuldners und ein grobes Buchhaltungsdelikt</t>
  </si>
  <si>
    <t>Pescanova</t>
  </si>
  <si>
    <t>Amt für Betrugsbekämpfung Kataloniens (OAC), (ehemaligen Direktor des OAC Daniel de Alfonso)</t>
  </si>
  <si>
    <t>70.000 Euro eingegeben, die ihn nicht berührten, mehrere unregelmäßige
Zahlungen, unzureichende Berechnungen</t>
  </si>
  <si>
    <t>Dia</t>
  </si>
  <si>
    <t>unregelmäßiger Rechnungslegungspraktiken bestimmter Mitarbeiter und Führungskräfte in Spanien</t>
  </si>
  <si>
    <t>Bankia</t>
  </si>
  <si>
    <t>falscher Buchführung und Betrug</t>
  </si>
  <si>
    <t>Gowex</t>
  </si>
  <si>
    <t>Buchhaltungsbetrug</t>
  </si>
  <si>
    <t>Skanska</t>
  </si>
  <si>
    <t>eine der Bauabteilungen von Skanska die Buchhaltung gefälscht</t>
  </si>
  <si>
    <t>Bruder-Weihnachtsvereinigung</t>
  </si>
  <si>
    <t>Buchhaltungsdelikt, dass bei insgesamt 471 dieser Zahlungen eine Quittung nach dem Rechnungslegungsgesetz fehlte</t>
  </si>
  <si>
    <t>Zuletzt abgefragt:</t>
  </si>
  <si>
    <t xml:space="preserve"> "fraude comptable"</t>
  </si>
  <si>
    <t xml:space="preserve">"Bilanzbetrug" </t>
  </si>
  <si>
    <t>Keywords:</t>
  </si>
  <si>
    <t>Verweis auf jeweiliger Seite</t>
  </si>
  <si>
    <t>Schweiz</t>
  </si>
  <si>
    <t>Vereinigtes Königreich</t>
  </si>
  <si>
    <t>"Bilanzbetrug" (DE) &amp; "fraude comptable" (FR) &amp; "frodi contabili" (IT)</t>
  </si>
  <si>
    <t>"headline(Accounting w/3 Fraud)"</t>
  </si>
  <si>
    <t>Patisserie Valerie, die Café-Kette</t>
  </si>
  <si>
    <t>Konten wiesen 28 Millionen Pfund in bar auswiesen, statt der 9,8 Millionen Pfund an Nettoschulden, „direkte Folge“ des Betrugs</t>
  </si>
  <si>
    <t>Tesco</t>
  </si>
  <si>
    <t>Im September 2014 gab Tesco bekannt, dass es seine Gewinne in seinen Zwischenergebnissen überbewertet hatte, Geldstrafe von 129 Millionen Pfund belegt und hat ein Entschädigungssystem für rund 10.000 Aktionäre
eröffnet.</t>
  </si>
  <si>
    <t>Autonomy</t>
  </si>
  <si>
    <t>Verkäufe zu buchen, die nie stattgefunden haben. Verkäufe von Geschäften, die noch nicht einmal abgeschlossen waren. ausgehandelt und die Einnahmen sofort
verbucht hat. Umsatz von fast 7 Millionen Pfund – obwohl der Deal scheiterte und Autonomy nur etwas mehr als 300.000
Pfund erhielt. Ein weiterer Deal war weniger wert, als das Unternehmen ursprünglich angenommen hatte, während der dritte mehr als sechs Monate nach Bekanntgabe der
Einnahmen abgeschlossen wurde.</t>
  </si>
  <si>
    <t>Serco Home Affairs Direktoren</t>
  </si>
  <si>
    <t>Eine Buchhalterin</t>
  </si>
  <si>
    <t>wegen eines Betrugs durch falsche Angaben und eines Falles wegen falscher
Darstellung von Angaben Marshall wird außerdem in zwei Fällen Betrug durch falsche Darstellung vorgeworfen, und Woods wird in einem Fall falsche Buchführung in
Bezug auf die Jahresabschlüsse. Geldstrafe von 19,2 Mio. £ zuzüglich 3,7 Mio. £ an Kosten belegt</t>
  </si>
  <si>
    <t>Konten eines Unternehmens gefälscht. wurde zu 150 Stunden
unbezahlter Arbeit verurteilt. Geld nahm und zurückgab. finanzielle Schwierigkeiten</t>
  </si>
  <si>
    <t xml:space="preserve">194.000 Pfund gestohlen. Handlungen verschleiert zu haben, indem er die Namen einiger Lieferanten von MNP Media verwendet und behauptet habe, es handele
sich um Zahlungen. </t>
  </si>
  <si>
    <t>David Westwell aus seiner Tätigkeit für MNP Media</t>
  </si>
  <si>
    <t>FÜNF Personen</t>
  </si>
  <si>
    <t>Sarah Taylor, 30, aus Thimblemill Road, Smethwick, hat entgegen dem Fraud Act 2006 zwei Fälle von Betrug durch falsche
Darstellung zugegeben; Neisha Padan, 31, aus Ferrers Close, Coventry, hat einen Fall falscher Buchführung zugegeben; Ricky
Lal, 30, aus Stidfall Grove, Sydenham, Leamington Spa, hat zwei Betrugsfälle durch falsche Angaben zugegeben</t>
  </si>
  <si>
    <t>Allan Curry während er als stellvertretender Buchhalter arbeitete</t>
  </si>
  <si>
    <t xml:space="preserve">falsche Rechnungen und E-Mail-Spuren von Lieferanten erstellt und Genehmigungen für Zahlungen
auf seine eigenen Bankkonten erhalten haben. </t>
  </si>
  <si>
    <t>Muttergesellschaft des William-Saurin-Konzerns,
Financière Turenne Lafayette,</t>
  </si>
  <si>
    <t>im Wert von fast 300
Millionen Euro, Missbrauchs von Unternehmensvermögen, Betrug, Vorlage unrichtiger Konten, Urkundenfälschung und Verwendung
von Urkundenfälschung sowie Verschleierung Die wahre Situation des Unternehmens</t>
  </si>
  <si>
    <t>Mitarbeiter tatsächlich Dokumente manipulierte und falsche Dokumente erstellte, Unterbewertung der Rückstellung. Höhe auf 27 Millionen Euro geschätzt. Buchhaltungsbetrug sei nach „einer spezifischen Überprüfung der internen Kontrolle eines Unternehmens“ im vergangenen Jahr identifiziert worden
und die betreffende Person sei nun „ein ehemaliger Mitarbeiter“</t>
  </si>
  <si>
    <t>Versuch Schwierigkeiten des Reiseveranstalters durch dubiose
Buchführungsvorgänge zu verschleiern. Geldstrafen in Höhe von „15.000 bis
20.000 Euro</t>
  </si>
  <si>
    <t>Ergebnisse wurden nicht deklariert, Umsatz des Unternehmens zu gering und die Buchhaltung
unregelmäßig. Die Rede ist von versteckten 250.000 Euro</t>
  </si>
  <si>
    <t>Umsätze in Höhe von Hunderttausenden Euro nicht deklariert worden. drei Mal 293.210,94 Euro Schadenersatz</t>
  </si>
  <si>
    <t>Ausstellung von Rechnungen oder anderen Dokumenten wegen nicht vorhandener Vorgänge. Verschleierung oder Vernichtung von Buchhaltungsunterlagen</t>
  </si>
  <si>
    <t>Unternehmensbücher und Buchhaltungsunterlagen der insolventen Unternehmen verschwiegen und vernichtet haben. Firmenvermögen für 100 Millionen Euro abgezweigt hätten</t>
  </si>
  <si>
    <t>kauften waren ohne sie jedoch in seinen Buchhaltungsunterlagen auszuweisen. Produkte unter der Ladentheke zu niedrigeren Preisen mit Nettogewinnen für unehrliche Unternehmer verkauft</t>
  </si>
  <si>
    <t>Bilanzen der Jahre 2011 und 2012 gefälscht. drei geschädigte Banken und eine Summe von insgesamt
14,5 Millionen Euro. Der Schaden durch die angeklagte Untreue in mehreren Fällen
betrage 2,5 Millionen Euro. Angeklagt sind den Angaben zufolge zudem fünf weitere
Manager.</t>
  </si>
  <si>
    <t>das Management erfand 2010 laut Urteil Umsatzerlöse und fälschte Bilanzen. überhöhte Investitionskosten vorgespielt. nur seine Firma
und die Arbeitsplätze vor der Krise retten wollen. 2,2 Milliarden Euro Schulden angehäuft.</t>
  </si>
  <si>
    <t xml:space="preserve">manipulierten aufgeblähten Vermögenspositionen. über Jahre ihre Konzernbilanzen gefälscht haben. Töchter in den Bilanzen überbewertet waren. </t>
  </si>
  <si>
    <t>Buchhaltungsunregelmäßigkeiten“. Bilanzbetrug bei seiner brasilianischen Tochtergesellschaft. die DE-Aktie sank um mehr als 450 Millionen Euro. „uneinbringlichen Forderungen“, „unsachgemäßer Umsatzabrechnung“ und neuen Rückstellungen</t>
  </si>
  <si>
    <r>
      <t>in einer Geschäftseinheit in den USA ein Betrug, Umsatz der Energieaktivitäten in den USA viel zu hoch eingeschätzt,</t>
    </r>
    <r>
      <rPr>
        <b/>
        <sz val="11"/>
        <color theme="1"/>
        <rFont val="Calibri"/>
        <family val="2"/>
        <scheme val="minor"/>
      </rPr>
      <t xml:space="preserve"> "wahrscheinlich aus Unwissenheit" -CEO</t>
    </r>
    <r>
      <rPr>
        <sz val="11"/>
        <color theme="1"/>
        <rFont val="Calibri"/>
        <family val="2"/>
        <scheme val="minor"/>
      </rPr>
      <t>"ein Mitarbeiter". betreffende Mann sei mit sofortiger Wirkung entlassen worden.</t>
    </r>
  </si>
  <si>
    <t>Buchhaltungsbetrug bei der örtlichen Abteilung des Roten Kreuzes. 20.000 bis 30.000 Euro. finanzielle Probleme. Buchhaltung sei „ein großes Durcheinander“,</t>
  </si>
  <si>
    <t>Finanzchef durch „Unregelmäßigkeiten in der Buchführung“ die Finanzergebnisse rosiger dargestellt hatte. kein Geld in die eigene Tasche gesteckt, sondern
unzulässige Buchungseinträge in die Bilanz verschoben.</t>
  </si>
  <si>
    <t>Besitzers eines Ledergeschäfts</t>
  </si>
  <si>
    <t>Gemeinde Voorschoten</t>
  </si>
  <si>
    <t>1,5 Millionen verschwiegen</t>
  </si>
  <si>
    <t>In NL wgen Sitz in NL + WP in NL</t>
  </si>
  <si>
    <t>Rumänien</t>
  </si>
  <si>
    <t>29 Länder</t>
  </si>
  <si>
    <t>BE</t>
  </si>
  <si>
    <t>BG</t>
  </si>
  <si>
    <t>DK</t>
  </si>
  <si>
    <t>DE</t>
  </si>
  <si>
    <t>EE</t>
  </si>
  <si>
    <t>FI</t>
  </si>
  <si>
    <t>FR</t>
  </si>
  <si>
    <t>GR</t>
  </si>
  <si>
    <t>IE</t>
  </si>
  <si>
    <t>IT</t>
  </si>
  <si>
    <t>HR</t>
  </si>
  <si>
    <t>LV</t>
  </si>
  <si>
    <t>LT</t>
  </si>
  <si>
    <t>LU</t>
  </si>
  <si>
    <t>MT</t>
  </si>
  <si>
    <t>NL</t>
  </si>
  <si>
    <t>AT</t>
  </si>
  <si>
    <t>PL</t>
  </si>
  <si>
    <t>PT</t>
  </si>
  <si>
    <t>RO</t>
  </si>
  <si>
    <t>SE</t>
  </si>
  <si>
    <t>SK</t>
  </si>
  <si>
    <t>SI</t>
  </si>
  <si>
    <t>ES</t>
  </si>
  <si>
    <t>CZ</t>
  </si>
  <si>
    <t>HU</t>
  </si>
  <si>
    <t>CY</t>
  </si>
  <si>
    <t>GB</t>
  </si>
  <si>
    <t>CH</t>
  </si>
  <si>
    <t>Null:</t>
  </si>
  <si>
    <t>Nicht Null:</t>
  </si>
  <si>
    <t>Kroatien</t>
  </si>
  <si>
    <r>
      <t>"calaois chuntasaíochta</t>
    </r>
    <r>
      <rPr>
        <b/>
        <sz val="11"/>
        <color theme="1"/>
        <rFont val="Calibri"/>
        <family val="2"/>
        <scheme val="minor"/>
      </rPr>
      <t>"</t>
    </r>
    <r>
      <rPr>
        <sz val="11"/>
        <color theme="1"/>
        <rFont val="Calibri"/>
        <family val="2"/>
        <scheme val="minor"/>
      </rPr>
      <t xml:space="preserve"> (IE) &amp; "accounting fraud" (EN)</t>
    </r>
  </si>
  <si>
    <t>Buchhalter eines Linfield-Fanclubs</t>
  </si>
  <si>
    <t>Zehntausende Pfund gestohlen, auf sein eigenes Bankkonto überwiesen, mit der Absicht überwiesen, durch den
Missbrauch dieser Position einen Gewinn für sich selbst oder einen anderen zu erzielen oder dem besagten Club einen Verlust zuzufügen oder den
besagten Club einem Risiko auszusetzen.</t>
  </si>
  <si>
    <t>n</t>
  </si>
  <si>
    <t>t</t>
  </si>
  <si>
    <t>df</t>
  </si>
  <si>
    <t>p-Wert</t>
  </si>
  <si>
    <t>Korrelation (r):</t>
  </si>
  <si>
    <t>Trefferquote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</si>
</sst>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sz val="11"/>
      <color rgb="FF212121"/>
      <name val="Arial"/>
      <family val="2"/>
    </font>
    <font>
      <sz val="11"/>
      <color rgb="FF9C0006"/>
      <name val="Calibri"/>
      <family val="2"/>
      <scheme val="minor"/>
    </font>
    <font>
      <b/>
      <sz val="15"/>
      <color theme="3"/>
      <name val="Calibri"/>
      <family val="2"/>
      <scheme val="minor"/>
    </font>
    <font>
      <sz val="11"/>
      <color rgb="FF006100"/>
      <name val="Calibri"/>
      <family val="2"/>
      <scheme val="minor"/>
    </font>
    <font>
      <b/>
      <sz val="11"/>
      <color rgb="FFFA7D00"/>
      <name val="Calibri"/>
      <family val="2"/>
      <scheme val="minor"/>
    </font>
    <font>
      <b/>
      <sz val="11"/>
      <color rgb="FF3F3F3F"/>
      <name val="Calibri"/>
      <family val="2"/>
      <scheme val="minor"/>
    </font>
  </fonts>
  <fills count="7">
    <fill>
      <patternFill patternType="none"/>
    </fill>
    <fill>
      <patternFill patternType="gray125"/>
    </fill>
    <fill>
      <patternFill patternType="solid">
        <fgColor theme="5" tint="0.59999389629810485"/>
        <bgColor indexed="65"/>
      </patternFill>
    </fill>
    <fill>
      <patternFill patternType="solid">
        <fgColor theme="4" tint="0.79998168889431442"/>
        <bgColor indexed="65"/>
      </patternFill>
    </fill>
    <fill>
      <patternFill patternType="solid">
        <fgColor rgb="FFFFC7CE"/>
      </patternFill>
    </fill>
    <fill>
      <patternFill patternType="solid">
        <fgColor rgb="FFC6EFCE"/>
      </patternFill>
    </fill>
    <fill>
      <patternFill patternType="solid">
        <fgColor rgb="FFF2F2F2"/>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0">
    <xf numFmtId="0" fontId="0" fillId="0" borderId="0"/>
    <xf numFmtId="0" fontId="2" fillId="0" borderId="0" applyNumberForma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7" fillId="4" borderId="0" applyNumberFormat="0" applyBorder="0" applyAlignment="0" applyProtection="0"/>
    <xf numFmtId="0" fontId="8" fillId="0" borderId="1" applyNumberFormat="0" applyFill="0" applyAlignment="0" applyProtection="0"/>
    <xf numFmtId="9" fontId="3" fillId="0" borderId="0" applyFont="0" applyFill="0" applyBorder="0" applyAlignment="0" applyProtection="0"/>
    <xf numFmtId="0" fontId="9" fillId="5" borderId="0" applyNumberFormat="0" applyBorder="0" applyAlignment="0" applyProtection="0"/>
    <xf numFmtId="0" fontId="10" fillId="6" borderId="2" applyNumberFormat="0" applyAlignment="0" applyProtection="0"/>
    <xf numFmtId="0" fontId="11" fillId="6" borderId="3" applyNumberFormat="0" applyAlignment="0" applyProtection="0"/>
  </cellStyleXfs>
  <cellXfs count="36">
    <xf numFmtId="0" fontId="0" fillId="0" borderId="0" xfId="0"/>
    <xf numFmtId="0" fontId="1"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left"/>
    </xf>
    <xf numFmtId="0" fontId="1" fillId="0" borderId="0" xfId="0" applyFon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left"/>
    </xf>
    <xf numFmtId="0" fontId="3" fillId="2" borderId="0" xfId="2" applyAlignment="1">
      <alignment wrapText="1"/>
    </xf>
    <xf numFmtId="0" fontId="3" fillId="2" borderId="0" xfId="2" applyAlignment="1">
      <alignment horizontal="center" vertical="center"/>
    </xf>
    <xf numFmtId="0" fontId="0" fillId="0" borderId="0" xfId="0" applyAlignment="1">
      <alignment horizontal="left" vertical="center"/>
    </xf>
    <xf numFmtId="0" fontId="1" fillId="2" borderId="0" xfId="2" applyFont="1" applyAlignment="1">
      <alignment vertical="center"/>
    </xf>
    <xf numFmtId="0" fontId="3" fillId="3" borderId="0" xfId="3"/>
    <xf numFmtId="0" fontId="6" fillId="0" borderId="0" xfId="0" applyFont="1" applyAlignment="1">
      <alignment wrapText="1"/>
    </xf>
    <xf numFmtId="0" fontId="0" fillId="0" borderId="0" xfId="0" applyAlignment="1">
      <alignment horizontal="center" vertical="center" wrapText="1"/>
    </xf>
    <xf numFmtId="0" fontId="6" fillId="0" borderId="0" xfId="0" applyFont="1" applyAlignment="1">
      <alignment horizontal="center" vertical="center"/>
    </xf>
    <xf numFmtId="0" fontId="7" fillId="4" borderId="0" xfId="4"/>
    <xf numFmtId="14" fontId="8" fillId="3" borderId="1" xfId="5" applyNumberFormat="1" applyFill="1"/>
    <xf numFmtId="164" fontId="0" fillId="0" borderId="0" xfId="6" applyNumberFormat="1" applyFont="1"/>
    <xf numFmtId="0" fontId="9" fillId="5" borderId="0" xfId="7"/>
    <xf numFmtId="0" fontId="10" fillId="6" borderId="2" xfId="8"/>
    <xf numFmtId="0" fontId="2" fillId="0" borderId="0" xfId="1" applyAlignment="1">
      <alignment horizontal="right" vertical="center"/>
    </xf>
    <xf numFmtId="0" fontId="2" fillId="0" borderId="0" xfId="1" applyFill="1" applyAlignment="1">
      <alignment horizontal="right" vertical="center"/>
    </xf>
    <xf numFmtId="0" fontId="11" fillId="6" borderId="3" xfId="9"/>
    <xf numFmtId="2" fontId="11" fillId="6" borderId="3" xfId="9" applyNumberFormat="1"/>
    <xf numFmtId="2" fontId="10" fillId="6" borderId="2" xfId="8" applyNumberFormat="1"/>
    <xf numFmtId="0" fontId="4" fillId="0" borderId="0" xfId="0" applyFont="1" applyAlignment="1">
      <alignment horizontal="center" vertical="center"/>
    </xf>
    <xf numFmtId="0" fontId="5" fillId="0" borderId="0" xfId="0" applyFont="1" applyAlignment="1">
      <alignment horizontal="center" vertical="center"/>
    </xf>
    <xf numFmtId="0" fontId="8" fillId="3" borderId="1" xfId="5" applyFill="1" applyAlignment="1">
      <alignment horizontal="center"/>
    </xf>
    <xf numFmtId="0" fontId="3" fillId="3" borderId="0" xfId="3" applyAlignment="1">
      <alignment horizontal="center"/>
    </xf>
    <xf numFmtId="0" fontId="0" fillId="0" borderId="0" xfId="0" applyAlignment="1">
      <alignment horizontal="left"/>
    </xf>
    <xf numFmtId="0" fontId="0" fillId="0" borderId="0" xfId="0" applyAlignment="1">
      <alignment horizontal="center"/>
    </xf>
  </cellXfs>
  <cellStyles count="10">
    <cellStyle name="20 % - Akzent1" xfId="3" builtinId="30"/>
    <cellStyle name="40 % - Akzent2" xfId="2" builtinId="35"/>
    <cellStyle name="Ausgabe" xfId="9" builtinId="21"/>
    <cellStyle name="Berechnung" xfId="8" builtinId="22"/>
    <cellStyle name="Gut" xfId="7" builtinId="26"/>
    <cellStyle name="Link" xfId="1" builtinId="8"/>
    <cellStyle name="Prozent" xfId="6" builtinId="5"/>
    <cellStyle name="Schlecht" xfId="4" builtinId="27"/>
    <cellStyle name="Standard" xfId="0" builtinId="0"/>
    <cellStyle name="Überschrift 1" xfId="5" builtinId="16"/>
  </cellStyles>
  <dxfs count="5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val="0"/>
        <i val="0"/>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0.0%"/>
    </dxf>
    <dxf>
      <numFmt numFmtId="164" formatCode="0.0%"/>
    </dxf>
    <dxf>
      <numFmt numFmtId="0" formatCode="General"/>
    </dxf>
    <dxf>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spPr>
            <a:solidFill>
              <a:schemeClr val="accent3"/>
            </a:solidFill>
            <a:ln>
              <a:noFill/>
            </a:ln>
            <a:effectLst/>
          </c:spPr>
          <c:invertIfNegative val="0"/>
          <c:cat>
            <c:strRef>
              <c:f>Übersicht!$A$4:$A$32</c:f>
              <c:strCache>
                <c:ptCount val="29"/>
                <c:pt idx="0">
                  <c:v>AT</c:v>
                </c:pt>
                <c:pt idx="1">
                  <c:v>BE</c:v>
                </c:pt>
                <c:pt idx="2">
                  <c:v>BG</c:v>
                </c:pt>
                <c:pt idx="3">
                  <c:v>CH</c:v>
                </c:pt>
                <c:pt idx="4">
                  <c:v>CY</c:v>
                </c:pt>
                <c:pt idx="5">
                  <c:v>CZ</c:v>
                </c:pt>
                <c:pt idx="6">
                  <c:v>DE</c:v>
                </c:pt>
                <c:pt idx="7">
                  <c:v>DK</c:v>
                </c:pt>
                <c:pt idx="8">
                  <c:v>EE</c:v>
                </c:pt>
                <c:pt idx="9">
                  <c:v>ES</c:v>
                </c:pt>
                <c:pt idx="10">
                  <c:v>FI</c:v>
                </c:pt>
                <c:pt idx="11">
                  <c:v>FR</c:v>
                </c:pt>
                <c:pt idx="12">
                  <c:v>GB</c:v>
                </c:pt>
                <c:pt idx="13">
                  <c:v>GR</c:v>
                </c:pt>
                <c:pt idx="14">
                  <c:v>HR</c:v>
                </c:pt>
                <c:pt idx="15">
                  <c:v>HU</c:v>
                </c:pt>
                <c:pt idx="16">
                  <c:v>IE</c:v>
                </c:pt>
                <c:pt idx="17">
                  <c:v>IT</c:v>
                </c:pt>
                <c:pt idx="18">
                  <c:v>LT</c:v>
                </c:pt>
                <c:pt idx="19">
                  <c:v>LU</c:v>
                </c:pt>
                <c:pt idx="20">
                  <c:v>LV</c:v>
                </c:pt>
                <c:pt idx="21">
                  <c:v>MT</c:v>
                </c:pt>
                <c:pt idx="22">
                  <c:v>NL</c:v>
                </c:pt>
                <c:pt idx="23">
                  <c:v>PL</c:v>
                </c:pt>
                <c:pt idx="24">
                  <c:v>PT</c:v>
                </c:pt>
                <c:pt idx="25">
                  <c:v>RO</c:v>
                </c:pt>
                <c:pt idx="26">
                  <c:v>SE</c:v>
                </c:pt>
                <c:pt idx="27">
                  <c:v>SI</c:v>
                </c:pt>
                <c:pt idx="28">
                  <c:v>SK</c:v>
                </c:pt>
              </c:strCache>
            </c:strRef>
          </c:cat>
          <c:val>
            <c:numRef>
              <c:f>Übersicht!$B$4:$B$32</c:f>
              <c:numCache>
                <c:formatCode>General</c:formatCode>
                <c:ptCount val="29"/>
                <c:pt idx="0">
                  <c:v>0</c:v>
                </c:pt>
                <c:pt idx="1">
                  <c:v>0</c:v>
                </c:pt>
                <c:pt idx="2">
                  <c:v>4</c:v>
                </c:pt>
                <c:pt idx="3">
                  <c:v>0</c:v>
                </c:pt>
                <c:pt idx="4">
                  <c:v>0</c:v>
                </c:pt>
                <c:pt idx="5">
                  <c:v>1</c:v>
                </c:pt>
                <c:pt idx="6">
                  <c:v>4</c:v>
                </c:pt>
                <c:pt idx="7">
                  <c:v>2</c:v>
                </c:pt>
                <c:pt idx="8">
                  <c:v>0</c:v>
                </c:pt>
                <c:pt idx="9">
                  <c:v>5</c:v>
                </c:pt>
                <c:pt idx="10">
                  <c:v>2</c:v>
                </c:pt>
                <c:pt idx="11">
                  <c:v>5</c:v>
                </c:pt>
                <c:pt idx="12">
                  <c:v>8</c:v>
                </c:pt>
                <c:pt idx="13">
                  <c:v>0</c:v>
                </c:pt>
                <c:pt idx="14">
                  <c:v>0</c:v>
                </c:pt>
                <c:pt idx="15">
                  <c:v>0</c:v>
                </c:pt>
                <c:pt idx="16">
                  <c:v>1</c:v>
                </c:pt>
                <c:pt idx="17">
                  <c:v>12</c:v>
                </c:pt>
                <c:pt idx="18">
                  <c:v>0</c:v>
                </c:pt>
                <c:pt idx="19">
                  <c:v>0</c:v>
                </c:pt>
                <c:pt idx="20">
                  <c:v>0</c:v>
                </c:pt>
                <c:pt idx="21">
                  <c:v>0</c:v>
                </c:pt>
                <c:pt idx="22">
                  <c:v>10</c:v>
                </c:pt>
                <c:pt idx="23">
                  <c:v>0</c:v>
                </c:pt>
                <c:pt idx="24">
                  <c:v>0</c:v>
                </c:pt>
                <c:pt idx="25">
                  <c:v>0</c:v>
                </c:pt>
                <c:pt idx="26">
                  <c:v>0</c:v>
                </c:pt>
                <c:pt idx="27">
                  <c:v>0</c:v>
                </c:pt>
                <c:pt idx="28">
                  <c:v>0</c:v>
                </c:pt>
              </c:numCache>
            </c:numRef>
          </c:val>
          <c:extLst>
            <c:ext xmlns:c16="http://schemas.microsoft.com/office/drawing/2014/chart" uri="{C3380CC4-5D6E-409C-BE32-E72D297353CC}">
              <c16:uniqueId val="{00000000-499C-4D0A-A760-ACDF7B659216}"/>
            </c:ext>
          </c:extLst>
        </c:ser>
        <c:dLbls>
          <c:showLegendKey val="0"/>
          <c:showVal val="0"/>
          <c:showCatName val="0"/>
          <c:showSerName val="0"/>
          <c:showPercent val="0"/>
          <c:showBubbleSize val="0"/>
        </c:dLbls>
        <c:gapWidth val="219"/>
        <c:overlap val="-27"/>
        <c:axId val="1810085888"/>
        <c:axId val="1675702352"/>
      </c:barChart>
      <c:catAx>
        <c:axId val="18100858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de-DE">
                    <a:solidFill>
                      <a:sysClr val="windowText" lastClr="000000"/>
                    </a:solidFill>
                    <a:latin typeface="Times New Roman" panose="02020603050405020304" pitchFamily="18" charset="0"/>
                    <a:cs typeface="Times New Roman" panose="02020603050405020304" pitchFamily="18" charset="0"/>
                  </a:rPr>
                  <a:t>Land</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1675702352"/>
        <c:crosses val="autoZero"/>
        <c:auto val="1"/>
        <c:lblAlgn val="ctr"/>
        <c:lblOffset val="100"/>
        <c:noMultiLvlLbl val="0"/>
      </c:catAx>
      <c:valAx>
        <c:axId val="167570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de-DE">
                    <a:solidFill>
                      <a:sysClr val="windowText" lastClr="000000"/>
                    </a:solidFill>
                    <a:latin typeface="Times New Roman" panose="02020603050405020304" pitchFamily="18" charset="0"/>
                    <a:cs typeface="Times New Roman" panose="02020603050405020304" pitchFamily="18" charset="0"/>
                  </a:rPr>
                  <a:t>Fälle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1810085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spPr>
            <a:solidFill>
              <a:schemeClr val="accent3"/>
            </a:solidFill>
            <a:ln>
              <a:noFill/>
            </a:ln>
            <a:effectLst/>
          </c:spPr>
          <c:invertIfNegative val="0"/>
          <c:dLbls>
            <c:dLbl>
              <c:idx val="14"/>
              <c:layout>
                <c:manualLayout>
                  <c:x val="5.3291181547319945E-3"/>
                  <c:y val="-8.584605626670040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C5-4605-A4D6-EADA57C0CFDB}"/>
                </c:ext>
              </c:extLst>
            </c:dLbl>
            <c:dLbl>
              <c:idx val="17"/>
              <c:layout>
                <c:manualLayout>
                  <c:x val="-5.32911815473199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43-4AFA-B544-2A7C65484E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Übersicht!$A$4:$A$32</c:f>
              <c:strCache>
                <c:ptCount val="29"/>
                <c:pt idx="0">
                  <c:v>AT</c:v>
                </c:pt>
                <c:pt idx="1">
                  <c:v>BE</c:v>
                </c:pt>
                <c:pt idx="2">
                  <c:v>BG</c:v>
                </c:pt>
                <c:pt idx="3">
                  <c:v>CH</c:v>
                </c:pt>
                <c:pt idx="4">
                  <c:v>CY</c:v>
                </c:pt>
                <c:pt idx="5">
                  <c:v>CZ</c:v>
                </c:pt>
                <c:pt idx="6">
                  <c:v>DE</c:v>
                </c:pt>
                <c:pt idx="7">
                  <c:v>DK</c:v>
                </c:pt>
                <c:pt idx="8">
                  <c:v>EE</c:v>
                </c:pt>
                <c:pt idx="9">
                  <c:v>ES</c:v>
                </c:pt>
                <c:pt idx="10">
                  <c:v>FI</c:v>
                </c:pt>
                <c:pt idx="11">
                  <c:v>FR</c:v>
                </c:pt>
                <c:pt idx="12">
                  <c:v>GB</c:v>
                </c:pt>
                <c:pt idx="13">
                  <c:v>GR</c:v>
                </c:pt>
                <c:pt idx="14">
                  <c:v>HR</c:v>
                </c:pt>
                <c:pt idx="15">
                  <c:v>HU</c:v>
                </c:pt>
                <c:pt idx="16">
                  <c:v>IE</c:v>
                </c:pt>
                <c:pt idx="17">
                  <c:v>IT</c:v>
                </c:pt>
                <c:pt idx="18">
                  <c:v>LT</c:v>
                </c:pt>
                <c:pt idx="19">
                  <c:v>LU</c:v>
                </c:pt>
                <c:pt idx="20">
                  <c:v>LV</c:v>
                </c:pt>
                <c:pt idx="21">
                  <c:v>MT</c:v>
                </c:pt>
                <c:pt idx="22">
                  <c:v>NL</c:v>
                </c:pt>
                <c:pt idx="23">
                  <c:v>PL</c:v>
                </c:pt>
                <c:pt idx="24">
                  <c:v>PT</c:v>
                </c:pt>
                <c:pt idx="25">
                  <c:v>RO</c:v>
                </c:pt>
                <c:pt idx="26">
                  <c:v>SE</c:v>
                </c:pt>
                <c:pt idx="27">
                  <c:v>SI</c:v>
                </c:pt>
                <c:pt idx="28">
                  <c:v>SK</c:v>
                </c:pt>
              </c:strCache>
            </c:strRef>
          </c:cat>
          <c:val>
            <c:numRef>
              <c:f>Übersicht!$C$4:$C$32</c:f>
              <c:numCache>
                <c:formatCode>General</c:formatCode>
                <c:ptCount val="29"/>
                <c:pt idx="0">
                  <c:v>10</c:v>
                </c:pt>
                <c:pt idx="1">
                  <c:v>11</c:v>
                </c:pt>
                <c:pt idx="2">
                  <c:v>3992</c:v>
                </c:pt>
                <c:pt idx="3">
                  <c:v>88</c:v>
                </c:pt>
                <c:pt idx="4">
                  <c:v>0</c:v>
                </c:pt>
                <c:pt idx="5">
                  <c:v>12</c:v>
                </c:pt>
                <c:pt idx="6">
                  <c:v>162</c:v>
                </c:pt>
                <c:pt idx="7">
                  <c:v>16</c:v>
                </c:pt>
                <c:pt idx="8">
                  <c:v>0</c:v>
                </c:pt>
                <c:pt idx="9">
                  <c:v>209</c:v>
                </c:pt>
                <c:pt idx="10">
                  <c:v>8</c:v>
                </c:pt>
                <c:pt idx="11">
                  <c:v>289</c:v>
                </c:pt>
                <c:pt idx="12">
                  <c:v>328</c:v>
                </c:pt>
                <c:pt idx="13">
                  <c:v>0</c:v>
                </c:pt>
                <c:pt idx="14">
                  <c:v>482</c:v>
                </c:pt>
                <c:pt idx="15">
                  <c:v>0</c:v>
                </c:pt>
                <c:pt idx="16">
                  <c:v>420</c:v>
                </c:pt>
                <c:pt idx="17">
                  <c:v>406</c:v>
                </c:pt>
                <c:pt idx="18">
                  <c:v>0</c:v>
                </c:pt>
                <c:pt idx="19">
                  <c:v>0</c:v>
                </c:pt>
                <c:pt idx="20">
                  <c:v>0</c:v>
                </c:pt>
                <c:pt idx="21">
                  <c:v>13</c:v>
                </c:pt>
                <c:pt idx="22">
                  <c:v>963</c:v>
                </c:pt>
                <c:pt idx="23">
                  <c:v>518</c:v>
                </c:pt>
                <c:pt idx="24">
                  <c:v>11</c:v>
                </c:pt>
                <c:pt idx="25">
                  <c:v>0</c:v>
                </c:pt>
                <c:pt idx="26">
                  <c:v>0</c:v>
                </c:pt>
                <c:pt idx="27">
                  <c:v>0</c:v>
                </c:pt>
                <c:pt idx="28">
                  <c:v>0</c:v>
                </c:pt>
              </c:numCache>
            </c:numRef>
          </c:val>
          <c:extLst>
            <c:ext xmlns:c16="http://schemas.microsoft.com/office/drawing/2014/chart" uri="{C3380CC4-5D6E-409C-BE32-E72D297353CC}">
              <c16:uniqueId val="{00000000-1B13-470E-ABF4-452E260D707E}"/>
            </c:ext>
          </c:extLst>
        </c:ser>
        <c:dLbls>
          <c:dLblPos val="outEnd"/>
          <c:showLegendKey val="0"/>
          <c:showVal val="1"/>
          <c:showCatName val="0"/>
          <c:showSerName val="0"/>
          <c:showPercent val="0"/>
          <c:showBubbleSize val="0"/>
        </c:dLbls>
        <c:gapWidth val="219"/>
        <c:overlap val="-27"/>
        <c:axId val="1520664032"/>
        <c:axId val="1656705584"/>
      </c:barChart>
      <c:catAx>
        <c:axId val="152066403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de-DE">
                    <a:solidFill>
                      <a:sysClr val="windowText" lastClr="000000"/>
                    </a:solidFill>
                    <a:latin typeface="Times New Roman" panose="02020603050405020304" pitchFamily="18" charset="0"/>
                    <a:cs typeface="Times New Roman" panose="02020603050405020304" pitchFamily="18" charset="0"/>
                  </a:rPr>
                  <a:t>Land</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1656705584"/>
        <c:crosses val="autoZero"/>
        <c:auto val="1"/>
        <c:lblAlgn val="ctr"/>
        <c:lblOffset val="100"/>
        <c:noMultiLvlLbl val="0"/>
      </c:catAx>
      <c:valAx>
        <c:axId val="165670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de-DE">
                    <a:solidFill>
                      <a:sysClr val="windowText" lastClr="000000"/>
                    </a:solidFill>
                    <a:latin typeface="Times New Roman" panose="02020603050405020304" pitchFamily="18" charset="0"/>
                    <a:cs typeface="Times New Roman" panose="02020603050405020304" pitchFamily="18" charset="0"/>
                  </a:rPr>
                  <a:t>Suchergebnisse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1520664032"/>
        <c:crosses val="autoZero"/>
        <c:crossBetween val="between"/>
      </c:valAx>
      <c:spPr>
        <a:noFill/>
        <a:ln>
          <a:solidFill>
            <a:schemeClr val="bg1"/>
          </a:solid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1691426071741032"/>
          <c:y val="7.9880548285597694E-2"/>
          <c:w val="0.85375240594925639"/>
          <c:h val="0.81817912742862631"/>
        </c:manualLayout>
      </c:layout>
      <c:scatterChart>
        <c:scatterStyle val="lineMarker"/>
        <c:varyColors val="0"/>
        <c:ser>
          <c:idx val="0"/>
          <c:order val="0"/>
          <c:spPr>
            <a:ln w="19050" cap="rnd">
              <a:noFill/>
              <a:round/>
            </a:ln>
            <a:effectLst/>
          </c:spPr>
          <c:marker>
            <c:symbol val="circle"/>
            <c:size val="5"/>
            <c:spPr>
              <a:solidFill>
                <a:schemeClr val="dk1">
                  <a:tint val="88500"/>
                </a:schemeClr>
              </a:solidFill>
              <a:ln w="9525">
                <a:solidFill>
                  <a:schemeClr val="dk1">
                    <a:tint val="88500"/>
                  </a:schemeClr>
                </a:solidFill>
              </a:ln>
              <a:effectLst/>
            </c:spPr>
          </c:marker>
          <c:trendline>
            <c:spPr>
              <a:ln w="19050" cap="rnd">
                <a:solidFill>
                  <a:schemeClr val="dk1">
                    <a:tint val="88500"/>
                  </a:schemeClr>
                </a:solidFill>
                <a:prstDash val="sysDot"/>
              </a:ln>
              <a:effectLst/>
            </c:spPr>
            <c:trendlineType val="linear"/>
            <c:dispRSqr val="0"/>
            <c:dispEq val="0"/>
          </c:trendline>
          <c:xVal>
            <c:numRef>
              <c:f>Übersicht!$B$4:$B$32</c:f>
              <c:numCache>
                <c:formatCode>General</c:formatCode>
                <c:ptCount val="29"/>
                <c:pt idx="0">
                  <c:v>0</c:v>
                </c:pt>
                <c:pt idx="1">
                  <c:v>0</c:v>
                </c:pt>
                <c:pt idx="2">
                  <c:v>4</c:v>
                </c:pt>
                <c:pt idx="3">
                  <c:v>0</c:v>
                </c:pt>
                <c:pt idx="4">
                  <c:v>0</c:v>
                </c:pt>
                <c:pt idx="5">
                  <c:v>1</c:v>
                </c:pt>
                <c:pt idx="6">
                  <c:v>4</c:v>
                </c:pt>
                <c:pt idx="7">
                  <c:v>2</c:v>
                </c:pt>
                <c:pt idx="8">
                  <c:v>0</c:v>
                </c:pt>
                <c:pt idx="9">
                  <c:v>5</c:v>
                </c:pt>
                <c:pt idx="10">
                  <c:v>2</c:v>
                </c:pt>
                <c:pt idx="11">
                  <c:v>5</c:v>
                </c:pt>
                <c:pt idx="12">
                  <c:v>8</c:v>
                </c:pt>
                <c:pt idx="13">
                  <c:v>0</c:v>
                </c:pt>
                <c:pt idx="14">
                  <c:v>0</c:v>
                </c:pt>
                <c:pt idx="15">
                  <c:v>0</c:v>
                </c:pt>
                <c:pt idx="16">
                  <c:v>1</c:v>
                </c:pt>
                <c:pt idx="17">
                  <c:v>12</c:v>
                </c:pt>
                <c:pt idx="18">
                  <c:v>0</c:v>
                </c:pt>
                <c:pt idx="19">
                  <c:v>0</c:v>
                </c:pt>
                <c:pt idx="20">
                  <c:v>0</c:v>
                </c:pt>
                <c:pt idx="21">
                  <c:v>0</c:v>
                </c:pt>
                <c:pt idx="22">
                  <c:v>10</c:v>
                </c:pt>
                <c:pt idx="23">
                  <c:v>0</c:v>
                </c:pt>
                <c:pt idx="24">
                  <c:v>0</c:v>
                </c:pt>
                <c:pt idx="25">
                  <c:v>0</c:v>
                </c:pt>
                <c:pt idx="26">
                  <c:v>0</c:v>
                </c:pt>
                <c:pt idx="27">
                  <c:v>0</c:v>
                </c:pt>
                <c:pt idx="28">
                  <c:v>0</c:v>
                </c:pt>
              </c:numCache>
            </c:numRef>
          </c:xVal>
          <c:yVal>
            <c:numRef>
              <c:f>Übersicht!$C$4:$C$32</c:f>
              <c:numCache>
                <c:formatCode>General</c:formatCode>
                <c:ptCount val="29"/>
                <c:pt idx="0">
                  <c:v>10</c:v>
                </c:pt>
                <c:pt idx="1">
                  <c:v>11</c:v>
                </c:pt>
                <c:pt idx="2">
                  <c:v>3992</c:v>
                </c:pt>
                <c:pt idx="3">
                  <c:v>88</c:v>
                </c:pt>
                <c:pt idx="4">
                  <c:v>0</c:v>
                </c:pt>
                <c:pt idx="5">
                  <c:v>12</c:v>
                </c:pt>
                <c:pt idx="6">
                  <c:v>162</c:v>
                </c:pt>
                <c:pt idx="7">
                  <c:v>16</c:v>
                </c:pt>
                <c:pt idx="8">
                  <c:v>0</c:v>
                </c:pt>
                <c:pt idx="9">
                  <c:v>209</c:v>
                </c:pt>
                <c:pt idx="10">
                  <c:v>8</c:v>
                </c:pt>
                <c:pt idx="11">
                  <c:v>289</c:v>
                </c:pt>
                <c:pt idx="12">
                  <c:v>328</c:v>
                </c:pt>
                <c:pt idx="13">
                  <c:v>0</c:v>
                </c:pt>
                <c:pt idx="14">
                  <c:v>482</c:v>
                </c:pt>
                <c:pt idx="15">
                  <c:v>0</c:v>
                </c:pt>
                <c:pt idx="16">
                  <c:v>420</c:v>
                </c:pt>
                <c:pt idx="17">
                  <c:v>406</c:v>
                </c:pt>
                <c:pt idx="18">
                  <c:v>0</c:v>
                </c:pt>
                <c:pt idx="19">
                  <c:v>0</c:v>
                </c:pt>
                <c:pt idx="20">
                  <c:v>0</c:v>
                </c:pt>
                <c:pt idx="21">
                  <c:v>13</c:v>
                </c:pt>
                <c:pt idx="22">
                  <c:v>963</c:v>
                </c:pt>
                <c:pt idx="23">
                  <c:v>518</c:v>
                </c:pt>
                <c:pt idx="24">
                  <c:v>11</c:v>
                </c:pt>
                <c:pt idx="25">
                  <c:v>0</c:v>
                </c:pt>
                <c:pt idx="26">
                  <c:v>0</c:v>
                </c:pt>
                <c:pt idx="27">
                  <c:v>0</c:v>
                </c:pt>
                <c:pt idx="28">
                  <c:v>0</c:v>
                </c:pt>
              </c:numCache>
            </c:numRef>
          </c:yVal>
          <c:smooth val="0"/>
          <c:extLst>
            <c:ext xmlns:c16="http://schemas.microsoft.com/office/drawing/2014/chart" uri="{C3380CC4-5D6E-409C-BE32-E72D297353CC}">
              <c16:uniqueId val="{00000000-9207-4F60-BAA9-2D4D675C0367}"/>
            </c:ext>
          </c:extLst>
        </c:ser>
        <c:dLbls>
          <c:showLegendKey val="0"/>
          <c:showVal val="0"/>
          <c:showCatName val="0"/>
          <c:showSerName val="0"/>
          <c:showPercent val="0"/>
          <c:showBubbleSize val="0"/>
        </c:dLbls>
        <c:axId val="217045344"/>
        <c:axId val="261603952"/>
      </c:scatterChart>
      <c:valAx>
        <c:axId val="217045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de-DE">
                    <a:solidFill>
                      <a:sysClr val="windowText" lastClr="000000"/>
                    </a:solidFill>
                    <a:latin typeface="Times New Roman" panose="02020603050405020304" pitchFamily="18" charset="0"/>
                    <a:cs typeface="Times New Roman" panose="02020603050405020304" pitchFamily="18" charset="0"/>
                  </a:rPr>
                  <a:t>Fälle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261603952"/>
        <c:crosses val="autoZero"/>
        <c:crossBetween val="midCat"/>
      </c:valAx>
      <c:valAx>
        <c:axId val="26160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sz="1000">
                    <a:solidFill>
                      <a:sysClr val="windowText" lastClr="000000"/>
                    </a:solidFill>
                    <a:latin typeface="Times New Roman" panose="02020603050405020304" pitchFamily="18" charset="0"/>
                    <a:cs typeface="Times New Roman" panose="02020603050405020304" pitchFamily="18" charset="0"/>
                  </a:rPr>
                  <a:t>Suchergebnisse</a:t>
                </a:r>
              </a:p>
              <a:p>
                <a:pPr>
                  <a:defRPr>
                    <a:solidFill>
                      <a:sysClr val="windowText" lastClr="000000"/>
                    </a:solidFill>
                  </a:defRPr>
                </a:pPr>
                <a:endParaRPr lang="de-DE">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de-DE"/>
          </a:p>
        </c:txPr>
        <c:crossAx val="217045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23.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4.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8.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36.png"/></Relationships>
</file>

<file path=xl/drawings/_rels/drawing29.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4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6</xdr:col>
      <xdr:colOff>0</xdr:colOff>
      <xdr:row>11</xdr:row>
      <xdr:rowOff>4762</xdr:rowOff>
    </xdr:from>
    <xdr:to>
      <xdr:col>9</xdr:col>
      <xdr:colOff>466725</xdr:colOff>
      <xdr:row>25</xdr:row>
      <xdr:rowOff>80962</xdr:rowOff>
    </xdr:to>
    <xdr:graphicFrame macro="">
      <xdr:nvGraphicFramePr>
        <xdr:cNvPr id="2" name="Diagramm 1">
          <a:extLst>
            <a:ext uri="{FF2B5EF4-FFF2-40B4-BE49-F238E27FC236}">
              <a16:creationId xmlns:a16="http://schemas.microsoft.com/office/drawing/2014/main" id="{526AFA50-FD5C-CC0E-2375-D1368CC51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752474</xdr:colOff>
      <xdr:row>26</xdr:row>
      <xdr:rowOff>14287</xdr:rowOff>
    </xdr:from>
    <xdr:to>
      <xdr:col>9</xdr:col>
      <xdr:colOff>457200</xdr:colOff>
      <xdr:row>40</xdr:row>
      <xdr:rowOff>90487</xdr:rowOff>
    </xdr:to>
    <xdr:graphicFrame macro="">
      <xdr:nvGraphicFramePr>
        <xdr:cNvPr id="3" name="Diagramm 2">
          <a:extLst>
            <a:ext uri="{FF2B5EF4-FFF2-40B4-BE49-F238E27FC236}">
              <a16:creationId xmlns:a16="http://schemas.microsoft.com/office/drawing/2014/main" id="{A2681AFC-E3B2-953D-EC9B-241D890FE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40</xdr:row>
      <xdr:rowOff>71437</xdr:rowOff>
    </xdr:from>
    <xdr:to>
      <xdr:col>9</xdr:col>
      <xdr:colOff>352425</xdr:colOff>
      <xdr:row>55</xdr:row>
      <xdr:rowOff>85725</xdr:rowOff>
    </xdr:to>
    <xdr:graphicFrame macro="">
      <xdr:nvGraphicFramePr>
        <xdr:cNvPr id="5" name="Diagramm 4">
          <a:extLst>
            <a:ext uri="{FF2B5EF4-FFF2-40B4-BE49-F238E27FC236}">
              <a16:creationId xmlns:a16="http://schemas.microsoft.com/office/drawing/2014/main" id="{DBABF2E0-FBA9-7132-5B00-9202FE202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5</xdr:row>
      <xdr:rowOff>1</xdr:rowOff>
    </xdr:from>
    <xdr:to>
      <xdr:col>5</xdr:col>
      <xdr:colOff>1057275</xdr:colOff>
      <xdr:row>21</xdr:row>
      <xdr:rowOff>82459</xdr:rowOff>
    </xdr:to>
    <xdr:pic>
      <xdr:nvPicPr>
        <xdr:cNvPr id="2" name="Grafik 1">
          <a:extLst>
            <a:ext uri="{FF2B5EF4-FFF2-40B4-BE49-F238E27FC236}">
              <a16:creationId xmlns:a16="http://schemas.microsoft.com/office/drawing/2014/main" id="{90014689-1290-ED76-0338-C0DA850A8221}"/>
            </a:ext>
          </a:extLst>
        </xdr:cNvPr>
        <xdr:cNvPicPr>
          <a:picLocks noChangeAspect="1"/>
        </xdr:cNvPicPr>
      </xdr:nvPicPr>
      <xdr:blipFill>
        <a:blip xmlns:r="http://schemas.openxmlformats.org/officeDocument/2006/relationships" r:embed="rId1"/>
        <a:stretch>
          <a:fillRect/>
        </a:stretch>
      </xdr:blipFill>
      <xdr:spPr>
        <a:xfrm>
          <a:off x="5810250" y="1143001"/>
          <a:ext cx="7953375" cy="3130458"/>
        </a:xfrm>
        <a:prstGeom prst="rect">
          <a:avLst/>
        </a:prstGeom>
      </xdr:spPr>
    </xdr:pic>
    <xdr:clientData/>
  </xdr:twoCellAnchor>
  <xdr:twoCellAnchor editAs="oneCell">
    <xdr:from>
      <xdr:col>3</xdr:col>
      <xdr:colOff>0</xdr:colOff>
      <xdr:row>22</xdr:row>
      <xdr:rowOff>0</xdr:rowOff>
    </xdr:from>
    <xdr:to>
      <xdr:col>5</xdr:col>
      <xdr:colOff>1057275</xdr:colOff>
      <xdr:row>40</xdr:row>
      <xdr:rowOff>144727</xdr:rowOff>
    </xdr:to>
    <xdr:pic>
      <xdr:nvPicPr>
        <xdr:cNvPr id="3" name="Grafik 2">
          <a:extLst>
            <a:ext uri="{FF2B5EF4-FFF2-40B4-BE49-F238E27FC236}">
              <a16:creationId xmlns:a16="http://schemas.microsoft.com/office/drawing/2014/main" id="{D1B385AF-35DF-C1A5-FC85-FAA197DB1F42}"/>
            </a:ext>
          </a:extLst>
        </xdr:cNvPr>
        <xdr:cNvPicPr>
          <a:picLocks noChangeAspect="1"/>
        </xdr:cNvPicPr>
      </xdr:nvPicPr>
      <xdr:blipFill>
        <a:blip xmlns:r="http://schemas.openxmlformats.org/officeDocument/2006/relationships" r:embed="rId2"/>
        <a:stretch>
          <a:fillRect/>
        </a:stretch>
      </xdr:blipFill>
      <xdr:spPr>
        <a:xfrm>
          <a:off x="5810250" y="4381500"/>
          <a:ext cx="7953375" cy="357372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4</xdr:col>
      <xdr:colOff>6123714</xdr:colOff>
      <xdr:row>27</xdr:row>
      <xdr:rowOff>46976</xdr:rowOff>
    </xdr:to>
    <xdr:pic>
      <xdr:nvPicPr>
        <xdr:cNvPr id="2" name="Grafik 1">
          <a:extLst>
            <a:ext uri="{FF2B5EF4-FFF2-40B4-BE49-F238E27FC236}">
              <a16:creationId xmlns:a16="http://schemas.microsoft.com/office/drawing/2014/main" id="{7A6AE142-1544-91CC-4231-502A19E756C8}"/>
            </a:ext>
          </a:extLst>
        </xdr:cNvPr>
        <xdr:cNvPicPr>
          <a:picLocks noChangeAspect="1"/>
        </xdr:cNvPicPr>
      </xdr:nvPicPr>
      <xdr:blipFill>
        <a:blip xmlns:r="http://schemas.openxmlformats.org/officeDocument/2006/relationships" r:embed="rId1"/>
        <a:stretch>
          <a:fillRect/>
        </a:stretch>
      </xdr:blipFill>
      <xdr:spPr>
        <a:xfrm>
          <a:off x="5810250" y="1143000"/>
          <a:ext cx="6885714" cy="51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5</xdr:col>
      <xdr:colOff>1204903</xdr:colOff>
      <xdr:row>20</xdr:row>
      <xdr:rowOff>123825</xdr:rowOff>
    </xdr:to>
    <xdr:pic>
      <xdr:nvPicPr>
        <xdr:cNvPr id="2" name="Grafik 1">
          <a:extLst>
            <a:ext uri="{FF2B5EF4-FFF2-40B4-BE49-F238E27FC236}">
              <a16:creationId xmlns:a16="http://schemas.microsoft.com/office/drawing/2014/main" id="{5FEB1B6A-A640-BFF2-50DA-B81A6C3890BF}"/>
            </a:ext>
          </a:extLst>
        </xdr:cNvPr>
        <xdr:cNvPicPr>
          <a:picLocks noChangeAspect="1"/>
        </xdr:cNvPicPr>
      </xdr:nvPicPr>
      <xdr:blipFill>
        <a:blip xmlns:r="http://schemas.openxmlformats.org/officeDocument/2006/relationships" r:embed="rId1"/>
        <a:stretch>
          <a:fillRect/>
        </a:stretch>
      </xdr:blipFill>
      <xdr:spPr>
        <a:xfrm>
          <a:off x="5810250" y="762000"/>
          <a:ext cx="8101003" cy="33623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219075</xdr:colOff>
      <xdr:row>25</xdr:row>
      <xdr:rowOff>66676</xdr:rowOff>
    </xdr:from>
    <xdr:to>
      <xdr:col>5</xdr:col>
      <xdr:colOff>523875</xdr:colOff>
      <xdr:row>51</xdr:row>
      <xdr:rowOff>136780</xdr:rowOff>
    </xdr:to>
    <xdr:pic>
      <xdr:nvPicPr>
        <xdr:cNvPr id="2" name="Grafik 1">
          <a:extLst>
            <a:ext uri="{FF2B5EF4-FFF2-40B4-BE49-F238E27FC236}">
              <a16:creationId xmlns:a16="http://schemas.microsoft.com/office/drawing/2014/main" id="{29BD1551-D4D4-8F12-73ED-E6283DEAD46C}"/>
            </a:ext>
          </a:extLst>
        </xdr:cNvPr>
        <xdr:cNvPicPr>
          <a:picLocks noChangeAspect="1"/>
        </xdr:cNvPicPr>
      </xdr:nvPicPr>
      <xdr:blipFill>
        <a:blip xmlns:r="http://schemas.openxmlformats.org/officeDocument/2006/relationships" r:embed="rId1"/>
        <a:stretch>
          <a:fillRect/>
        </a:stretch>
      </xdr:blipFill>
      <xdr:spPr>
        <a:xfrm>
          <a:off x="6029325" y="5019676"/>
          <a:ext cx="3962400" cy="5023104"/>
        </a:xfrm>
        <a:prstGeom prst="rect">
          <a:avLst/>
        </a:prstGeom>
      </xdr:spPr>
    </xdr:pic>
    <xdr:clientData/>
  </xdr:twoCellAnchor>
  <xdr:twoCellAnchor editAs="oneCell">
    <xdr:from>
      <xdr:col>3</xdr:col>
      <xdr:colOff>219076</xdr:colOff>
      <xdr:row>3</xdr:row>
      <xdr:rowOff>47626</xdr:rowOff>
    </xdr:from>
    <xdr:to>
      <xdr:col>6</xdr:col>
      <xdr:colOff>57151</xdr:colOff>
      <xdr:row>23</xdr:row>
      <xdr:rowOff>108586</xdr:rowOff>
    </xdr:to>
    <xdr:pic>
      <xdr:nvPicPr>
        <xdr:cNvPr id="3" name="Grafik 2">
          <a:extLst>
            <a:ext uri="{FF2B5EF4-FFF2-40B4-BE49-F238E27FC236}">
              <a16:creationId xmlns:a16="http://schemas.microsoft.com/office/drawing/2014/main" id="{2B23CC39-FAB8-5772-A121-CE839907ACF8}"/>
            </a:ext>
          </a:extLst>
        </xdr:cNvPr>
        <xdr:cNvPicPr>
          <a:picLocks noChangeAspect="1"/>
        </xdr:cNvPicPr>
      </xdr:nvPicPr>
      <xdr:blipFill>
        <a:blip xmlns:r="http://schemas.openxmlformats.org/officeDocument/2006/relationships" r:embed="rId2"/>
        <a:stretch>
          <a:fillRect/>
        </a:stretch>
      </xdr:blipFill>
      <xdr:spPr>
        <a:xfrm>
          <a:off x="6029326" y="809626"/>
          <a:ext cx="4838700" cy="3870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209550</xdr:colOff>
      <xdr:row>5</xdr:row>
      <xdr:rowOff>1</xdr:rowOff>
    </xdr:from>
    <xdr:to>
      <xdr:col>5</xdr:col>
      <xdr:colOff>415028</xdr:colOff>
      <xdr:row>33</xdr:row>
      <xdr:rowOff>114301</xdr:rowOff>
    </xdr:to>
    <xdr:pic>
      <xdr:nvPicPr>
        <xdr:cNvPr id="2" name="Grafik 1">
          <a:extLst>
            <a:ext uri="{FF2B5EF4-FFF2-40B4-BE49-F238E27FC236}">
              <a16:creationId xmlns:a16="http://schemas.microsoft.com/office/drawing/2014/main" id="{54155267-CF78-64C3-5185-5FA24E01CAF3}"/>
            </a:ext>
          </a:extLst>
        </xdr:cNvPr>
        <xdr:cNvPicPr>
          <a:picLocks noChangeAspect="1"/>
        </xdr:cNvPicPr>
      </xdr:nvPicPr>
      <xdr:blipFill>
        <a:blip xmlns:r="http://schemas.openxmlformats.org/officeDocument/2006/relationships" r:embed="rId1"/>
        <a:stretch>
          <a:fillRect/>
        </a:stretch>
      </xdr:blipFill>
      <xdr:spPr>
        <a:xfrm>
          <a:off x="6019800" y="1143001"/>
          <a:ext cx="7101578" cy="54483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5</xdr:col>
      <xdr:colOff>104775</xdr:colOff>
      <xdr:row>21</xdr:row>
      <xdr:rowOff>121120</xdr:rowOff>
    </xdr:to>
    <xdr:pic>
      <xdr:nvPicPr>
        <xdr:cNvPr id="2" name="Grafik 1">
          <a:extLst>
            <a:ext uri="{FF2B5EF4-FFF2-40B4-BE49-F238E27FC236}">
              <a16:creationId xmlns:a16="http://schemas.microsoft.com/office/drawing/2014/main" id="{9CFD5DAC-3596-07B3-5CBE-1F0269CBE5D1}"/>
            </a:ext>
          </a:extLst>
        </xdr:cNvPr>
        <xdr:cNvPicPr>
          <a:picLocks noChangeAspect="1"/>
        </xdr:cNvPicPr>
      </xdr:nvPicPr>
      <xdr:blipFill>
        <a:blip xmlns:r="http://schemas.openxmlformats.org/officeDocument/2006/relationships" r:embed="rId1"/>
        <a:stretch>
          <a:fillRect/>
        </a:stretch>
      </xdr:blipFill>
      <xdr:spPr>
        <a:xfrm>
          <a:off x="5810250" y="1143000"/>
          <a:ext cx="7000875" cy="316912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0</xdr:colOff>
      <xdr:row>5</xdr:row>
      <xdr:rowOff>1</xdr:rowOff>
    </xdr:from>
    <xdr:to>
      <xdr:col>5</xdr:col>
      <xdr:colOff>1723909</xdr:colOff>
      <xdr:row>23</xdr:row>
      <xdr:rowOff>57151</xdr:rowOff>
    </xdr:to>
    <xdr:pic>
      <xdr:nvPicPr>
        <xdr:cNvPr id="2" name="Grafik 1">
          <a:extLst>
            <a:ext uri="{FF2B5EF4-FFF2-40B4-BE49-F238E27FC236}">
              <a16:creationId xmlns:a16="http://schemas.microsoft.com/office/drawing/2014/main" id="{26A61538-5C6E-F458-8FA8-BA38D55A44BC}"/>
            </a:ext>
          </a:extLst>
        </xdr:cNvPr>
        <xdr:cNvPicPr>
          <a:picLocks noChangeAspect="1"/>
        </xdr:cNvPicPr>
      </xdr:nvPicPr>
      <xdr:blipFill>
        <a:blip xmlns:r="http://schemas.openxmlformats.org/officeDocument/2006/relationships" r:embed="rId1"/>
        <a:stretch>
          <a:fillRect/>
        </a:stretch>
      </xdr:blipFill>
      <xdr:spPr>
        <a:xfrm>
          <a:off x="5810250" y="1143001"/>
          <a:ext cx="8620009" cy="34861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1</xdr:colOff>
      <xdr:row>5</xdr:row>
      <xdr:rowOff>0</xdr:rowOff>
    </xdr:from>
    <xdr:to>
      <xdr:col>5</xdr:col>
      <xdr:colOff>933451</xdr:colOff>
      <xdr:row>27</xdr:row>
      <xdr:rowOff>5986</xdr:rowOff>
    </xdr:to>
    <xdr:pic>
      <xdr:nvPicPr>
        <xdr:cNvPr id="2" name="Grafik 1">
          <a:extLst>
            <a:ext uri="{FF2B5EF4-FFF2-40B4-BE49-F238E27FC236}">
              <a16:creationId xmlns:a16="http://schemas.microsoft.com/office/drawing/2014/main" id="{D6846C4F-6DD4-FFEE-5E0D-E470E2C6FAD3}"/>
            </a:ext>
          </a:extLst>
        </xdr:cNvPr>
        <xdr:cNvPicPr>
          <a:picLocks noChangeAspect="1"/>
        </xdr:cNvPicPr>
      </xdr:nvPicPr>
      <xdr:blipFill>
        <a:blip xmlns:r="http://schemas.openxmlformats.org/officeDocument/2006/relationships" r:embed="rId1"/>
        <a:stretch>
          <a:fillRect/>
        </a:stretch>
      </xdr:blipFill>
      <xdr:spPr>
        <a:xfrm>
          <a:off x="5810251" y="1143000"/>
          <a:ext cx="7829550" cy="4196986"/>
        </a:xfrm>
        <a:prstGeom prst="rect">
          <a:avLst/>
        </a:prstGeom>
      </xdr:spPr>
    </xdr:pic>
    <xdr:clientData/>
  </xdr:twoCellAnchor>
  <xdr:twoCellAnchor editAs="oneCell">
    <xdr:from>
      <xdr:col>3</xdr:col>
      <xdr:colOff>0</xdr:colOff>
      <xdr:row>27</xdr:row>
      <xdr:rowOff>0</xdr:rowOff>
    </xdr:from>
    <xdr:to>
      <xdr:col>4</xdr:col>
      <xdr:colOff>3419475</xdr:colOff>
      <xdr:row>47</xdr:row>
      <xdr:rowOff>1550</xdr:rowOff>
    </xdr:to>
    <xdr:pic>
      <xdr:nvPicPr>
        <xdr:cNvPr id="3" name="Grafik 2">
          <a:extLst>
            <a:ext uri="{FF2B5EF4-FFF2-40B4-BE49-F238E27FC236}">
              <a16:creationId xmlns:a16="http://schemas.microsoft.com/office/drawing/2014/main" id="{C5F2360A-CE51-B9E5-58AD-34AD6E1DAEA6}"/>
            </a:ext>
          </a:extLst>
        </xdr:cNvPr>
        <xdr:cNvPicPr>
          <a:picLocks noChangeAspect="1"/>
        </xdr:cNvPicPr>
      </xdr:nvPicPr>
      <xdr:blipFill>
        <a:blip xmlns:r="http://schemas.openxmlformats.org/officeDocument/2006/relationships" r:embed="rId2"/>
        <a:stretch>
          <a:fillRect/>
        </a:stretch>
      </xdr:blipFill>
      <xdr:spPr>
        <a:xfrm>
          <a:off x="5810250" y="5334000"/>
          <a:ext cx="4181475" cy="38115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4</xdr:col>
      <xdr:colOff>3657600</xdr:colOff>
      <xdr:row>26</xdr:row>
      <xdr:rowOff>180398</xdr:rowOff>
    </xdr:to>
    <xdr:pic>
      <xdr:nvPicPr>
        <xdr:cNvPr id="2" name="Grafik 1">
          <a:extLst>
            <a:ext uri="{FF2B5EF4-FFF2-40B4-BE49-F238E27FC236}">
              <a16:creationId xmlns:a16="http://schemas.microsoft.com/office/drawing/2014/main" id="{606D7959-8FFD-4B91-970B-9B1B515FEFED}"/>
            </a:ext>
          </a:extLst>
        </xdr:cNvPr>
        <xdr:cNvPicPr>
          <a:picLocks noChangeAspect="1"/>
        </xdr:cNvPicPr>
      </xdr:nvPicPr>
      <xdr:blipFill>
        <a:blip xmlns:r="http://schemas.openxmlformats.org/officeDocument/2006/relationships" r:embed="rId1"/>
        <a:stretch>
          <a:fillRect/>
        </a:stretch>
      </xdr:blipFill>
      <xdr:spPr>
        <a:xfrm>
          <a:off x="5810250" y="1143000"/>
          <a:ext cx="4419600" cy="418089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1</xdr:colOff>
      <xdr:row>5</xdr:row>
      <xdr:rowOff>0</xdr:rowOff>
    </xdr:from>
    <xdr:to>
      <xdr:col>4</xdr:col>
      <xdr:colOff>4610101</xdr:colOff>
      <xdr:row>27</xdr:row>
      <xdr:rowOff>173357</xdr:rowOff>
    </xdr:to>
    <xdr:pic>
      <xdr:nvPicPr>
        <xdr:cNvPr id="2" name="Grafik 1">
          <a:extLst>
            <a:ext uri="{FF2B5EF4-FFF2-40B4-BE49-F238E27FC236}">
              <a16:creationId xmlns:a16="http://schemas.microsoft.com/office/drawing/2014/main" id="{88006CF4-835E-CA60-603E-1BF122E88EA4}"/>
            </a:ext>
          </a:extLst>
        </xdr:cNvPr>
        <xdr:cNvPicPr>
          <a:picLocks noChangeAspect="1"/>
        </xdr:cNvPicPr>
      </xdr:nvPicPr>
      <xdr:blipFill>
        <a:blip xmlns:r="http://schemas.openxmlformats.org/officeDocument/2006/relationships" r:embed="rId1"/>
        <a:stretch>
          <a:fillRect/>
        </a:stretch>
      </xdr:blipFill>
      <xdr:spPr>
        <a:xfrm>
          <a:off x="5810251" y="1143000"/>
          <a:ext cx="5372100" cy="43643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0</xdr:row>
      <xdr:rowOff>352425</xdr:rowOff>
    </xdr:from>
    <xdr:to>
      <xdr:col>7</xdr:col>
      <xdr:colOff>504077</xdr:colOff>
      <xdr:row>8</xdr:row>
      <xdr:rowOff>532687</xdr:rowOff>
    </xdr:to>
    <xdr:pic>
      <xdr:nvPicPr>
        <xdr:cNvPr id="2" name="Grafik 1">
          <a:extLst>
            <a:ext uri="{FF2B5EF4-FFF2-40B4-BE49-F238E27FC236}">
              <a16:creationId xmlns:a16="http://schemas.microsoft.com/office/drawing/2014/main" id="{7389FF75-80DC-892A-5881-38B0C7D51E0E}"/>
            </a:ext>
          </a:extLst>
        </xdr:cNvPr>
        <xdr:cNvPicPr>
          <a:picLocks noChangeAspect="1"/>
        </xdr:cNvPicPr>
      </xdr:nvPicPr>
      <xdr:blipFill>
        <a:blip xmlns:r="http://schemas.openxmlformats.org/officeDocument/2006/relationships" r:embed="rId1"/>
        <a:stretch>
          <a:fillRect/>
        </a:stretch>
      </xdr:blipFill>
      <xdr:spPr>
        <a:xfrm>
          <a:off x="7391400" y="352425"/>
          <a:ext cx="5980952" cy="570476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4</xdr:col>
      <xdr:colOff>5347385</xdr:colOff>
      <xdr:row>29</xdr:row>
      <xdr:rowOff>38100</xdr:rowOff>
    </xdr:to>
    <xdr:pic>
      <xdr:nvPicPr>
        <xdr:cNvPr id="2" name="Grafik 1">
          <a:extLst>
            <a:ext uri="{FF2B5EF4-FFF2-40B4-BE49-F238E27FC236}">
              <a16:creationId xmlns:a16="http://schemas.microsoft.com/office/drawing/2014/main" id="{E77985A0-FDCC-5B0B-20AC-2BADE7A0A3A2}"/>
            </a:ext>
          </a:extLst>
        </xdr:cNvPr>
        <xdr:cNvPicPr>
          <a:picLocks noChangeAspect="1"/>
        </xdr:cNvPicPr>
      </xdr:nvPicPr>
      <xdr:blipFill>
        <a:blip xmlns:r="http://schemas.openxmlformats.org/officeDocument/2006/relationships" r:embed="rId1"/>
        <a:stretch>
          <a:fillRect/>
        </a:stretch>
      </xdr:blipFill>
      <xdr:spPr>
        <a:xfrm>
          <a:off x="5810250" y="1143000"/>
          <a:ext cx="6109385" cy="46101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0</xdr:colOff>
      <xdr:row>5</xdr:row>
      <xdr:rowOff>0</xdr:rowOff>
    </xdr:from>
    <xdr:to>
      <xdr:col>5</xdr:col>
      <xdr:colOff>1113519</xdr:colOff>
      <xdr:row>36</xdr:row>
      <xdr:rowOff>27833</xdr:rowOff>
    </xdr:to>
    <xdr:pic>
      <xdr:nvPicPr>
        <xdr:cNvPr id="3" name="Grafik 2">
          <a:extLst>
            <a:ext uri="{FF2B5EF4-FFF2-40B4-BE49-F238E27FC236}">
              <a16:creationId xmlns:a16="http://schemas.microsoft.com/office/drawing/2014/main" id="{7743829E-54B5-9BC4-A603-3B23E993BD1D}"/>
            </a:ext>
          </a:extLst>
        </xdr:cNvPr>
        <xdr:cNvPicPr>
          <a:picLocks noChangeAspect="1"/>
        </xdr:cNvPicPr>
      </xdr:nvPicPr>
      <xdr:blipFill>
        <a:blip xmlns:r="http://schemas.openxmlformats.org/officeDocument/2006/relationships" r:embed="rId1"/>
        <a:stretch>
          <a:fillRect/>
        </a:stretch>
      </xdr:blipFill>
      <xdr:spPr>
        <a:xfrm>
          <a:off x="6572250" y="1143000"/>
          <a:ext cx="7247619" cy="593333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0</xdr:colOff>
      <xdr:row>5</xdr:row>
      <xdr:rowOff>1</xdr:rowOff>
    </xdr:from>
    <xdr:to>
      <xdr:col>7</xdr:col>
      <xdr:colOff>63276</xdr:colOff>
      <xdr:row>23</xdr:row>
      <xdr:rowOff>57151</xdr:rowOff>
    </xdr:to>
    <xdr:pic>
      <xdr:nvPicPr>
        <xdr:cNvPr id="2" name="Grafik 1">
          <a:extLst>
            <a:ext uri="{FF2B5EF4-FFF2-40B4-BE49-F238E27FC236}">
              <a16:creationId xmlns:a16="http://schemas.microsoft.com/office/drawing/2014/main" id="{F5931EBE-E086-67EC-4A82-B2A3C13A9594}"/>
            </a:ext>
          </a:extLst>
        </xdr:cNvPr>
        <xdr:cNvPicPr>
          <a:picLocks noChangeAspect="1"/>
        </xdr:cNvPicPr>
      </xdr:nvPicPr>
      <xdr:blipFill>
        <a:blip xmlns:r="http://schemas.openxmlformats.org/officeDocument/2006/relationships" r:embed="rId1"/>
        <a:stretch>
          <a:fillRect/>
        </a:stretch>
      </xdr:blipFill>
      <xdr:spPr>
        <a:xfrm>
          <a:off x="5810250" y="1143001"/>
          <a:ext cx="9693051" cy="3486150"/>
        </a:xfrm>
        <a:prstGeom prst="rect">
          <a:avLst/>
        </a:prstGeom>
      </xdr:spPr>
    </xdr:pic>
    <xdr:clientData/>
  </xdr:twoCellAnchor>
  <xdr:twoCellAnchor editAs="oneCell">
    <xdr:from>
      <xdr:col>3</xdr:col>
      <xdr:colOff>1</xdr:colOff>
      <xdr:row>24</xdr:row>
      <xdr:rowOff>0</xdr:rowOff>
    </xdr:from>
    <xdr:to>
      <xdr:col>7</xdr:col>
      <xdr:colOff>122466</xdr:colOff>
      <xdr:row>44</xdr:row>
      <xdr:rowOff>36209</xdr:rowOff>
    </xdr:to>
    <xdr:pic>
      <xdr:nvPicPr>
        <xdr:cNvPr id="3" name="Grafik 2">
          <a:extLst>
            <a:ext uri="{FF2B5EF4-FFF2-40B4-BE49-F238E27FC236}">
              <a16:creationId xmlns:a16="http://schemas.microsoft.com/office/drawing/2014/main" id="{5D9ADC08-F3AF-167C-94B5-B772A9FC1B81}"/>
            </a:ext>
          </a:extLst>
        </xdr:cNvPr>
        <xdr:cNvPicPr>
          <a:picLocks noChangeAspect="1"/>
        </xdr:cNvPicPr>
      </xdr:nvPicPr>
      <xdr:blipFill>
        <a:blip xmlns:r="http://schemas.openxmlformats.org/officeDocument/2006/relationships" r:embed="rId2"/>
        <a:stretch>
          <a:fillRect/>
        </a:stretch>
      </xdr:blipFill>
      <xdr:spPr>
        <a:xfrm>
          <a:off x="5823858" y="4762500"/>
          <a:ext cx="9756322" cy="384620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542925</xdr:colOff>
      <xdr:row>22</xdr:row>
      <xdr:rowOff>133350</xdr:rowOff>
    </xdr:from>
    <xdr:to>
      <xdr:col>8</xdr:col>
      <xdr:colOff>514015</xdr:colOff>
      <xdr:row>42</xdr:row>
      <xdr:rowOff>161925</xdr:rowOff>
    </xdr:to>
    <xdr:pic>
      <xdr:nvPicPr>
        <xdr:cNvPr id="2" name="Grafik 1">
          <a:extLst>
            <a:ext uri="{FF2B5EF4-FFF2-40B4-BE49-F238E27FC236}">
              <a16:creationId xmlns:a16="http://schemas.microsoft.com/office/drawing/2014/main" id="{673538AA-4E28-89A3-C9AC-DE40A4A40C61}"/>
            </a:ext>
          </a:extLst>
        </xdr:cNvPr>
        <xdr:cNvPicPr>
          <a:picLocks noChangeAspect="1"/>
        </xdr:cNvPicPr>
      </xdr:nvPicPr>
      <xdr:blipFill>
        <a:blip xmlns:r="http://schemas.openxmlformats.org/officeDocument/2006/relationships" r:embed="rId1"/>
        <a:stretch>
          <a:fillRect/>
        </a:stretch>
      </xdr:blipFill>
      <xdr:spPr>
        <a:xfrm>
          <a:off x="6353175" y="4514850"/>
          <a:ext cx="10362865" cy="3838575"/>
        </a:xfrm>
        <a:prstGeom prst="rect">
          <a:avLst/>
        </a:prstGeom>
      </xdr:spPr>
    </xdr:pic>
    <xdr:clientData/>
  </xdr:twoCellAnchor>
  <xdr:twoCellAnchor editAs="oneCell">
    <xdr:from>
      <xdr:col>3</xdr:col>
      <xdr:colOff>514350</xdr:colOff>
      <xdr:row>0</xdr:row>
      <xdr:rowOff>371475</xdr:rowOff>
    </xdr:from>
    <xdr:to>
      <xdr:col>8</xdr:col>
      <xdr:colOff>381000</xdr:colOff>
      <xdr:row>21</xdr:row>
      <xdr:rowOff>127478</xdr:rowOff>
    </xdr:to>
    <xdr:pic>
      <xdr:nvPicPr>
        <xdr:cNvPr id="3" name="Grafik 2">
          <a:extLst>
            <a:ext uri="{FF2B5EF4-FFF2-40B4-BE49-F238E27FC236}">
              <a16:creationId xmlns:a16="http://schemas.microsoft.com/office/drawing/2014/main" id="{0C1F2AAA-F316-5E26-2165-E4A80687055F}"/>
            </a:ext>
          </a:extLst>
        </xdr:cNvPr>
        <xdr:cNvPicPr>
          <a:picLocks noChangeAspect="1"/>
        </xdr:cNvPicPr>
      </xdr:nvPicPr>
      <xdr:blipFill>
        <a:blip xmlns:r="http://schemas.openxmlformats.org/officeDocument/2006/relationships" r:embed="rId2"/>
        <a:stretch>
          <a:fillRect/>
        </a:stretch>
      </xdr:blipFill>
      <xdr:spPr>
        <a:xfrm>
          <a:off x="6324600" y="371475"/>
          <a:ext cx="10258425" cy="394700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5</xdr:col>
      <xdr:colOff>1342564</xdr:colOff>
      <xdr:row>21</xdr:row>
      <xdr:rowOff>57150</xdr:rowOff>
    </xdr:to>
    <xdr:pic>
      <xdr:nvPicPr>
        <xdr:cNvPr id="2" name="Grafik 1">
          <a:extLst>
            <a:ext uri="{FF2B5EF4-FFF2-40B4-BE49-F238E27FC236}">
              <a16:creationId xmlns:a16="http://schemas.microsoft.com/office/drawing/2014/main" id="{4415FE1C-C220-10E9-CE65-FDBD76778A4A}"/>
            </a:ext>
          </a:extLst>
        </xdr:cNvPr>
        <xdr:cNvPicPr>
          <a:picLocks noChangeAspect="1"/>
        </xdr:cNvPicPr>
      </xdr:nvPicPr>
      <xdr:blipFill>
        <a:blip xmlns:r="http://schemas.openxmlformats.org/officeDocument/2006/relationships" r:embed="rId1"/>
        <a:stretch>
          <a:fillRect/>
        </a:stretch>
      </xdr:blipFill>
      <xdr:spPr>
        <a:xfrm>
          <a:off x="5810250" y="1143000"/>
          <a:ext cx="8238664" cy="31051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3</xdr:col>
      <xdr:colOff>333376</xdr:colOff>
      <xdr:row>4</xdr:row>
      <xdr:rowOff>123825</xdr:rowOff>
    </xdr:from>
    <xdr:to>
      <xdr:col>5</xdr:col>
      <xdr:colOff>50460</xdr:colOff>
      <xdr:row>25</xdr:row>
      <xdr:rowOff>47625</xdr:rowOff>
    </xdr:to>
    <xdr:pic>
      <xdr:nvPicPr>
        <xdr:cNvPr id="2" name="Grafik 1">
          <a:extLst>
            <a:ext uri="{FF2B5EF4-FFF2-40B4-BE49-F238E27FC236}">
              <a16:creationId xmlns:a16="http://schemas.microsoft.com/office/drawing/2014/main" id="{87DBD4A3-F558-641A-87B7-A158FD10275A}"/>
            </a:ext>
          </a:extLst>
        </xdr:cNvPr>
        <xdr:cNvPicPr>
          <a:picLocks noChangeAspect="1"/>
        </xdr:cNvPicPr>
      </xdr:nvPicPr>
      <xdr:blipFill>
        <a:blip xmlns:r="http://schemas.openxmlformats.org/officeDocument/2006/relationships" r:embed="rId1"/>
        <a:stretch>
          <a:fillRect/>
        </a:stretch>
      </xdr:blipFill>
      <xdr:spPr>
        <a:xfrm>
          <a:off x="6143626" y="1076325"/>
          <a:ext cx="6613184" cy="52578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4</xdr:col>
      <xdr:colOff>3524250</xdr:colOff>
      <xdr:row>25</xdr:row>
      <xdr:rowOff>109779</xdr:rowOff>
    </xdr:to>
    <xdr:pic>
      <xdr:nvPicPr>
        <xdr:cNvPr id="2" name="Grafik 1">
          <a:extLst>
            <a:ext uri="{FF2B5EF4-FFF2-40B4-BE49-F238E27FC236}">
              <a16:creationId xmlns:a16="http://schemas.microsoft.com/office/drawing/2014/main" id="{1FA3D456-5B98-6B88-99D2-7301C72E36C0}"/>
            </a:ext>
          </a:extLst>
        </xdr:cNvPr>
        <xdr:cNvPicPr>
          <a:picLocks noChangeAspect="1"/>
        </xdr:cNvPicPr>
      </xdr:nvPicPr>
      <xdr:blipFill>
        <a:blip xmlns:r="http://schemas.openxmlformats.org/officeDocument/2006/relationships" r:embed="rId1"/>
        <a:stretch>
          <a:fillRect/>
        </a:stretch>
      </xdr:blipFill>
      <xdr:spPr>
        <a:xfrm>
          <a:off x="5810250" y="1143000"/>
          <a:ext cx="4286250" cy="430077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3</xdr:col>
      <xdr:colOff>1</xdr:colOff>
      <xdr:row>5</xdr:row>
      <xdr:rowOff>0</xdr:rowOff>
    </xdr:from>
    <xdr:to>
      <xdr:col>7</xdr:col>
      <xdr:colOff>701520</xdr:colOff>
      <xdr:row>26</xdr:row>
      <xdr:rowOff>152400</xdr:rowOff>
    </xdr:to>
    <xdr:pic>
      <xdr:nvPicPr>
        <xdr:cNvPr id="2" name="Grafik 1">
          <a:extLst>
            <a:ext uri="{FF2B5EF4-FFF2-40B4-BE49-F238E27FC236}">
              <a16:creationId xmlns:a16="http://schemas.microsoft.com/office/drawing/2014/main" id="{F04B860F-A41F-5E72-7798-7A8FB97FC42C}"/>
            </a:ext>
          </a:extLst>
        </xdr:cNvPr>
        <xdr:cNvPicPr>
          <a:picLocks noChangeAspect="1"/>
        </xdr:cNvPicPr>
      </xdr:nvPicPr>
      <xdr:blipFill>
        <a:blip xmlns:r="http://schemas.openxmlformats.org/officeDocument/2006/relationships" r:embed="rId1"/>
        <a:stretch>
          <a:fillRect/>
        </a:stretch>
      </xdr:blipFill>
      <xdr:spPr>
        <a:xfrm>
          <a:off x="5810251" y="1143000"/>
          <a:ext cx="10331294" cy="41529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6</xdr:col>
      <xdr:colOff>590550</xdr:colOff>
      <xdr:row>24</xdr:row>
      <xdr:rowOff>53241</xdr:rowOff>
    </xdr:to>
    <xdr:pic>
      <xdr:nvPicPr>
        <xdr:cNvPr id="2" name="Grafik 1">
          <a:extLst>
            <a:ext uri="{FF2B5EF4-FFF2-40B4-BE49-F238E27FC236}">
              <a16:creationId xmlns:a16="http://schemas.microsoft.com/office/drawing/2014/main" id="{765F9ADF-F04A-590B-2EA1-30834BB8FEA8}"/>
            </a:ext>
          </a:extLst>
        </xdr:cNvPr>
        <xdr:cNvPicPr>
          <a:picLocks noChangeAspect="1"/>
        </xdr:cNvPicPr>
      </xdr:nvPicPr>
      <xdr:blipFill>
        <a:blip xmlns:r="http://schemas.openxmlformats.org/officeDocument/2006/relationships" r:embed="rId1"/>
        <a:stretch>
          <a:fillRect/>
        </a:stretch>
      </xdr:blipFill>
      <xdr:spPr>
        <a:xfrm>
          <a:off x="5810250" y="1143000"/>
          <a:ext cx="9458325" cy="3672741"/>
        </a:xfrm>
        <a:prstGeom prst="rect">
          <a:avLst/>
        </a:prstGeom>
      </xdr:spPr>
    </xdr:pic>
    <xdr:clientData/>
  </xdr:twoCellAnchor>
  <xdr:twoCellAnchor editAs="oneCell">
    <xdr:from>
      <xdr:col>3</xdr:col>
      <xdr:colOff>0</xdr:colOff>
      <xdr:row>25</xdr:row>
      <xdr:rowOff>0</xdr:rowOff>
    </xdr:from>
    <xdr:to>
      <xdr:col>6</xdr:col>
      <xdr:colOff>714375</xdr:colOff>
      <xdr:row>44</xdr:row>
      <xdr:rowOff>148496</xdr:rowOff>
    </xdr:to>
    <xdr:pic>
      <xdr:nvPicPr>
        <xdr:cNvPr id="3" name="Grafik 2">
          <a:extLst>
            <a:ext uri="{FF2B5EF4-FFF2-40B4-BE49-F238E27FC236}">
              <a16:creationId xmlns:a16="http://schemas.microsoft.com/office/drawing/2014/main" id="{BD5A54E0-0E14-3604-0DC7-5B5BE67F7F21}"/>
            </a:ext>
          </a:extLst>
        </xdr:cNvPr>
        <xdr:cNvPicPr>
          <a:picLocks noChangeAspect="1"/>
        </xdr:cNvPicPr>
      </xdr:nvPicPr>
      <xdr:blipFill>
        <a:blip xmlns:r="http://schemas.openxmlformats.org/officeDocument/2006/relationships" r:embed="rId2"/>
        <a:stretch>
          <a:fillRect/>
        </a:stretch>
      </xdr:blipFill>
      <xdr:spPr>
        <a:xfrm>
          <a:off x="5810250" y="4953000"/>
          <a:ext cx="9582150" cy="376799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3</xdr:col>
      <xdr:colOff>209551</xdr:colOff>
      <xdr:row>0</xdr:row>
      <xdr:rowOff>219075</xdr:rowOff>
    </xdr:from>
    <xdr:to>
      <xdr:col>4</xdr:col>
      <xdr:colOff>4133850</xdr:colOff>
      <xdr:row>19</xdr:row>
      <xdr:rowOff>90286</xdr:rowOff>
    </xdr:to>
    <xdr:pic>
      <xdr:nvPicPr>
        <xdr:cNvPr id="4" name="Grafik 3">
          <a:extLst>
            <a:ext uri="{FF2B5EF4-FFF2-40B4-BE49-F238E27FC236}">
              <a16:creationId xmlns:a16="http://schemas.microsoft.com/office/drawing/2014/main" id="{F9A49F81-432E-8E7A-52B3-401A10811D8C}"/>
            </a:ext>
          </a:extLst>
        </xdr:cNvPr>
        <xdr:cNvPicPr>
          <a:picLocks noChangeAspect="1"/>
        </xdr:cNvPicPr>
      </xdr:nvPicPr>
      <xdr:blipFill>
        <a:blip xmlns:r="http://schemas.openxmlformats.org/officeDocument/2006/relationships" r:embed="rId1"/>
        <a:stretch>
          <a:fillRect/>
        </a:stretch>
      </xdr:blipFill>
      <xdr:spPr>
        <a:xfrm>
          <a:off x="6019801" y="219075"/>
          <a:ext cx="4686299" cy="3681211"/>
        </a:xfrm>
        <a:prstGeom prst="rect">
          <a:avLst/>
        </a:prstGeom>
      </xdr:spPr>
    </xdr:pic>
    <xdr:clientData/>
  </xdr:twoCellAnchor>
  <xdr:twoCellAnchor editAs="oneCell">
    <xdr:from>
      <xdr:col>3</xdr:col>
      <xdr:colOff>266701</xdr:colOff>
      <xdr:row>20</xdr:row>
      <xdr:rowOff>9526</xdr:rowOff>
    </xdr:from>
    <xdr:to>
      <xdr:col>4</xdr:col>
      <xdr:colOff>4305301</xdr:colOff>
      <xdr:row>40</xdr:row>
      <xdr:rowOff>13442</xdr:rowOff>
    </xdr:to>
    <xdr:pic>
      <xdr:nvPicPr>
        <xdr:cNvPr id="5" name="Grafik 4">
          <a:extLst>
            <a:ext uri="{FF2B5EF4-FFF2-40B4-BE49-F238E27FC236}">
              <a16:creationId xmlns:a16="http://schemas.microsoft.com/office/drawing/2014/main" id="{873A3A27-1866-7C1D-5EF3-AFD1A08D46C5}"/>
            </a:ext>
          </a:extLst>
        </xdr:cNvPr>
        <xdr:cNvPicPr>
          <a:picLocks noChangeAspect="1"/>
        </xdr:cNvPicPr>
      </xdr:nvPicPr>
      <xdr:blipFill>
        <a:blip xmlns:r="http://schemas.openxmlformats.org/officeDocument/2006/relationships" r:embed="rId2"/>
        <a:stretch>
          <a:fillRect/>
        </a:stretch>
      </xdr:blipFill>
      <xdr:spPr>
        <a:xfrm>
          <a:off x="6076951" y="4010026"/>
          <a:ext cx="4800600" cy="3813916"/>
        </a:xfrm>
        <a:prstGeom prst="rect">
          <a:avLst/>
        </a:prstGeom>
      </xdr:spPr>
    </xdr:pic>
    <xdr:clientData/>
  </xdr:twoCellAnchor>
  <xdr:twoCellAnchor editAs="oneCell">
    <xdr:from>
      <xdr:col>4</xdr:col>
      <xdr:colOff>4600575</xdr:colOff>
      <xdr:row>0</xdr:row>
      <xdr:rowOff>295275</xdr:rowOff>
    </xdr:from>
    <xdr:to>
      <xdr:col>7</xdr:col>
      <xdr:colOff>552450</xdr:colOff>
      <xdr:row>21</xdr:row>
      <xdr:rowOff>178759</xdr:rowOff>
    </xdr:to>
    <xdr:pic>
      <xdr:nvPicPr>
        <xdr:cNvPr id="6" name="Grafik 5">
          <a:extLst>
            <a:ext uri="{FF2B5EF4-FFF2-40B4-BE49-F238E27FC236}">
              <a16:creationId xmlns:a16="http://schemas.microsoft.com/office/drawing/2014/main" id="{48210C7D-CA97-4613-12D6-4AC62C623742}"/>
            </a:ext>
          </a:extLst>
        </xdr:cNvPr>
        <xdr:cNvPicPr>
          <a:picLocks noChangeAspect="1"/>
        </xdr:cNvPicPr>
      </xdr:nvPicPr>
      <xdr:blipFill>
        <a:blip xmlns:r="http://schemas.openxmlformats.org/officeDocument/2006/relationships" r:embed="rId3"/>
        <a:stretch>
          <a:fillRect/>
        </a:stretch>
      </xdr:blipFill>
      <xdr:spPr>
        <a:xfrm>
          <a:off x="11172825" y="295275"/>
          <a:ext cx="4819650" cy="40744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266700</xdr:colOff>
      <xdr:row>0</xdr:row>
      <xdr:rowOff>247650</xdr:rowOff>
    </xdr:from>
    <xdr:to>
      <xdr:col>7</xdr:col>
      <xdr:colOff>8611</xdr:colOff>
      <xdr:row>11</xdr:row>
      <xdr:rowOff>456507</xdr:rowOff>
    </xdr:to>
    <xdr:pic>
      <xdr:nvPicPr>
        <xdr:cNvPr id="2" name="Grafik 1">
          <a:extLst>
            <a:ext uri="{FF2B5EF4-FFF2-40B4-BE49-F238E27FC236}">
              <a16:creationId xmlns:a16="http://schemas.microsoft.com/office/drawing/2014/main" id="{A3B24607-14D6-CF6B-686A-9132F7AE4F60}"/>
            </a:ext>
          </a:extLst>
        </xdr:cNvPr>
        <xdr:cNvPicPr>
          <a:picLocks noChangeAspect="1"/>
        </xdr:cNvPicPr>
      </xdr:nvPicPr>
      <xdr:blipFill>
        <a:blip xmlns:r="http://schemas.openxmlformats.org/officeDocument/2006/relationships" r:embed="rId1"/>
        <a:stretch>
          <a:fillRect/>
        </a:stretch>
      </xdr:blipFill>
      <xdr:spPr>
        <a:xfrm>
          <a:off x="6076950" y="247650"/>
          <a:ext cx="7314286" cy="554285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3</xdr:col>
      <xdr:colOff>104775</xdr:colOff>
      <xdr:row>0</xdr:row>
      <xdr:rowOff>352425</xdr:rowOff>
    </xdr:from>
    <xdr:to>
      <xdr:col>4</xdr:col>
      <xdr:colOff>5295900</xdr:colOff>
      <xdr:row>8</xdr:row>
      <xdr:rowOff>1086300</xdr:rowOff>
    </xdr:to>
    <xdr:pic>
      <xdr:nvPicPr>
        <xdr:cNvPr id="3" name="Grafik 2">
          <a:extLst>
            <a:ext uri="{FF2B5EF4-FFF2-40B4-BE49-F238E27FC236}">
              <a16:creationId xmlns:a16="http://schemas.microsoft.com/office/drawing/2014/main" id="{BD9796E8-5DB9-D51F-AB60-75E152EF2E65}"/>
            </a:ext>
          </a:extLst>
        </xdr:cNvPr>
        <xdr:cNvPicPr>
          <a:picLocks noChangeAspect="1"/>
        </xdr:cNvPicPr>
      </xdr:nvPicPr>
      <xdr:blipFill>
        <a:blip xmlns:r="http://schemas.openxmlformats.org/officeDocument/2006/relationships" r:embed="rId1"/>
        <a:stretch>
          <a:fillRect/>
        </a:stretch>
      </xdr:blipFill>
      <xdr:spPr>
        <a:xfrm>
          <a:off x="5915025" y="352425"/>
          <a:ext cx="5953125" cy="4734375"/>
        </a:xfrm>
        <a:prstGeom prst="rect">
          <a:avLst/>
        </a:prstGeom>
      </xdr:spPr>
    </xdr:pic>
    <xdr:clientData/>
  </xdr:twoCellAnchor>
  <xdr:twoCellAnchor editAs="oneCell">
    <xdr:from>
      <xdr:col>5</xdr:col>
      <xdr:colOff>142875</xdr:colOff>
      <xdr:row>1</xdr:row>
      <xdr:rowOff>104775</xdr:rowOff>
    </xdr:from>
    <xdr:to>
      <xdr:col>11</xdr:col>
      <xdr:colOff>590550</xdr:colOff>
      <xdr:row>8</xdr:row>
      <xdr:rowOff>1209914</xdr:rowOff>
    </xdr:to>
    <xdr:pic>
      <xdr:nvPicPr>
        <xdr:cNvPr id="4" name="Grafik 3">
          <a:extLst>
            <a:ext uri="{FF2B5EF4-FFF2-40B4-BE49-F238E27FC236}">
              <a16:creationId xmlns:a16="http://schemas.microsoft.com/office/drawing/2014/main" id="{BF69F2AF-F528-BEB5-B391-6343BE1C0C6A}"/>
            </a:ext>
          </a:extLst>
        </xdr:cNvPr>
        <xdr:cNvPicPr>
          <a:picLocks noChangeAspect="1"/>
        </xdr:cNvPicPr>
      </xdr:nvPicPr>
      <xdr:blipFill>
        <a:blip xmlns:r="http://schemas.openxmlformats.org/officeDocument/2006/relationships" r:embed="rId2"/>
        <a:stretch>
          <a:fillRect/>
        </a:stretch>
      </xdr:blipFill>
      <xdr:spPr>
        <a:xfrm>
          <a:off x="12849225" y="485775"/>
          <a:ext cx="6229350" cy="4724639"/>
        </a:xfrm>
        <a:prstGeom prst="rect">
          <a:avLst/>
        </a:prstGeom>
        <a:solidFill>
          <a:srgbClr val="FFFFFF">
            <a:shade val="85000"/>
          </a:srgbClr>
        </a:solidFill>
        <a:ln w="88900" cap="sq">
          <a:solidFill>
            <a:srgbClr val="FFFFFF"/>
          </a:solidFill>
          <a:miter lim="800000"/>
        </a:ln>
        <a:effectLst>
          <a:outerShdw blurRad="381000" sx="101000" sy="101000" algn="tl" rotWithShape="0">
            <a:srgbClr val="FF0000"/>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361950</xdr:colOff>
      <xdr:row>1</xdr:row>
      <xdr:rowOff>95250</xdr:rowOff>
    </xdr:from>
    <xdr:to>
      <xdr:col>6</xdr:col>
      <xdr:colOff>408670</xdr:colOff>
      <xdr:row>30</xdr:row>
      <xdr:rowOff>161226</xdr:rowOff>
    </xdr:to>
    <xdr:pic>
      <xdr:nvPicPr>
        <xdr:cNvPr id="2" name="Grafik 1">
          <a:extLst>
            <a:ext uri="{FF2B5EF4-FFF2-40B4-BE49-F238E27FC236}">
              <a16:creationId xmlns:a16="http://schemas.microsoft.com/office/drawing/2014/main" id="{619FE5B9-0E7F-83A8-BF55-080E1B7676F5}"/>
            </a:ext>
          </a:extLst>
        </xdr:cNvPr>
        <xdr:cNvPicPr>
          <a:picLocks noChangeAspect="1"/>
        </xdr:cNvPicPr>
      </xdr:nvPicPr>
      <xdr:blipFill>
        <a:blip xmlns:r="http://schemas.openxmlformats.org/officeDocument/2006/relationships" r:embed="rId1"/>
        <a:stretch>
          <a:fillRect/>
        </a:stretch>
      </xdr:blipFill>
      <xdr:spPr>
        <a:xfrm>
          <a:off x="6172200" y="476250"/>
          <a:ext cx="7238095" cy="5590476"/>
        </a:xfrm>
        <a:prstGeom prst="rect">
          <a:avLst/>
        </a:prstGeom>
      </xdr:spPr>
    </xdr:pic>
    <xdr:clientData/>
  </xdr:twoCellAnchor>
  <xdr:twoCellAnchor editAs="oneCell">
    <xdr:from>
      <xdr:col>6</xdr:col>
      <xdr:colOff>428625</xdr:colOff>
      <xdr:row>1</xdr:row>
      <xdr:rowOff>133350</xdr:rowOff>
    </xdr:from>
    <xdr:to>
      <xdr:col>15</xdr:col>
      <xdr:colOff>294434</xdr:colOff>
      <xdr:row>30</xdr:row>
      <xdr:rowOff>132659</xdr:rowOff>
    </xdr:to>
    <xdr:pic>
      <xdr:nvPicPr>
        <xdr:cNvPr id="3" name="Grafik 2">
          <a:extLst>
            <a:ext uri="{FF2B5EF4-FFF2-40B4-BE49-F238E27FC236}">
              <a16:creationId xmlns:a16="http://schemas.microsoft.com/office/drawing/2014/main" id="{FD22810C-3984-06A6-5A52-E9E0D175D0D8}"/>
            </a:ext>
          </a:extLst>
        </xdr:cNvPr>
        <xdr:cNvPicPr>
          <a:picLocks noChangeAspect="1"/>
        </xdr:cNvPicPr>
      </xdr:nvPicPr>
      <xdr:blipFill>
        <a:blip xmlns:r="http://schemas.openxmlformats.org/officeDocument/2006/relationships" r:embed="rId2"/>
        <a:stretch>
          <a:fillRect/>
        </a:stretch>
      </xdr:blipFill>
      <xdr:spPr>
        <a:xfrm>
          <a:off x="13430250" y="514350"/>
          <a:ext cx="6723809" cy="55238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142875</xdr:colOff>
      <xdr:row>0</xdr:row>
      <xdr:rowOff>114300</xdr:rowOff>
    </xdr:from>
    <xdr:to>
      <xdr:col>8</xdr:col>
      <xdr:colOff>570617</xdr:colOff>
      <xdr:row>8</xdr:row>
      <xdr:rowOff>237467</xdr:rowOff>
    </xdr:to>
    <xdr:pic>
      <xdr:nvPicPr>
        <xdr:cNvPr id="2" name="Grafik 1">
          <a:extLst>
            <a:ext uri="{FF2B5EF4-FFF2-40B4-BE49-F238E27FC236}">
              <a16:creationId xmlns:a16="http://schemas.microsoft.com/office/drawing/2014/main" id="{C41FC325-320F-E071-12B3-6F805373F460}"/>
            </a:ext>
          </a:extLst>
        </xdr:cNvPr>
        <xdr:cNvPicPr>
          <a:picLocks noChangeAspect="1"/>
        </xdr:cNvPicPr>
      </xdr:nvPicPr>
      <xdr:blipFill>
        <a:blip xmlns:r="http://schemas.openxmlformats.org/officeDocument/2006/relationships" r:embed="rId1"/>
        <a:stretch>
          <a:fillRect/>
        </a:stretch>
      </xdr:blipFill>
      <xdr:spPr>
        <a:xfrm>
          <a:off x="5953125" y="114300"/>
          <a:ext cx="7066667" cy="5266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152401</xdr:colOff>
      <xdr:row>4</xdr:row>
      <xdr:rowOff>104822</xdr:rowOff>
    </xdr:from>
    <xdr:to>
      <xdr:col>6</xdr:col>
      <xdr:colOff>161926</xdr:colOff>
      <xdr:row>20</xdr:row>
      <xdr:rowOff>132681</xdr:rowOff>
    </xdr:to>
    <xdr:pic>
      <xdr:nvPicPr>
        <xdr:cNvPr id="2" name="Grafik 1">
          <a:extLst>
            <a:ext uri="{FF2B5EF4-FFF2-40B4-BE49-F238E27FC236}">
              <a16:creationId xmlns:a16="http://schemas.microsoft.com/office/drawing/2014/main" id="{4FB77198-1D40-A801-16B4-7EC507D1C0B9}"/>
            </a:ext>
          </a:extLst>
        </xdr:cNvPr>
        <xdr:cNvPicPr>
          <a:picLocks noChangeAspect="1"/>
        </xdr:cNvPicPr>
      </xdr:nvPicPr>
      <xdr:blipFill>
        <a:blip xmlns:r="http://schemas.openxmlformats.org/officeDocument/2006/relationships" r:embed="rId1"/>
        <a:stretch>
          <a:fillRect/>
        </a:stretch>
      </xdr:blipFill>
      <xdr:spPr>
        <a:xfrm>
          <a:off x="5962651" y="1057322"/>
          <a:ext cx="8877300" cy="3075859"/>
        </a:xfrm>
        <a:prstGeom prst="rect">
          <a:avLst/>
        </a:prstGeom>
      </xdr:spPr>
    </xdr:pic>
    <xdr:clientData/>
  </xdr:twoCellAnchor>
  <xdr:twoCellAnchor editAs="oneCell">
    <xdr:from>
      <xdr:col>3</xdr:col>
      <xdr:colOff>228601</xdr:colOff>
      <xdr:row>21</xdr:row>
      <xdr:rowOff>171450</xdr:rowOff>
    </xdr:from>
    <xdr:to>
      <xdr:col>6</xdr:col>
      <xdr:colOff>234756</xdr:colOff>
      <xdr:row>37</xdr:row>
      <xdr:rowOff>170786</xdr:rowOff>
    </xdr:to>
    <xdr:pic>
      <xdr:nvPicPr>
        <xdr:cNvPr id="3" name="Grafik 2">
          <a:extLst>
            <a:ext uri="{FF2B5EF4-FFF2-40B4-BE49-F238E27FC236}">
              <a16:creationId xmlns:a16="http://schemas.microsoft.com/office/drawing/2014/main" id="{604B9A90-A132-56C2-BC57-8D9B0A99CD1A}"/>
            </a:ext>
          </a:extLst>
        </xdr:cNvPr>
        <xdr:cNvPicPr>
          <a:picLocks noChangeAspect="1"/>
        </xdr:cNvPicPr>
      </xdr:nvPicPr>
      <xdr:blipFill>
        <a:blip xmlns:r="http://schemas.openxmlformats.org/officeDocument/2006/relationships" r:embed="rId2"/>
        <a:stretch>
          <a:fillRect/>
        </a:stretch>
      </xdr:blipFill>
      <xdr:spPr>
        <a:xfrm>
          <a:off x="6038851" y="4362450"/>
          <a:ext cx="8873930" cy="3047336"/>
        </a:xfrm>
        <a:prstGeom prst="rect">
          <a:avLst/>
        </a:prstGeom>
      </xdr:spPr>
    </xdr:pic>
    <xdr:clientData/>
  </xdr:twoCellAnchor>
  <xdr:twoCellAnchor editAs="oneCell">
    <xdr:from>
      <xdr:col>3</xdr:col>
      <xdr:colOff>238125</xdr:colOff>
      <xdr:row>38</xdr:row>
      <xdr:rowOff>83017</xdr:rowOff>
    </xdr:from>
    <xdr:to>
      <xdr:col>6</xdr:col>
      <xdr:colOff>180975</xdr:colOff>
      <xdr:row>63</xdr:row>
      <xdr:rowOff>103743</xdr:rowOff>
    </xdr:to>
    <xdr:pic>
      <xdr:nvPicPr>
        <xdr:cNvPr id="4" name="Grafik 3">
          <a:extLst>
            <a:ext uri="{FF2B5EF4-FFF2-40B4-BE49-F238E27FC236}">
              <a16:creationId xmlns:a16="http://schemas.microsoft.com/office/drawing/2014/main" id="{0EB512A6-DBA8-C982-F1A4-81824FD0F240}"/>
            </a:ext>
          </a:extLst>
        </xdr:cNvPr>
        <xdr:cNvPicPr>
          <a:picLocks noChangeAspect="1"/>
        </xdr:cNvPicPr>
      </xdr:nvPicPr>
      <xdr:blipFill>
        <a:blip xmlns:r="http://schemas.openxmlformats.org/officeDocument/2006/relationships" r:embed="rId3"/>
        <a:stretch>
          <a:fillRect/>
        </a:stretch>
      </xdr:blipFill>
      <xdr:spPr>
        <a:xfrm>
          <a:off x="6048375" y="7512517"/>
          <a:ext cx="8810625" cy="478322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5</xdr:row>
      <xdr:rowOff>0</xdr:rowOff>
    </xdr:from>
    <xdr:to>
      <xdr:col>9</xdr:col>
      <xdr:colOff>342079</xdr:colOff>
      <xdr:row>10</xdr:row>
      <xdr:rowOff>208833</xdr:rowOff>
    </xdr:to>
    <xdr:pic>
      <xdr:nvPicPr>
        <xdr:cNvPr id="2" name="Grafik 1">
          <a:extLst>
            <a:ext uri="{FF2B5EF4-FFF2-40B4-BE49-F238E27FC236}">
              <a16:creationId xmlns:a16="http://schemas.microsoft.com/office/drawing/2014/main" id="{2E633CE7-469E-7114-CEAD-6219B80A76E3}"/>
            </a:ext>
          </a:extLst>
        </xdr:cNvPr>
        <xdr:cNvPicPr>
          <a:picLocks noChangeAspect="1"/>
        </xdr:cNvPicPr>
      </xdr:nvPicPr>
      <xdr:blipFill>
        <a:blip xmlns:r="http://schemas.openxmlformats.org/officeDocument/2006/relationships" r:embed="rId1"/>
        <a:stretch>
          <a:fillRect/>
        </a:stretch>
      </xdr:blipFill>
      <xdr:spPr>
        <a:xfrm>
          <a:off x="6572250" y="1143000"/>
          <a:ext cx="6571429" cy="5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5</xdr:col>
      <xdr:colOff>951614</xdr:colOff>
      <xdr:row>21</xdr:row>
      <xdr:rowOff>151705</xdr:rowOff>
    </xdr:to>
    <xdr:pic>
      <xdr:nvPicPr>
        <xdr:cNvPr id="2" name="Grafik 1">
          <a:extLst>
            <a:ext uri="{FF2B5EF4-FFF2-40B4-BE49-F238E27FC236}">
              <a16:creationId xmlns:a16="http://schemas.microsoft.com/office/drawing/2014/main" id="{21C28A9F-4BB3-AE10-C75F-B77A904AEF5D}"/>
            </a:ext>
          </a:extLst>
        </xdr:cNvPr>
        <xdr:cNvPicPr>
          <a:picLocks noChangeAspect="1"/>
        </xdr:cNvPicPr>
      </xdr:nvPicPr>
      <xdr:blipFill>
        <a:blip xmlns:r="http://schemas.openxmlformats.org/officeDocument/2006/relationships" r:embed="rId1"/>
        <a:stretch>
          <a:fillRect/>
        </a:stretch>
      </xdr:blipFill>
      <xdr:spPr>
        <a:xfrm>
          <a:off x="6572250" y="952500"/>
          <a:ext cx="7085714" cy="556190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238125</xdr:colOff>
      <xdr:row>4</xdr:row>
      <xdr:rowOff>171450</xdr:rowOff>
    </xdr:from>
    <xdr:to>
      <xdr:col>4</xdr:col>
      <xdr:colOff>4514817</xdr:colOff>
      <xdr:row>22</xdr:row>
      <xdr:rowOff>133350</xdr:rowOff>
    </xdr:to>
    <xdr:pic>
      <xdr:nvPicPr>
        <xdr:cNvPr id="2" name="Grafik 1">
          <a:extLst>
            <a:ext uri="{FF2B5EF4-FFF2-40B4-BE49-F238E27FC236}">
              <a16:creationId xmlns:a16="http://schemas.microsoft.com/office/drawing/2014/main" id="{982E234E-194F-85E2-C9B4-F181A831C57E}"/>
            </a:ext>
          </a:extLst>
        </xdr:cNvPr>
        <xdr:cNvPicPr>
          <a:picLocks noChangeAspect="1"/>
        </xdr:cNvPicPr>
      </xdr:nvPicPr>
      <xdr:blipFill>
        <a:blip xmlns:r="http://schemas.openxmlformats.org/officeDocument/2006/relationships" r:embed="rId1"/>
        <a:stretch>
          <a:fillRect/>
        </a:stretch>
      </xdr:blipFill>
      <xdr:spPr>
        <a:xfrm>
          <a:off x="6048375" y="1123950"/>
          <a:ext cx="5038692" cy="3962400"/>
        </a:xfrm>
        <a:prstGeom prst="rect">
          <a:avLst/>
        </a:prstGeom>
      </xdr:spPr>
    </xdr:pic>
    <xdr:clientData/>
  </xdr:twoCellAnchor>
  <xdr:twoCellAnchor editAs="oneCell">
    <xdr:from>
      <xdr:col>4</xdr:col>
      <xdr:colOff>4714875</xdr:colOff>
      <xdr:row>4</xdr:row>
      <xdr:rowOff>76200</xdr:rowOff>
    </xdr:from>
    <xdr:to>
      <xdr:col>7</xdr:col>
      <xdr:colOff>699667</xdr:colOff>
      <xdr:row>23</xdr:row>
      <xdr:rowOff>47625</xdr:rowOff>
    </xdr:to>
    <xdr:pic>
      <xdr:nvPicPr>
        <xdr:cNvPr id="3" name="Grafik 2">
          <a:extLst>
            <a:ext uri="{FF2B5EF4-FFF2-40B4-BE49-F238E27FC236}">
              <a16:creationId xmlns:a16="http://schemas.microsoft.com/office/drawing/2014/main" id="{805D6FFD-3ECE-7910-449E-F26CDF5EA306}"/>
            </a:ext>
          </a:extLst>
        </xdr:cNvPr>
        <xdr:cNvPicPr>
          <a:picLocks noChangeAspect="1"/>
        </xdr:cNvPicPr>
      </xdr:nvPicPr>
      <xdr:blipFill>
        <a:blip xmlns:r="http://schemas.openxmlformats.org/officeDocument/2006/relationships" r:embed="rId2"/>
        <a:stretch>
          <a:fillRect/>
        </a:stretch>
      </xdr:blipFill>
      <xdr:spPr>
        <a:xfrm>
          <a:off x="11287125" y="1028700"/>
          <a:ext cx="4852567" cy="41624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0D9479-0134-4AF0-8A0C-EF491640CF1C}" name="Tabelle6" displayName="Tabelle6" ref="A3:D33" totalsRowCount="1" headerRowDxfId="55">
  <autoFilter ref="A3:D32" xr:uid="{C30D9479-0134-4AF0-8A0C-EF491640CF1C}"/>
  <sortState xmlns:xlrd2="http://schemas.microsoft.com/office/spreadsheetml/2017/richdata2" ref="A4:D32">
    <sortCondition ref="A3:A32"/>
  </sortState>
  <tableColumns count="4">
    <tableColumn id="1" xr3:uid="{E28C8C33-B60F-4812-9143-ED13AAAC2F9D}" name="Land" totalsRowLabel="29 Länder" dataDxfId="54" dataCellStyle="Link"/>
    <tableColumn id="2" xr3:uid="{F4647203-64D4-4F9C-996A-3F2C9F076729}" name="Fälle" totalsRowFunction="custom">
      <totalsRowFormula>SUM(Tabelle6[Fälle])</totalsRowFormula>
    </tableColumn>
    <tableColumn id="3" xr3:uid="{032CEB33-D767-4828-90DB-CE728CDEEF74}" name="Suchergebnisse" totalsRowFunction="custom" dataDxfId="53">
      <calculatedColumnFormula>Belgien!B1</calculatedColumnFormula>
      <totalsRowFormula>SUM(Tabelle6[Suchergebnisse])</totalsRowFormula>
    </tableColumn>
    <tableColumn id="4" xr3:uid="{1E65934E-A9B7-43E3-994D-5398BF9709DA}" name="Trefferquote" totalsRowFunction="custom" dataDxfId="52" totalsRowDxfId="51" dataCellStyle="Prozent" totalsRowCellStyle="Prozent">
      <calculatedColumnFormula>IF(Tabelle6[[#This Row],[Suchergebnisse]],Tabelle6[[#This Row],[Fälle]]/Tabelle6[[#This Row],[Suchergebnisse]],0)</calculatedColumnFormula>
      <totalsRowFormula>Tabelle6[[#Totals],[Fälle]]/Tabelle6[[#Totals],[Suchergebnisse]]</totalsRow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9E0FEE9-6569-4958-90DA-C00E46DD2B21}" name="Tabelle4912" displayName="Tabelle4912" ref="A6:C7" totalsRowShown="0" headerRowDxfId="28">
  <autoFilter ref="A6:C7" xr:uid="{A5E571A9-3D77-421C-B81E-C88C8C45303A}"/>
  <tableColumns count="3">
    <tableColumn id="1" xr3:uid="{9C6CAD06-FA40-46D4-8502-B485E9F02189}" name="Fallzahl"/>
    <tableColumn id="2" xr3:uid="{C1C11130-F3AE-4C43-99FA-A827C83681CA}" name="Unternehmen/Täter"/>
    <tableColumn id="3" xr3:uid="{F8701776-BB72-4E46-B2CB-7EFE8C14E740}" name="Beschreibung Attributes"/>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508860-1932-495C-A2F1-0CE68B6284C3}" name="Tabelle4913" displayName="Tabelle4913" ref="A6:C8" totalsRowShown="0" headerRowDxfId="27">
  <autoFilter ref="A6:C8" xr:uid="{A5E571A9-3D77-421C-B81E-C88C8C45303A}"/>
  <tableColumns count="3">
    <tableColumn id="1" xr3:uid="{0942F0BE-D8D5-4675-948F-37D4E11D1BEC}" name="Fallzahl"/>
    <tableColumn id="2" xr3:uid="{B06777EB-340A-4153-AC5F-12941D260797}" name="Unternehmen/Täter" dataDxfId="26"/>
    <tableColumn id="3" xr3:uid="{F24E9186-E555-4E91-B4B0-9EC77E436C09}" name="Beschreibung Attributes"/>
  </tableColumns>
  <tableStyleInfo name="TableStyleLight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D704657-9D3A-469C-ACCB-3A13C0CA715A}" name="Tabelle4914" displayName="Tabelle4914" ref="A6:C7" totalsRowShown="0" headerRowDxfId="25">
  <autoFilter ref="A6:C7" xr:uid="{A5E571A9-3D77-421C-B81E-C88C8C45303A}"/>
  <tableColumns count="3">
    <tableColumn id="1" xr3:uid="{FE4F68C7-3595-473B-B810-65965BD42525}" name="Fallzahl"/>
    <tableColumn id="2" xr3:uid="{A27FCA43-B35D-49CB-8A12-779D90C65F02}" name="Unternehmen/Täter"/>
    <tableColumn id="3" xr3:uid="{31DD07A1-BF3C-4C74-A1E9-19243506177A}" name="Beschreibung Attributes"/>
  </tableColumns>
  <tableStyleInfo name="TableStyleLight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AFB2C46-7CC1-42E3-8E67-481BCB6D941F}" name="Tabelle4915" displayName="Tabelle4915" ref="A6:C7" totalsRowShown="0" headerRowDxfId="24">
  <autoFilter ref="A6:C7" xr:uid="{A5E571A9-3D77-421C-B81E-C88C8C45303A}"/>
  <tableColumns count="3">
    <tableColumn id="1" xr3:uid="{03233A3F-3F5C-40EB-832A-DC5F496D0631}" name="Fallzahl"/>
    <tableColumn id="2" xr3:uid="{F6845D1F-62B8-4D37-BD4F-177A69055638}" name="Unternehmen/Täter"/>
    <tableColumn id="3" xr3:uid="{99FBBD1C-8AAC-4C1F-909B-3EA306326328}" name="Beschreibung Attributes" dataDxfId="23"/>
  </tableColumns>
  <tableStyleInfo name="TableStyleLight1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08E5E94-47B1-4CC1-9F42-C8321091B2D7}" name="Tabelle4916" displayName="Tabelle4916" ref="A6:C7" totalsRowShown="0" headerRowDxfId="22">
  <autoFilter ref="A6:C7" xr:uid="{A5E571A9-3D77-421C-B81E-C88C8C45303A}"/>
  <tableColumns count="3">
    <tableColumn id="1" xr3:uid="{4346AADE-32F0-4C44-9E0F-90E45B7EA4AC}" name="Fallzahl"/>
    <tableColumn id="2" xr3:uid="{22A99C92-8558-4E93-A6EA-E23A9D85CF58}" name="Unternehmen/Täter"/>
    <tableColumn id="3" xr3:uid="{DBF7B465-3DDF-48A0-B073-F5F00A47B807}" name="Beschreibung Attributes"/>
  </tableColumns>
  <tableStyleInfo name="TableStyleLight1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BE0436-6EC7-47B9-8DB4-8A352EC278B4}" name="Tabelle4917" displayName="Tabelle4917" ref="A6:C7" totalsRowShown="0" headerRowDxfId="21">
  <autoFilter ref="A6:C7" xr:uid="{A5E571A9-3D77-421C-B81E-C88C8C45303A}"/>
  <tableColumns count="3">
    <tableColumn id="1" xr3:uid="{FBD79709-4DA2-43C6-B3B6-57C5D638D0F6}" name="Fallzahl"/>
    <tableColumn id="2" xr3:uid="{6E539D13-8532-49C6-AD02-7C1704EB7380}" name="Unternehmen/Täter"/>
    <tableColumn id="3" xr3:uid="{A9E5AF27-F404-4116-BFB8-8DF5906C1E70}" name="Beschreibung Attributes"/>
  </tableColumns>
  <tableStyleInfo name="TableStyleLight1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9377DCA-129B-44F3-AC9F-070343E6C315}" name="Tabelle4918" displayName="Tabelle4918" ref="A6:C7" totalsRowShown="0" headerRowDxfId="20">
  <autoFilter ref="A6:C7" xr:uid="{A5E571A9-3D77-421C-B81E-C88C8C45303A}"/>
  <tableColumns count="3">
    <tableColumn id="1" xr3:uid="{CC107399-C028-4C83-BF44-8344CAD85C1F}" name="Fallzahl"/>
    <tableColumn id="2" xr3:uid="{8C4D6172-6F70-4444-9544-B0B489486AB7}" name="Unternehmen/Täter"/>
    <tableColumn id="3" xr3:uid="{2CC315B8-D942-430C-9FBB-EBCC3D491FEA}" name="Beschreibung Attributes"/>
  </tableColumns>
  <tableStyleInfo name="TableStyleLight1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755DB80-0FD7-4909-9F6D-462CBB191FC7}" name="Tabelle4919" displayName="Tabelle4919" ref="A6:C7" totalsRowShown="0" headerRowDxfId="19">
  <autoFilter ref="A6:C7" xr:uid="{A5E571A9-3D77-421C-B81E-C88C8C45303A}"/>
  <tableColumns count="3">
    <tableColumn id="1" xr3:uid="{8F1A7656-2A77-4B13-A964-52E421C7F24B}" name="Fallzahl"/>
    <tableColumn id="2" xr3:uid="{542706DB-183A-4EF9-B953-7663BDF72A3B}" name="Unternehmen/Täter"/>
    <tableColumn id="3" xr3:uid="{6A5F3953-F59A-446B-8765-52B3149E25E5}" name="Beschreibung Attributes"/>
  </tableColumns>
  <tableStyleInfo name="TableStyleLight1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055E7A7-62B4-46BB-BDB3-BCDDA9CD1F4B}" name="Tabelle4920" displayName="Tabelle4920" ref="A6:C7" totalsRowShown="0" headerRowDxfId="18">
  <autoFilter ref="A6:C7" xr:uid="{A5E571A9-3D77-421C-B81E-C88C8C45303A}"/>
  <tableColumns count="3">
    <tableColumn id="1" xr3:uid="{49F62F9C-6C71-47F1-BB82-F469945D2407}" name="Fallzahl"/>
    <tableColumn id="2" xr3:uid="{77FE9DDA-6707-4099-8D46-85B6F14B7908}" name="Unternehmen/Täter"/>
    <tableColumn id="3" xr3:uid="{E10EF301-4304-4E09-A0E9-908FFE991109}" name="Beschreibung Attributes"/>
  </tableColumns>
  <tableStyleInfo name="TableStyleLight1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2521CD4-6C3E-4AFB-95C2-1530C060242B}" name="Tabelle4921" displayName="Tabelle4921" ref="A6:C7" totalsRowShown="0" headerRowDxfId="17">
  <autoFilter ref="A6:C7" xr:uid="{A5E571A9-3D77-421C-B81E-C88C8C45303A}"/>
  <tableColumns count="3">
    <tableColumn id="1" xr3:uid="{10BF17FE-5533-46B6-97CB-E6ED9DF8E94A}" name="Fallzahl"/>
    <tableColumn id="2" xr3:uid="{CFC0ABA1-D4F3-40CF-B537-E86678B844BA}" name="Unternehmen/Täter"/>
    <tableColumn id="3" xr3:uid="{EFB3814B-5A72-40D7-B65C-A2041D96E8FE}" name="Beschreibung Attribute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6A9A24-B69F-4C7F-A725-392A2F7E86E6}" name="Tabelle2" displayName="Tabelle2" ref="A6:C11" totalsRowShown="0" headerRowDxfId="50">
  <autoFilter ref="A6:C11" xr:uid="{276A9A24-B69F-4C7F-A725-392A2F7E86E6}"/>
  <tableColumns count="3">
    <tableColumn id="1" xr3:uid="{B47CE452-71EA-4225-B72C-B4E335A646ED}" name="Fallzahl" dataDxfId="49"/>
    <tableColumn id="2" xr3:uid="{D82828A7-0188-4F56-85C0-4156DD7D8C27}" name="Unternehmen/Täter:"/>
    <tableColumn id="3" xr3:uid="{7895132D-0051-42A2-ACCC-E02AB209E33B}" name="Beschreibung/Attributes" dataDxfId="48"/>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8A3A041-18B0-4EC1-A4FF-132DB43A4C06}" name="Tabelle4922" displayName="Tabelle4922" ref="A6:C7" totalsRowShown="0" headerRowDxfId="16">
  <autoFilter ref="A6:C7" xr:uid="{A5E571A9-3D77-421C-B81E-C88C8C45303A}"/>
  <tableColumns count="3">
    <tableColumn id="1" xr3:uid="{0A699B06-E287-44AD-923A-30082CA76446}" name="Fallzahl"/>
    <tableColumn id="2" xr3:uid="{D7350A01-6A59-48DE-80B2-9EA7E85C7C25}" name="Unternehmen/Täter"/>
    <tableColumn id="3" xr3:uid="{6C0A73EB-19D7-48CD-93AE-5AA35FAC5325}" name="Beschreibung Attributes"/>
  </tableColumns>
  <tableStyleInfo name="TableStyleLight1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E6C5A30-E0F6-4932-94EB-C518E3700A1F}" name="Tabelle492231" displayName="Tabelle492231" ref="A6:C7" totalsRowShown="0" headerRowDxfId="15">
  <autoFilter ref="A6:C7" xr:uid="{A5E571A9-3D77-421C-B81E-C88C8C45303A}"/>
  <tableColumns count="3">
    <tableColumn id="1" xr3:uid="{00B9CB90-924F-4652-9BCA-E6BB155DE8ED}" name="Fallzahl"/>
    <tableColumn id="2" xr3:uid="{C67BE7CE-6486-459F-97E4-24254D6D07C7}" name="Unternehmen/Täter"/>
    <tableColumn id="3" xr3:uid="{67387300-1BFF-4B82-9F0D-894ADFBD3730}" name="Beschreibung Attributes"/>
  </tableColumns>
  <tableStyleInfo name="TableStyleLight1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A2645E9-4464-4DD0-B918-79284BE7F364}" name="Tabelle4923" displayName="Tabelle4923" ref="A6:C7" totalsRowShown="0" headerRowDxfId="14">
  <autoFilter ref="A6:C7" xr:uid="{A5E571A9-3D77-421C-B81E-C88C8C45303A}"/>
  <tableColumns count="3">
    <tableColumn id="1" xr3:uid="{BDABCF11-53BF-4873-8CBC-30B217A8BE38}" name="Fallzahl"/>
    <tableColumn id="2" xr3:uid="{B0C3B58E-7402-4F57-A810-D8929FC5CDF4}" name="Unternehmen/Täter"/>
    <tableColumn id="3" xr3:uid="{2762565C-A0D6-4B73-9ECF-A0597DB34B4D}" name="Beschreibung Attributes"/>
  </tableColumns>
  <tableStyleInfo name="TableStyleLight1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51E8788-2BF3-4531-8694-4051356BBDBF}" name="Tabelle4924" displayName="Tabelle4924" ref="A6:C7" totalsRowShown="0" headerRowDxfId="13">
  <autoFilter ref="A6:C7" xr:uid="{A5E571A9-3D77-421C-B81E-C88C8C45303A}"/>
  <tableColumns count="3">
    <tableColumn id="1" xr3:uid="{B9DCFC8E-88DB-462F-8862-656707F1F449}" name="Fallzahl"/>
    <tableColumn id="2" xr3:uid="{5C6E8509-3361-4F38-B256-026E3C00F371}" name="Unternehmen/Täter"/>
    <tableColumn id="3" xr3:uid="{9C4CCBA5-7E49-4E03-BD0D-01B437AAFC7C}" name="Beschreibung Attributes"/>
  </tableColumns>
  <tableStyleInfo name="TableStyleLight1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FD4A07E-10A2-47F7-9ED4-6E6B3F4B0897}" name="Tabelle4925" displayName="Tabelle4925" ref="A6:C7" totalsRowShown="0" headerRowDxfId="12">
  <autoFilter ref="A6:C7" xr:uid="{A5E571A9-3D77-421C-B81E-C88C8C45303A}"/>
  <tableColumns count="3">
    <tableColumn id="1" xr3:uid="{6214AD07-C97E-41DA-9F9D-0E2066E2E8AA}" name="Fallzahl"/>
    <tableColumn id="2" xr3:uid="{064F6B2D-96FE-477F-9457-2DACB49E1D68}" name="Unternehmen/Täter"/>
    <tableColumn id="3" xr3:uid="{B1F619D5-4CF9-42CC-B42D-8BB18C3B4A1A}" name="Beschreibung Attributes"/>
  </tableColumns>
  <tableStyleInfo name="TableStyleLight1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B5730F4-F7E6-4EA4-8EF1-98349572D60C}" name="Tabelle4926" displayName="Tabelle4926" ref="A6:C11" totalsRowShown="0" headerRowDxfId="11" dataDxfId="10">
  <autoFilter ref="A6:C11" xr:uid="{A5E571A9-3D77-421C-B81E-C88C8C45303A}"/>
  <tableColumns count="3">
    <tableColumn id="1" xr3:uid="{CA3CE1B3-3816-48BD-A0E4-6BB1ACE69356}" name="Fallzahl" dataDxfId="9"/>
    <tableColumn id="2" xr3:uid="{E3BEC088-10BB-4042-A31B-8A41535FD54D}" name="Unternehmen/Täter" dataDxfId="8"/>
    <tableColumn id="3" xr3:uid="{C7119D1B-7E63-4A33-8A4E-4C2F8B0273B0}" name="Beschreibung Attributes" dataDxfId="7"/>
  </tableColumns>
  <tableStyleInfo name="TableStyleLight1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EB93331-4ABB-4709-A18D-D704CA5F00CF}" name="Tabelle4927" displayName="Tabelle4927" ref="A6:C7" totalsRowShown="0" headerRowDxfId="6">
  <autoFilter ref="A6:C7" xr:uid="{A5E571A9-3D77-421C-B81E-C88C8C45303A}"/>
  <tableColumns count="3">
    <tableColumn id="1" xr3:uid="{55E3F744-B680-4886-9671-FEB73EB4A219}" name="Fallzahl"/>
    <tableColumn id="2" xr3:uid="{BCC6A1D8-1208-4AF1-BFC2-A1A298D1E648}" name="Unternehmen/Täter" dataDxfId="5"/>
    <tableColumn id="3" xr3:uid="{A279CD10-01DB-43D0-BB21-D9512FBD5937}" name="Beschreibung Attributes" dataDxfId="4"/>
  </tableColumns>
  <tableStyleInfo name="TableStyleLight1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8539FF8-4043-419D-B14D-A2CF0F589CFD}" name="Tabelle4928" displayName="Tabelle4928" ref="A6:C7" totalsRowShown="0" headerRowDxfId="3">
  <autoFilter ref="A6:C7" xr:uid="{A5E571A9-3D77-421C-B81E-C88C8C45303A}"/>
  <tableColumns count="3">
    <tableColumn id="1" xr3:uid="{AD34204A-833B-48E5-AE4B-AE84595D9C0E}" name="Fallzahl"/>
    <tableColumn id="2" xr3:uid="{F25D3096-119E-4B00-9133-EC2E5FAADA70}" name="Unternehmen/Täter"/>
    <tableColumn id="3" xr3:uid="{FBB30479-DCF2-4005-8EA5-74B9487A962C}" name="Beschreibung Attributes"/>
  </tableColumns>
  <tableStyleInfo name="TableStyleLight1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92693F-BE6D-4FEC-A9DF-E6CE17F05C27}" name="Tabelle49" displayName="Tabelle49" ref="A6:C7" totalsRowShown="0" headerRowDxfId="2">
  <autoFilter ref="A6:C7" xr:uid="{A5E571A9-3D77-421C-B81E-C88C8C45303A}"/>
  <tableColumns count="3">
    <tableColumn id="1" xr3:uid="{1BB7E46D-17E8-4A80-8BEB-743FCC01C99C}" name="Fallzahl"/>
    <tableColumn id="2" xr3:uid="{B492BF6E-64BA-47FD-BC98-CA1B67488804}" name="Unternehmen/Täter"/>
    <tableColumn id="3" xr3:uid="{10CC70F5-D3AC-4BED-A7FD-E475A54CFC50}" name="Beschreibung Attributes"/>
  </tableColumns>
  <tableStyleInfo name="TableStyleLight1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BA055AD-DB69-4184-95F6-574FEB3269A6}" name="Tabelle4929" displayName="Tabelle4929" ref="A6:C7" totalsRowShown="0" headerRowDxfId="1">
  <autoFilter ref="A6:C7" xr:uid="{A5E571A9-3D77-421C-B81E-C88C8C45303A}"/>
  <tableColumns count="3">
    <tableColumn id="1" xr3:uid="{19CF2B27-DB01-45F1-BCCB-D37E00F07407}" name="Fallzahl"/>
    <tableColumn id="2" xr3:uid="{F99EA674-4834-404B-BF1E-9F1319530E2B}" name="Unternehmen/Täter"/>
    <tableColumn id="3" xr3:uid="{BE2E2B4B-891B-43C8-8CD3-C001D3C628E5}" name="Beschreibung Attributes"/>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3E5213-7DFD-4183-A877-54110941BDA9}" name="Tabelle3" displayName="Tabelle3" ref="A6:C18" totalsRowShown="0" headerRowDxfId="47" dataDxfId="46">
  <autoFilter ref="A6:C18" xr:uid="{663E5213-7DFD-4183-A877-54110941BDA9}"/>
  <tableColumns count="3">
    <tableColumn id="1" xr3:uid="{7A0A3A40-C54E-4E08-ABCA-04C983A60E97}" name="Fallzahl" dataDxfId="45"/>
    <tableColumn id="2" xr3:uid="{50B1A420-D1A0-4775-8558-F07153A55645}" name="Unternehmen/Täter" dataDxfId="44"/>
    <tableColumn id="3" xr3:uid="{8E730299-2614-4B25-AEEB-50CD7504C093}" name="Beschreibung Attributes" dataDxfId="43"/>
  </tableColumns>
  <tableStyleInfo name="TableStyleLight1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3A918BE-8521-4297-8574-F09C106CDC4A}" name="Tabelle492930" displayName="Tabelle492930" ref="A6:C14" totalsRowShown="0" headerRowDxfId="0">
  <autoFilter ref="A6:C14" xr:uid="{A5E571A9-3D77-421C-B81E-C88C8C45303A}"/>
  <tableColumns count="3">
    <tableColumn id="1" xr3:uid="{DCF925E3-A2E8-4CEB-A64C-63C88849F137}" name="Fallzahl"/>
    <tableColumn id="2" xr3:uid="{DE46A908-4FE0-46CD-B4D9-472E410DAF05}" name="Unternehmen/Täter"/>
    <tableColumn id="3" xr3:uid="{3B54D894-E4F4-470E-A8AE-74E6C1633736}" name="Beschreibung Attribute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52BB42-0AF2-4AC3-9A6A-5BF7F9A707C3}" name="Tabelle1" displayName="Tabelle1" ref="A6:C7" totalsRowShown="0" headerRowDxfId="42">
  <autoFilter ref="A6:C7" xr:uid="{7952BB42-0AF2-4AC3-9A6A-5BF7F9A707C3}"/>
  <tableColumns count="3">
    <tableColumn id="1" xr3:uid="{74AB6BA4-3B21-4F0D-8186-A5E09B1A7CC0}" name="Fallzahl"/>
    <tableColumn id="2" xr3:uid="{D4449CC0-D45E-4D84-B23C-F9AC2D6FE32B}" name="Unternehmen/Täter"/>
    <tableColumn id="3" xr3:uid="{01805582-54B4-431E-8C6B-8A3C7FF7CEC9}" name="Beschreibung Attributes"/>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4E7D4C0-21D6-4295-803C-FFBE00030290}" name="Tabelle7" displayName="Tabelle7" ref="A6:C10" totalsRowShown="0">
  <autoFilter ref="A6:C10" xr:uid="{C4E7D4C0-21D6-4295-803C-FFBE00030290}"/>
  <tableColumns count="3">
    <tableColumn id="1" xr3:uid="{561C325D-8E88-43A9-B7C5-2D5DD2CB4796}" name="Fallzahl" dataDxfId="41"/>
    <tableColumn id="2" xr3:uid="{1A491309-26C2-419E-BB7A-CF2D0DC0AD08}" name="Unternehmen/Täter" dataDxfId="40"/>
    <tableColumn id="3" xr3:uid="{FB57BA19-3B5A-4F5E-B579-2C01ADA17A6D}" name="Beschreibung Attributes" dataDxfId="39"/>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E571A9-3D77-421C-B81E-C88C8C45303A}" name="Tabelle4" displayName="Tabelle4" ref="A6:C7" totalsRowShown="0" headerRowDxfId="38">
  <autoFilter ref="A6:C7" xr:uid="{A5E571A9-3D77-421C-B81E-C88C8C45303A}"/>
  <tableColumns count="3">
    <tableColumn id="1" xr3:uid="{0DA13D4A-B9C3-4E9F-9DD2-556A61F863F0}" name="Fallzahl"/>
    <tableColumn id="2" xr3:uid="{160457B8-3907-40DD-9402-A94FB762DF73}" name="Unternehmen/Täter"/>
    <tableColumn id="3" xr3:uid="{7054051E-FCBE-4038-B627-3D3C817CB1A1}" name="Beschreibung Attributes"/>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F811D3-D769-4BFE-8A2A-B60B9F969CC5}" name="Tabelle5" displayName="Tabelle5" ref="A6:C16" totalsRowShown="0">
  <autoFilter ref="A6:C16" xr:uid="{11F811D3-D769-4BFE-8A2A-B60B9F969CC5}"/>
  <tableColumns count="3">
    <tableColumn id="1" xr3:uid="{7FA913D3-638B-489E-BAA5-A77DF655F7FA}" name="Fallzahl" dataDxfId="37"/>
    <tableColumn id="2" xr3:uid="{A3864C1E-B018-47CD-970D-6B0321DCBCE8}" name="Unternehmen/Täter" dataDxfId="36"/>
    <tableColumn id="3" xr3:uid="{CC802BE8-3F5F-4E47-8973-A44FCA50621F}" name="Beschreibung Attributes" dataDxfId="35"/>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99E9052-BF82-4342-A433-F2CF6E19F925}" name="Tabelle4910" displayName="Tabelle4910" ref="A6:C10" totalsRowShown="0" headerRowDxfId="34">
  <autoFilter ref="A6:C10" xr:uid="{A5E571A9-3D77-421C-B81E-C88C8C45303A}"/>
  <tableColumns count="3">
    <tableColumn id="1" xr3:uid="{A54A9913-CA12-442E-BC0C-630C86A1A21C}" name="Fallzahl" dataDxfId="33">
      <calculatedColumnFormula>COUNT(B7:B127)</calculatedColumnFormula>
    </tableColumn>
    <tableColumn id="2" xr3:uid="{580D3E74-9ABC-4294-97C1-F4B4943DA6FA}" name="Unternehmen/Täter"/>
    <tableColumn id="3" xr3:uid="{500B1F74-6BF9-4627-B025-C367F07B5E75}" name="Beschreibung Attributes" dataDxfId="32"/>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3157E95-8A8A-4770-9071-359008447019}" name="Tabelle4911" displayName="Tabelle4911" ref="A6:C8" totalsRowShown="0" headerRowDxfId="31">
  <autoFilter ref="A6:C8" xr:uid="{A5E571A9-3D77-421C-B81E-C88C8C45303A}"/>
  <tableColumns count="3">
    <tableColumn id="1" xr3:uid="{81611B32-197C-47DE-9725-CCDFCABD887D}" name="Fallzahl"/>
    <tableColumn id="2" xr3:uid="{688555AA-858D-4A4F-9AE0-24C470338857}" name="Unternehmen/Täter" dataDxfId="30"/>
    <tableColumn id="3" xr3:uid="{247B48E9-A0F8-4D74-A460-E8DD4F64CC75}" name="Beschreibung Attributes" dataDxfId="29"/>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4AF1-6460-452D-9865-70B5584AC2C0}">
  <sheetPr codeName="Tabelle1"/>
  <dimension ref="A1:I42"/>
  <sheetViews>
    <sheetView showGridLines="0" tabSelected="1" zoomScaleNormal="100" workbookViewId="0">
      <selection sqref="A1:C2"/>
    </sheetView>
  </sheetViews>
  <sheetFormatPr baseColWidth="10" defaultRowHeight="15" x14ac:dyDescent="0.25"/>
  <cols>
    <col min="1" max="3" width="20.7109375" customWidth="1"/>
    <col min="4" max="4" width="18.140625" customWidth="1"/>
    <col min="7" max="7" width="27" customWidth="1"/>
    <col min="9" max="9" width="26" customWidth="1"/>
  </cols>
  <sheetData>
    <row r="1" spans="1:9" x14ac:dyDescent="0.25">
      <c r="A1" s="30" t="s">
        <v>64</v>
      </c>
      <c r="B1" s="31"/>
      <c r="C1" s="31"/>
    </row>
    <row r="2" spans="1:9" x14ac:dyDescent="0.25">
      <c r="A2" s="31"/>
      <c r="B2" s="31"/>
      <c r="C2" s="31"/>
    </row>
    <row r="3" spans="1:9" x14ac:dyDescent="0.25">
      <c r="A3" s="1" t="s">
        <v>0</v>
      </c>
      <c r="B3" s="1" t="s">
        <v>63</v>
      </c>
      <c r="C3" s="1" t="s">
        <v>62</v>
      </c>
      <c r="D3" s="1" t="s">
        <v>222</v>
      </c>
      <c r="G3" s="30" t="s">
        <v>83</v>
      </c>
      <c r="H3" s="30"/>
    </row>
    <row r="4" spans="1:9" x14ac:dyDescent="0.25">
      <c r="A4" s="25" t="s">
        <v>198</v>
      </c>
      <c r="B4">
        <v>0</v>
      </c>
      <c r="C4">
        <v>10</v>
      </c>
      <c r="D4" s="22">
        <f>IF(Tabelle6[[#This Row],[Suchergebnisse]],Tabelle6[[#This Row],[Fälle]]/Tabelle6[[#This Row],[Suchergebnisse]],0)</f>
        <v>0</v>
      </c>
      <c r="G4" s="30"/>
      <c r="H4" s="30"/>
    </row>
    <row r="5" spans="1:9" x14ac:dyDescent="0.25">
      <c r="A5" s="25" t="s">
        <v>182</v>
      </c>
      <c r="B5">
        <f>MAX(Tabelle1[Fallzahl])</f>
        <v>0</v>
      </c>
      <c r="C5">
        <v>11</v>
      </c>
      <c r="D5" s="22">
        <f>IF(Tabelle6[[#This Row],[Suchergebnisse]],Tabelle6[[#This Row],[Fälle]]/Tabelle6[[#This Row],[Suchergebnisse]],0)</f>
        <v>0</v>
      </c>
      <c r="G5" s="33" t="s">
        <v>84</v>
      </c>
      <c r="H5" s="33"/>
      <c r="I5" s="16" t="s">
        <v>88</v>
      </c>
    </row>
    <row r="6" spans="1:9" x14ac:dyDescent="0.25">
      <c r="A6" s="26" t="s">
        <v>183</v>
      </c>
      <c r="B6">
        <v>4</v>
      </c>
      <c r="C6">
        <v>3992</v>
      </c>
      <c r="D6" s="22">
        <f>IF(Tabelle6[[#This Row],[Suchergebnisse]],Tabelle6[[#This Row],[Fälle]]/Tabelle6[[#This Row],[Suchergebnisse]],0)</f>
        <v>1.002004008016032E-3</v>
      </c>
      <c r="G6" s="33" t="s">
        <v>85</v>
      </c>
      <c r="H6" s="33"/>
      <c r="I6" s="16" t="s">
        <v>0</v>
      </c>
    </row>
    <row r="7" spans="1:9" x14ac:dyDescent="0.25">
      <c r="A7" s="25" t="s">
        <v>210</v>
      </c>
      <c r="B7">
        <v>0</v>
      </c>
      <c r="C7">
        <v>88</v>
      </c>
      <c r="D7" s="22">
        <f>IF(Tabelle6[[#This Row],[Suchergebnisse]],Tabelle6[[#This Row],[Fälle]]/Tabelle6[[#This Row],[Suchergebnisse]],0)</f>
        <v>0</v>
      </c>
      <c r="G7" s="33" t="s">
        <v>86</v>
      </c>
      <c r="H7" s="33"/>
      <c r="I7" s="16" t="s">
        <v>87</v>
      </c>
    </row>
    <row r="8" spans="1:9" x14ac:dyDescent="0.25">
      <c r="A8" s="25" t="s">
        <v>208</v>
      </c>
      <c r="B8">
        <v>0</v>
      </c>
      <c r="C8">
        <v>0</v>
      </c>
      <c r="D8" s="22">
        <f>IF(Tabelle6[[#This Row],[Suchergebnisse]],Tabelle6[[#This Row],[Fälle]]/Tabelle6[[#This Row],[Suchergebnisse]],0)</f>
        <v>0</v>
      </c>
      <c r="G8" s="33" t="s">
        <v>138</v>
      </c>
      <c r="H8" s="33"/>
      <c r="I8" s="16" t="s">
        <v>139</v>
      </c>
    </row>
    <row r="9" spans="1:9" x14ac:dyDescent="0.25">
      <c r="A9" s="25" t="s">
        <v>206</v>
      </c>
      <c r="B9">
        <v>1</v>
      </c>
      <c r="C9">
        <v>12</v>
      </c>
      <c r="D9" s="22">
        <f>IF(Tabelle6[[#This Row],[Suchergebnisse]],Tabelle6[[#This Row],[Fälle]]/Tabelle6[[#This Row],[Suchergebnisse]],0)</f>
        <v>8.3333333333333329E-2</v>
      </c>
    </row>
    <row r="10" spans="1:9" ht="20.25" thickBot="1" x14ac:dyDescent="0.35">
      <c r="A10" s="25" t="s">
        <v>185</v>
      </c>
      <c r="B10">
        <f>MAX(Tabelle7[Fallzahl])</f>
        <v>4</v>
      </c>
      <c r="C10">
        <v>162</v>
      </c>
      <c r="D10" s="22">
        <f>IF(Tabelle6[[#This Row],[Suchergebnisse]],Tabelle6[[#This Row],[Fälle]]/Tabelle6[[#This Row],[Suchergebnisse]],0)</f>
        <v>2.4691358024691357E-2</v>
      </c>
      <c r="G10" s="32" t="s">
        <v>135</v>
      </c>
      <c r="H10" s="32"/>
      <c r="I10" s="21">
        <v>45159</v>
      </c>
    </row>
    <row r="11" spans="1:9" ht="15.75" thickTop="1" x14ac:dyDescent="0.25">
      <c r="A11" s="26" t="s">
        <v>184</v>
      </c>
      <c r="B11">
        <v>2</v>
      </c>
      <c r="C11">
        <v>16</v>
      </c>
      <c r="D11" s="22">
        <f>IF(Tabelle6[[#This Row],[Suchergebnisse]],Tabelle6[[#This Row],[Fälle]]/Tabelle6[[#This Row],[Suchergebnisse]],0)</f>
        <v>0.125</v>
      </c>
    </row>
    <row r="12" spans="1:9" x14ac:dyDescent="0.25">
      <c r="A12" s="26" t="s">
        <v>186</v>
      </c>
      <c r="B12">
        <v>0</v>
      </c>
      <c r="C12">
        <v>0</v>
      </c>
      <c r="D12" s="22">
        <f>IF(Tabelle6[[#This Row],[Suchergebnisse]],Tabelle6[[#This Row],[Fälle]]/Tabelle6[[#This Row],[Suchergebnisse]],0)</f>
        <v>0</v>
      </c>
    </row>
    <row r="13" spans="1:9" x14ac:dyDescent="0.25">
      <c r="A13" s="25" t="s">
        <v>205</v>
      </c>
      <c r="B13">
        <v>5</v>
      </c>
      <c r="C13">
        <v>209</v>
      </c>
      <c r="D13" s="22">
        <f>IF(Tabelle6[[#This Row],[Suchergebnisse]],Tabelle6[[#This Row],[Fälle]]/Tabelle6[[#This Row],[Suchergebnisse]],0)</f>
        <v>2.3923444976076555E-2</v>
      </c>
    </row>
    <row r="14" spans="1:9" x14ac:dyDescent="0.25">
      <c r="A14" s="26" t="s">
        <v>187</v>
      </c>
      <c r="B14">
        <v>2</v>
      </c>
      <c r="C14">
        <v>8</v>
      </c>
      <c r="D14" s="22">
        <f>IF(Tabelle6[[#This Row],[Suchergebnisse]],Tabelle6[[#This Row],[Fälle]]/Tabelle6[[#This Row],[Suchergebnisse]],0)</f>
        <v>0.25</v>
      </c>
    </row>
    <row r="15" spans="1:9" x14ac:dyDescent="0.25">
      <c r="A15" s="25" t="s">
        <v>188</v>
      </c>
      <c r="B15">
        <f>MAX(Tabelle2[Fallzahl])</f>
        <v>5</v>
      </c>
      <c r="C15">
        <v>289</v>
      </c>
      <c r="D15" s="22">
        <f>IF(Tabelle6[[#This Row],[Suchergebnisse]],Tabelle6[[#This Row],[Fälle]]/Tabelle6[[#This Row],[Suchergebnisse]],0)</f>
        <v>1.7301038062283738E-2</v>
      </c>
    </row>
    <row r="16" spans="1:9" x14ac:dyDescent="0.25">
      <c r="A16" s="25" t="s">
        <v>209</v>
      </c>
      <c r="B16">
        <v>8</v>
      </c>
      <c r="C16">
        <v>328</v>
      </c>
      <c r="D16" s="22">
        <f>IF(Tabelle6[[#This Row],[Suchergebnisse]],Tabelle6[[#This Row],[Fälle]]/Tabelle6[[#This Row],[Suchergebnisse]],0)</f>
        <v>2.4390243902439025E-2</v>
      </c>
    </row>
    <row r="17" spans="1:4" x14ac:dyDescent="0.25">
      <c r="A17" s="26" t="s">
        <v>189</v>
      </c>
      <c r="B17">
        <v>0</v>
      </c>
      <c r="C17">
        <v>0</v>
      </c>
      <c r="D17" s="22">
        <f>IF(Tabelle6[[#This Row],[Suchergebnisse]],Tabelle6[[#This Row],[Fälle]]/Tabelle6[[#This Row],[Suchergebnisse]],0)</f>
        <v>0</v>
      </c>
    </row>
    <row r="18" spans="1:4" x14ac:dyDescent="0.25">
      <c r="A18" s="26" t="s">
        <v>192</v>
      </c>
      <c r="B18">
        <v>0</v>
      </c>
      <c r="C18">
        <v>482</v>
      </c>
      <c r="D18" s="22">
        <f>IF(Tabelle6[[#This Row],[Suchergebnisse]],Tabelle6[[#This Row],[Fälle]]/Tabelle6[[#This Row],[Suchergebnisse]],0)</f>
        <v>0</v>
      </c>
    </row>
    <row r="19" spans="1:4" x14ac:dyDescent="0.25">
      <c r="A19" s="25" t="s">
        <v>207</v>
      </c>
      <c r="B19">
        <v>0</v>
      </c>
      <c r="C19">
        <v>0</v>
      </c>
      <c r="D19" s="22">
        <f>IF(Tabelle6[[#This Row],[Suchergebnisse]],Tabelle6[[#This Row],[Fälle]]/Tabelle6[[#This Row],[Suchergebnisse]],0)</f>
        <v>0</v>
      </c>
    </row>
    <row r="20" spans="1:4" x14ac:dyDescent="0.25">
      <c r="A20" s="26" t="s">
        <v>190</v>
      </c>
      <c r="B20">
        <v>1</v>
      </c>
      <c r="C20">
        <v>420</v>
      </c>
      <c r="D20" s="22">
        <f>IF(Tabelle6[[#This Row],[Suchergebnisse]],Tabelle6[[#This Row],[Fälle]]/Tabelle6[[#This Row],[Suchergebnisse]],0)</f>
        <v>2.3809523809523812E-3</v>
      </c>
    </row>
    <row r="21" spans="1:4" x14ac:dyDescent="0.25">
      <c r="A21" s="25" t="s">
        <v>191</v>
      </c>
      <c r="B21">
        <f>MAX(Tabelle3[Fallzahl])</f>
        <v>12</v>
      </c>
      <c r="C21">
        <v>406</v>
      </c>
      <c r="D21" s="22">
        <f>IF(Tabelle6[[#This Row],[Suchergebnisse]],Tabelle6[[#This Row],[Fälle]]/Tabelle6[[#This Row],[Suchergebnisse]],0)</f>
        <v>2.9556650246305417E-2</v>
      </c>
    </row>
    <row r="22" spans="1:4" x14ac:dyDescent="0.25">
      <c r="A22" s="26" t="s">
        <v>194</v>
      </c>
      <c r="B22">
        <v>0</v>
      </c>
      <c r="C22">
        <v>0</v>
      </c>
      <c r="D22" s="22">
        <f>IF(Tabelle6[[#This Row],[Suchergebnisse]],Tabelle6[[#This Row],[Fälle]]/Tabelle6[[#This Row],[Suchergebnisse]],0)</f>
        <v>0</v>
      </c>
    </row>
    <row r="23" spans="1:4" x14ac:dyDescent="0.25">
      <c r="A23" s="25" t="s">
        <v>195</v>
      </c>
      <c r="B23">
        <f>MAX(Tabelle4[Fallzahl])</f>
        <v>0</v>
      </c>
      <c r="C23">
        <v>0</v>
      </c>
      <c r="D23" s="22">
        <f>IF(Tabelle6[[#This Row],[Suchergebnisse]],Tabelle6[[#This Row],[Fälle]]/Tabelle6[[#This Row],[Suchergebnisse]],0)</f>
        <v>0</v>
      </c>
    </row>
    <row r="24" spans="1:4" x14ac:dyDescent="0.25">
      <c r="A24" s="26" t="s">
        <v>193</v>
      </c>
      <c r="B24">
        <v>0</v>
      </c>
      <c r="C24">
        <v>0</v>
      </c>
      <c r="D24" s="22">
        <f>IF(Tabelle6[[#This Row],[Suchergebnisse]],Tabelle6[[#This Row],[Fälle]]/Tabelle6[[#This Row],[Suchergebnisse]],0)</f>
        <v>0</v>
      </c>
    </row>
    <row r="25" spans="1:4" x14ac:dyDescent="0.25">
      <c r="A25" s="25" t="s">
        <v>196</v>
      </c>
      <c r="B25">
        <v>0</v>
      </c>
      <c r="C25">
        <v>13</v>
      </c>
      <c r="D25" s="22">
        <f>IF(Tabelle6[[#This Row],[Suchergebnisse]],Tabelle6[[#This Row],[Fälle]]/Tabelle6[[#This Row],[Suchergebnisse]],0)</f>
        <v>0</v>
      </c>
    </row>
    <row r="26" spans="1:4" x14ac:dyDescent="0.25">
      <c r="A26" s="25" t="s">
        <v>197</v>
      </c>
      <c r="B26">
        <f>MAX(Tabelle5[Fallzahl])</f>
        <v>10</v>
      </c>
      <c r="C26">
        <v>963</v>
      </c>
      <c r="D26" s="22">
        <f>IF(Tabelle6[[#This Row],[Suchergebnisse]],Tabelle6[[#This Row],[Fälle]]/Tabelle6[[#This Row],[Suchergebnisse]],0)</f>
        <v>1.0384215991692628E-2</v>
      </c>
    </row>
    <row r="27" spans="1:4" x14ac:dyDescent="0.25">
      <c r="A27" s="25" t="s">
        <v>199</v>
      </c>
      <c r="B27">
        <v>0</v>
      </c>
      <c r="C27">
        <v>518</v>
      </c>
      <c r="D27" s="22">
        <f>IF(Tabelle6[[#This Row],[Suchergebnisse]],Tabelle6[[#This Row],[Fälle]]/Tabelle6[[#This Row],[Suchergebnisse]],0)</f>
        <v>0</v>
      </c>
    </row>
    <row r="28" spans="1:4" x14ac:dyDescent="0.25">
      <c r="A28" s="26" t="s">
        <v>200</v>
      </c>
      <c r="B28">
        <v>0</v>
      </c>
      <c r="C28">
        <v>11</v>
      </c>
      <c r="D28" s="22">
        <f>IF(Tabelle6[[#This Row],[Suchergebnisse]],Tabelle6[[#This Row],[Fälle]]/Tabelle6[[#This Row],[Suchergebnisse]],0)</f>
        <v>0</v>
      </c>
    </row>
    <row r="29" spans="1:4" x14ac:dyDescent="0.25">
      <c r="A29" s="25" t="s">
        <v>201</v>
      </c>
      <c r="B29">
        <v>0</v>
      </c>
      <c r="C29">
        <f>Belgien!B29</f>
        <v>0</v>
      </c>
      <c r="D29" s="22">
        <f>IF(Tabelle6[[#This Row],[Suchergebnisse]],Tabelle6[[#This Row],[Fälle]]/Tabelle6[[#This Row],[Suchergebnisse]],0)</f>
        <v>0</v>
      </c>
    </row>
    <row r="30" spans="1:4" x14ac:dyDescent="0.25">
      <c r="A30" s="25" t="s">
        <v>202</v>
      </c>
      <c r="B30">
        <v>0</v>
      </c>
      <c r="C30">
        <v>0</v>
      </c>
      <c r="D30" s="22">
        <f>IF(Tabelle6[[#This Row],[Suchergebnisse]],Tabelle6[[#This Row],[Fälle]]/Tabelle6[[#This Row],[Suchergebnisse]],0)</f>
        <v>0</v>
      </c>
    </row>
    <row r="31" spans="1:4" x14ac:dyDescent="0.25">
      <c r="A31" s="25" t="s">
        <v>204</v>
      </c>
      <c r="B31">
        <v>0</v>
      </c>
      <c r="C31">
        <f>Belgien!B23</f>
        <v>0</v>
      </c>
      <c r="D31" s="22">
        <f>IF(Tabelle6[[#This Row],[Suchergebnisse]],Tabelle6[[#This Row],[Fälle]]/Tabelle6[[#This Row],[Suchergebnisse]],0)</f>
        <v>0</v>
      </c>
    </row>
    <row r="32" spans="1:4" x14ac:dyDescent="0.25">
      <c r="A32" s="25" t="s">
        <v>203</v>
      </c>
      <c r="B32">
        <v>0</v>
      </c>
      <c r="C32">
        <f>Belgien!B22</f>
        <v>0</v>
      </c>
      <c r="D32" s="22">
        <f>IF(Tabelle6[[#This Row],[Suchergebnisse]],Tabelle6[[#This Row],[Fälle]]/Tabelle6[[#This Row],[Suchergebnisse]],0)</f>
        <v>0</v>
      </c>
    </row>
    <row r="33" spans="1:4" x14ac:dyDescent="0.25">
      <c r="A33" t="s">
        <v>181</v>
      </c>
      <c r="B33">
        <f>SUM(Tabelle6[Fälle])</f>
        <v>54</v>
      </c>
      <c r="C33">
        <f>SUM(Tabelle6[Suchergebnisse])</f>
        <v>7938</v>
      </c>
      <c r="D33" s="22">
        <f>Tabelle6[[#Totals],[Fälle]]/Tabelle6[[#Totals],[Suchergebnisse]]</f>
        <v>6.8027210884353739E-3</v>
      </c>
    </row>
    <row r="34" spans="1:4" x14ac:dyDescent="0.25">
      <c r="A34" t="s">
        <v>211</v>
      </c>
      <c r="B34" s="20">
        <f>COUNTIF(Tabelle6[Fälle],0)</f>
        <v>18</v>
      </c>
      <c r="C34" s="20">
        <f>COUNTIF(Tabelle6[Suchergebnisse],0)</f>
        <v>11</v>
      </c>
    </row>
    <row r="35" spans="1:4" x14ac:dyDescent="0.25">
      <c r="A35" t="s">
        <v>212</v>
      </c>
      <c r="B35" s="23">
        <f>COUNTIF(Tabelle6[Fälle],"&gt;0")</f>
        <v>11</v>
      </c>
      <c r="C35" s="23">
        <f>COUNTIF(Tabelle6[Suchergebnisse],"&gt;0")</f>
        <v>18</v>
      </c>
    </row>
    <row r="37" spans="1:4" x14ac:dyDescent="0.25">
      <c r="A37" s="27" t="s">
        <v>221</v>
      </c>
      <c r="B37" s="28">
        <f>CORREL(Tabelle6[Fälle],Tabelle6[Suchergebnisse])</f>
        <v>0.31881305656195386</v>
      </c>
    </row>
    <row r="38" spans="1:4" x14ac:dyDescent="0.25">
      <c r="A38" s="24" t="s">
        <v>217</v>
      </c>
      <c r="B38" s="24">
        <f>Tabelle6[[#Totals],[Fälle]]</f>
        <v>54</v>
      </c>
    </row>
    <row r="39" spans="1:4" x14ac:dyDescent="0.25">
      <c r="A39" s="24" t="s">
        <v>218</v>
      </c>
      <c r="B39" s="29">
        <f>(B37*(SQRT(B38-2))/SQRT(1-B37^2))</f>
        <v>2.4255654298619236</v>
      </c>
    </row>
    <row r="40" spans="1:4" x14ac:dyDescent="0.25">
      <c r="A40" s="24" t="s">
        <v>219</v>
      </c>
      <c r="B40" s="24">
        <f>B38-2</f>
        <v>52</v>
      </c>
    </row>
    <row r="42" spans="1:4" x14ac:dyDescent="0.25">
      <c r="A42" s="27" t="s">
        <v>220</v>
      </c>
      <c r="B42" s="28">
        <f>_xlfn.T.DIST.2T(B39,B40)</f>
        <v>1.8791271987910578E-2</v>
      </c>
    </row>
  </sheetData>
  <mergeCells count="7">
    <mergeCell ref="G3:H4"/>
    <mergeCell ref="A1:C2"/>
    <mergeCell ref="G10:H10"/>
    <mergeCell ref="G8:H8"/>
    <mergeCell ref="G7:H7"/>
    <mergeCell ref="G6:H6"/>
    <mergeCell ref="G5:H5"/>
  </mergeCells>
  <hyperlinks>
    <hyperlink ref="A15" location="Frankreich!A1" display="Frankreich" xr:uid="{6AA9B4AB-3ACF-4CF7-9FEF-39A8A870C94E}"/>
    <hyperlink ref="A26" location="Niederlande!A1" display="Niederlande" xr:uid="{33AA3E91-74A6-4220-95A9-27153FB383DB}"/>
    <hyperlink ref="A23" location="Luxemburg!A1" display="Luxemburg" xr:uid="{10FDE718-083E-4E48-86E1-2D987E0CF781}"/>
    <hyperlink ref="A10" location="Deutschland!A1" display="Deutschland" xr:uid="{2A968688-83A9-49FF-BABD-50E8D9D2804B}"/>
    <hyperlink ref="A5" location="Belgien!A1" display="Belgien" xr:uid="{14DE078A-44AF-4B3F-821C-7624F0BC69E5}"/>
    <hyperlink ref="A21" location="Italien!A1" display="Italien" xr:uid="{B0A403E0-23E4-4979-8437-36B530CCC85C}"/>
    <hyperlink ref="A11" location="Dänemark!A1" display="Dänemark" xr:uid="{540239E6-195E-489C-BE68-084634DA57BA}"/>
    <hyperlink ref="A12" location="Estland!A1" display="Estland" xr:uid="{6D0858E0-C57A-4990-9368-A31ABECAC16A}"/>
    <hyperlink ref="A14" location="Finnland!A1" display="Finnland" xr:uid="{2A998FF3-0A33-4C5C-A7CE-841D92E6FF65}"/>
    <hyperlink ref="A17" location="Griechenland!A1" display="Griechenland" xr:uid="{73F48C3E-8A46-4B61-A6DB-E85E25D8FD3E}"/>
    <hyperlink ref="A20" location="Irland!A1" display="Irland" xr:uid="{CD1C8B84-7D52-42C0-8426-2C6C23AE10E6}"/>
    <hyperlink ref="A18" location="Kroatien!A1" display="Kroatien" xr:uid="{6BC57426-DA04-4B52-92D5-A88019042B67}"/>
    <hyperlink ref="A24" location="Lettland!A1" display="Lettland" xr:uid="{93286369-04C5-47A3-8D95-515B8F198305}"/>
    <hyperlink ref="A22" location="Litauen!A1" display="Litauen" xr:uid="{2E42BF23-D264-4002-AC5B-F7E03B35BD8E}"/>
    <hyperlink ref="A25" location="Malta!A1" display="Malta" xr:uid="{574C0F4D-8D06-4CEA-9FE2-B151379B2EC1}"/>
    <hyperlink ref="A4" location="Österreich!A1" display="Österreich" xr:uid="{7B731313-65E5-4F3A-B2E1-C9EEBC5990C3}"/>
    <hyperlink ref="A27" location="Polen!A1" display="Polen" xr:uid="{AC09C35C-68C5-400B-A359-77DDE944780E}"/>
    <hyperlink ref="A30" location="Schweden!A1" display="Schweden" xr:uid="{E21B6DD2-84F3-4656-85E4-48E2F48C11ED}"/>
    <hyperlink ref="A32" location="Slowakei!A1" display="Slowakei" xr:uid="{C676FCC5-6139-41D7-9EE7-D36D30B535FA}"/>
    <hyperlink ref="A31" location="Slowenien!A1" display="Slowenien" xr:uid="{48CD4C18-E794-4318-921E-A237151581AE}"/>
    <hyperlink ref="A13" location="Spanien!A1" display="Spanien" xr:uid="{4E64E3F0-E28C-4CD7-A70C-85B27BB237BD}"/>
    <hyperlink ref="A9" location="Tschechien!A1" display="Tschechische Republik" xr:uid="{13320BD4-314A-4E62-A756-E204D3883D2C}"/>
    <hyperlink ref="A19" location="Ungarn!A1" display="Ungarn" xr:uid="{516D5A14-EF5C-40B3-ACCE-B80BB3FC0394}"/>
    <hyperlink ref="A8" location="Zypern!A1" display="Zypern" xr:uid="{6228F3D0-22C0-4CB0-AC5F-297787135F12}"/>
    <hyperlink ref="A28" location="Portugal!A1" display="Portugal" xr:uid="{151D4BB1-B9B4-4F47-A0BD-B405ACE492FB}"/>
    <hyperlink ref="A7" location="Schweiz!A1" display="Schweiz" xr:uid="{2868E8C9-70BE-49A8-B08E-D67022EA372F}"/>
    <hyperlink ref="A16" location="'Vereinigtes Königreich'!A1" display="Verinigtes Königreich" xr:uid="{D06B0024-09E3-42B2-BEC0-66553C6A40DF}"/>
    <hyperlink ref="A29" location="Rumänien!A1" display="Rumänien" xr:uid="{1462E531-2066-4439-94BB-236306923871}"/>
    <hyperlink ref="A6" location="Bulgarien!A1" display="Bulgarien" xr:uid="{129E3FF1-4E86-4693-9B70-9C371F021CFE}"/>
  </hyperlinks>
  <pageMargins left="0.7" right="0.7" top="0.78740157499999996" bottom="0.78740157499999996" header="0.3" footer="0.3"/>
  <pageSetup paperSize="9" orientation="portrait" horizontalDpi="360" verticalDpi="36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889DF-025D-466E-A105-D885C2A9D687}">
  <dimension ref="A1:E7"/>
  <sheetViews>
    <sheetView showGridLines="0" workbookViewId="0"/>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67</v>
      </c>
      <c r="E1" s="1"/>
    </row>
    <row r="2" spans="1:5" x14ac:dyDescent="0.25">
      <c r="A2" s="1" t="s">
        <v>39</v>
      </c>
      <c r="B2" s="34" t="s">
        <v>99</v>
      </c>
      <c r="C2" s="34"/>
    </row>
    <row r="3" spans="1:5" x14ac:dyDescent="0.25">
      <c r="A3" s="1" t="s">
        <v>37</v>
      </c>
      <c r="B3" s="8">
        <v>0</v>
      </c>
    </row>
    <row r="6" spans="1:5" x14ac:dyDescent="0.25">
      <c r="A6" s="1" t="s">
        <v>35</v>
      </c>
      <c r="B6" s="1" t="s">
        <v>9</v>
      </c>
      <c r="C6" s="1" t="s">
        <v>10</v>
      </c>
    </row>
    <row r="7" spans="1:5" x14ac:dyDescent="0.25">
      <c r="A7">
        <v>0</v>
      </c>
    </row>
  </sheetData>
  <mergeCells count="1">
    <mergeCell ref="B2:C2"/>
  </mergeCells>
  <pageMargins left="0.7" right="0.7" top="0.78740157499999996" bottom="0.78740157499999996" header="0.3" footer="0.3"/>
  <pageSetup paperSize="9" orientation="portrait" horizontalDpi="1200" verticalDpi="120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4AFC-59B4-4006-8579-39BB42192ED4}">
  <dimension ref="A1:E8"/>
  <sheetViews>
    <sheetView showGridLines="0" workbookViewId="0">
      <selection activeCell="B8" sqref="B8"/>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68</v>
      </c>
      <c r="E1" s="1"/>
    </row>
    <row r="2" spans="1:5" x14ac:dyDescent="0.25">
      <c r="A2" s="1" t="s">
        <v>39</v>
      </c>
      <c r="B2" t="s">
        <v>100</v>
      </c>
    </row>
    <row r="3" spans="1:5" x14ac:dyDescent="0.25">
      <c r="A3" s="1" t="s">
        <v>37</v>
      </c>
      <c r="B3" s="8">
        <v>8</v>
      </c>
    </row>
    <row r="6" spans="1:5" x14ac:dyDescent="0.25">
      <c r="A6" s="1" t="s">
        <v>35</v>
      </c>
      <c r="B6" s="1" t="s">
        <v>9</v>
      </c>
      <c r="C6" s="1" t="s">
        <v>10</v>
      </c>
    </row>
    <row r="7" spans="1:5" ht="45" x14ac:dyDescent="0.25">
      <c r="A7">
        <v>1</v>
      </c>
      <c r="B7" s="10" t="s">
        <v>120</v>
      </c>
      <c r="C7" s="18" t="s">
        <v>121</v>
      </c>
    </row>
    <row r="8" spans="1:5" ht="60" x14ac:dyDescent="0.25">
      <c r="A8">
        <v>2</v>
      </c>
      <c r="B8" s="10" t="s">
        <v>133</v>
      </c>
      <c r="C8" s="2" t="s">
        <v>134</v>
      </c>
    </row>
  </sheetData>
  <pageMargins left="0.7" right="0.7" top="0.78740157499999996" bottom="0.78740157499999996"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68477-C898-4B3E-8278-744F2D32CD6F}">
  <dimension ref="A1:E7"/>
  <sheetViews>
    <sheetView showGridLines="0" workbookViewId="0"/>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69</v>
      </c>
      <c r="E1" s="1"/>
    </row>
    <row r="2" spans="1:5" x14ac:dyDescent="0.25">
      <c r="A2" s="1" t="s">
        <v>39</v>
      </c>
      <c r="B2" t="s">
        <v>101</v>
      </c>
    </row>
    <row r="3" spans="1:5" x14ac:dyDescent="0.25">
      <c r="A3" s="1" t="s">
        <v>37</v>
      </c>
      <c r="B3" s="8">
        <v>0</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1FA5-A26C-4C85-8A79-E4892C1031C5}">
  <dimension ref="A1:E9"/>
  <sheetViews>
    <sheetView showGridLines="0" workbookViewId="0">
      <selection activeCell="L17" sqref="L17"/>
    </sheetView>
  </sheetViews>
  <sheetFormatPr baseColWidth="10" defaultRowHeight="15" x14ac:dyDescent="0.25"/>
  <cols>
    <col min="1" max="1" width="25.7109375" customWidth="1"/>
    <col min="2" max="3" width="30.7109375" customWidth="1"/>
    <col min="5" max="5" width="43.42578125" customWidth="1"/>
    <col min="6" max="6" width="20.140625" customWidth="1"/>
  </cols>
  <sheetData>
    <row r="1" spans="1:5" ht="30" customHeight="1" x14ac:dyDescent="0.25">
      <c r="A1" s="7" t="s">
        <v>70</v>
      </c>
      <c r="E1" s="1"/>
    </row>
    <row r="2" spans="1:5" x14ac:dyDescent="0.25">
      <c r="A2" s="1" t="s">
        <v>39</v>
      </c>
      <c r="B2" t="s">
        <v>214</v>
      </c>
    </row>
    <row r="3" spans="1:5" x14ac:dyDescent="0.25">
      <c r="A3" s="1" t="s">
        <v>37</v>
      </c>
      <c r="B3" s="8">
        <v>420</v>
      </c>
    </row>
    <row r="6" spans="1:5" x14ac:dyDescent="0.25">
      <c r="A6" s="1" t="s">
        <v>35</v>
      </c>
      <c r="B6" s="1" t="s">
        <v>9</v>
      </c>
      <c r="C6" s="1" t="s">
        <v>10</v>
      </c>
    </row>
    <row r="7" spans="1:5" ht="15" customHeight="1" x14ac:dyDescent="0.25">
      <c r="A7">
        <v>1</v>
      </c>
      <c r="B7" t="s">
        <v>215</v>
      </c>
      <c r="C7" s="2" t="s">
        <v>216</v>
      </c>
    </row>
    <row r="8" spans="1:5" ht="15" customHeight="1" x14ac:dyDescent="0.25"/>
    <row r="9" spans="1:5" ht="15" customHeight="1" x14ac:dyDescent="0.25"/>
  </sheetData>
  <pageMargins left="0.7" right="0.7" top="0.78740157499999996" bottom="0.78740157499999996"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CEEFA-B0A8-4317-8B92-840D6BC0BA89}">
  <dimension ref="A1:E7"/>
  <sheetViews>
    <sheetView showGridLines="0" workbookViewId="0"/>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213</v>
      </c>
      <c r="E1" s="1"/>
    </row>
    <row r="2" spans="1:5" x14ac:dyDescent="0.25">
      <c r="A2" s="1" t="s">
        <v>39</v>
      </c>
      <c r="B2" t="s">
        <v>102</v>
      </c>
    </row>
    <row r="3" spans="1:5" x14ac:dyDescent="0.25">
      <c r="A3" s="1" t="s">
        <v>37</v>
      </c>
      <c r="B3" s="8">
        <v>482</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360F4-102B-4B7A-98E7-09EAA1D96758}">
  <dimension ref="A1:E7"/>
  <sheetViews>
    <sheetView showGridLines="0" workbookViewId="0">
      <selection activeCell="D6" sqref="D6"/>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71</v>
      </c>
      <c r="E1" s="1"/>
    </row>
    <row r="2" spans="1:5" x14ac:dyDescent="0.25">
      <c r="A2" s="1" t="s">
        <v>39</v>
      </c>
      <c r="B2" t="s">
        <v>103</v>
      </c>
    </row>
    <row r="3" spans="1:5" x14ac:dyDescent="0.25">
      <c r="A3" s="1" t="s">
        <v>37</v>
      </c>
      <c r="B3" s="8">
        <v>0</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E2A6-3C51-4E3B-804D-A6AEAA5C0360}">
  <dimension ref="A1:E7"/>
  <sheetViews>
    <sheetView showGridLines="0" workbookViewId="0">
      <selection activeCell="D6" sqref="D6"/>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72</v>
      </c>
      <c r="E1" s="1"/>
    </row>
    <row r="2" spans="1:5" x14ac:dyDescent="0.25">
      <c r="A2" s="1" t="s">
        <v>39</v>
      </c>
      <c r="B2" t="s">
        <v>104</v>
      </c>
    </row>
    <row r="3" spans="1:5" x14ac:dyDescent="0.25">
      <c r="A3" s="1" t="s">
        <v>37</v>
      </c>
      <c r="B3" s="8">
        <v>0</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877E3-8E15-454F-88B6-C7CD8F3EB523}">
  <dimension ref="A1:E7"/>
  <sheetViews>
    <sheetView showGridLines="0" workbookViewId="0">
      <selection activeCell="F54" sqref="F54"/>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73</v>
      </c>
      <c r="E1" s="1"/>
    </row>
    <row r="2" spans="1:5" x14ac:dyDescent="0.25">
      <c r="A2" s="1" t="s">
        <v>39</v>
      </c>
      <c r="B2" s="34" t="s">
        <v>105</v>
      </c>
      <c r="C2" s="34"/>
    </row>
    <row r="3" spans="1:5" x14ac:dyDescent="0.25">
      <c r="A3" s="1" t="s">
        <v>37</v>
      </c>
      <c r="B3" s="8">
        <v>13</v>
      </c>
    </row>
    <row r="6" spans="1:5" x14ac:dyDescent="0.25">
      <c r="A6" s="1" t="s">
        <v>35</v>
      </c>
      <c r="B6" s="1" t="s">
        <v>9</v>
      </c>
      <c r="C6" s="1" t="s">
        <v>10</v>
      </c>
    </row>
    <row r="7" spans="1:5" x14ac:dyDescent="0.25">
      <c r="A7">
        <v>0</v>
      </c>
    </row>
  </sheetData>
  <mergeCells count="1">
    <mergeCell ref="B2:C2"/>
  </mergeCells>
  <pageMargins left="0.7" right="0.7" top="0.78740157499999996" bottom="0.78740157499999996"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AC99-292F-498D-9C75-E7349A7B9AC0}">
  <dimension ref="A1:E7"/>
  <sheetViews>
    <sheetView showGridLines="0" workbookViewId="0">
      <selection activeCell="D6" sqref="D6"/>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74</v>
      </c>
      <c r="E1" s="1"/>
    </row>
    <row r="2" spans="1:5" x14ac:dyDescent="0.25">
      <c r="A2" s="1" t="s">
        <v>39</v>
      </c>
      <c r="B2" t="s">
        <v>106</v>
      </c>
    </row>
    <row r="3" spans="1:5" x14ac:dyDescent="0.25">
      <c r="A3" s="1" t="s">
        <v>37</v>
      </c>
      <c r="B3" s="8">
        <v>10</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078A3-2DD8-416B-AAA2-9CCE1E92DE8D}">
  <dimension ref="A1:E7"/>
  <sheetViews>
    <sheetView showGridLines="0" workbookViewId="0">
      <selection activeCell="G53" sqref="G53"/>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75</v>
      </c>
      <c r="E1" s="1"/>
    </row>
    <row r="2" spans="1:5" x14ac:dyDescent="0.25">
      <c r="A2" s="1" t="s">
        <v>39</v>
      </c>
      <c r="B2" t="s">
        <v>107</v>
      </c>
    </row>
    <row r="3" spans="1:5" x14ac:dyDescent="0.25">
      <c r="A3" s="1" t="s">
        <v>37</v>
      </c>
      <c r="B3" s="8">
        <v>518</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7FDFB-E3E1-45A3-BFE1-EEB5FEA1FFBB}">
  <sheetPr codeName="Tabelle2"/>
  <dimension ref="A1:F13"/>
  <sheetViews>
    <sheetView showGridLines="0" zoomScaleNormal="100" workbookViewId="0">
      <selection activeCell="B11" sqref="B11"/>
    </sheetView>
  </sheetViews>
  <sheetFormatPr baseColWidth="10" defaultRowHeight="15" x14ac:dyDescent="0.25"/>
  <cols>
    <col min="1" max="1" width="25.7109375" customWidth="1"/>
    <col min="2" max="2" width="41.5703125" customWidth="1"/>
    <col min="3" max="3" width="31.7109375" customWidth="1"/>
    <col min="5" max="5" width="38.42578125" customWidth="1"/>
    <col min="6" max="6" width="32.7109375" customWidth="1"/>
  </cols>
  <sheetData>
    <row r="1" spans="1:6" ht="30" customHeight="1" x14ac:dyDescent="0.25">
      <c r="A1" s="7" t="s">
        <v>1</v>
      </c>
      <c r="E1" s="1"/>
      <c r="F1" s="1"/>
    </row>
    <row r="2" spans="1:6" x14ac:dyDescent="0.25">
      <c r="A2" s="1" t="s">
        <v>33</v>
      </c>
      <c r="B2" s="8" t="s">
        <v>136</v>
      </c>
    </row>
    <row r="3" spans="1:6" x14ac:dyDescent="0.25">
      <c r="A3" s="1" t="s">
        <v>34</v>
      </c>
      <c r="B3" s="8">
        <v>289</v>
      </c>
    </row>
    <row r="6" spans="1:6" x14ac:dyDescent="0.25">
      <c r="A6" s="1" t="s">
        <v>35</v>
      </c>
      <c r="B6" s="1" t="s">
        <v>3</v>
      </c>
      <c r="C6" s="1" t="s">
        <v>2</v>
      </c>
    </row>
    <row r="7" spans="1:6" ht="135" x14ac:dyDescent="0.25">
      <c r="A7" s="6">
        <v>1</v>
      </c>
      <c r="B7" s="4" t="s">
        <v>160</v>
      </c>
      <c r="C7" s="4" t="s">
        <v>161</v>
      </c>
    </row>
    <row r="8" spans="1:6" ht="195" x14ac:dyDescent="0.25">
      <c r="A8" s="6">
        <v>2</v>
      </c>
      <c r="B8" s="3" t="s">
        <v>4</v>
      </c>
      <c r="C8" s="5" t="s">
        <v>162</v>
      </c>
    </row>
    <row r="9" spans="1:6" ht="90" x14ac:dyDescent="0.25">
      <c r="A9" s="6">
        <v>3</v>
      </c>
      <c r="B9" s="4" t="s">
        <v>5</v>
      </c>
      <c r="C9" s="4" t="s">
        <v>163</v>
      </c>
    </row>
    <row r="10" spans="1:6" ht="90" x14ac:dyDescent="0.25">
      <c r="A10" s="6">
        <v>4</v>
      </c>
      <c r="B10" s="3" t="s">
        <v>6</v>
      </c>
      <c r="C10" s="4" t="s">
        <v>164</v>
      </c>
    </row>
    <row r="11" spans="1:6" ht="60" x14ac:dyDescent="0.25">
      <c r="A11" s="6">
        <v>5</v>
      </c>
      <c r="B11" s="4" t="s">
        <v>7</v>
      </c>
      <c r="C11" s="4" t="s">
        <v>165</v>
      </c>
    </row>
    <row r="13" spans="1:6" x14ac:dyDescent="0.25">
      <c r="A13" s="6"/>
      <c r="B13" s="3"/>
      <c r="C13" s="4"/>
    </row>
  </sheetData>
  <pageMargins left="0.7" right="0.7" top="0.78740157499999996" bottom="0.78740157499999996"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49436-F450-402B-89B6-4B582BC8A47E}">
  <dimension ref="A1:E7"/>
  <sheetViews>
    <sheetView showGridLines="0" workbookViewId="0">
      <selection activeCell="D6" sqref="D6"/>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76</v>
      </c>
      <c r="E1" s="1"/>
    </row>
    <row r="2" spans="1:5" x14ac:dyDescent="0.25">
      <c r="A2" s="1" t="s">
        <v>39</v>
      </c>
      <c r="B2" t="s">
        <v>108</v>
      </c>
    </row>
    <row r="3" spans="1:5" x14ac:dyDescent="0.25">
      <c r="A3" s="1" t="s">
        <v>37</v>
      </c>
      <c r="B3" s="8">
        <v>11</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765F0-B817-433B-BB1F-FDDA212C2705}">
  <dimension ref="A1:E7"/>
  <sheetViews>
    <sheetView showGridLines="0" workbookViewId="0">
      <selection activeCell="H40" sqref="H40"/>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180</v>
      </c>
      <c r="E1" s="1"/>
    </row>
    <row r="2" spans="1:5" x14ac:dyDescent="0.25">
      <c r="A2" s="1" t="s">
        <v>39</v>
      </c>
      <c r="B2" t="s">
        <v>108</v>
      </c>
    </row>
    <row r="3" spans="1:5" x14ac:dyDescent="0.25">
      <c r="A3" s="1" t="s">
        <v>37</v>
      </c>
      <c r="B3" s="8">
        <v>0</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E85D3-A041-4F87-9396-B27C67F00C97}">
  <dimension ref="A1:E7"/>
  <sheetViews>
    <sheetView showGridLines="0" zoomScaleNormal="100" workbookViewId="0">
      <selection activeCell="B2" sqref="B2:C2"/>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77</v>
      </c>
      <c r="E1" s="1"/>
    </row>
    <row r="2" spans="1:5" x14ac:dyDescent="0.25">
      <c r="A2" s="1" t="s">
        <v>39</v>
      </c>
      <c r="B2" s="34" t="s">
        <v>109</v>
      </c>
      <c r="C2" s="34"/>
    </row>
    <row r="3" spans="1:5" x14ac:dyDescent="0.25">
      <c r="A3" s="1" t="s">
        <v>37</v>
      </c>
      <c r="B3" s="8">
        <v>0</v>
      </c>
    </row>
    <row r="6" spans="1:5" x14ac:dyDescent="0.25">
      <c r="A6" s="1" t="s">
        <v>35</v>
      </c>
      <c r="B6" s="1" t="s">
        <v>9</v>
      </c>
      <c r="C6" s="1" t="s">
        <v>10</v>
      </c>
    </row>
    <row r="7" spans="1:5" x14ac:dyDescent="0.25">
      <c r="A7">
        <v>0</v>
      </c>
    </row>
  </sheetData>
  <mergeCells count="1">
    <mergeCell ref="B2:C2"/>
  </mergeCells>
  <pageMargins left="0.7" right="0.7" top="0.78740157499999996" bottom="0.78740157499999996"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099F0-21C3-43F6-846F-7BC772E466BB}">
  <dimension ref="A1:E7"/>
  <sheetViews>
    <sheetView showGridLines="0" workbookViewId="0">
      <selection activeCell="L32" sqref="L32"/>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78</v>
      </c>
      <c r="E1" s="1"/>
    </row>
    <row r="2" spans="1:5" x14ac:dyDescent="0.25">
      <c r="A2" s="1" t="s">
        <v>39</v>
      </c>
      <c r="B2" s="35" t="s">
        <v>110</v>
      </c>
      <c r="C2" s="35"/>
    </row>
    <row r="3" spans="1:5" x14ac:dyDescent="0.25">
      <c r="A3" s="1" t="s">
        <v>37</v>
      </c>
      <c r="B3" s="8">
        <v>0</v>
      </c>
    </row>
    <row r="6" spans="1:5" x14ac:dyDescent="0.25">
      <c r="A6" s="1" t="s">
        <v>35</v>
      </c>
      <c r="B6" s="1" t="s">
        <v>9</v>
      </c>
      <c r="C6" s="1" t="s">
        <v>10</v>
      </c>
    </row>
    <row r="7" spans="1:5" x14ac:dyDescent="0.25">
      <c r="A7">
        <v>0</v>
      </c>
    </row>
  </sheetData>
  <mergeCells count="1">
    <mergeCell ref="B2:C2"/>
  </mergeCells>
  <pageMargins left="0.7" right="0.7" top="0.78740157499999996" bottom="0.78740157499999996"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AF0DD-4E14-407C-8081-6194763A37FC}">
  <dimension ref="A1:E7"/>
  <sheetViews>
    <sheetView showGridLines="0" workbookViewId="0">
      <selection activeCell="E25" sqref="E25"/>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79</v>
      </c>
      <c r="E1" s="1"/>
    </row>
    <row r="2" spans="1:5" x14ac:dyDescent="0.25">
      <c r="A2" s="1" t="s">
        <v>39</v>
      </c>
      <c r="B2" t="s">
        <v>111</v>
      </c>
    </row>
    <row r="3" spans="1:5" x14ac:dyDescent="0.25">
      <c r="A3" s="1" t="s">
        <v>37</v>
      </c>
      <c r="B3" s="8">
        <v>0</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69EA-6A09-41F3-9FCA-4CC7C4C7EDB2}">
  <dimension ref="A1:E11"/>
  <sheetViews>
    <sheetView showGridLines="0" workbookViewId="0">
      <selection activeCell="B11" sqref="B11"/>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80</v>
      </c>
      <c r="E1" s="1"/>
    </row>
    <row r="2" spans="1:5" x14ac:dyDescent="0.25">
      <c r="A2" s="1" t="s">
        <v>39</v>
      </c>
      <c r="B2" t="s">
        <v>112</v>
      </c>
    </row>
    <row r="3" spans="1:5" x14ac:dyDescent="0.25">
      <c r="A3" s="1" t="s">
        <v>37</v>
      </c>
      <c r="B3" s="8">
        <v>209</v>
      </c>
    </row>
    <row r="6" spans="1:5" x14ac:dyDescent="0.25">
      <c r="A6" s="1" t="s">
        <v>35</v>
      </c>
      <c r="B6" s="1" t="s">
        <v>9</v>
      </c>
      <c r="C6" s="1" t="s">
        <v>10</v>
      </c>
    </row>
    <row r="7" spans="1:5" x14ac:dyDescent="0.25">
      <c r="A7" s="2">
        <v>1</v>
      </c>
      <c r="B7" s="18" t="s">
        <v>122</v>
      </c>
      <c r="C7" s="2" t="s">
        <v>118</v>
      </c>
    </row>
    <row r="8" spans="1:5" ht="75" x14ac:dyDescent="0.25">
      <c r="A8" s="2">
        <v>2</v>
      </c>
      <c r="B8" s="18" t="s">
        <v>123</v>
      </c>
      <c r="C8" s="18" t="s">
        <v>124</v>
      </c>
    </row>
    <row r="9" spans="1:5" ht="60" x14ac:dyDescent="0.25">
      <c r="A9" s="2">
        <v>3</v>
      </c>
      <c r="B9" s="18" t="s">
        <v>125</v>
      </c>
      <c r="C9" s="18" t="s">
        <v>126</v>
      </c>
    </row>
    <row r="10" spans="1:5" x14ac:dyDescent="0.25">
      <c r="A10" s="2">
        <v>4</v>
      </c>
      <c r="B10" s="18" t="s">
        <v>127</v>
      </c>
      <c r="C10" s="18" t="s">
        <v>128</v>
      </c>
    </row>
    <row r="11" spans="1:5" x14ac:dyDescent="0.25">
      <c r="A11" s="2">
        <v>5</v>
      </c>
      <c r="B11" s="18" t="s">
        <v>129</v>
      </c>
      <c r="C11" s="18" t="s">
        <v>130</v>
      </c>
    </row>
  </sheetData>
  <pageMargins left="0.7" right="0.7" top="0.78740157499999996" bottom="0.78740157499999996"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BE6F-4A5B-4BDE-88D5-8679F93CF5BC}">
  <dimension ref="A1:E7"/>
  <sheetViews>
    <sheetView showGridLines="0" workbookViewId="0">
      <selection activeCell="B7" sqref="B7"/>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113</v>
      </c>
      <c r="E1" s="1"/>
    </row>
    <row r="2" spans="1:5" x14ac:dyDescent="0.25">
      <c r="A2" s="1" t="s">
        <v>39</v>
      </c>
      <c r="B2" t="s">
        <v>114</v>
      </c>
    </row>
    <row r="3" spans="1:5" x14ac:dyDescent="0.25">
      <c r="A3" s="1" t="s">
        <v>37</v>
      </c>
      <c r="B3" s="8">
        <v>12</v>
      </c>
    </row>
    <row r="6" spans="1:5" x14ac:dyDescent="0.25">
      <c r="A6" s="1" t="s">
        <v>35</v>
      </c>
      <c r="B6" s="1" t="s">
        <v>9</v>
      </c>
      <c r="C6" s="1" t="s">
        <v>10</v>
      </c>
    </row>
    <row r="7" spans="1:5" ht="45" x14ac:dyDescent="0.25">
      <c r="A7">
        <v>1</v>
      </c>
      <c r="B7" s="10" t="s">
        <v>131</v>
      </c>
      <c r="C7" s="18" t="s">
        <v>132</v>
      </c>
    </row>
  </sheetData>
  <pageMargins left="0.7" right="0.7" top="0.78740157499999996" bottom="0.78740157499999996"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0344F-0C56-45D1-AF94-1E3B05EE2D25}">
  <dimension ref="A1:E7"/>
  <sheetViews>
    <sheetView showGridLines="0" workbookViewId="0"/>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81</v>
      </c>
      <c r="E1" s="1"/>
    </row>
    <row r="2" spans="1:5" x14ac:dyDescent="0.25">
      <c r="A2" s="1" t="s">
        <v>39</v>
      </c>
      <c r="B2" t="s">
        <v>115</v>
      </c>
    </row>
    <row r="3" spans="1:5" x14ac:dyDescent="0.25">
      <c r="A3" s="1" t="s">
        <v>37</v>
      </c>
      <c r="B3" s="8">
        <v>0</v>
      </c>
    </row>
    <row r="6" spans="1:5" x14ac:dyDescent="0.25">
      <c r="A6" s="1" t="s">
        <v>35</v>
      </c>
      <c r="B6" s="1" t="s">
        <v>9</v>
      </c>
      <c r="C6" s="1" t="s">
        <v>10</v>
      </c>
    </row>
    <row r="7" spans="1:5" x14ac:dyDescent="0.25">
      <c r="A7">
        <v>0</v>
      </c>
    </row>
  </sheetData>
  <pageMargins left="0.7" right="0.7" top="0.78740157499999996" bottom="0.78740157499999996"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1F71-5A2D-4A10-B2A7-A3FDB6E82F7F}">
  <sheetPr codeName="Tabelle4"/>
  <dimension ref="A1:E7"/>
  <sheetViews>
    <sheetView showGridLines="0" workbookViewId="0"/>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82</v>
      </c>
      <c r="E1" s="1"/>
    </row>
    <row r="2" spans="1:5" x14ac:dyDescent="0.25">
      <c r="A2" s="1" t="s">
        <v>39</v>
      </c>
      <c r="B2" s="34" t="s">
        <v>116</v>
      </c>
      <c r="C2" s="34"/>
    </row>
    <row r="3" spans="1:5" x14ac:dyDescent="0.25">
      <c r="A3" s="1" t="s">
        <v>37</v>
      </c>
      <c r="B3" s="8">
        <v>0</v>
      </c>
    </row>
    <row r="6" spans="1:5" x14ac:dyDescent="0.25">
      <c r="A6" s="1" t="s">
        <v>35</v>
      </c>
      <c r="B6" s="1" t="s">
        <v>9</v>
      </c>
      <c r="C6" s="1" t="s">
        <v>10</v>
      </c>
    </row>
    <row r="7" spans="1:5" x14ac:dyDescent="0.25">
      <c r="A7">
        <v>0</v>
      </c>
    </row>
  </sheetData>
  <mergeCells count="1">
    <mergeCell ref="B2:C2"/>
  </mergeCells>
  <pageMargins left="0.7" right="0.7" top="0.78740157499999996" bottom="0.78740157499999996"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A3100-0C66-498C-9EDE-C41C0C0CB9ED}">
  <dimension ref="A1:E7"/>
  <sheetViews>
    <sheetView showGridLines="0" workbookViewId="0"/>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140</v>
      </c>
      <c r="E1" s="1"/>
    </row>
    <row r="2" spans="1:5" x14ac:dyDescent="0.25">
      <c r="A2" s="1" t="s">
        <v>39</v>
      </c>
      <c r="B2" s="34">
        <f>23+6+59</f>
        <v>88</v>
      </c>
      <c r="C2" s="34"/>
    </row>
    <row r="3" spans="1:5" x14ac:dyDescent="0.25">
      <c r="A3" s="1" t="s">
        <v>37</v>
      </c>
      <c r="B3" s="8" t="s">
        <v>142</v>
      </c>
    </row>
    <row r="6" spans="1:5" x14ac:dyDescent="0.25">
      <c r="A6" s="1" t="s">
        <v>35</v>
      </c>
      <c r="B6" s="1" t="s">
        <v>9</v>
      </c>
      <c r="C6" s="1" t="s">
        <v>10</v>
      </c>
    </row>
    <row r="7" spans="1:5" x14ac:dyDescent="0.25">
      <c r="A7">
        <v>0</v>
      </c>
    </row>
  </sheetData>
  <mergeCells count="1">
    <mergeCell ref="B2:C2"/>
  </mergeCell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CFC46-D5C7-419B-9121-F603610C78E4}">
  <sheetPr codeName="Tabelle3"/>
  <dimension ref="A1:F18"/>
  <sheetViews>
    <sheetView showGridLines="0" topLeftCell="A6" zoomScaleNormal="100" workbookViewId="0">
      <selection activeCell="D14" sqref="D14"/>
    </sheetView>
  </sheetViews>
  <sheetFormatPr baseColWidth="10" defaultRowHeight="15" x14ac:dyDescent="0.25"/>
  <cols>
    <col min="1" max="1" width="25.7109375" customWidth="1"/>
    <col min="2" max="3" width="30.7109375" customWidth="1"/>
    <col min="4" max="4" width="40.7109375" customWidth="1"/>
    <col min="5" max="6" width="30.7109375" customWidth="1"/>
  </cols>
  <sheetData>
    <row r="1" spans="1:6" ht="30" customHeight="1" x14ac:dyDescent="0.25">
      <c r="A1" s="7" t="s">
        <v>8</v>
      </c>
      <c r="E1" s="1"/>
      <c r="F1" s="1"/>
    </row>
    <row r="2" spans="1:6" x14ac:dyDescent="0.25">
      <c r="A2" s="1" t="s">
        <v>33</v>
      </c>
      <c r="B2" t="s">
        <v>36</v>
      </c>
    </row>
    <row r="3" spans="1:6" x14ac:dyDescent="0.25">
      <c r="A3" s="1" t="s">
        <v>37</v>
      </c>
      <c r="B3" s="8">
        <v>406</v>
      </c>
    </row>
    <row r="6" spans="1:6" x14ac:dyDescent="0.25">
      <c r="A6" s="1" t="s">
        <v>35</v>
      </c>
      <c r="B6" s="1" t="s">
        <v>9</v>
      </c>
      <c r="C6" s="1" t="s">
        <v>10</v>
      </c>
    </row>
    <row r="7" spans="1:6" ht="60" x14ac:dyDescent="0.25">
      <c r="A7" s="9">
        <v>1</v>
      </c>
      <c r="B7" s="4" t="s">
        <v>15</v>
      </c>
      <c r="C7" s="4" t="s">
        <v>16</v>
      </c>
    </row>
    <row r="8" spans="1:6" ht="90" x14ac:dyDescent="0.25">
      <c r="A8" s="9">
        <v>2</v>
      </c>
      <c r="B8" s="4" t="s">
        <v>18</v>
      </c>
      <c r="C8" s="4" t="s">
        <v>17</v>
      </c>
    </row>
    <row r="9" spans="1:6" x14ac:dyDescent="0.25">
      <c r="A9" s="9">
        <v>3</v>
      </c>
      <c r="B9" s="4" t="s">
        <v>176</v>
      </c>
      <c r="C9" s="4"/>
    </row>
    <row r="10" spans="1:6" ht="60" x14ac:dyDescent="0.25">
      <c r="A10" s="9">
        <v>4</v>
      </c>
      <c r="B10" s="4" t="s">
        <v>19</v>
      </c>
      <c r="C10" s="4" t="s">
        <v>20</v>
      </c>
    </row>
    <row r="11" spans="1:6" ht="90" x14ac:dyDescent="0.25">
      <c r="A11" s="9">
        <v>5</v>
      </c>
      <c r="B11" s="4" t="s">
        <v>21</v>
      </c>
      <c r="C11" s="4" t="s">
        <v>22</v>
      </c>
    </row>
    <row r="12" spans="1:6" ht="45" x14ac:dyDescent="0.25">
      <c r="A12" s="9">
        <v>6</v>
      </c>
      <c r="B12" s="4" t="s">
        <v>23</v>
      </c>
      <c r="C12" s="4" t="s">
        <v>24</v>
      </c>
    </row>
    <row r="13" spans="1:6" ht="111" customHeight="1" x14ac:dyDescent="0.25">
      <c r="A13" s="9">
        <v>7</v>
      </c>
      <c r="B13" s="4" t="s">
        <v>25</v>
      </c>
      <c r="C13" s="4" t="s">
        <v>26</v>
      </c>
    </row>
    <row r="14" spans="1:6" ht="90" x14ac:dyDescent="0.25">
      <c r="A14" s="9">
        <v>8</v>
      </c>
      <c r="B14" s="4" t="s">
        <v>27</v>
      </c>
      <c r="C14" s="4" t="s">
        <v>38</v>
      </c>
    </row>
    <row r="15" spans="1:6" ht="75" x14ac:dyDescent="0.25">
      <c r="A15" s="9">
        <v>9</v>
      </c>
      <c r="B15" s="4" t="s">
        <v>28</v>
      </c>
      <c r="C15" s="4" t="s">
        <v>29</v>
      </c>
    </row>
    <row r="16" spans="1:6" ht="90" x14ac:dyDescent="0.25">
      <c r="A16" s="9">
        <v>10</v>
      </c>
      <c r="B16" s="4" t="s">
        <v>30</v>
      </c>
      <c r="C16" s="4" t="s">
        <v>166</v>
      </c>
    </row>
    <row r="17" spans="1:3" ht="105" x14ac:dyDescent="0.25">
      <c r="A17" s="9">
        <v>11</v>
      </c>
      <c r="B17" s="4" t="s">
        <v>31</v>
      </c>
      <c r="C17" s="4" t="s">
        <v>167</v>
      </c>
    </row>
    <row r="18" spans="1:3" ht="120" x14ac:dyDescent="0.25">
      <c r="A18" s="9">
        <v>12</v>
      </c>
      <c r="B18" s="4" t="s">
        <v>32</v>
      </c>
      <c r="C18" s="4" t="s">
        <v>168</v>
      </c>
    </row>
  </sheetData>
  <pageMargins left="0.7" right="0.7" top="0.78740157499999996" bottom="0.78740157499999996" header="0.3" footer="0.3"/>
  <pageSetup paperSize="9" orientation="portrait" horizontalDpi="360" verticalDpi="360" r:id="rId1"/>
  <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28628-93CE-40E7-8681-555AE11ECE1E}">
  <dimension ref="A1:E15"/>
  <sheetViews>
    <sheetView showGridLines="0" workbookViewId="0">
      <selection activeCell="E9" sqref="E9"/>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141</v>
      </c>
      <c r="E1" s="1"/>
    </row>
    <row r="2" spans="1:5" x14ac:dyDescent="0.25">
      <c r="A2" s="1" t="s">
        <v>39</v>
      </c>
      <c r="B2" s="34" t="s">
        <v>143</v>
      </c>
      <c r="C2" s="34"/>
    </row>
    <row r="3" spans="1:5" x14ac:dyDescent="0.25">
      <c r="A3" s="1" t="s">
        <v>37</v>
      </c>
      <c r="B3" s="8">
        <v>328</v>
      </c>
    </row>
    <row r="6" spans="1:5" x14ac:dyDescent="0.25">
      <c r="A6" s="1" t="s">
        <v>35</v>
      </c>
      <c r="B6" s="1" t="s">
        <v>9</v>
      </c>
      <c r="C6" s="1" t="s">
        <v>10</v>
      </c>
    </row>
    <row r="7" spans="1:5" ht="75" x14ac:dyDescent="0.25">
      <c r="A7">
        <v>1</v>
      </c>
      <c r="B7" t="s">
        <v>144</v>
      </c>
      <c r="C7" s="2" t="s">
        <v>145</v>
      </c>
    </row>
    <row r="8" spans="1:5" ht="135" x14ac:dyDescent="0.25">
      <c r="A8">
        <v>2</v>
      </c>
      <c r="B8" t="s">
        <v>146</v>
      </c>
      <c r="C8" s="2" t="s">
        <v>147</v>
      </c>
    </row>
    <row r="9" spans="1:5" ht="270" x14ac:dyDescent="0.25">
      <c r="A9">
        <v>3</v>
      </c>
      <c r="B9" t="s">
        <v>148</v>
      </c>
      <c r="C9" s="2" t="s">
        <v>149</v>
      </c>
    </row>
    <row r="10" spans="1:5" ht="195" x14ac:dyDescent="0.25">
      <c r="A10">
        <v>4</v>
      </c>
      <c r="B10" t="s">
        <v>150</v>
      </c>
      <c r="C10" s="2" t="s">
        <v>152</v>
      </c>
    </row>
    <row r="11" spans="1:5" ht="75" x14ac:dyDescent="0.25">
      <c r="A11">
        <v>5</v>
      </c>
      <c r="B11" t="s">
        <v>151</v>
      </c>
      <c r="C11" s="2" t="s">
        <v>153</v>
      </c>
    </row>
    <row r="12" spans="1:5" ht="105" x14ac:dyDescent="0.25">
      <c r="A12">
        <v>6</v>
      </c>
      <c r="B12" s="2" t="s">
        <v>155</v>
      </c>
      <c r="C12" s="2" t="s">
        <v>154</v>
      </c>
    </row>
    <row r="13" spans="1:5" ht="180" x14ac:dyDescent="0.25">
      <c r="A13">
        <v>7</v>
      </c>
      <c r="B13" t="s">
        <v>156</v>
      </c>
      <c r="C13" s="2" t="s">
        <v>157</v>
      </c>
    </row>
    <row r="14" spans="1:5" ht="90" x14ac:dyDescent="0.25">
      <c r="A14">
        <v>8</v>
      </c>
      <c r="B14" s="2" t="s">
        <v>158</v>
      </c>
      <c r="C14" s="2" t="s">
        <v>159</v>
      </c>
    </row>
    <row r="15" spans="1:5" x14ac:dyDescent="0.25">
      <c r="B15" s="2"/>
      <c r="C15" s="2"/>
    </row>
  </sheetData>
  <mergeCells count="1">
    <mergeCell ref="B2:C2"/>
  </mergeCells>
  <pageMargins left="0.7" right="0.7" top="0.78740157499999996" bottom="0.78740157499999996"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15B5-8A91-4FBD-A599-FC649405BE05}">
  <sheetPr codeName="Tabelle5"/>
  <dimension ref="A1:F7"/>
  <sheetViews>
    <sheetView showGridLines="0" workbookViewId="0">
      <selection activeCell="B13" sqref="B13"/>
    </sheetView>
  </sheetViews>
  <sheetFormatPr baseColWidth="10" defaultRowHeight="15" x14ac:dyDescent="0.25"/>
  <cols>
    <col min="1" max="1" width="25.7109375" customWidth="1"/>
    <col min="2" max="3" width="30.7109375" customWidth="1"/>
    <col min="5" max="5" width="68.42578125" customWidth="1"/>
    <col min="6" max="6" width="28" customWidth="1"/>
  </cols>
  <sheetData>
    <row r="1" spans="1:6" ht="30" customHeight="1" x14ac:dyDescent="0.25">
      <c r="A1" s="7" t="s">
        <v>11</v>
      </c>
      <c r="E1" s="1"/>
      <c r="F1" s="1"/>
    </row>
    <row r="2" spans="1:6" x14ac:dyDescent="0.25">
      <c r="A2" s="1" t="s">
        <v>39</v>
      </c>
      <c r="B2" s="34" t="s">
        <v>41</v>
      </c>
      <c r="C2" s="34"/>
    </row>
    <row r="3" spans="1:6" x14ac:dyDescent="0.25">
      <c r="A3" s="1" t="s">
        <v>37</v>
      </c>
      <c r="B3" s="8">
        <v>11</v>
      </c>
    </row>
    <row r="6" spans="1:6" x14ac:dyDescent="0.25">
      <c r="A6" s="1" t="s">
        <v>35</v>
      </c>
      <c r="B6" s="1" t="s">
        <v>9</v>
      </c>
      <c r="C6" s="1" t="s">
        <v>10</v>
      </c>
    </row>
    <row r="7" spans="1:6" x14ac:dyDescent="0.25">
      <c r="A7">
        <v>0</v>
      </c>
    </row>
  </sheetData>
  <mergeCells count="1">
    <mergeCell ref="B2:C2"/>
  </mergeCells>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195BD-D186-4243-9D02-6D4B7826C119}">
  <sheetPr codeName="Tabelle7"/>
  <dimension ref="A1:C14"/>
  <sheetViews>
    <sheetView showGridLines="0" workbookViewId="0">
      <selection activeCell="E11" sqref="E11"/>
    </sheetView>
  </sheetViews>
  <sheetFormatPr baseColWidth="10" defaultRowHeight="15" x14ac:dyDescent="0.25"/>
  <cols>
    <col min="1" max="1" width="25.7109375" customWidth="1"/>
    <col min="2" max="3" width="30.7109375" customWidth="1"/>
    <col min="5" max="5" width="36.28515625" customWidth="1"/>
    <col min="6" max="6" width="29" customWidth="1"/>
  </cols>
  <sheetData>
    <row r="1" spans="1:3" ht="30" customHeight="1" x14ac:dyDescent="0.25">
      <c r="A1" s="7" t="s">
        <v>12</v>
      </c>
    </row>
    <row r="2" spans="1:3" x14ac:dyDescent="0.25">
      <c r="A2" s="1" t="s">
        <v>39</v>
      </c>
      <c r="B2" t="s">
        <v>137</v>
      </c>
    </row>
    <row r="3" spans="1:3" x14ac:dyDescent="0.25">
      <c r="A3" s="1" t="s">
        <v>37</v>
      </c>
      <c r="B3" s="8">
        <v>162</v>
      </c>
    </row>
    <row r="6" spans="1:3" x14ac:dyDescent="0.25">
      <c r="A6" t="s">
        <v>35</v>
      </c>
      <c r="B6" s="1" t="s">
        <v>9</v>
      </c>
      <c r="C6" s="1" t="s">
        <v>10</v>
      </c>
    </row>
    <row r="7" spans="1:3" ht="165" x14ac:dyDescent="0.25">
      <c r="A7" s="10">
        <v>1</v>
      </c>
      <c r="B7" s="14" t="s">
        <v>57</v>
      </c>
      <c r="C7" s="2" t="s">
        <v>169</v>
      </c>
    </row>
    <row r="8" spans="1:3" ht="135" x14ac:dyDescent="0.25">
      <c r="A8" s="10">
        <v>2</v>
      </c>
      <c r="B8" s="14" t="s">
        <v>61</v>
      </c>
      <c r="C8" s="2" t="s">
        <v>170</v>
      </c>
    </row>
    <row r="9" spans="1:3" ht="75" x14ac:dyDescent="0.25">
      <c r="A9" s="10">
        <v>3</v>
      </c>
      <c r="B9" s="14" t="s">
        <v>58</v>
      </c>
      <c r="C9" s="2" t="s">
        <v>171</v>
      </c>
    </row>
    <row r="10" spans="1:3" ht="45" x14ac:dyDescent="0.25">
      <c r="A10" s="10">
        <v>4</v>
      </c>
      <c r="B10" s="14" t="s">
        <v>59</v>
      </c>
      <c r="C10" s="2" t="s">
        <v>60</v>
      </c>
    </row>
    <row r="11" spans="1:3" x14ac:dyDescent="0.25">
      <c r="A11" s="10"/>
      <c r="B11" s="14"/>
      <c r="C11" s="2"/>
    </row>
    <row r="12" spans="1:3" x14ac:dyDescent="0.25">
      <c r="A12" s="10"/>
      <c r="B12" s="14"/>
      <c r="C12" s="2"/>
    </row>
    <row r="13" spans="1:3" x14ac:dyDescent="0.25">
      <c r="A13" s="10"/>
      <c r="B13" s="14"/>
      <c r="C13" s="2"/>
    </row>
    <row r="14" spans="1:3" x14ac:dyDescent="0.25">
      <c r="A14" s="10"/>
      <c r="B14" s="14"/>
      <c r="C14" s="2"/>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AB83-26D1-410E-8FF7-01B01B02FAEE}">
  <sheetPr codeName="Tabelle6"/>
  <dimension ref="A1:E7"/>
  <sheetViews>
    <sheetView showGridLines="0" workbookViewId="0"/>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13</v>
      </c>
      <c r="E1" s="1"/>
    </row>
    <row r="2" spans="1:5" x14ac:dyDescent="0.25">
      <c r="A2" s="1" t="s">
        <v>39</v>
      </c>
      <c r="B2" s="34" t="s">
        <v>40</v>
      </c>
      <c r="C2" s="34"/>
      <c r="D2" s="34"/>
      <c r="E2" s="34"/>
    </row>
    <row r="3" spans="1:5" x14ac:dyDescent="0.25">
      <c r="A3" s="1" t="s">
        <v>37</v>
      </c>
      <c r="B3" s="8">
        <v>0</v>
      </c>
    </row>
    <row r="6" spans="1:5" x14ac:dyDescent="0.25">
      <c r="A6" s="1" t="s">
        <v>35</v>
      </c>
      <c r="B6" s="1" t="s">
        <v>9</v>
      </c>
      <c r="C6" s="1" t="s">
        <v>10</v>
      </c>
    </row>
    <row r="7" spans="1:5" x14ac:dyDescent="0.25">
      <c r="A7">
        <v>0</v>
      </c>
    </row>
  </sheetData>
  <mergeCells count="1">
    <mergeCell ref="B2:E2"/>
  </mergeCells>
  <pageMargins left="0.7" right="0.7" top="0.78740157499999996" bottom="0.78740157499999996"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5E997-A312-4CBF-81DF-822529930372}">
  <sheetPr codeName="Tabelle8"/>
  <dimension ref="A1:D16"/>
  <sheetViews>
    <sheetView showGridLines="0" topLeftCell="A5" workbookViewId="0">
      <selection activeCell="B13" sqref="B13"/>
    </sheetView>
  </sheetViews>
  <sheetFormatPr baseColWidth="10" defaultRowHeight="15" x14ac:dyDescent="0.25"/>
  <cols>
    <col min="1" max="1" width="25.7109375" customWidth="1"/>
    <col min="2" max="3" width="30.7109375" customWidth="1"/>
    <col min="5" max="5" width="32.140625" customWidth="1"/>
    <col min="6" max="6" width="27" customWidth="1"/>
  </cols>
  <sheetData>
    <row r="1" spans="1:4" ht="30" customHeight="1" x14ac:dyDescent="0.25">
      <c r="A1" s="7" t="s">
        <v>14</v>
      </c>
    </row>
    <row r="2" spans="1:4" x14ac:dyDescent="0.25">
      <c r="A2" s="1" t="s">
        <v>39</v>
      </c>
      <c r="B2" t="s">
        <v>42</v>
      </c>
    </row>
    <row r="3" spans="1:4" x14ac:dyDescent="0.25">
      <c r="A3" s="1" t="s">
        <v>37</v>
      </c>
      <c r="B3" s="11">
        <v>963</v>
      </c>
    </row>
    <row r="6" spans="1:4" x14ac:dyDescent="0.25">
      <c r="A6" t="s">
        <v>35</v>
      </c>
      <c r="B6" s="1" t="s">
        <v>9</v>
      </c>
      <c r="C6" s="1" t="s">
        <v>10</v>
      </c>
    </row>
    <row r="7" spans="1:4" ht="60" x14ac:dyDescent="0.25">
      <c r="A7" s="10">
        <v>1</v>
      </c>
      <c r="B7" s="3" t="s">
        <v>43</v>
      </c>
      <c r="C7" s="2" t="s">
        <v>44</v>
      </c>
    </row>
    <row r="8" spans="1:4" ht="135" x14ac:dyDescent="0.25">
      <c r="A8" s="10">
        <v>2</v>
      </c>
      <c r="B8" s="3" t="s">
        <v>45</v>
      </c>
      <c r="C8" s="2" t="s">
        <v>172</v>
      </c>
    </row>
    <row r="9" spans="1:4" ht="135" x14ac:dyDescent="0.25">
      <c r="A9" s="18">
        <v>3</v>
      </c>
      <c r="B9" s="18" t="s">
        <v>46</v>
      </c>
      <c r="C9" s="2" t="s">
        <v>173</v>
      </c>
    </row>
    <row r="10" spans="1:4" ht="90" x14ac:dyDescent="0.25">
      <c r="A10" s="10">
        <v>4</v>
      </c>
      <c r="B10" s="3" t="s">
        <v>47</v>
      </c>
      <c r="C10" s="2" t="s">
        <v>174</v>
      </c>
    </row>
    <row r="11" spans="1:4" ht="135" x14ac:dyDescent="0.25">
      <c r="A11" s="10">
        <v>5</v>
      </c>
      <c r="B11" s="3" t="s">
        <v>48</v>
      </c>
      <c r="C11" s="2" t="s">
        <v>175</v>
      </c>
    </row>
    <row r="12" spans="1:4" ht="75" x14ac:dyDescent="0.25">
      <c r="A12" s="10">
        <v>6</v>
      </c>
      <c r="B12" s="3" t="s">
        <v>49</v>
      </c>
      <c r="C12" s="2" t="s">
        <v>50</v>
      </c>
    </row>
    <row r="13" spans="1:4" x14ac:dyDescent="0.25">
      <c r="A13" s="10">
        <v>7</v>
      </c>
      <c r="B13" s="3" t="s">
        <v>177</v>
      </c>
      <c r="C13" s="2" t="s">
        <v>178</v>
      </c>
    </row>
    <row r="14" spans="1:4" ht="30" x14ac:dyDescent="0.25">
      <c r="A14" s="10">
        <v>8</v>
      </c>
      <c r="B14" s="3" t="s">
        <v>51</v>
      </c>
      <c r="C14" s="2" t="s">
        <v>52</v>
      </c>
    </row>
    <row r="15" spans="1:4" ht="30" x14ac:dyDescent="0.25">
      <c r="A15" s="10">
        <v>9</v>
      </c>
      <c r="B15" s="3" t="s">
        <v>53</v>
      </c>
      <c r="C15" s="2" t="s">
        <v>54</v>
      </c>
    </row>
    <row r="16" spans="1:4" ht="45" x14ac:dyDescent="0.25">
      <c r="A16" s="13">
        <v>10</v>
      </c>
      <c r="B16" s="15" t="s">
        <v>55</v>
      </c>
      <c r="C16" s="12" t="s">
        <v>56</v>
      </c>
      <c r="D16" t="s">
        <v>179</v>
      </c>
    </row>
  </sheetData>
  <pageMargins left="0.7" right="0.7" top="0.78740157499999996" bottom="0.78740157499999996" header="0.3" footer="0.3"/>
  <pageSetup paperSize="9" orientation="portrait" horizontalDpi="360" verticalDpi="36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A2788-80DE-405B-B39F-2419CCAE5009}">
  <sheetPr codeName="Tabelle9"/>
  <dimension ref="A1:E23"/>
  <sheetViews>
    <sheetView showGridLines="0" workbookViewId="0">
      <selection activeCell="B10" sqref="B10"/>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65</v>
      </c>
      <c r="E1" s="1"/>
    </row>
    <row r="2" spans="1:5" x14ac:dyDescent="0.25">
      <c r="A2" s="1" t="s">
        <v>39</v>
      </c>
      <c r="B2" t="s">
        <v>89</v>
      </c>
    </row>
    <row r="3" spans="1:5" x14ac:dyDescent="0.25">
      <c r="A3" s="1" t="s">
        <v>37</v>
      </c>
      <c r="B3" s="8">
        <v>3992</v>
      </c>
    </row>
    <row r="6" spans="1:5" x14ac:dyDescent="0.25">
      <c r="A6" s="1" t="s">
        <v>35</v>
      </c>
      <c r="B6" s="1" t="s">
        <v>9</v>
      </c>
      <c r="C6" s="1" t="s">
        <v>10</v>
      </c>
    </row>
    <row r="7" spans="1:5" ht="72" x14ac:dyDescent="0.25">
      <c r="A7" s="10">
        <v>1</v>
      </c>
      <c r="B7" s="3" t="s">
        <v>90</v>
      </c>
      <c r="C7" s="17" t="s">
        <v>91</v>
      </c>
    </row>
    <row r="8" spans="1:5" ht="57.75" x14ac:dyDescent="0.25">
      <c r="A8" s="10">
        <v>2</v>
      </c>
      <c r="B8" s="18" t="s">
        <v>93</v>
      </c>
      <c r="C8" s="17" t="s">
        <v>92</v>
      </c>
    </row>
    <row r="9" spans="1:5" ht="57.75" x14ac:dyDescent="0.25">
      <c r="A9" s="10">
        <v>3</v>
      </c>
      <c r="B9" s="19" t="s">
        <v>94</v>
      </c>
      <c r="C9" s="17" t="s">
        <v>95</v>
      </c>
    </row>
    <row r="10" spans="1:5" ht="43.5" x14ac:dyDescent="0.25">
      <c r="A10" s="10">
        <v>4</v>
      </c>
      <c r="B10" s="19" t="s">
        <v>96</v>
      </c>
      <c r="C10" s="17" t="s">
        <v>97</v>
      </c>
    </row>
    <row r="11" spans="1:5" x14ac:dyDescent="0.25">
      <c r="A11" s="10"/>
      <c r="B11" s="2"/>
      <c r="C11" s="2"/>
    </row>
    <row r="12" spans="1:5" x14ac:dyDescent="0.25">
      <c r="A12" s="10"/>
      <c r="B12" s="2"/>
      <c r="C12" s="2"/>
    </row>
    <row r="13" spans="1:5" x14ac:dyDescent="0.25">
      <c r="A13" s="10"/>
      <c r="B13" s="2"/>
      <c r="C13" s="2"/>
    </row>
    <row r="14" spans="1:5" x14ac:dyDescent="0.25">
      <c r="A14" s="10"/>
      <c r="B14" s="2"/>
      <c r="C14" s="2"/>
    </row>
    <row r="15" spans="1:5" x14ac:dyDescent="0.25">
      <c r="A15" s="10"/>
      <c r="B15" s="2"/>
      <c r="C15" s="2"/>
    </row>
    <row r="16" spans="1:5" x14ac:dyDescent="0.25">
      <c r="A16" s="10"/>
      <c r="B16" s="2"/>
      <c r="C16" s="2"/>
    </row>
    <row r="17" spans="1:3" x14ac:dyDescent="0.25">
      <c r="A17" s="10"/>
      <c r="B17" s="2"/>
      <c r="C17" s="2"/>
    </row>
    <row r="18" spans="1:3" x14ac:dyDescent="0.25">
      <c r="A18" s="10"/>
      <c r="B18" s="2"/>
      <c r="C18" s="2"/>
    </row>
    <row r="19" spans="1:3" x14ac:dyDescent="0.25">
      <c r="A19" s="10"/>
      <c r="B19" s="2"/>
      <c r="C19" s="2"/>
    </row>
    <row r="20" spans="1:3" x14ac:dyDescent="0.25">
      <c r="A20" s="10"/>
      <c r="B20" s="2"/>
      <c r="C20" s="2"/>
    </row>
    <row r="21" spans="1:3" x14ac:dyDescent="0.25">
      <c r="A21" s="10"/>
      <c r="B21" s="2"/>
      <c r="C21" s="2"/>
    </row>
    <row r="22" spans="1:3" x14ac:dyDescent="0.25">
      <c r="A22" s="10"/>
      <c r="B22" s="2"/>
      <c r="C22" s="2"/>
    </row>
    <row r="23" spans="1:3" x14ac:dyDescent="0.25">
      <c r="A23" s="10"/>
      <c r="B23" s="2"/>
      <c r="C23" s="2"/>
    </row>
  </sheetData>
  <pageMargins left="0.7" right="0.7" top="0.78740157499999996" bottom="0.78740157499999996"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C4670-8855-4CBB-AFBE-B4F8789A0E0B}">
  <dimension ref="A1:E8"/>
  <sheetViews>
    <sheetView showGridLines="0" workbookViewId="0">
      <selection activeCell="A8" sqref="A8"/>
    </sheetView>
  </sheetViews>
  <sheetFormatPr baseColWidth="10" defaultRowHeight="15" x14ac:dyDescent="0.25"/>
  <cols>
    <col min="1" max="1" width="25.7109375" customWidth="1"/>
    <col min="2" max="3" width="30.7109375" customWidth="1"/>
    <col min="5" max="5" width="92" customWidth="1"/>
    <col min="6" max="6" width="29.5703125" customWidth="1"/>
  </cols>
  <sheetData>
    <row r="1" spans="1:5" ht="30" customHeight="1" x14ac:dyDescent="0.25">
      <c r="A1" s="7" t="s">
        <v>66</v>
      </c>
      <c r="E1" s="1"/>
    </row>
    <row r="2" spans="1:5" x14ac:dyDescent="0.25">
      <c r="A2" s="1" t="s">
        <v>39</v>
      </c>
      <c r="B2" s="34" t="s">
        <v>98</v>
      </c>
      <c r="C2" s="34"/>
    </row>
    <row r="3" spans="1:5" x14ac:dyDescent="0.25">
      <c r="A3" s="1" t="s">
        <v>37</v>
      </c>
      <c r="B3" s="8">
        <v>16</v>
      </c>
    </row>
    <row r="6" spans="1:5" x14ac:dyDescent="0.25">
      <c r="A6" s="1" t="s">
        <v>35</v>
      </c>
      <c r="B6" s="1" t="s">
        <v>9</v>
      </c>
      <c r="C6" s="1" t="s">
        <v>10</v>
      </c>
    </row>
    <row r="7" spans="1:5" ht="60" x14ac:dyDescent="0.25">
      <c r="A7">
        <v>1</v>
      </c>
      <c r="B7" s="18" t="s">
        <v>117</v>
      </c>
      <c r="C7" s="10" t="s">
        <v>118</v>
      </c>
    </row>
    <row r="8" spans="1:5" x14ac:dyDescent="0.25">
      <c r="A8">
        <v>2</v>
      </c>
      <c r="B8" s="18" t="s">
        <v>119</v>
      </c>
      <c r="C8" s="10" t="s">
        <v>118</v>
      </c>
    </row>
  </sheetData>
  <mergeCells count="1">
    <mergeCell ref="B2:C2"/>
  </mergeCells>
  <pageMargins left="0.7" right="0.7" top="0.78740157499999996" bottom="0.78740157499999996"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30</vt:i4>
      </vt:variant>
    </vt:vector>
  </HeadingPairs>
  <TitlesOfParts>
    <vt:vector size="30" baseType="lpstr">
      <vt:lpstr>Übersicht</vt:lpstr>
      <vt:lpstr>Frankreich</vt:lpstr>
      <vt:lpstr>Italien</vt:lpstr>
      <vt:lpstr>Belgien</vt:lpstr>
      <vt:lpstr>Deutschland</vt:lpstr>
      <vt:lpstr>Luxemburg</vt:lpstr>
      <vt:lpstr>Niederlande</vt:lpstr>
      <vt:lpstr>Bulgarien</vt:lpstr>
      <vt:lpstr>Dänemark</vt:lpstr>
      <vt:lpstr>Estland</vt:lpstr>
      <vt:lpstr>Finnland</vt:lpstr>
      <vt:lpstr>Griechenland</vt:lpstr>
      <vt:lpstr>Irland</vt:lpstr>
      <vt:lpstr>Kroatien</vt:lpstr>
      <vt:lpstr>Lettland</vt:lpstr>
      <vt:lpstr>Litauen</vt:lpstr>
      <vt:lpstr>Malta</vt:lpstr>
      <vt:lpstr>Österreich</vt:lpstr>
      <vt:lpstr>Polen</vt:lpstr>
      <vt:lpstr>Portugal</vt:lpstr>
      <vt:lpstr>Rumänien</vt:lpstr>
      <vt:lpstr>Schweden</vt:lpstr>
      <vt:lpstr>Slowakei</vt:lpstr>
      <vt:lpstr>Slowenien</vt:lpstr>
      <vt:lpstr>Spanien</vt:lpstr>
      <vt:lpstr>Tschechien</vt:lpstr>
      <vt:lpstr>Ungarn</vt:lpstr>
      <vt:lpstr>Zypern</vt:lpstr>
      <vt:lpstr>Schweiz</vt:lpstr>
      <vt:lpstr>Vereinigtes Königreich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Alexander Vogt</cp:lastModifiedBy>
  <dcterms:created xsi:type="dcterms:W3CDTF">2023-06-12T13:46:55Z</dcterms:created>
  <dcterms:modified xsi:type="dcterms:W3CDTF">2023-09-12T11:17:38Z</dcterms:modified>
</cp:coreProperties>
</file>