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ocumenttasks/documenttask2.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documenttasks/documenttask3.xml" ContentType="application/vnd.ms-excel.documenttask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OtherProjects/"/>
    </mc:Choice>
  </mc:AlternateContent>
  <xr:revisionPtr revIDLastSave="1424" documentId="8_{B20E5E6F-E787-49DC-9B6F-1780AD6997EC}" xr6:coauthVersionLast="47" xr6:coauthVersionMax="47" xr10:uidLastSave="{B7291AF8-67AE-4D0F-AB64-F67A782CF698}"/>
  <bookViews>
    <workbookView xWindow="28680" yWindow="1545" windowWidth="29040" windowHeight="15840" firstSheet="4" activeTab="4" xr2:uid="{2EFCAB9D-D220-4F36-8FD6-B405FB0A42BF}"/>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state="hidden" r:id="rId9"/>
    <sheet name="Output 7" sheetId="14" state="hidden" r:id="rId10"/>
    <sheet name="Output 8" sheetId="16" state="hidden" r:id="rId11"/>
    <sheet name="Output 9" sheetId="17" state="hidden" r:id="rId12"/>
    <sheet name="Output 10" sheetId="19" state="hidden" r:id="rId13"/>
    <sheet name="Partners Funders" sheetId="25" r:id="rId14"/>
    <sheet name="Unplanned Outputs" sheetId="23" r:id="rId15"/>
    <sheet name="Analysis" sheetId="21" r:id="rId16"/>
  </sheets>
  <externalReferences>
    <externalReference r:id="rId17"/>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9" l="1"/>
  <c r="A3" i="9"/>
  <c r="B5" i="21" s="1"/>
  <c r="A1" i="22"/>
  <c r="V9" i="12"/>
  <c r="V5" i="12"/>
  <c r="V5" i="9"/>
  <c r="J22" i="21"/>
  <c r="J23" i="21"/>
  <c r="J21" i="21"/>
  <c r="H22" i="21"/>
  <c r="H23" i="21"/>
  <c r="L23" i="21" s="1"/>
  <c r="H21" i="21"/>
  <c r="F22" i="21"/>
  <c r="F23" i="21"/>
  <c r="F21" i="21"/>
  <c r="J17" i="21"/>
  <c r="J18" i="21"/>
  <c r="J19" i="21"/>
  <c r="J20" i="21"/>
  <c r="J16" i="21"/>
  <c r="H17" i="21"/>
  <c r="L17" i="21" s="1"/>
  <c r="H18" i="21"/>
  <c r="L18" i="21" s="1"/>
  <c r="H19" i="21"/>
  <c r="L19" i="21" s="1"/>
  <c r="H20" i="21"/>
  <c r="L20" i="21" s="1"/>
  <c r="H16" i="21"/>
  <c r="F17" i="21"/>
  <c r="F18" i="21"/>
  <c r="F19" i="21"/>
  <c r="F20" i="21"/>
  <c r="F16" i="21"/>
  <c r="F13" i="21"/>
  <c r="J10" i="21"/>
  <c r="J11" i="21"/>
  <c r="J12" i="21"/>
  <c r="J9" i="21"/>
  <c r="H10" i="21"/>
  <c r="L10" i="21" s="1"/>
  <c r="H11" i="21"/>
  <c r="L11" i="21" s="1"/>
  <c r="H12" i="21"/>
  <c r="H9" i="21"/>
  <c r="F10" i="21"/>
  <c r="F11" i="21"/>
  <c r="F12" i="21"/>
  <c r="F9" i="21"/>
  <c r="J8" i="21"/>
  <c r="H8" i="21"/>
  <c r="F8" i="21"/>
  <c r="A3" i="8"/>
  <c r="B4" i="21" s="1"/>
  <c r="E1" i="22"/>
  <c r="X75" i="21"/>
  <c r="W75" i="21"/>
  <c r="V75" i="21"/>
  <c r="X74" i="21"/>
  <c r="W74" i="21"/>
  <c r="V74" i="21"/>
  <c r="AA74" i="21" s="1"/>
  <c r="X73" i="21"/>
  <c r="W73" i="21"/>
  <c r="V73" i="21"/>
  <c r="X72" i="21"/>
  <c r="W72" i="21"/>
  <c r="V72" i="21"/>
  <c r="K5" i="21"/>
  <c r="K6" i="21"/>
  <c r="K7" i="21"/>
  <c r="K9" i="21"/>
  <c r="K10" i="21"/>
  <c r="K11" i="21"/>
  <c r="K13" i="21"/>
  <c r="K14" i="21"/>
  <c r="K15" i="21"/>
  <c r="K16" i="21"/>
  <c r="K17" i="21"/>
  <c r="K18" i="21"/>
  <c r="K21" i="21"/>
  <c r="K22" i="21"/>
  <c r="K24" i="21"/>
  <c r="K25" i="21"/>
  <c r="K26" i="21"/>
  <c r="K27" i="21"/>
  <c r="K28" i="21"/>
  <c r="K29" i="21"/>
  <c r="K30" i="21"/>
  <c r="K31" i="21"/>
  <c r="K32" i="21"/>
  <c r="K33" i="21"/>
  <c r="K34" i="21"/>
  <c r="K35" i="21"/>
  <c r="K36" i="21"/>
  <c r="K37" i="21"/>
  <c r="K38" i="21"/>
  <c r="K39" i="21"/>
  <c r="K4" i="21"/>
  <c r="B11" i="21"/>
  <c r="A3" i="10"/>
  <c r="B6" i="21" s="1"/>
  <c r="A3" i="11"/>
  <c r="B7" i="21" s="1"/>
  <c r="A3" i="12"/>
  <c r="B8" i="21" s="1"/>
  <c r="A3" i="13"/>
  <c r="B9" i="21" s="1"/>
  <c r="A3" i="14"/>
  <c r="B10" i="21" s="1"/>
  <c r="A3" i="16"/>
  <c r="A3" i="17"/>
  <c r="B12"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4" i="21"/>
  <c r="L12" i="21" l="1"/>
  <c r="L8" i="21"/>
  <c r="L22" i="21"/>
  <c r="AA73" i="2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9" i="21"/>
  <c r="I39" i="21"/>
  <c r="H39" i="21"/>
  <c r="G39" i="21"/>
  <c r="N39" i="21"/>
  <c r="M39" i="21"/>
  <c r="J38" i="21"/>
  <c r="I38" i="21"/>
  <c r="H38" i="21"/>
  <c r="G38" i="21"/>
  <c r="N38" i="21"/>
  <c r="M38" i="21"/>
  <c r="J37" i="21"/>
  <c r="I37" i="21"/>
  <c r="H37" i="21"/>
  <c r="G37" i="21"/>
  <c r="N37" i="21"/>
  <c r="M37" i="21"/>
  <c r="N36" i="21"/>
  <c r="M36" i="21"/>
  <c r="N35" i="21"/>
  <c r="M35" i="21"/>
  <c r="N34" i="21"/>
  <c r="M34" i="21"/>
  <c r="J36" i="21"/>
  <c r="I36" i="21"/>
  <c r="H36" i="21"/>
  <c r="G36" i="21"/>
  <c r="N33" i="21"/>
  <c r="M33" i="21"/>
  <c r="J35" i="21"/>
  <c r="I35" i="21"/>
  <c r="H35" i="21"/>
  <c r="G35" i="21"/>
  <c r="N32" i="21"/>
  <c r="M32" i="21"/>
  <c r="J34" i="21"/>
  <c r="I34" i="21"/>
  <c r="H34" i="21"/>
  <c r="G34" i="21"/>
  <c r="N31" i="21"/>
  <c r="M31" i="21"/>
  <c r="J33" i="21"/>
  <c r="I33" i="21"/>
  <c r="H33" i="21"/>
  <c r="G33" i="21"/>
  <c r="N30" i="21"/>
  <c r="M30" i="21"/>
  <c r="J32" i="21"/>
  <c r="I32" i="21"/>
  <c r="H32" i="21"/>
  <c r="G32" i="21"/>
  <c r="N29" i="21"/>
  <c r="M29" i="21"/>
  <c r="J31" i="21"/>
  <c r="I31" i="21"/>
  <c r="H31" i="21"/>
  <c r="G31" i="21"/>
  <c r="N28" i="21"/>
  <c r="M28" i="21"/>
  <c r="N27" i="21"/>
  <c r="M27" i="21"/>
  <c r="N26" i="21"/>
  <c r="M26" i="21"/>
  <c r="N25" i="21"/>
  <c r="M25" i="21"/>
  <c r="J30" i="21"/>
  <c r="I30" i="21"/>
  <c r="H30" i="21"/>
  <c r="G30" i="21"/>
  <c r="N24" i="21"/>
  <c r="M24" i="21"/>
  <c r="J29" i="21"/>
  <c r="I29" i="21"/>
  <c r="H29" i="21"/>
  <c r="G29" i="21"/>
  <c r="N23" i="21"/>
  <c r="M23" i="21"/>
  <c r="J28" i="21"/>
  <c r="I28" i="21"/>
  <c r="H28" i="21"/>
  <c r="G28" i="21"/>
  <c r="N22" i="21"/>
  <c r="M22" i="21"/>
  <c r="J27" i="21"/>
  <c r="I27" i="21"/>
  <c r="H27" i="21"/>
  <c r="G27" i="21"/>
  <c r="N21" i="21"/>
  <c r="M21" i="21"/>
  <c r="J26" i="21"/>
  <c r="I26" i="21"/>
  <c r="H26" i="21"/>
  <c r="G26" i="21"/>
  <c r="N20" i="21"/>
  <c r="M20" i="21"/>
  <c r="J25" i="21"/>
  <c r="I25" i="21"/>
  <c r="H25" i="21"/>
  <c r="G25" i="21"/>
  <c r="N19" i="21"/>
  <c r="M19" i="21"/>
  <c r="J24" i="21"/>
  <c r="I24" i="21"/>
  <c r="H24" i="21"/>
  <c r="G24" i="21"/>
  <c r="N18" i="21"/>
  <c r="M18" i="21"/>
  <c r="I22" i="21"/>
  <c r="G22" i="21"/>
  <c r="N17" i="21"/>
  <c r="M17" i="21"/>
  <c r="I21" i="21"/>
  <c r="G21" i="21"/>
  <c r="N16" i="21"/>
  <c r="M16" i="21"/>
  <c r="I18" i="21"/>
  <c r="G18" i="21"/>
  <c r="N15" i="21"/>
  <c r="M15" i="21"/>
  <c r="I17" i="21"/>
  <c r="G17" i="21"/>
  <c r="N14" i="21"/>
  <c r="M14" i="21"/>
  <c r="I16" i="21"/>
  <c r="G16" i="21"/>
  <c r="N13" i="21"/>
  <c r="M13" i="21"/>
  <c r="J15" i="21"/>
  <c r="I15" i="21"/>
  <c r="H15" i="21"/>
  <c r="G15" i="21"/>
  <c r="N12" i="21"/>
  <c r="M12" i="21"/>
  <c r="I14" i="21"/>
  <c r="H14" i="21"/>
  <c r="G14" i="21"/>
  <c r="N11" i="21"/>
  <c r="M11" i="21"/>
  <c r="J13" i="21"/>
  <c r="I13" i="21"/>
  <c r="H13" i="21"/>
  <c r="G13" i="21"/>
  <c r="N10" i="21"/>
  <c r="M10" i="21"/>
  <c r="I11" i="21"/>
  <c r="G11" i="21"/>
  <c r="N9" i="21"/>
  <c r="M9" i="21"/>
  <c r="I10" i="21"/>
  <c r="G10" i="21"/>
  <c r="N8" i="21"/>
  <c r="M8" i="21"/>
  <c r="I9" i="21"/>
  <c r="G9" i="21"/>
  <c r="N7" i="21"/>
  <c r="M7" i="21"/>
  <c r="J7" i="21"/>
  <c r="I7" i="21"/>
  <c r="H7" i="21"/>
  <c r="G7" i="21"/>
  <c r="N6" i="21"/>
  <c r="M6" i="21"/>
  <c r="J6" i="21"/>
  <c r="I6" i="21"/>
  <c r="H6" i="21"/>
  <c r="G6" i="21"/>
  <c r="N5" i="21"/>
  <c r="M5" i="21"/>
  <c r="J5" i="21"/>
  <c r="I5" i="21"/>
  <c r="H5" i="21"/>
  <c r="G5" i="21"/>
  <c r="N4" i="21"/>
  <c r="M4" i="21"/>
  <c r="I4" i="21"/>
  <c r="G4" i="21"/>
  <c r="F39" i="21"/>
  <c r="F38" i="21"/>
  <c r="F33" i="21"/>
  <c r="F32" i="21"/>
  <c r="F31" i="21"/>
  <c r="F25" i="21"/>
  <c r="F37" i="21"/>
  <c r="F36" i="21"/>
  <c r="F35" i="21"/>
  <c r="F34" i="21"/>
  <c r="F30" i="21"/>
  <c r="F29" i="21"/>
  <c r="F28" i="21"/>
  <c r="F27" i="21"/>
  <c r="F26" i="21"/>
  <c r="F15" i="21"/>
  <c r="F14" i="21"/>
  <c r="E37" i="21"/>
  <c r="E34" i="21"/>
  <c r="E31" i="21"/>
  <c r="E28" i="21"/>
  <c r="E25" i="21"/>
  <c r="E21" i="21"/>
  <c r="E16" i="21"/>
  <c r="E13" i="21"/>
  <c r="E9" i="21"/>
  <c r="C13" i="21"/>
  <c r="C12" i="21"/>
  <c r="C11" i="21"/>
  <c r="C10" i="21"/>
  <c r="C9" i="21"/>
  <c r="C8" i="21"/>
  <c r="C7" i="21"/>
  <c r="C6" i="21"/>
  <c r="C5" i="21"/>
  <c r="C4" i="21"/>
  <c r="E4" i="21"/>
  <c r="F5" i="21"/>
  <c r="F6" i="21"/>
  <c r="F7" i="21"/>
  <c r="F4" i="21"/>
  <c r="T74" i="21"/>
  <c r="T9" i="21"/>
  <c r="T15" i="21"/>
  <c r="R33" i="21"/>
  <c r="T73" i="21"/>
  <c r="T58" i="21"/>
  <c r="S26" i="21"/>
  <c r="R44" i="21"/>
  <c r="S52" i="21"/>
  <c r="S65" i="21"/>
  <c r="S42" i="21"/>
  <c r="S35" i="21"/>
  <c r="T48" i="21"/>
  <c r="S44" i="21"/>
  <c r="T35" i="21"/>
  <c r="R16" i="21"/>
  <c r="T41" i="21"/>
  <c r="R5" i="21"/>
  <c r="T33" i="21"/>
  <c r="R74" i="21"/>
  <c r="S16" i="21"/>
  <c r="S25" i="21"/>
  <c r="T34" i="21"/>
  <c r="T72" i="21"/>
  <c r="T71" i="21"/>
  <c r="R64" i="21"/>
  <c r="R41" i="21"/>
  <c r="S18" i="21"/>
  <c r="S30" i="21"/>
  <c r="R50" i="21"/>
  <c r="S66" i="21"/>
  <c r="T20" i="21"/>
  <c r="R38" i="21"/>
  <c r="T22" i="21"/>
  <c r="S59" i="21"/>
  <c r="S78" i="21"/>
  <c r="T70" i="21"/>
  <c r="S32" i="21"/>
  <c r="R24" i="21"/>
  <c r="S73" i="21"/>
  <c r="S63" i="21"/>
  <c r="T63" i="21"/>
  <c r="T61" i="21"/>
  <c r="S28" i="21"/>
  <c r="R53" i="21"/>
  <c r="R20" i="21"/>
  <c r="T44" i="21"/>
  <c r="T60" i="21"/>
  <c r="R17" i="21"/>
  <c r="R10" i="21"/>
  <c r="S23" i="21"/>
  <c r="R80" i="21"/>
  <c r="R46" i="21"/>
  <c r="T38" i="21"/>
  <c r="S77" i="21"/>
  <c r="S48" i="21"/>
  <c r="T8" i="21"/>
  <c r="T39" i="21"/>
  <c r="AC73" i="21"/>
  <c r="S67" i="21"/>
  <c r="S8" i="21"/>
  <c r="T59" i="21"/>
  <c r="R27" i="21"/>
  <c r="T36" i="21"/>
  <c r="R79" i="21"/>
  <c r="T52" i="21"/>
  <c r="S70" i="21"/>
  <c r="T23" i="21"/>
  <c r="R56" i="21"/>
  <c r="T5" i="21"/>
  <c r="S31" i="21"/>
  <c r="R25" i="21"/>
  <c r="T7" i="21"/>
  <c r="S9" i="21"/>
  <c r="T78" i="21"/>
  <c r="S14" i="21"/>
  <c r="T56" i="21"/>
  <c r="R58" i="21"/>
  <c r="S38" i="21"/>
  <c r="R60" i="21"/>
  <c r="R21" i="21"/>
  <c r="R78" i="21"/>
  <c r="T14" i="21"/>
  <c r="R11" i="21"/>
  <c r="T11" i="21"/>
  <c r="T43" i="21"/>
  <c r="R66" i="21"/>
  <c r="R23" i="21"/>
  <c r="S27" i="21"/>
  <c r="S49" i="21"/>
  <c r="R72" i="21"/>
  <c r="T26" i="21"/>
  <c r="R45" i="21"/>
  <c r="S37" i="21"/>
  <c r="T31" i="21"/>
  <c r="S34" i="21"/>
  <c r="T53" i="21"/>
  <c r="R4" i="21"/>
  <c r="T66" i="21"/>
  <c r="R70" i="21"/>
  <c r="R29" i="21"/>
  <c r="T46" i="21"/>
  <c r="S43" i="21"/>
  <c r="R62" i="21"/>
  <c r="T29" i="21"/>
  <c r="T55" i="21"/>
  <c r="T64" i="21"/>
  <c r="R54" i="21"/>
  <c r="S61" i="21"/>
  <c r="R57" i="21"/>
  <c r="R76" i="21"/>
  <c r="R30" i="21"/>
  <c r="S56" i="21"/>
  <c r="T50" i="21"/>
  <c r="R52" i="21"/>
  <c r="T65" i="21"/>
  <c r="T30" i="21"/>
  <c r="R67" i="21"/>
  <c r="T18" i="21"/>
  <c r="R22" i="21"/>
  <c r="S19" i="21"/>
  <c r="R18" i="21"/>
  <c r="T80" i="21"/>
  <c r="R75" i="21"/>
  <c r="T45" i="21"/>
  <c r="S71" i="21"/>
  <c r="T12" i="21"/>
  <c r="S69" i="21"/>
  <c r="R19" i="21"/>
  <c r="R37" i="21"/>
  <c r="S10" i="21"/>
  <c r="R73" i="21"/>
  <c r="T19" i="21"/>
  <c r="S6" i="21"/>
  <c r="T77" i="21"/>
  <c r="S72" i="21"/>
  <c r="R9" i="21"/>
  <c r="T51" i="21"/>
  <c r="T17" i="21"/>
  <c r="T32" i="21"/>
  <c r="R42" i="21"/>
  <c r="R65" i="21"/>
  <c r="S68" i="21"/>
  <c r="S46" i="21"/>
  <c r="R36" i="21"/>
  <c r="R71" i="21"/>
  <c r="S60" i="21"/>
  <c r="S45" i="21"/>
  <c r="R35" i="21"/>
  <c r="R55" i="21"/>
  <c r="R77" i="21"/>
  <c r="R32" i="21"/>
  <c r="S21" i="21"/>
  <c r="T27" i="21"/>
  <c r="S7" i="21"/>
  <c r="R68" i="21"/>
  <c r="T76" i="21"/>
  <c r="R49" i="21"/>
  <c r="R59" i="21"/>
  <c r="S17" i="21"/>
  <c r="T13" i="21"/>
  <c r="R69" i="21"/>
  <c r="S54" i="21"/>
  <c r="T4" i="21"/>
  <c r="S53" i="21"/>
  <c r="S40" i="21"/>
  <c r="S12" i="21"/>
  <c r="AC74" i="21"/>
  <c r="R15" i="21"/>
  <c r="T24" i="21"/>
  <c r="R26" i="21"/>
  <c r="S11" i="21"/>
  <c r="T49" i="21"/>
  <c r="S5" i="21"/>
  <c r="R31" i="21"/>
  <c r="T40" i="21"/>
  <c r="S62" i="21"/>
  <c r="T37" i="21"/>
  <c r="S29" i="21"/>
  <c r="T47" i="21"/>
  <c r="T6" i="21"/>
  <c r="T75" i="21"/>
  <c r="T67" i="21"/>
  <c r="R63" i="21"/>
  <c r="R7" i="21"/>
  <c r="T69" i="21"/>
  <c r="S76" i="21"/>
  <c r="T42" i="21"/>
  <c r="AC75" i="21"/>
  <c r="S4" i="21"/>
  <c r="S80" i="21"/>
  <c r="R12" i="21"/>
  <c r="R40" i="21"/>
  <c r="T10" i="21"/>
  <c r="R61" i="21"/>
  <c r="T54" i="21"/>
  <c r="S64" i="21"/>
  <c r="T79" i="21"/>
  <c r="R43" i="21"/>
  <c r="R48" i="21"/>
  <c r="T25" i="21"/>
  <c r="R6" i="21"/>
  <c r="S75" i="21"/>
  <c r="T16" i="21"/>
  <c r="T68" i="21"/>
  <c r="R28" i="21"/>
  <c r="R13" i="21"/>
  <c r="S36" i="21"/>
  <c r="S39" i="21"/>
  <c r="T21" i="21"/>
  <c r="S51" i="21"/>
  <c r="S15" i="21"/>
  <c r="S33" i="21"/>
  <c r="T62" i="21"/>
  <c r="S55" i="21"/>
  <c r="R14" i="21"/>
  <c r="S20" i="21"/>
  <c r="S79" i="21"/>
  <c r="S58" i="21"/>
  <c r="T57" i="21"/>
  <c r="S22" i="21"/>
  <c r="S41" i="21"/>
  <c r="S50" i="21"/>
  <c r="R51" i="21"/>
  <c r="S74" i="21"/>
  <c r="S47" i="21"/>
  <c r="AC72" i="21"/>
  <c r="S24" i="21"/>
  <c r="T28" i="21"/>
  <c r="R34" i="21"/>
  <c r="R8" i="21"/>
  <c r="R47" i="21"/>
  <c r="S57" i="21"/>
  <c r="S13" i="21"/>
  <c r="R39" i="21"/>
  <c r="Z73" i="21" l="1"/>
  <c r="AB73" i="21" s="1"/>
  <c r="Z75" i="21"/>
  <c r="AB75" i="21" s="1"/>
  <c r="Z72" i="21"/>
  <c r="AB72" i="21" s="1"/>
  <c r="Z74" i="21"/>
  <c r="AB74" i="21" s="1"/>
  <c r="L15" i="21"/>
  <c r="O13" i="21" s="1"/>
  <c r="L35" i="21"/>
  <c r="O33" i="21" s="1"/>
  <c r="L28" i="21"/>
  <c r="O23" i="21" s="1"/>
  <c r="O27" i="21"/>
  <c r="L33" i="21"/>
  <c r="O31" i="21" s="1"/>
  <c r="L24" i="21"/>
  <c r="O19" i="21" s="1"/>
  <c r="L38" i="21"/>
  <c r="O39" i="21" s="1"/>
  <c r="O35" i="21"/>
  <c r="O37" i="21"/>
  <c r="L26" i="21"/>
  <c r="O21" i="21" s="1"/>
  <c r="O16" i="21"/>
  <c r="L34" i="21"/>
  <c r="O32" i="21" s="1"/>
  <c r="O36" i="21"/>
  <c r="L39" i="21"/>
  <c r="O40" i="21" s="1"/>
  <c r="L16" i="21"/>
  <c r="O14" i="21" s="1"/>
  <c r="L27" i="21"/>
  <c r="O22" i="21" s="1"/>
  <c r="L36" i="21"/>
  <c r="O34" i="21" s="1"/>
  <c r="L37" i="21"/>
  <c r="O38" i="21" s="1"/>
  <c r="O10" i="21"/>
  <c r="L7" i="21"/>
  <c r="O7" i="21" s="1"/>
  <c r="O28" i="21"/>
  <c r="L13" i="21"/>
  <c r="O11" i="21" s="1"/>
  <c r="L5" i="21"/>
  <c r="O5" i="21" s="1"/>
  <c r="O18" i="21"/>
  <c r="O26" i="21"/>
  <c r="L32" i="21"/>
  <c r="O30" i="21" s="1"/>
  <c r="L14" i="21"/>
  <c r="O12" i="21" s="1"/>
  <c r="L21" i="21"/>
  <c r="O17" i="21" s="1"/>
  <c r="L31" i="21"/>
  <c r="O29" i="21" s="1"/>
  <c r="L30" i="21"/>
  <c r="O25" i="21" s="1"/>
  <c r="L29" i="21"/>
  <c r="O24" i="21" s="1"/>
  <c r="L25" i="21"/>
  <c r="O20" i="21" s="1"/>
  <c r="O15" i="21"/>
  <c r="L9" i="21"/>
  <c r="O8" i="21" s="1"/>
  <c r="O9" i="21"/>
  <c r="L4" i="21"/>
  <c r="O4" i="21" s="1"/>
  <c r="L6" i="21"/>
  <c r="AC52" i="21"/>
  <c r="AC28" i="21"/>
  <c r="AC41" i="21"/>
  <c r="AC58" i="21"/>
  <c r="AC5" i="21"/>
  <c r="AC10" i="21"/>
  <c r="AC24" i="21"/>
  <c r="AC32" i="21"/>
  <c r="AC22" i="21"/>
  <c r="AC11" i="21"/>
  <c r="AC4" i="21"/>
  <c r="AC44" i="21"/>
  <c r="AC33" i="21"/>
  <c r="AC15" i="21"/>
  <c r="AC36" i="21"/>
  <c r="AC60" i="21"/>
  <c r="AC77" i="21"/>
  <c r="AC62" i="21"/>
  <c r="AC19" i="21"/>
  <c r="AC39" i="21"/>
  <c r="AC66" i="21"/>
  <c r="AC20" i="21"/>
  <c r="AC63" i="21"/>
  <c r="AC40" i="21"/>
  <c r="AC29" i="21"/>
  <c r="AC56" i="21"/>
  <c r="AC9" i="21"/>
  <c r="AC45" i="21"/>
  <c r="AC69" i="21"/>
  <c r="AC59" i="21"/>
  <c r="AC8" i="21"/>
  <c r="AC38" i="21"/>
  <c r="AC42" i="21"/>
  <c r="AC53" i="21"/>
  <c r="AC48" i="21"/>
  <c r="AC80" i="21"/>
  <c r="AC18" i="21"/>
  <c r="AC12" i="21"/>
  <c r="AC31" i="21"/>
  <c r="AC25" i="21"/>
  <c r="AC61" i="21"/>
  <c r="AC76" i="21"/>
  <c r="AC68" i="21"/>
  <c r="AC6" i="21"/>
  <c r="AC55" i="21"/>
  <c r="AC65" i="21"/>
  <c r="AC13" i="21"/>
  <c r="AC7" i="21"/>
  <c r="AC17" i="21"/>
  <c r="AC14" i="21"/>
  <c r="AC71" i="21"/>
  <c r="AC35" i="21"/>
  <c r="AC51" i="21"/>
  <c r="AC26" i="21"/>
  <c r="AC43" i="21"/>
  <c r="AC23" i="21"/>
  <c r="AC30" i="21"/>
  <c r="AC34" i="21"/>
  <c r="AC27" i="21"/>
  <c r="AC49" i="21"/>
  <c r="AC46" i="21"/>
  <c r="AC57" i="21"/>
  <c r="AC70" i="21"/>
  <c r="AC78" i="21"/>
  <c r="AC79" i="21"/>
  <c r="AC16" i="21"/>
  <c r="AC37" i="21"/>
  <c r="AC67" i="21"/>
  <c r="AC64" i="21"/>
  <c r="AC54" i="21"/>
  <c r="AC50" i="21"/>
  <c r="AC47" i="21"/>
  <c r="AC21"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tc={30C7478A-E6A7-4310-B3DF-E7CC24DF95F2}</author>
    <author>tc={9A2C511F-4E1E-4F02-8002-572D2AE58D7F}</author>
  </authors>
  <commentList>
    <comment ref="G2" authorId="0" shapeId="0" xr:uid="{30C7478A-E6A7-4310-B3DF-E7CC24DF95F2}">
      <text>
        <t>[Threaded comment]
Your version of Excel allows you to read this threaded comment; however, any edits to it will get removed if the file is opened in a newer version of Excel. Learn more: https://go.microsoft.com/fwlink/?linkid=870924
Comment:
    pending update</t>
      </text>
    </comment>
    <comment ref="E7" authorId="1" shapeId="0" xr:uid="{9A2C511F-4E1E-4F02-8002-572D2AE58D7F}">
      <text>
        <t>[Threaded comment]
Your version of Excel allows you to read this threaded comment; however, any edits to it will get removed if the file is opened in a newer version of Excel. Learn more: https://go.microsoft.com/fwlink/?linkid=870924
Comment:
    @Louise MacCallum  and @Rosalie Wright please note that I have added another line in here, turning this into 1..3a and 1.3b - one for the number of visits, one for the actual creation of the story map in the first place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tc={D9175784-6211-490C-94C8-A05923941A89}</author>
  </authors>
  <commentList>
    <comment ref="W5" authorId="0" shapeId="0" xr:uid="{D9175784-6211-490C-94C8-A05923941A8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@Rosalie Wright this is great - could you list the months against when each of these were done?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tc={DD3BBE78-5894-4B80-AADF-289EA61963F4}</author>
    <author>tc={96A84D2E-ACDB-4829-958F-32C4E9F0947F}</author>
  </authors>
  <commentList>
    <comment ref="D5" authorId="0" shapeId="0" xr:uid="{DD3BBE78-5894-4B80-AADF-289EA61963F4}">
      <text>
        <t>[Threaded comment]
Your version of Excel allows you to read this threaded comment; however, any edits to it will get removed if the file is opened in a newer version of Excel. Learn more: https://go.microsoft.com/fwlink/?linkid=870924
Comment:
    Same here - split into number of events held and then people reached</t>
      </text>
    </comment>
    <comment ref="F5" authorId="1" shapeId="0" xr:uid="{96A84D2E-ACDB-4829-958F-32C4E9F0947F}">
      <text>
        <t>[Threaded comment]
Your version of Excel allows you to read this threaded comment; however, any edits to it will get removed if the file is opened in a newer version of Excel. Learn more: https://go.microsoft.com/fwlink/?linkid=870924
Comment:
    should this be number of events?
Reply:
    @Rosalie Wright no this is correct, but actually the one below should be number of events so I will change now
Reply:
    thank you!</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tc={80F10CB9-28C3-40D5-A0D1-F0A5BA59ADDB}</author>
    <author>tc={FABEE1ED-D069-4436-A161-63DE0113A456}</author>
  </authors>
  <commentList>
    <comment ref="W4" authorId="0" shapeId="0" xr:uid="{80F10CB9-28C3-40D5-A0D1-F0A5BA59ADDB}">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@Rosalie Wright just to double check - are these new documents that have been created for this?  Or were these some pre-existing docs?
Reply:
    new documents created for this project</t>
      </text>
    </comment>
    <comment ref="W5" authorId="1" shapeId="0" xr:uid="{FABEE1ED-D069-4436-A161-63DE0113A456}">
      <text>
        <t>[Threaded comment]
Your version of Excel allows you to read this threaded comment; however, any edits to it will get removed if the file is opened in a newer version of Excel. Learn more: https://go.microsoft.com/fwlink/?linkid=870924
Comment:
    @Rosalie Wright if I could do a chefs kiss here I would 
Reply:
    hahaha I suggest the new logframe set up has that option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tc={DCDA8CB8-A2F6-459C-BE65-9537B78452C9}</author>
    <author>tc={9D836322-50C8-41B1-9E3A-057B6280EE6C}</author>
    <author>tc={2328576A-F27A-4E47-BF08-C50ECF3B7780}</author>
    <author>tc={11FA45FE-A227-4418-A0AB-0146CB331278}</author>
  </authors>
  <commentList>
    <comment ref="W4" authorId="0" shapeId="0" xr:uid="{DCDA8CB8-A2F6-459C-BE65-9537B78452C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@Rosalie Wright Is this behavioural change workshop something that we held?  If so we can count it as an outreach activity somewhere ☺️
Reply:
    this was held by our partners HIWWT for SSP - would that count? our other community engagement activities are in this list too: 5.1. Number of individuals and communities reached through project education and engagement activities.xlsx</t>
      </text>
    </comment>
    <comment ref="F6" authorId="1" shapeId="0" xr:uid="{9D836322-50C8-41B1-9E3A-057B6280EE6C}">
      <text>
        <t>[Threaded comment]
Your version of Excel allows you to read this threaded comment; however, any edits to it will get removed if the file is opened in a newer version of Excel. Learn more: https://go.microsoft.com/fwlink/?linkid=870924
Comment:
    update indicator naming
Reply:
    it is now: Number of displays installed using Education materials produced , condense the three related</t>
      </text>
    </comment>
    <comment ref="J6" authorId="2" shapeId="0" xr:uid="{2328576A-F27A-4E47-BF08-C50ECF3B7780}">
      <text>
        <t>[Threaded comment]
Your version of Excel allows you to read this threaded comment; however, any edits to it will get removed if the file is opened in a newer version of Excel. Learn more: https://go.microsoft.com/fwlink/?linkid=870924
Comment:
    As I have added this in, it's not in the original plan - but this is more aligned to what you would use to verify the indicator outlined in the text</t>
      </text>
    </comment>
    <comment ref="J7" authorId="3" shapeId="0" xr:uid="{11FA45FE-A227-4418-A0AB-0146CB331278}">
      <text>
        <t>[Threaded comment]
Your version of Excel allows you to read this threaded comment; however, any edits to it will get removed if the file is opened in a newer version of Excel. Learn more: https://go.microsoft.com/fwlink/?linkid=870924
Comment:
    As I have added this in, it's not in the original plan - but this is more aligned to what you would use to verify the indicator outlined in the text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tc={E65B7084-B3BC-4DCA-9715-45C3EB453CBC}</author>
  </authors>
  <commentList>
    <comment ref="A2" authorId="0" shapeId="0" xr:uid="{E65B7084-B3BC-4DCA-9715-45C3EB453CBC}">
      <text>
        <t>[Threaded comment]
Your version of Excel allows you to read this threaded comment; however, any edits to it will get removed if the file is opened in a newer version of Excel. Learn more: https://go.microsoft.com/fwlink/?linkid=870924
Comment:
    5.1. Number of individuals and communities reached through project education and engagement activities.xlsx</t>
      </text>
    </comment>
  </commentList>
</comments>
</file>

<file path=xl/sharedStrings.xml><?xml version="1.0" encoding="utf-8"?>
<sst xmlns="http://schemas.openxmlformats.org/spreadsheetml/2006/main" count="1066" uniqueCount="570">
  <si>
    <t>BLUE's M&amp;E Guide.pdf</t>
  </si>
  <si>
    <t>Logframe Instructions and Examples</t>
  </si>
  <si>
    <t>Example logframe</t>
  </si>
  <si>
    <t>Impact Indicator List</t>
  </si>
  <si>
    <t>Notes to the Solent team:</t>
  </si>
  <si>
    <r>
      <rPr>
        <sz val="11"/>
        <color rgb="FF000000"/>
        <rFont val="Calibri"/>
        <family val="2"/>
        <scheme val="minor"/>
      </rPr>
      <t xml:space="preserve">Outputs 1-5 </t>
    </r>
    <r>
      <rPr>
        <strike/>
        <sz val="11"/>
        <color rgb="FF000000"/>
        <rFont val="Calibri"/>
        <family val="2"/>
        <scheme val="minor"/>
      </rPr>
      <t xml:space="preserve">relate to the </t>
    </r>
    <r>
      <rPr>
        <sz val="11"/>
        <color rgb="FFFF0000"/>
        <rFont val="Calibri"/>
        <family val="2"/>
        <scheme val="minor"/>
      </rPr>
      <t>are equivalent to the 5</t>
    </r>
    <r>
      <rPr>
        <strike/>
        <sz val="11"/>
        <color rgb="FF000000"/>
        <rFont val="Calibri"/>
        <family val="2"/>
        <scheme val="minor"/>
      </rPr>
      <t xml:space="preserve"> ELSP</t>
    </r>
    <r>
      <rPr>
        <sz val="11"/>
        <color rgb="FF000000"/>
        <rFont val="Calibri"/>
        <family val="2"/>
        <scheme val="minor"/>
      </rPr>
      <t xml:space="preserve"> </t>
    </r>
    <r>
      <rPr>
        <sz val="11"/>
        <color rgb="FFFF0000"/>
        <rFont val="Calibri"/>
        <family val="2"/>
        <scheme val="minor"/>
      </rPr>
      <t xml:space="preserve">SSP outcomes and include the </t>
    </r>
    <r>
      <rPr>
        <sz val="11"/>
        <color rgb="FF000000"/>
        <rFont val="Calibri"/>
        <family val="2"/>
        <scheme val="minor"/>
      </rPr>
      <t xml:space="preserve">short term outputs </t>
    </r>
    <r>
      <rPr>
        <sz val="11"/>
        <color rgb="FFFF0000"/>
        <rFont val="Calibri"/>
        <family val="2"/>
        <scheme val="minor"/>
      </rPr>
      <t xml:space="preserve">listed in table 2 of our ELSP logframe matrix and in </t>
    </r>
    <r>
      <rPr>
        <strike/>
        <sz val="11"/>
        <color rgb="FF000000"/>
        <rFont val="Calibri"/>
        <family val="2"/>
        <scheme val="minor"/>
      </rPr>
      <t>being monitored in</t>
    </r>
    <r>
      <rPr>
        <sz val="11"/>
        <color rgb="FF000000"/>
        <rFont val="Calibri"/>
        <family val="2"/>
        <scheme val="minor"/>
      </rPr>
      <t xml:space="preserve"> section 2 of our annual report </t>
    </r>
    <r>
      <rPr>
        <sz val="11"/>
        <color rgb="FFFF0000"/>
        <rFont val="Calibri"/>
        <family val="2"/>
        <scheme val="minor"/>
      </rPr>
      <t>that we are using to monitor project progress.</t>
    </r>
    <r>
      <rPr>
        <strike/>
        <sz val="11"/>
        <color rgb="FF000000"/>
        <rFont val="Calibri"/>
        <family val="2"/>
        <scheme val="minor"/>
      </rPr>
      <t>, coming out of Outcomes 1-5 in the monitoring framework (explained below). These Outputs are outlined in the Logical Framework Matrix, underneath the table out Outcomes.
update to explain section in the Logical Framework Matrix</t>
    </r>
  </si>
  <si>
    <t>00. Logical Framework Matrix 24AUG22.docx
Add Annual report section 2</t>
  </si>
  <si>
    <t xml:space="preserve">The 'Impact and Outcome' tab relates to the 5 Outcomes (and the respective 15 measurable indicators) we are using to monitor in our Monitoring framework, for which we are producing a baseline report in April 2024. </t>
  </si>
  <si>
    <t xml:space="preserve">ELSP Guidance </t>
  </si>
  <si>
    <t>Month</t>
  </si>
  <si>
    <t>Date</t>
  </si>
  <si>
    <t>Activities</t>
  </si>
  <si>
    <t>Comments/links</t>
  </si>
  <si>
    <t>6th - 10 June</t>
  </si>
  <si>
    <t>ELP stage 3 projects workshop - Cambridge</t>
  </si>
  <si>
    <t>Plan Vivo accept project as a pilot study for biodiversity credits</t>
  </si>
  <si>
    <t>26th-30th Oct</t>
  </si>
  <si>
    <t>ELP knowledge exchange visit - Nature Positive Enterprises - Gokova Bay, Turkey</t>
  </si>
  <si>
    <t>Louise attended on behalf of partnership</t>
  </si>
  <si>
    <t>31st Oct</t>
  </si>
  <si>
    <t>Partnership agreement signed by all partners</t>
  </si>
  <si>
    <t>30th Nov</t>
  </si>
  <si>
    <t>ELP Annual Grantee meeting (Zoom)</t>
  </si>
  <si>
    <t>22nd-23rd Nov</t>
  </si>
  <si>
    <t>Seascape Symposium - ZSL</t>
  </si>
  <si>
    <t>Jo Preston announced Solent Seascape Project</t>
  </si>
  <si>
    <t>15th December</t>
  </si>
  <si>
    <t>EA post blog about project on gov.uk website</t>
  </si>
  <si>
    <t>https://environmentagency.blog.gov.uk/2022/12/15/restoring-sealife-in-the-solent-a-5-million-5-year-project/</t>
  </si>
  <si>
    <t>31st Jan</t>
  </si>
  <si>
    <t>On-line meeting with MMO licensing CEO (Trudi Wakelin)</t>
  </si>
  <si>
    <t>Blue Marine invited to join the "Step back project" - representing restoration practitioners in MMO  project to reflect on current licensing regieme and how it could be improved.</t>
  </si>
  <si>
    <t>10th Jan</t>
  </si>
  <si>
    <t>Project Kick off meeting - Eames Farm</t>
  </si>
  <si>
    <t>20th-24th Feb</t>
  </si>
  <si>
    <t>BUDS trial - saltmarsh restoration - Itchenor</t>
  </si>
  <si>
    <t>Led by CHAPRON in collaboration with Land &amp; Water - funded by ELP / EHI</t>
  </si>
  <si>
    <t>Eric (Oyster Officer) joined Blue Marine</t>
  </si>
  <si>
    <t>15th Mar</t>
  </si>
  <si>
    <t>Solent Forum meeting (Royal Maritime Club - Portsmouth)</t>
  </si>
  <si>
    <t>Louise presented project to Solent Forum members</t>
  </si>
  <si>
    <t>27th-30th Mar</t>
  </si>
  <si>
    <t>Hamble Oyster Reef build</t>
  </si>
  <si>
    <t> SSP_River Hamble Foundation_Coverage.xlsx</t>
  </si>
  <si>
    <t>12th-13 April</t>
  </si>
  <si>
    <t>HRH Princess Eugenie visit</t>
  </si>
  <si>
    <t>https://www.hellomagazine.com/royalty/490062/princess-eugenie-reveals-why-motherhood-inspired-passion-project/</t>
  </si>
  <si>
    <t>Coupelles deployed</t>
  </si>
  <si>
    <t>check date with Eric</t>
  </si>
  <si>
    <t>19th June</t>
  </si>
  <si>
    <t>Dive survey on langstone reef unable to find any live oysters</t>
  </si>
  <si>
    <t>Log of Langstone survey work and events.pptx</t>
  </si>
  <si>
    <t>19th Jun</t>
  </si>
  <si>
    <t>Rosalie (Project Co-ordinator) joined Blue Marine</t>
  </si>
  <si>
    <t>14th June</t>
  </si>
  <si>
    <t>Jo P (UoP) presented the project to Crown Estate at HQ in London to stakeholders</t>
  </si>
  <si>
    <t>21st June</t>
  </si>
  <si>
    <t>Blue Marine formally invited to join Southern Water ICEG</t>
  </si>
  <si>
    <t>Independent Climate and Environment Group - advise / scruitinise SW</t>
  </si>
  <si>
    <t>6th Jun</t>
  </si>
  <si>
    <t>Louise presented project to national teams at EA in "Lunch &amp; Learn"</t>
  </si>
  <si>
    <t>49 national EA staff attended</t>
  </si>
  <si>
    <t>6th-7th Jul</t>
  </si>
  <si>
    <t>ELP Team (Sarah, Taylor and Tundi) visited Solent and met partners</t>
  </si>
  <si>
    <t>11th Jul</t>
  </si>
  <si>
    <t>Rememare Conference - Scarborough</t>
  </si>
  <si>
    <t>Louise presented lessons learned in project so far to 250 restoration practitioners</t>
  </si>
  <si>
    <t>ELP Knowledge Exchange - Greater Coa Valley</t>
  </si>
  <si>
    <t>Emily Stroud attended on behalf of partnership</t>
  </si>
  <si>
    <t>BUDS film released on SSP YouTube channel</t>
  </si>
  <si>
    <t>3rd Aug</t>
  </si>
  <si>
    <t>Secretary of State Therese Coffey visited BUDS trial in Itchenor</t>
  </si>
  <si>
    <t>14th Sept</t>
  </si>
  <si>
    <t>Nature Recovery Network - Priority Place</t>
  </si>
  <si>
    <t>NE informed us that the Solent has been chosen as a "priority place", empowering NE staff to choose how to make the biggest and best difference for nature in this region</t>
  </si>
  <si>
    <t>19th Sept</t>
  </si>
  <si>
    <t>Inception meeting - R4C</t>
  </si>
  <si>
    <t>Meeting to finalise details of stakeholder engagement plan</t>
  </si>
  <si>
    <t>26th Sept</t>
  </si>
  <si>
    <t>Accessing carbon finance for nature restoration in Europe workshop (ELSP, UNEP-WCMC, F&amp;F)</t>
  </si>
  <si>
    <t>Rosalie, Maddie and Kaija (Blue Marine) attended this workshop in Cambridge</t>
  </si>
  <si>
    <t>28th Sept</t>
  </si>
  <si>
    <t>NSNNR site visit</t>
  </si>
  <si>
    <t>Louise visited NE team at site to discuss rafts/islands project change request</t>
  </si>
  <si>
    <t>29th Sept</t>
  </si>
  <si>
    <t>Seabird nest site restoration begins - Farlington Marshes</t>
  </si>
  <si>
    <t>Collaboration between HIWWT / RSPB - funded by LIFE</t>
  </si>
  <si>
    <t>Proposal from ABPmer agreed by partners at SRP WG</t>
  </si>
  <si>
    <t>Proposal to create data portal / SoN</t>
  </si>
  <si>
    <t>Proposal from Wayforward agreed by partners at SRP WG</t>
  </si>
  <si>
    <t>Proposal to create project comms strategy</t>
  </si>
  <si>
    <t>3rd Oct</t>
  </si>
  <si>
    <t>Greater Solent Priority Place Team Day</t>
  </si>
  <si>
    <t>Louise attended site visit on behalf of partnership</t>
  </si>
  <si>
    <t>11th Oct</t>
  </si>
  <si>
    <t>Solent Forum meeting (NOC- Southampton)</t>
  </si>
  <si>
    <t>Louise presented project to Solent Forum members, Rosalie Jenny and multiple partners in attendance</t>
  </si>
  <si>
    <t>17th Oct</t>
  </si>
  <si>
    <t>Plan Vivo biodiversity credit webinar, Solent Seascape Project presented, survey released</t>
  </si>
  <si>
    <t>Rosalie presented the Solent project to 70+ attendees of the live webinar, recording now available publically, survey released</t>
  </si>
  <si>
    <t>24th Oct</t>
  </si>
  <si>
    <t>ELSP Knowledge Exchange - Cairngorms Connect</t>
  </si>
  <si>
    <t xml:space="preserve">Rosalie and Zoe M attended this KE trip on behalf of partnership, focused on science and monitoring </t>
  </si>
  <si>
    <t>1st Nov</t>
  </si>
  <si>
    <t>SORP extraordinary meeting</t>
  </si>
  <si>
    <t>TWG convened to give advice on way forward with reefs following Langstone data</t>
  </si>
  <si>
    <t>13th Nov</t>
  </si>
  <si>
    <t>Rivers Action event, Conduit Club London</t>
  </si>
  <si>
    <t>Rosalie attended the event and spoke with Charles Watson, who is interested in teaming up with SSP</t>
  </si>
  <si>
    <t>17th Nov</t>
  </si>
  <si>
    <t xml:space="preserve">Hayling Nature Reserve visit </t>
  </si>
  <si>
    <t>Louise, Wez, Fay and others attended a trip to discuss the site in Langstone</t>
  </si>
  <si>
    <t>22nd Nov</t>
  </si>
  <si>
    <t>EHI funders meet HIWWT, UoP and RSPB at IMS</t>
  </si>
  <si>
    <t>Wez, Jenny B, Jo P, Louise and Sam F attend the meeting with EHI at IMS</t>
  </si>
  <si>
    <t xml:space="preserve">Hampshire CC LNRS development meeting </t>
  </si>
  <si>
    <t>Jenny Murray attended</t>
  </si>
  <si>
    <t>Year one celebration, all partners</t>
  </si>
  <si>
    <t>Event at staggeringly good brewery in Portsmouth</t>
  </si>
  <si>
    <t>4th Dec</t>
  </si>
  <si>
    <t>ELSP Annual Grantees meeting</t>
  </si>
  <si>
    <t>Louise and Rosalie attended. SSP won the ELSP Recognition Award for biodiversity credits work</t>
  </si>
  <si>
    <t>19th Dec</t>
  </si>
  <si>
    <t>EHI match funding confirmed</t>
  </si>
  <si>
    <t>6th Dec</t>
  </si>
  <si>
    <t>Impact</t>
  </si>
  <si>
    <t>Protect and restore at least 30% of the Solent seascape, based on historical records. At this level, we will tip the balance of the Solent seascape from a degraded state to a naturally expanding, connected and productive ecosystem.</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</si>
  <si>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</si>
  <si>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</si>
  <si>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</si>
  <si>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</si>
  <si>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</si>
  <si>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</si>
  <si>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</si>
  <si>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</si>
  <si>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</si>
  <si>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</si>
  <si>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</si>
  <si>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A long term seascape recovery plan has been co-created and implemented with key stakeholders supporting the better management of existing Solent habitats</t>
  </si>
  <si>
    <t>1.1 Number of partners/ policy/stakeholders engaged with the development and delivery of the seascape recovery plan.</t>
  </si>
  <si>
    <t>Monitor number/ type of partners and stakeholders participating in working group meetings during co-design of seascape recovery plan.
This will be monitored using existing ongoing Habitat mapping &amp; 
monitoring where possilbe:
Seagrass: Seagrass extent &amp; shoot density
Saltmarsh: extent 
Changes in total saltmarsh and intertidal seagrass area will be monitored using habitat mapping by drone with LiDAR via existing iniatives.
Natural England condition assessments to monitor unfavourable – favourable condition within designated sites in the long term</t>
  </si>
  <si>
    <t>Stakeholders are willing to engage and adopt a seascape plan. It is assumed that a seascape plan will allow anthropogenic pressures to be reduced or removed, slowing the rate of degradation of marine and coastal habitats.</t>
  </si>
  <si>
    <t xml:space="preserve">1.2 Area of habitat with improved condition through passive restoration and reduction of pressures </t>
  </si>
  <si>
    <t>Key marine and coastal habitats are being actively restored, increasing habitat extent and catalysing recovery across the wider seascape, improving ecological connectivity.</t>
  </si>
  <si>
    <t>2.1 Area and condition of seagrass and saltmarsh habitat.</t>
  </si>
  <si>
    <t>Area and density of oyster reef habitat will be assessed using sidescan sonar coupled with GPS and ground-truthed with drop down video surveys. 
Oyster recruitment will be assessed using benthic collectors during the spawning season to monitor spat settlement. Oyster size frequency will be assessed using grab sampling methods of oysters and cultch, where morphometric measuresments of oysters will be taken. 
Benthic spat collectors deployed for 15 – 21 days at intervals between June an September.
50 oysters, collected from each reef site, will be measured (height, length, width) annually.
Presence, abundance and species of fish, mobile shellfish and birds across saltmarsh, seagrass, and oyster reefs will be quantified using relative abundance measure based on maximum number of given species in a single frame during a 30 min deployment. 
Biomass and life history stage assessed via length of key species calibrated from BRUVs.
Small fish species and abundance will be monitored at selected sites across the seascape via seine nets surveys using TRaC methodology.
eDNA analysis will monitor the fish species present in the Solent throughout the lifetime of the project.
A large-scale network of acoustic receivers will be installed at key locations throughout the Solent. Commercial fish species at different life stages, and some species of shark and rays will be fitted with acoustic transmitter tags and their movements will be tracked throughout the area to understand which areas and habitats, and during what seasons, these waters provide refuge for these species</t>
  </si>
  <si>
    <t>Area of habitat to be restored to depend on site suitability and marine licence/ consenting processes. 
The majority of the Solent is designated therefore considerations are needed to ensure any recovery of certain habitats / species do not pose detriment of other designated features.
Restoring marine and coastal habitats across the seascape will improve the connectivity for marine species that utilise the habitats (e.g. fish and birds)</t>
  </si>
  <si>
    <t>2.2 Oyster habitat area and oyster density</t>
  </si>
  <si>
    <t xml:space="preserve">2.3 Oyster recruitment and size frequency </t>
  </si>
  <si>
    <t>2.4 Habitat use by mobile fauna (fish &amp; transient molluscs/crustaceans)</t>
  </si>
  <si>
    <t>Ecosystem service benefits from restoration are increasing across the landscape, creating an evidence base of the wider benefits of seascape restoration.</t>
  </si>
  <si>
    <t>3.1 Marine biodiversity associated with target habitats (sp. Richness and abundance)</t>
  </si>
  <si>
    <t>Water samples and benthic sediment samples will be taken from reference, control, and restoration sites, before and after restoration activity for eDNA metabarcoding analyses.
Breeding abundance and productivity monitoring conducted using Seabird monitoring handbook for Britain and Ireland 1995 on an annual basis
TRaC surveys as outlined in NFPD: TraC (Transitional &amp; Coastal waters) fish survey relational datasets - data.gov.uk using seine nets. Species will be identified, and measurements taken.
Sediment and biomass samples collected using cores. Living biomass and sediment carbon stock content will be measured for seagrass and saltmarsh. 
Water clarity will be assessed using light sensors and water quality will be assessed using Ex02 sondes to measure chla concentration and TSS continuously within the 3 harbours across the Solent.
Changes in N concentration will be monitored seasonally using sonde data. Sediment nitrogen content will be quantified using total organic nitrogen analyser. Water nutrient concentration will be determined by continuous segmented flow analyser.</t>
  </si>
  <si>
    <t>Restoring marine and coastal habitats at seascape scale will have quantifiable ecological benefits - increase associated biodiversity, sequester and store carbon and mitigate nutrient inputs.</t>
  </si>
  <si>
    <t>3.2 Seabird abundance and productivity</t>
  </si>
  <si>
    <t>3.3 Diversity and biomass of juvenile fish</t>
  </si>
  <si>
    <t>3.4 Carbon stock assessment</t>
  </si>
  <si>
    <t>3.5 Water quality and clarity assessment</t>
  </si>
  <si>
    <t>3.6 Nutrient fluxes (N &amp; P)</t>
  </si>
  <si>
    <t>The potential to upscale seascape restoration is improved through policy advocacy and development of financial mechanisms</t>
  </si>
  <si>
    <t>4.1 Number of organisations which have bought into stacked credit scheme</t>
  </si>
  <si>
    <t>Count the number of organisations, interested, committed, and paid into the scheme.</t>
  </si>
  <si>
    <t>This indicator is partially reliant on the level of increase on biodiversity, carbon and nitrate indicators.</t>
  </si>
  <si>
    <t>Local communities are engaged with and involved in the project. Positive behaviors are adopted by key stakeholders to reduce pressures on seascape habitats</t>
  </si>
  <si>
    <t>5.1 Number of individuals and communities reached through project education and engagement activities.</t>
  </si>
  <si>
    <t xml:space="preserve">Count of volunteer numbers, hours spent, training sessions attended, and activities supported.
Count of individuals and communities engaged with.
Before and after interviews conducted with key stakeholders. Standard questionnaire and interview questioned developed to allow comparisons between stakeholders. </t>
  </si>
  <si>
    <t>Communities are interested in being involved/ engaging with the project from the beginning.
Community involvement will increase positive behaviours.</t>
  </si>
  <si>
    <t>5.2 Reported rates of different behaviours</t>
  </si>
  <si>
    <t>Outputs</t>
  </si>
  <si>
    <t>Tracking/Reporting</t>
  </si>
  <si>
    <t>No. of Indicators</t>
  </si>
  <si>
    <t>Output code</t>
  </si>
  <si>
    <t>Indicator code</t>
  </si>
  <si>
    <t>Indicator value</t>
  </si>
  <si>
    <t>Unit</t>
  </si>
  <si>
    <t>Impact Indicator</t>
  </si>
  <si>
    <t>Assumptions</t>
  </si>
  <si>
    <t>Progress Planned in 2021</t>
  </si>
  <si>
    <t>Progress achieved in 2021</t>
  </si>
  <si>
    <t>Progress planned in 2022</t>
  </si>
  <si>
    <t>Progress achieved in 2022</t>
  </si>
  <si>
    <t>Progress planned in 2023</t>
  </si>
  <si>
    <t>Progress achieved in 2023</t>
  </si>
  <si>
    <t>Progress planned in 2024</t>
  </si>
  <si>
    <t>Progress achieved in 2024</t>
  </si>
  <si>
    <t>Value</t>
  </si>
  <si>
    <t>Output 1</t>
  </si>
  <si>
    <t>O.1</t>
  </si>
  <si>
    <t>Outcome one outputs</t>
  </si>
  <si>
    <t>O.1.1</t>
  </si>
  <si>
    <t xml:space="preserve">Existing data colated for the Solent and presented in GIS map, providing the evidence base for the Solent’s ‘status of health’. Data colation exercise to include habitat extent data, existing monitoring project data on species abundance, condition etc, information on pressures e.g. fishing, recreational disturbance etc, and landownership boundaries. Data mapping used to identify gaps and provide baseline for developing co-designed vision.  </t>
  </si>
  <si>
    <t xml:space="preserve">Number and range of stakeholders providing data to develop GIS map with layers including land ownership, pressures, habitat extent and condition </t>
  </si>
  <si>
    <t xml:space="preserve"> </t>
  </si>
  <si>
    <t>Map</t>
  </si>
  <si>
    <t>NA</t>
  </si>
  <si>
    <t xml:space="preserve">GIS map </t>
  </si>
  <si>
    <t>Data is available for all elements and layers of the map</t>
  </si>
  <si>
    <t>Map completed</t>
  </si>
  <si>
    <t>Data portal commissioned for 2024, data currently being collected</t>
  </si>
  <si>
    <t>Published in September 2023</t>
  </si>
  <si>
    <t>O.1.2</t>
  </si>
  <si>
    <t>‘State of Nature’ report for the Solent published following data mapping exercise published.</t>
  </si>
  <si>
    <t>Report published</t>
  </si>
  <si>
    <t>Report</t>
  </si>
  <si>
    <t>2.1.1</t>
  </si>
  <si>
    <t xml:space="preserve">‘State of Nature’ report </t>
  </si>
  <si>
    <t xml:space="preserve">.Report effectively illustrates the Solent habitats / wildlife are in a degraded state </t>
  </si>
  <si>
    <t>Blue Marine have commissioned ABPmer to create the report, anticipated to be completed in September 2024</t>
  </si>
  <si>
    <t>Published in September 2024</t>
  </si>
  <si>
    <t>O.1.3a</t>
  </si>
  <si>
    <t>Public facing ‘restoration projects’ story map developed to showcase existing projects and initiatives addressing pressures in the Solent</t>
  </si>
  <si>
    <t xml:space="preserve">Number of visits to the on-line story map </t>
  </si>
  <si>
    <t>Stakeholders reached</t>
  </si>
  <si>
    <t>5.3.1</t>
  </si>
  <si>
    <t>On-line story map proof of visit numbers</t>
  </si>
  <si>
    <t>Appropriate and accessible on-line host for the map can be found
Number of visits to the map can be measured</t>
  </si>
  <si>
    <t>Story map published</t>
  </si>
  <si>
    <t>Website and interactive map still in development</t>
  </si>
  <si>
    <t>O.1.3b</t>
  </si>
  <si>
    <t>Story map released</t>
  </si>
  <si>
    <t>Outreach tool</t>
  </si>
  <si>
    <t>5.3.2</t>
  </si>
  <si>
    <t>On-line story map</t>
  </si>
  <si>
    <t>O.1.4</t>
  </si>
  <si>
    <t>Cross-sectoral collaboration developed to co-design the Solent vision for recovery</t>
  </si>
  <si>
    <t xml:space="preserve">Number and range of stakeholders engaged in co-designing the vision </t>
  </si>
  <si>
    <t>Vision document</t>
  </si>
  <si>
    <t>All sectors in the Solent are willing to collaborate</t>
  </si>
  <si>
    <t>Completed collaborative Seascape Recover Plan vision development</t>
  </si>
  <si>
    <t>Key stakeholder groups identified in partner mapping workshop, stakeholder engagement process to start in the New Year</t>
  </si>
  <si>
    <t>Stakeholder engagement process for Seascape Recovery Plan vision completed</t>
  </si>
  <si>
    <t>O.1.5</t>
  </si>
  <si>
    <t>Co-designed vision and seascape recovery plan for the Solent developed</t>
  </si>
  <si>
    <t>Number of recovery plan meetings and workshops
Number and range of stakeholders that engage in the co-design and endorse the recovery plan for the Solent</t>
  </si>
  <si>
    <t>Plan</t>
  </si>
  <si>
    <t>Recovery plan document
Meeting minutes</t>
  </si>
  <si>
    <t>Co-design process started</t>
  </si>
  <si>
    <t>Blue Marine have commissioned Resources for Change to begin the stakeholder engagement and co-design workshops in 2024</t>
  </si>
  <si>
    <t>Co-design process continued, one-on-one held interviews with key stakeholders, group workshops/activities held once the State of Nature report and data portal is ready. Behavioural change work (led by HIWWT) feeds into the plan</t>
  </si>
  <si>
    <t>Activity Code</t>
  </si>
  <si>
    <t>Indicator Code</t>
  </si>
  <si>
    <t>Status</t>
  </si>
  <si>
    <t>Notes</t>
  </si>
  <si>
    <t>Output 1 Activities</t>
  </si>
  <si>
    <t>A.1</t>
  </si>
  <si>
    <t>A.1.1</t>
  </si>
  <si>
    <t>A.1.2</t>
  </si>
  <si>
    <t>A.1.3</t>
  </si>
  <si>
    <t>A.1.4</t>
  </si>
  <si>
    <t>A.1.5</t>
  </si>
  <si>
    <t>A.1.6</t>
  </si>
  <si>
    <t>"1"</t>
  </si>
  <si>
    <t>Output 2</t>
  </si>
  <si>
    <t>O.2</t>
  </si>
  <si>
    <t>Outcome two outputs</t>
  </si>
  <si>
    <t>O.2.1</t>
  </si>
  <si>
    <t>Priority areas within Solent suitable for active restoration identified, including each area’s potential to contribute to connectivity and recovery of areas away from the site of active restoration.</t>
  </si>
  <si>
    <t>Appropriate restoration areas identified</t>
  </si>
  <si>
    <t>Priority restoration area document</t>
  </si>
  <si>
    <t>Sites suitable and available for restoration exist</t>
  </si>
  <si>
    <t>Decide restoration sites, survey habitat extents and obtain consents for active restoration work</t>
  </si>
  <si>
    <t>Sites identified for seagrass (Priory Bay and Thorness), saltmarsh  (potential at Langstone, Medina, Western Yar), bird nesting sites (planned work at 14 sites by RSPB and North Solent NNR by NE). Oyster restoration sites awaiting confirmation.</t>
  </si>
  <si>
    <t>Partners to confirm further saltmarsh restoration sites (Coastal Partners, IoWEP), managed realignment at Thorness.
Blue Marine plan oyster reef restoration sites at Chichester
RSPB confirm restoration methods at the 14 sites outlined in 2023. NE decide on restoration methods for North Solent NNR.
Seagrass restoration precise sites confirmed.</t>
  </si>
  <si>
    <t>O.2.2</t>
  </si>
  <si>
    <t>Active restoration including seagrass/salt marsh planting, cultch relaying, oyster brood stock enhancement, and sea bird shingle habitat deployment over: 7ha (seagrass), 8ha (salt marsh), 4ha (oyster habitat), 2ha (seabird habitat).</t>
  </si>
  <si>
    <t>Area of key habitat under active restoration</t>
  </si>
  <si>
    <t>km2</t>
  </si>
  <si>
    <t>2.2.1</t>
  </si>
  <si>
    <t>Maps
Photos</t>
  </si>
  <si>
    <t>The relative hectarage of habitat for each key habitat type is available for restoration</t>
  </si>
  <si>
    <t xml:space="preserve">Seabird, saltmarsh, oyster reef restoration takes place. Seagrass seed collected </t>
  </si>
  <si>
    <t xml:space="preserve">0.0025 of oyster reef in the River Hamble (April 2023)
0.0024 of saltmarsh at Itchenor (February 2023)
2 shingle islands restored and 2 new islands created at Farlington (October 2023)
</t>
  </si>
  <si>
    <t>Active restoration of seabird habitat at multiple sites from early 2024 onwards.
Active restoration trial of seagrass restoration at Calshot (HIWWT) using overwintered seed, Spring 2024
Active restoration trial at Priory Bay and Thorness using transplanted seagrass fragments (Project Seagrass), Spring 2024
Active restoration of saltmarsh at Langstone, Medina
Partners, IoWEP), managed realignment at Thorness.
Blue Marine restore further oyster reefs in the River Hamble and Langstone in late Spring</t>
  </si>
  <si>
    <t>O.2.3</t>
  </si>
  <si>
    <t xml:space="preserve">Multispectoral camera analysis technology will be tested as an innovative mechanism to map extent and changes in marine habitats (particularly seagrass, saltmarsh and algal mat coverage) at scale. </t>
  </si>
  <si>
    <t>Habitat extent and change over time is mapped using camera</t>
  </si>
  <si>
    <t>Photos
Reports</t>
  </si>
  <si>
    <t xml:space="preserve">no longer happening </t>
  </si>
  <si>
    <t>O.2.4</t>
  </si>
  <si>
    <t>Salt marsh plant “plugs” will be added to sediment retention structures at trial sites to kick start colonisation.</t>
  </si>
  <si>
    <t>Number of plugs “planted” in areas of restored sediment</t>
  </si>
  <si>
    <t>Photos of restored saltmarsh</t>
  </si>
  <si>
    <t>Salt marsh plant plugs are available in required numbers</t>
  </si>
  <si>
    <t>Plugs planted</t>
  </si>
  <si>
    <t>Not yet planted due to team capacity issues.</t>
  </si>
  <si>
    <t>Start trial in early 2024.</t>
  </si>
  <si>
    <t>Output 2 Activities</t>
  </si>
  <si>
    <t>A.2</t>
  </si>
  <si>
    <t>A.2.1</t>
  </si>
  <si>
    <t>A.2.2</t>
  </si>
  <si>
    <t>Output 3</t>
  </si>
  <si>
    <t>O.3</t>
  </si>
  <si>
    <t>Outcome three outputs</t>
  </si>
  <si>
    <t>O.3.1</t>
  </si>
  <si>
    <t>Quantitative assessment of the impact of protection/management and restoration initiatives on: habitat recovery, biodiversity enhancement, ecosystem service delivery including water quality, nutrient cycling, and blue carbon.</t>
  </si>
  <si>
    <t>Assessment complete</t>
  </si>
  <si>
    <t>Assessment report</t>
  </si>
  <si>
    <t>Baseline data collection ongoing. Central monitoring system established. UoP and Blue Marine monitoring lead oversee partners monitoring efforts</t>
  </si>
  <si>
    <t>Still collecting baseline data. Central Monitoring System completed</t>
  </si>
  <si>
    <t>Continue collecting baseline data and monitoring of active restoration, control and protection sites
Final baseline data report produced April 2024</t>
  </si>
  <si>
    <t>O.3.2a</t>
  </si>
  <si>
    <t>Reporting and active outreach with the international restoration community on lessons learned regarding seascape scale, multi-habitat restoration and protection initiatives.</t>
  </si>
  <si>
    <t xml:space="preserve">Number of participants attending the Seascape Scale Restoration Conference </t>
  </si>
  <si>
    <t>Conference report</t>
  </si>
  <si>
    <t>n/a</t>
  </si>
  <si>
    <t>Conference will be hosted in Spring/Summer 2024</t>
  </si>
  <si>
    <t>O.3.2b</t>
  </si>
  <si>
    <t>Number of events</t>
  </si>
  <si>
    <t>Outreach activities</t>
  </si>
  <si>
    <t>Initial planning started</t>
  </si>
  <si>
    <t>Planning started for a Seascape Conference</t>
  </si>
  <si>
    <t>UoP and Blue Marine (with ZSL, WWF and CEH) organise a second Seascape Conference following on the ZSL London one, November 2022. Likely to be held in 2024</t>
  </si>
  <si>
    <t>O.3.3</t>
  </si>
  <si>
    <t>Peer reviewed publications outlining impact of habitat setting on delivery of ecosystem services.</t>
  </si>
  <si>
    <t>Papers published in open access journals</t>
  </si>
  <si>
    <t>Papers</t>
  </si>
  <si>
    <t>Scientific community utilising published research</t>
  </si>
  <si>
    <t>Research produces publishable work</t>
  </si>
  <si>
    <t>Publication plan and timeline are currently in development for primary data collected under SSP. Papers informed by the project and published in 2023 include:
- zu Ermgassen, P.S.E., ... Colsoul, B. (2023). Overcoming Ostrea edulis seed production limitations to meet ecosystem restoration demands in the UN decade on restoration. Aquat. Living Resour., 36, 16. DOI: 
https://doi.org/10.1051/alr/2023012 
- Hughes, A., Bonačić, K., … zu Ermgassen, P.S.E. (2023). Site selection for European native oyster (Ostrea edulis) habitat restoration projects: An expert-derived consensus. Aquatic Conservation: Marine and Freshwater Ecosystems. https://doi.org/10.1002/aqc.3917</t>
  </si>
  <si>
    <t>Seascape paper (Jo Preston lead author) submitted to Nature Ocean Sustainability journal special issue. Publication plan and timeline developed</t>
  </si>
  <si>
    <t>Output 3 Activities</t>
  </si>
  <si>
    <t>A.3</t>
  </si>
  <si>
    <t>A.3.1</t>
  </si>
  <si>
    <t>A.3.2</t>
  </si>
  <si>
    <t>A.3.3</t>
  </si>
  <si>
    <t>A.3.4</t>
  </si>
  <si>
    <t>A.3.5</t>
  </si>
  <si>
    <t>A.3.6</t>
  </si>
  <si>
    <t>z</t>
  </si>
  <si>
    <t>Output 4</t>
  </si>
  <si>
    <t>O.4</t>
  </si>
  <si>
    <t>Outcome four outputs</t>
  </si>
  <si>
    <t>O.4.1</t>
  </si>
  <si>
    <t>Case studies provided to policy makers on barriers to restoration</t>
  </si>
  <si>
    <t>Number of case studies</t>
  </si>
  <si>
    <t>1.1.2</t>
  </si>
  <si>
    <t>Case study document</t>
  </si>
  <si>
    <t>Policy makers are wiling to consider case studies</t>
  </si>
  <si>
    <t>Shared case study template with all partners in July. UoP returned two case studies in August 2023.</t>
  </si>
  <si>
    <t>Collect licensing case studies from all partners conducting active restoration</t>
  </si>
  <si>
    <t>O.4.2</t>
  </si>
  <si>
    <t>Engagement with wider initiatives e.g. ReMeMaRe to support with developing restoration licensing processes that support restoration projects.</t>
  </si>
  <si>
    <t>Number of meetings / conferences attended with wider UK restoration initiatives</t>
  </si>
  <si>
    <t>Meeting reports</t>
  </si>
  <si>
    <t>Blue Marine Foundation team attended ReMeMaRe. (July) and Louise gave presentation on project. Project partners have attended numerous meetings/conferences, including:
ReMeMaRe (Jul 2023); ELSP Accessing carbon financing for nature restoration (Sep 2023); Meeting with LIFE Recreation Remedies to look at possibility to join-up (Aug 2023); Seascape project presented at ZSL conference on ecological connectivity (Nov 2022); Coastal Futures (Jan 2023); Saltmarsh Specialist Forum (Jun 2023); FSBI: Fish Ecology in a Changing Climate Conference (Jul 2023); Estuarine &amp; Coastal Sciences Association Conference 2023; Ocean Action Conference (Jun 2023). In addition, partners attend the following meetings/ groups on a regular basis: Solent Forum; Sea the Value; UK Seascape Restoration Research Network; Three Harbours Project, Interreg RaNTrans project; Hurst to Lymington coastal strategy; Thorney Island Conservation Committee; Langstone Harbour Advisory Committee; Habitat Compensation and Restoration Programme; Local Government Authority SIG; Noltii Forum</t>
  </si>
  <si>
    <t>Coastal Futures, possibly the Ocean Decade conference in April, will continue planning the Seascape conference with CEH and ZSL</t>
  </si>
  <si>
    <t>O.4.3</t>
  </si>
  <si>
    <t>Solent seascape project joined up with Local Nature Recovery Strategies.</t>
  </si>
  <si>
    <t xml:space="preserve">Number of meetings attended to develop the Solent LNRS </t>
  </si>
  <si>
    <t>LA’s choose to include marine habitats in LNRS</t>
  </si>
  <si>
    <t>Blue Marine had five meetings with Hampshire County and Isle of Wight (IoW) councils to discuss incorporating marine elements into LNRS. Blue Marine is co-delivering Solent Marine workshops with the Solent Forum to embed marine ecosystems into IoW and Hampshire County councils LNRS. CHaPRoN attended regular meetings (a total of 12) with West Sussex Council about their LNRS and attended two meetings with Hampshire County Council. HIWWT attended eight monthly meetings as part of the Local Nature Partnership where Hampshire CC and IoW Council update on LNRS plans.
Joined two steering meetings with Hampshire CC as members of the LNRS steering group. EA attended the Southeast Local Nature Partnership to discuss and support the inclusion of coast and marine into LNRS. IoWEP attended a discussion on the development of the Isle of Wight LNRS</t>
  </si>
  <si>
    <t xml:space="preserve">First workshop will be in January with the Hampshire CC, draft shared in Spring. </t>
  </si>
  <si>
    <t>O.4.4</t>
  </si>
  <si>
    <t>Development of stacked credit schemes to enable local authorities, councils, communities or organisations in the UK to understand the potential benefits (in terms of carbon, biodiversity and nitrate removal) of any given seascape when restored.</t>
  </si>
  <si>
    <t>Quantified model for stacked credit scheme produced</t>
  </si>
  <si>
    <t>Credit scheme documents</t>
  </si>
  <si>
    <t>Confirmed as one of seven pilot projects for a biodiversity credit scheme with Plan Vivo, started monitoring programme.
Attended a workshop by ELP on accessing carbon financing for nature restoration in September.</t>
  </si>
  <si>
    <t>Biodiversity credit monitoring and scheme established with Plan Vivo, develop stacked scheme with carbon and nitrate benefits</t>
  </si>
  <si>
    <t>O.4.5</t>
  </si>
  <si>
    <t>Publication of a report, including Blue Carbon that will feed into the development of carbon codes in the UK.</t>
  </si>
  <si>
    <t>Report document</t>
  </si>
  <si>
    <t>Blue carbon sequestration / storage is measurable in restored marine habitats</t>
  </si>
  <si>
    <t>Planned for 2026.</t>
  </si>
  <si>
    <t>Output 4 Activities</t>
  </si>
  <si>
    <t>A.4</t>
  </si>
  <si>
    <t>A.4.1</t>
  </si>
  <si>
    <t>A.4.2</t>
  </si>
  <si>
    <t>A.4.3</t>
  </si>
  <si>
    <t>Output 5</t>
  </si>
  <si>
    <t>O.5</t>
  </si>
  <si>
    <t>Outcome five outputs</t>
  </si>
  <si>
    <t>O.5.1</t>
  </si>
  <si>
    <t>Report on audience mapping, identifying the key barriers to participation and outlining key messages and interventions to promote engagement and behaviour change.</t>
  </si>
  <si>
    <t>Reports</t>
  </si>
  <si>
    <t>5.1.1</t>
  </si>
  <si>
    <t>Solent audience is able to be mapped</t>
  </si>
  <si>
    <t>First behavioural change workshop has been hosted. Resources for Change are leading the community engagement and behavioural change work. Consultant has been hired to complete a project communications strategy with the resulting key messaging/behavioural change information.</t>
  </si>
  <si>
    <t>Report completed and published</t>
  </si>
  <si>
    <t>O.5.2</t>
  </si>
  <si>
    <t>Active and informed volunteer network participating in project initiatives and supporting education and outreach.</t>
  </si>
  <si>
    <t xml:space="preserve">Number of volunteers actively engaging in the network </t>
  </si>
  <si>
    <t>Stakeholders</t>
  </si>
  <si>
    <t>Volunteer registers</t>
  </si>
  <si>
    <t>Volunteer steering group set up by HIWWT in September, 27 attendees so far. 
oyster volunteering numbers: 135 as of November 2023.</t>
  </si>
  <si>
    <t>Volunteer strategies and roles developed. Space for 500 over the course of 5 years</t>
  </si>
  <si>
    <t>O.5.3a</t>
  </si>
  <si>
    <t>Outreach and education materials developed and displays installed in educations hubs with project partners.</t>
  </si>
  <si>
    <t>Number of schools using Education materials produced</t>
  </si>
  <si>
    <t>Schools</t>
  </si>
  <si>
    <t>5.5.2</t>
  </si>
  <si>
    <t>List of schools</t>
  </si>
  <si>
    <t>Materials in development</t>
  </si>
  <si>
    <t>Materials developed</t>
  </si>
  <si>
    <t>O.5.3b</t>
  </si>
  <si>
    <t>Number of students using Education materials produced</t>
  </si>
  <si>
    <t>Students</t>
  </si>
  <si>
    <t>5.5.1</t>
  </si>
  <si>
    <t>Attendee lists?</t>
  </si>
  <si>
    <t>O.5.3c</t>
  </si>
  <si>
    <t>Number of displays installed</t>
  </si>
  <si>
    <t>Educational packages</t>
  </si>
  <si>
    <t>5.5.3</t>
  </si>
  <si>
    <t>Education materials</t>
  </si>
  <si>
    <t>Education materials (e.g. banners) have been created and more are in design to reach target audiences and convey key messages. HIWWT are developing learning materials for volunteers to upskill them, e.g. as Inspiring People Marine Champion, Citizen Science Marine Champion and Seagrass Leader.</t>
  </si>
  <si>
    <t>O.5.4a</t>
  </si>
  <si>
    <t>Impact film showcasing the project and its impact.</t>
  </si>
  <si>
    <t xml:space="preserve">Number of people who see the film(s) on-line is recorded </t>
  </si>
  <si>
    <t>Volunteers are attracted to the project</t>
  </si>
  <si>
    <t>Saltmarsh restoration film: 1.7k
Seascape introduction film: 317</t>
  </si>
  <si>
    <t>O.5.4b</t>
  </si>
  <si>
    <t xml:space="preserve">Number of people who see the film(s) at screenings is recorded </t>
  </si>
  <si>
    <t xml:space="preserve">Film(s) produced </t>
  </si>
  <si>
    <t>Output 5 Activities</t>
  </si>
  <si>
    <t>A.5</t>
  </si>
  <si>
    <t>A.5.1</t>
  </si>
  <si>
    <t>A.5.2</t>
  </si>
  <si>
    <t>A.5.3</t>
  </si>
  <si>
    <t>A.5.4</t>
  </si>
  <si>
    <t>A.5.5</t>
  </si>
  <si>
    <t>A.5.6</t>
  </si>
  <si>
    <t>A.5.7</t>
  </si>
  <si>
    <t>A.5.8</t>
  </si>
  <si>
    <t>Progress Planned in Y1 (July 2020–June 2021)</t>
  </si>
  <si>
    <t>Progress achieved in Y1 (July 2020–June 2021)</t>
  </si>
  <si>
    <t>Progress planned in Y2 (July 2021–June 2022)</t>
  </si>
  <si>
    <t>Progress achieved in Y2 (July 2021–June 2022)</t>
  </si>
  <si>
    <t>Progress planned in Y3 (July 2022–June 2023)</t>
  </si>
  <si>
    <t>Progress achieved in Y3 (July 2022–June 2023)</t>
  </si>
  <si>
    <t>Output 6</t>
  </si>
  <si>
    <t>O.6</t>
  </si>
  <si>
    <t>O.6.1</t>
  </si>
  <si>
    <t>O.6.2</t>
  </si>
  <si>
    <t>O.6.3</t>
  </si>
  <si>
    <t>Output 6 Activities</t>
  </si>
  <si>
    <t>A.6</t>
  </si>
  <si>
    <t>A.6.1</t>
  </si>
  <si>
    <t>A.6.2</t>
  </si>
  <si>
    <t>A.6.3</t>
  </si>
  <si>
    <t>Output 7</t>
  </si>
  <si>
    <t>O.7</t>
  </si>
  <si>
    <t>O.7.1</t>
  </si>
  <si>
    <t>O.7.2</t>
  </si>
  <si>
    <t>O.7.3</t>
  </si>
  <si>
    <t>Output 7 Activities</t>
  </si>
  <si>
    <t>A.7</t>
  </si>
  <si>
    <t>A.7.1</t>
  </si>
  <si>
    <t>A.7.2</t>
  </si>
  <si>
    <t>A.7.3</t>
  </si>
  <si>
    <t>Output 8</t>
  </si>
  <si>
    <t>O.8</t>
  </si>
  <si>
    <t>O.8.1</t>
  </si>
  <si>
    <t>O.8.2</t>
  </si>
  <si>
    <t>Output 8 Activities</t>
  </si>
  <si>
    <t>A.8</t>
  </si>
  <si>
    <t>A.8.1</t>
  </si>
  <si>
    <t>A.8.2</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</si>
  <si>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</si>
  <si>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</si>
  <si>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</si>
  <si>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</si>
  <si>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</si>
  <si>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</si>
  <si>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</si>
  <si>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</si>
  <si>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</si>
  <si>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</si>
  <si>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</si>
  <si>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</si>
  <si>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</si>
  <si>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</si>
  <si>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</si>
  <si>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</si>
  <si>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</si>
  <si>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</si>
  <si>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</si>
  <si>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</si>
  <si>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Output</t>
  </si>
  <si>
    <t>Partner</t>
  </si>
  <si>
    <t>Funder</t>
  </si>
  <si>
    <t>O.1.3</t>
  </si>
  <si>
    <t>O.3.2</t>
  </si>
  <si>
    <t>O.5.3</t>
  </si>
  <si>
    <t>O.5.4</t>
  </si>
  <si>
    <t>U.1</t>
  </si>
  <si>
    <t>U.2</t>
  </si>
  <si>
    <t>U.3</t>
  </si>
  <si>
    <t>U.4</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</si>
  <si>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</si>
  <si>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</si>
  <si>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</si>
  <si>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</si>
  <si>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</si>
  <si>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</si>
  <si>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</si>
  <si>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</si>
  <si>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</si>
  <si>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</si>
  <si>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</si>
  <si>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</si>
  <si>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</si>
  <si>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</si>
  <si>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</si>
  <si>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</si>
  <si>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</si>
  <si>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</si>
  <si>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</si>
  <si>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</si>
  <si>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</si>
  <si>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</si>
  <si>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</si>
  <si>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</si>
  <si>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</si>
  <si>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</si>
  <si>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</si>
  <si>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</si>
  <si>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</si>
  <si>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</si>
  <si>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</si>
  <si>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1.1.1</t>
  </si>
  <si>
    <t>1.1.3</t>
  </si>
  <si>
    <t>1.2.1</t>
  </si>
  <si>
    <t>1.2.2</t>
  </si>
  <si>
    <t>1.2.3</t>
  </si>
  <si>
    <t>1.3.1</t>
  </si>
  <si>
    <t>1.3.2</t>
  </si>
  <si>
    <t>1.3.3</t>
  </si>
  <si>
    <t>1.4.1</t>
  </si>
  <si>
    <t>1.4.2</t>
  </si>
  <si>
    <t>1.4.3</t>
  </si>
  <si>
    <t>Outputs:</t>
  </si>
  <si>
    <t>2.1.2</t>
  </si>
  <si>
    <t>2.2.2</t>
  </si>
  <si>
    <t>2.2.3</t>
  </si>
  <si>
    <t>2.3.1</t>
  </si>
  <si>
    <t>2.3.2</t>
  </si>
  <si>
    <t>2.3.3</t>
  </si>
  <si>
    <t>2.4.1</t>
  </si>
  <si>
    <t>2.4.2</t>
  </si>
  <si>
    <t>2.4.3</t>
  </si>
  <si>
    <t>3.1.1</t>
  </si>
  <si>
    <t>3.1.2</t>
  </si>
  <si>
    <t>3.1.3</t>
  </si>
  <si>
    <t>3.2.1</t>
  </si>
  <si>
    <t>3.2.2</t>
  </si>
  <si>
    <t>3.2.3</t>
  </si>
  <si>
    <t>3.2.4</t>
  </si>
  <si>
    <t>3.3.1</t>
  </si>
  <si>
    <t>3.3.2</t>
  </si>
  <si>
    <t>3.3.3</t>
  </si>
  <si>
    <t>3.4.1</t>
  </si>
  <si>
    <t>3.4.2</t>
  </si>
  <si>
    <t>3.4.3</t>
  </si>
  <si>
    <t>4.1.1</t>
  </si>
  <si>
    <t>4.1.2</t>
  </si>
  <si>
    <t>4.2.1</t>
  </si>
  <si>
    <t>4.2.2</t>
  </si>
  <si>
    <t>4.2.3</t>
  </si>
  <si>
    <t>4.3.1</t>
  </si>
  <si>
    <t>5.1.2</t>
  </si>
  <si>
    <t>5.1.3</t>
  </si>
  <si>
    <t>5.2.1</t>
  </si>
  <si>
    <t>5.2.2</t>
  </si>
  <si>
    <t>5.3.3</t>
  </si>
  <si>
    <t>5.4.1</t>
  </si>
  <si>
    <t>5.4.2</t>
  </si>
  <si>
    <t>5.4.3</t>
  </si>
  <si>
    <t>6.1.1</t>
  </si>
  <si>
    <t>6.1.2</t>
  </si>
  <si>
    <t>6.1.3</t>
  </si>
  <si>
    <t>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</si>
</sst>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b/>
      <sz val="11"/>
      <color theme="0"/>
      <name val="Calibri"/>
      <family val="2"/>
      <scheme val="minor"/>
    </font>
    <font>
      <sz val="10"/>
      <color theme="1"/>
      <name val="Arial"/>
      <family val="2"/>
    </font>
    <font>
      <sz val="10"/>
      <color rgb="FF000000"/>
      <name val="Arial"/>
      <family val="2"/>
    </font>
    <font>
      <sz val="11"/>
      <color rgb="FF000000"/>
      <name val="Calibri"/>
      <family val="2"/>
    </font>
    <font>
      <sz val="11"/>
      <color rgb="FFFF0000"/>
      <name val="Calibri"/>
      <family val="2"/>
      <scheme val="minor"/>
    </font>
    <font>
      <strike/>
      <sz val="11"/>
      <color rgb="FF000000"/>
      <name val="Calibri"/>
      <family val="2"/>
      <scheme val="minor"/>
    </font>
    <font>
      <b/>
      <sz val="11"/>
      <color rgb="FF000000"/>
      <name val="Calibri"/>
      <family val="2"/>
      <scheme val="minor"/>
    </font>
  </fonts>
  <fills count="15">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7C8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9" fontId="8" fillId="0" borderId="0" applyFont="0" applyFill="0" applyBorder="0" applyAlignment="0" applyProtection="0"/>
    <xf numFmtId="0" fontId="16" fillId="0" borderId="0" applyNumberFormat="0" applyFill="0" applyBorder="0" applyAlignment="0" applyProtection="0"/>
  </cellStyleXfs>
  <cellXfs count="124">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4" fillId="2" borderId="0" xfId="0" applyFont="1" applyFill="1" applyAlignment="1">
      <alignment horizontal="center" vertical="center" wrapText="1"/>
    </xf>
    <xf numFmtId="0" fontId="12" fillId="0" borderId="0" xfId="0" applyFont="1"/>
    <xf numFmtId="9" fontId="12"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2"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0"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5" fillId="2" borderId="0" xfId="0" applyFont="1" applyFill="1" applyAlignment="1">
      <alignment vertical="center"/>
    </xf>
    <xf numFmtId="0" fontId="15"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6" fillId="0" borderId="0" xfId="2" applyAlignment="1">
      <alignment vertical="top" wrapText="1"/>
    </xf>
    <xf numFmtId="0" fontId="1" fillId="0" borderId="0" xfId="0" applyFont="1" applyAlignment="1">
      <alignment vertical="top" wrapText="1"/>
    </xf>
    <xf numFmtId="0" fontId="16" fillId="0" borderId="0" xfId="2" applyFill="1" applyAlignment="1">
      <alignment wrapText="1"/>
    </xf>
    <xf numFmtId="0" fontId="16" fillId="0" borderId="0" xfId="2" applyAlignment="1">
      <alignment wrapText="1"/>
    </xf>
    <xf numFmtId="0" fontId="17" fillId="0" borderId="0" xfId="0" applyFont="1" applyAlignment="1">
      <alignment horizontal="center" vertical="center" wrapText="1"/>
    </xf>
    <xf numFmtId="0" fontId="9" fillId="8" borderId="0" xfId="0" applyFont="1" applyFill="1" applyAlignment="1">
      <alignment horizontal="center" vertical="center" wrapText="1"/>
    </xf>
    <xf numFmtId="0" fontId="12" fillId="0" borderId="0" xfId="0" applyFont="1" applyAlignment="1">
      <alignment horizontal="center" vertical="center"/>
    </xf>
    <xf numFmtId="0" fontId="14" fillId="8" borderId="0" xfId="0" applyFont="1" applyFill="1" applyAlignment="1">
      <alignment horizontal="center" vertical="center" wrapText="1"/>
    </xf>
    <xf numFmtId="0" fontId="18" fillId="10" borderId="0" xfId="0" applyFont="1" applyFill="1" applyAlignment="1">
      <alignment horizontal="center" vertical="center" wrapText="1"/>
    </xf>
    <xf numFmtId="0" fontId="9" fillId="11" borderId="0" xfId="0" applyFont="1" applyFill="1" applyAlignment="1">
      <alignment horizontal="center" vertical="center" wrapText="1"/>
    </xf>
    <xf numFmtId="0" fontId="14" fillId="11" borderId="0" xfId="0" applyFont="1" applyFill="1" applyAlignment="1">
      <alignment horizontal="center" vertical="center" wrapText="1"/>
    </xf>
    <xf numFmtId="0" fontId="9" fillId="3" borderId="0" xfId="0" applyFont="1" applyFill="1" applyAlignment="1">
      <alignment horizontal="center" vertical="center" wrapText="1"/>
    </xf>
    <xf numFmtId="0" fontId="11" fillId="3" borderId="0" xfId="0" applyFont="1" applyFill="1" applyAlignment="1">
      <alignment vertical="center"/>
    </xf>
    <xf numFmtId="0" fontId="0" fillId="3" borderId="0" xfId="0" applyFill="1" applyAlignment="1">
      <alignment horizontal="left" vertical="center" wrapText="1"/>
    </xf>
    <xf numFmtId="0" fontId="14" fillId="9" borderId="1" xfId="0" applyFont="1" applyFill="1" applyBorder="1" applyAlignment="1">
      <alignment horizontal="center" vertical="center" wrapText="1"/>
    </xf>
    <xf numFmtId="0" fontId="12" fillId="0" borderId="2" xfId="0" applyFont="1" applyBorder="1" applyAlignment="1">
      <alignment horizontal="center"/>
    </xf>
    <xf numFmtId="0" fontId="12" fillId="0" borderId="3" xfId="0" applyFont="1" applyBorder="1" applyAlignment="1">
      <alignment horizontal="center"/>
    </xf>
    <xf numFmtId="0" fontId="0" fillId="0" borderId="0" xfId="0" applyAlignment="1">
      <alignment horizontal="left" wrapText="1"/>
    </xf>
    <xf numFmtId="0" fontId="19" fillId="0" borderId="0" xfId="0" applyFont="1" applyAlignment="1">
      <alignment vertical="center" wrapText="1"/>
    </xf>
    <xf numFmtId="0" fontId="16" fillId="0" borderId="0" xfId="2" applyAlignment="1">
      <alignment horizontal="left" vertical="center" wrapText="1"/>
    </xf>
    <xf numFmtId="0" fontId="16" fillId="0" borderId="0" xfId="2" applyAlignment="1">
      <alignment vertical="center" wrapText="1"/>
    </xf>
    <xf numFmtId="0" fontId="15" fillId="0" borderId="0" xfId="0" applyFont="1"/>
    <xf numFmtId="9" fontId="15" fillId="0" borderId="0" xfId="1" applyFont="1"/>
    <xf numFmtId="9" fontId="20" fillId="0" borderId="0" xfId="0" applyNumberFormat="1" applyFont="1"/>
    <xf numFmtId="0" fontId="15" fillId="0" borderId="0" xfId="0" applyFont="1" applyAlignment="1">
      <alignment horizontal="center" vertical="center"/>
    </xf>
    <xf numFmtId="0" fontId="22"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horizontal="left" vertical="center" wrapText="1"/>
    </xf>
    <xf numFmtId="0" fontId="19" fillId="0" borderId="0" xfId="0" applyFont="1" applyAlignment="1">
      <alignment vertical="center"/>
    </xf>
    <xf numFmtId="0" fontId="2" fillId="3" borderId="5" xfId="0" applyFont="1" applyFill="1" applyBorder="1" applyAlignment="1">
      <alignment vertical="center" wrapText="1"/>
    </xf>
    <xf numFmtId="0" fontId="2" fillId="4" borderId="0" xfId="0" applyFont="1" applyFill="1" applyAlignment="1">
      <alignment vertical="center" wrapText="1"/>
    </xf>
    <xf numFmtId="0" fontId="21" fillId="0" borderId="0" xfId="0" applyFont="1" applyAlignment="1">
      <alignment horizontal="center" vertical="center"/>
    </xf>
    <xf numFmtId="0" fontId="0" fillId="13" borderId="0" xfId="0" applyFill="1" applyAlignment="1">
      <alignment horizontal="left" vertical="center" wrapText="1"/>
    </xf>
    <xf numFmtId="0" fontId="0" fillId="13" borderId="0" xfId="0" applyFill="1" applyAlignment="1">
      <alignment horizontal="center" vertical="center" wrapText="1"/>
    </xf>
    <xf numFmtId="0" fontId="23" fillId="0" borderId="0" xfId="0" applyFont="1" applyAlignment="1">
      <alignment horizontal="left" vertical="center" wrapText="1"/>
    </xf>
    <xf numFmtId="0" fontId="16" fillId="0" borderId="0" xfId="2"/>
    <xf numFmtId="16" fontId="0" fillId="3" borderId="0" xfId="0" applyNumberFormat="1" applyFill="1"/>
    <xf numFmtId="17" fontId="0" fillId="14" borderId="0" xfId="0" applyNumberFormat="1" applyFill="1" applyAlignment="1">
      <alignment vertical="center"/>
    </xf>
    <xf numFmtId="16" fontId="0" fillId="14" borderId="0" xfId="0" applyNumberFormat="1" applyFill="1"/>
    <xf numFmtId="0" fontId="1" fillId="0" borderId="0" xfId="0" applyFont="1" applyAlignment="1">
      <alignment horizontal="left" vertical="top" wrapText="1"/>
    </xf>
    <xf numFmtId="0" fontId="23" fillId="0" borderId="0" xfId="0" applyFont="1" applyAlignment="1">
      <alignment vertical="top" wrapText="1"/>
    </xf>
    <xf numFmtId="0" fontId="0" fillId="0" borderId="0" xfId="0" applyAlignment="1">
      <alignment horizontal="center" vertical="center" readingOrder="1"/>
    </xf>
    <xf numFmtId="17" fontId="0" fillId="14" borderId="0" xfId="0" applyNumberFormat="1" applyFill="1"/>
    <xf numFmtId="0" fontId="0" fillId="3" borderId="0" xfId="0" applyFill="1" applyAlignment="1">
      <alignment wrapText="1"/>
    </xf>
    <xf numFmtId="0" fontId="0" fillId="3" borderId="0" xfId="0" applyFill="1" applyAlignment="1">
      <alignment vertical="center"/>
    </xf>
    <xf numFmtId="0" fontId="16" fillId="3" borderId="0" xfId="2" applyFill="1" applyAlignment="1">
      <alignment vertical="center"/>
    </xf>
    <xf numFmtId="0" fontId="12" fillId="3" borderId="0" xfId="0" applyFont="1" applyFill="1" applyAlignment="1">
      <alignment vertical="center"/>
    </xf>
    <xf numFmtId="0" fontId="16" fillId="3" borderId="0" xfId="2" applyFill="1" applyAlignment="1">
      <alignment vertical="center" wrapText="1"/>
    </xf>
    <xf numFmtId="0" fontId="24" fillId="0" borderId="0" xfId="0" applyFont="1" applyAlignment="1">
      <alignment horizontal="center" vertical="center"/>
    </xf>
    <xf numFmtId="0" fontId="24" fillId="0" borderId="0" xfId="0" applyFont="1" applyAlignment="1">
      <alignment horizontal="left" vertical="center"/>
    </xf>
    <xf numFmtId="0" fontId="19" fillId="0" borderId="0" xfId="2" applyFont="1" applyAlignment="1">
      <alignment vertical="top" wrapText="1"/>
    </xf>
    <xf numFmtId="0" fontId="24" fillId="0" borderId="0" xfId="0" applyFont="1" applyAlignment="1">
      <alignment horizontal="left" vertical="center" wrapText="1"/>
    </xf>
    <xf numFmtId="0" fontId="23" fillId="0" borderId="0" xfId="0" applyFont="1"/>
    <xf numFmtId="0" fontId="0" fillId="0" borderId="0" xfId="0" applyAlignment="1">
      <alignment horizontal="left" vertical="center" wrapText="1"/>
    </xf>
    <xf numFmtId="0" fontId="0" fillId="3" borderId="0" xfId="0" applyFill="1" applyAlignment="1">
      <alignment horizontal="left" vertical="top" wrapText="1"/>
    </xf>
    <xf numFmtId="0" fontId="19" fillId="3" borderId="0" xfId="0" quotePrefix="1" applyFont="1" applyFill="1" applyAlignment="1">
      <alignment horizontal="left" vertical="top" wrapText="1"/>
    </xf>
    <xf numFmtId="0" fontId="11" fillId="6" borderId="0" xfId="0" applyFont="1" applyFill="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3" borderId="6"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4"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left" wrapText="1"/>
    </xf>
    <xf numFmtId="0" fontId="0" fillId="0" borderId="0" xfId="0" applyAlignment="1">
      <alignment horizontal="center"/>
    </xf>
    <xf numFmtId="0" fontId="26" fillId="3" borderId="0" xfId="0" applyFont="1" applyFill="1" applyAlignment="1">
      <alignment horizontal="center" vertical="center" wrapText="1"/>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17" fillId="0" borderId="0" xfId="0" applyFont="1" applyAlignment="1">
      <alignment horizontal="center" vertical="center" wrapText="1"/>
    </xf>
    <xf numFmtId="0" fontId="11" fillId="5" borderId="0" xfId="0" applyFont="1" applyFill="1" applyAlignment="1">
      <alignment horizontal="center" vertical="center"/>
    </xf>
    <xf numFmtId="0" fontId="2" fillId="3" borderId="0" xfId="0" applyFont="1" applyFill="1" applyAlignment="1">
      <alignment horizontal="left" vertical="center" wrapText="1"/>
    </xf>
    <xf numFmtId="0" fontId="3" fillId="6" borderId="0" xfId="0" applyFont="1" applyFill="1" applyAlignment="1">
      <alignment horizontal="center" vertical="center" wrapText="1"/>
    </xf>
    <xf numFmtId="0" fontId="11" fillId="7" borderId="0" xfId="0" applyFont="1"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4">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FF7C80"/>
      <color rgb="FFE6AF0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CE259F1E-0DE8-4ECE-AAEE-EBC9E5D9B671}">
    <Anchor>
      <Comment id="{D9175784-6211-490C-94C8-A05923941A89}"/>
    </Anchor>
    <History>
      <Event time="2023-12-19T10:29:56.91" id="{28C20BF6-34AF-44B1-BA43-507C1FFC7145}">
        <Attribution userId="S::appin@bluemarinefoundation.com::c38de373-eec4-4d14-95b7-4fa24101c57b" userName="Appin Williamson" userProvider="AD"/>
        <Anchor>
          <Comment id="{D9175784-6211-490C-94C8-A05923941A89}"/>
        </Anchor>
        <Create/>
      </Event>
      <Event time="2023-12-19T10:29:56.91" id="{9079F1F5-9537-4401-A97E-AA0785101DA7}">
        <Attribution userId="S::appin@bluemarinefoundation.com::c38de373-eec4-4d14-95b7-4fa24101c57b" userName="Appin Williamson" userProvider="AD"/>
        <Anchor>
          <Comment id="{D9175784-6211-490C-94C8-A05923941A89}"/>
        </Anchor>
        <Assign userId="S::Rosalie@bluemarinefoundation.com::66bbd624-30f5-46a9-a2cd-7e0d80d847d0" userName="Rosalie Wright" userProvider="AD"/>
      </Event>
      <Event time="2023-12-19T10:29:56.91" id="{5EFE8645-354A-45B3-AFE8-3A720BB40B3C}">
        <Attribution userId="S::appin@bluemarinefoundation.com::c38de373-eec4-4d14-95b7-4fa24101c57b" userName="Appin Williamson" userProvider="AD"/>
        <Anchor>
          <Comment id="{D9175784-6211-490C-94C8-A05923941A89}"/>
        </Anchor>
        <SetTitle title="@Rosalie Wright this is great - could you list the months against when each of these were done?"/>
      </Event>
      <Event time="2023-12-19T12:16:49.76" id="{021901E9-9565-4FE1-BB2E-123170908BAB}">
        <Attribution userId="S::Rosalie@bluemarinefoundation.com::66bbd624-30f5-46a9-a2cd-7e0d80d847d0" userName="Rosalie Wright" userProvider="AD"/>
        <Progress percentComplete="100"/>
      </Event>
    </History>
  </Task>
</Tasks>
</file>

<file path=xl/documenttasks/documenttask2.xml><?xml version="1.0" encoding="utf-8"?>
<Tasks xmlns="http://schemas.microsoft.com/office/tasks/2019/documenttasks">
  <Task id="{109EDDEF-25C6-4385-8B3A-E2A256B48371}">
    <Anchor>
      <Comment id="{80F10CB9-28C3-40D5-A0D1-F0A5BA59ADDB}"/>
    </Anchor>
    <History>
      <Event time="2023-12-19T10:31:19.49" id="{7AD2A818-81A6-474D-BA7E-1B5304ACA4A0}">
        <Attribution userId="S::appin@bluemarinefoundation.com::c38de373-eec4-4d14-95b7-4fa24101c57b" userName="Appin Williamson" userProvider="AD"/>
        <Anchor>
          <Comment id="{80F10CB9-28C3-40D5-A0D1-F0A5BA59ADDB}"/>
        </Anchor>
        <Create/>
      </Event>
      <Event time="2023-12-19T10:31:19.49" id="{D2282CDD-3CC0-4483-8864-DAF97E9EB7B8}">
        <Attribution userId="S::appin@bluemarinefoundation.com::c38de373-eec4-4d14-95b7-4fa24101c57b" userName="Appin Williamson" userProvider="AD"/>
        <Anchor>
          <Comment id="{80F10CB9-28C3-40D5-A0D1-F0A5BA59ADDB}"/>
        </Anchor>
        <Assign userId="S::Rosalie@bluemarinefoundation.com::66bbd624-30f5-46a9-a2cd-7e0d80d847d0" userName="Rosalie Wright" userProvider="AD"/>
      </Event>
      <Event time="2023-12-19T10:31:19.49" id="{9FDD8743-7A9D-415F-A7E7-D6A7362AD1C2}">
        <Attribution userId="S::appin@bluemarinefoundation.com::c38de373-eec4-4d14-95b7-4fa24101c57b" userName="Appin Williamson" userProvider="AD"/>
        <Anchor>
          <Comment id="{80F10CB9-28C3-40D5-A0D1-F0A5BA59ADDB}"/>
        </Anchor>
        <SetTitle title="@Rosalie Wright just to double check - are these new documents that have been created for this? Or were these some pre-existing docs?"/>
      </Event>
      <Event time="2023-12-19T12:17:26.51" id="{BE87CB14-68D9-469C-B89A-A93C853279ED}">
        <Attribution userId="S::Rosalie@bluemarinefoundation.com::66bbd624-30f5-46a9-a2cd-7e0d80d847d0" userName="Rosalie Wright" userProvider="AD"/>
        <Progress percentComplete="100"/>
      </Event>
    </History>
  </Task>
</Tasks>
</file>

<file path=xl/documenttasks/documenttask3.xml><?xml version="1.0" encoding="utf-8"?>
<Tasks xmlns="http://schemas.microsoft.com/office/tasks/2019/documenttasks">
  <Task id="{9C551BA7-2091-41C2-8B6E-8B3F3A66CBCF}">
    <Anchor>
      <Comment id="{DCDA8CB8-A2F6-459C-BE65-9537B78452C9}"/>
    </Anchor>
    <History>
      <Event time="2023-12-19T10:33:31.82" id="{B7EC5373-9F17-45E2-BEC9-5987C903847A}">
        <Attribution userId="S::appin@bluemarinefoundation.com::c38de373-eec4-4d14-95b7-4fa24101c57b" userName="Appin Williamson" userProvider="AD"/>
        <Anchor>
          <Comment id="{DCDA8CB8-A2F6-459C-BE65-9537B78452C9}"/>
        </Anchor>
        <Create/>
      </Event>
      <Event time="2023-12-19T10:33:31.82" id="{78624BC3-B8D3-4D80-9523-6A09B2F38170}">
        <Attribution userId="S::appin@bluemarinefoundation.com::c38de373-eec4-4d14-95b7-4fa24101c57b" userName="Appin Williamson" userProvider="AD"/>
        <Anchor>
          <Comment id="{DCDA8CB8-A2F6-459C-BE65-9537B78452C9}"/>
        </Anchor>
        <Assign userId="S::Rosalie@bluemarinefoundation.com::66bbd624-30f5-46a9-a2cd-7e0d80d847d0" userName="Rosalie Wright" userProvider="AD"/>
      </Event>
      <Event time="2023-12-19T10:33:31.82" id="{6F6E7C6F-EE5F-4368-8C81-199CA545C1C7}">
        <Attribution userId="S::appin@bluemarinefoundation.com::c38de373-eec4-4d14-95b7-4fa24101c57b" userName="Appin Williamson" userProvider="AD"/>
        <Anchor>
          <Comment id="{DCDA8CB8-A2F6-459C-BE65-9537B78452C9}"/>
        </Anchor>
        <SetTitle title="@Rosalie Wright Is this behavioural change workshop something that we held? If so we can count it as an outreach activity somewhere ☺️"/>
      </Event>
      <Event time="2023-12-19T12:18:51.47" id="{F6B32FAC-85B5-45F7-A60B-290B52F635F0}">
        <Attribution userId="S::Rosalie@bluemarinefoundation.com::66bbd624-30f5-46a9-a2cd-7e0d80d847d0" userName="Rosalie Wright" userProvider="AD"/>
        <Progress percentComplete="100"/>
      </Event>
    </History>
  </Task>
</Task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luemarinefoundation.sharepoint.com/sites/Projects/General%20Documents/Project%20Monitoring%20and%20Evaluation%20(M&amp;E)/Logframes/LogframeInstructions.xlsx" TargetMode="External"/><Relationship Id="rId1" Type="http://schemas.openxmlformats.org/officeDocument/2006/relationships/externalLinkPath" Target="/sites/Projects/General%20Documents/Project%20Monitoring%20and%20Evaluation%20(M&amp;E)/Logframes/LogframeInstru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FhPX1JH2uUeoIgiDc3eC-VdG8M6OtoJMiFt2a7_VsIYlkkfn9JajTJL-tMEydiKT" itemId="01RH2JOUTZ5WX3SWOSQVAJYLDB5D6NE2BY">
      <xxl21:absoluteUrl r:id="rId2"/>
    </xxl21:alternateUrls>
    <sheetNames>
      <sheetName val="Introduction"/>
      <sheetName val="Tab description"/>
      <sheetName val="Impact and Outcome tab example"/>
      <sheetName val="Output tab example"/>
      <sheetName val="Reporting Deadline Table"/>
    </sheetNames>
    <sheetDataSet>
      <sheetData sheetId="0">
        <row r="1">
          <cell r="A1" t="str">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ell>
          <cell r="E1">
            <v>1</v>
          </cell>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Rosalie Wright" id="{F40DF159-54C1-47CC-AC3C-867F1E24062A}" userId="Rosalie@bluemarinefoundation.com" providerId="PeoplePicker"/>
  <person displayName="Louise MacCallum" id="{9FBCF4E7-11EB-42E2-B311-9E2D7096E7A0}" userId="louisem@bluemarinefoundation.com" providerId="PeoplePicker"/>
  <person displayName="Appin Williamson" id="{FCF5D7F1-2AB2-42AE-BC5D-6EAFD8017B71}" userId="S::appin@bluemarinefoundation.com::c38de373-eec4-4d14-95b7-4fa24101c57b" providerId="AD"/>
  <person displayName="Rosalie Wright" id="{95557057-EC34-4A39-98F5-E6A463FAF200}" userId="S::rosalie@bluemarinefoundation.com::66bbd624-30f5-46a9-a2cd-7e0d80d847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11-29T13:55:28.32" personId="{95557057-EC34-4A39-98F5-E6A463FAF200}" id="{30C7478A-E6A7-4310-B3DF-E7CC24DF95F2}">
    <text>pending update</text>
  </threadedComment>
  <threadedComment ref="E7" dT="2023-09-07T13:24:30.84" personId="{FCF5D7F1-2AB2-42AE-BC5D-6EAFD8017B71}" id="{9A2C511F-4E1E-4F02-8002-572D2AE58D7F}" done="1">
    <text>@Louise MacCallum  and @Rosalie Wright please note that I have added another line in here, turning this into 1..3a and 1.3b - one for the number of visits, one for the actual creation of the story map in the first place</text>
    <mentions>
      <mention mentionpersonId="{9FBCF4E7-11EB-42E2-B311-9E2D7096E7A0}" mentionId="{0324225C-2282-4B6C-B9F4-9525677D959A}" startIndex="0" length="17"/>
      <mention mentionpersonId="{F40DF159-54C1-47CC-AC3C-867F1E24062A}" mentionId="{B02F24B9-07AC-4D02-8934-AD5560035075}" startIndex="23" length="15"/>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W5" dT="2023-12-19T10:29:56.92" personId="{FCF5D7F1-2AB2-42AE-BC5D-6EAFD8017B71}" id="{D9175784-6211-490C-94C8-A05923941A89}" done="1">
    <text>@Rosalie Wright this is great - could you list the months against when each of these were done?</text>
    <mentions>
      <mention mentionpersonId="{F40DF159-54C1-47CC-AC3C-867F1E24062A}" mentionId="{8BDAE5B5-1545-4FF3-968D-93FEABF4C836}" startIndex="0" length="15"/>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D5" dT="2023-09-07T13:30:23.82" personId="{FCF5D7F1-2AB2-42AE-BC5D-6EAFD8017B71}" id="{DD3BBE78-5894-4B80-AADF-289EA61963F4}">
    <text>Same here - split into number of events held and then people reached</text>
  </threadedComment>
  <threadedComment ref="F5" dT="2023-10-05T14:17:16.52" personId="{95557057-EC34-4A39-98F5-E6A463FAF200}" id="{96A84D2E-ACDB-4829-958F-32C4E9F0947F}" done="1">
    <text>should this be number of events?</text>
  </threadedComment>
  <threadedComment ref="F5" dT="2023-10-16T14:31:03.10" personId="{FCF5D7F1-2AB2-42AE-BC5D-6EAFD8017B71}" id="{55F46237-F2F9-4567-B1BB-B91A513CCC14}" parentId="{96A84D2E-ACDB-4829-958F-32C4E9F0947F}">
    <text>@Rosalie Wright no this is correct, but actually the one below should be number of events so I will change now</text>
    <mentions>
      <mention mentionpersonId="{F40DF159-54C1-47CC-AC3C-867F1E24062A}" mentionId="{72E86AD7-3827-4615-A2D1-14E1D713520F}" startIndex="0" length="15"/>
    </mentions>
  </threadedComment>
  <threadedComment ref="F5" dT="2023-11-02T12:16:16.67" personId="{95557057-EC34-4A39-98F5-E6A463FAF200}" id="{9669B24B-E46F-4BD5-825F-9D91D0A64861}" parentId="{96A84D2E-ACDB-4829-958F-32C4E9F0947F}">
    <text>thank you!</text>
  </threadedComment>
</ThreadedComments>
</file>

<file path=xl/threadedComments/threadedComment4.xml><?xml version="1.0" encoding="utf-8"?>
<ThreadedComments xmlns="http://schemas.microsoft.com/office/spreadsheetml/2018/threadedcomments" xmlns:x="http://schemas.openxmlformats.org/spreadsheetml/2006/main">
  <threadedComment ref="W4" dT="2023-12-19T10:31:19.49" personId="{FCF5D7F1-2AB2-42AE-BC5D-6EAFD8017B71}" id="{80F10CB9-28C3-40D5-A0D1-F0A5BA59ADDB}" done="1">
    <text>@Rosalie Wright just to double check - are these new documents that have been created for this?  Or were these some pre-existing docs?</text>
    <mentions>
      <mention mentionpersonId="{F40DF159-54C1-47CC-AC3C-867F1E24062A}" mentionId="{D7AE887D-C918-4EFA-983F-7B04C46B9EEB}" startIndex="0" length="15"/>
    </mentions>
  </threadedComment>
  <threadedComment ref="W4" dT="2023-12-19T12:17:24.77" personId="{95557057-EC34-4A39-98F5-E6A463FAF200}" id="{B464BD73-9632-4928-A9EC-8A04C80A1886}" parentId="{80F10CB9-28C3-40D5-A0D1-F0A5BA59ADDB}">
    <text>new documents created for this project</text>
  </threadedComment>
  <threadedComment ref="W5" dT="2023-12-19T10:31:50.84" personId="{FCF5D7F1-2AB2-42AE-BC5D-6EAFD8017B71}" id="{FABEE1ED-D069-4436-A161-63DE0113A456}">
    <text xml:space="preserve">@Rosalie Wright if I could do a chefs kiss here I would </text>
    <mentions>
      <mention mentionpersonId="{F40DF159-54C1-47CC-AC3C-867F1E24062A}" mentionId="{937A75D9-5035-4563-B643-BD273950C2D5}" startIndex="0" length="15"/>
    </mentions>
  </threadedComment>
  <threadedComment ref="W5" dT="2023-12-19T12:16:19.38" personId="{95557057-EC34-4A39-98F5-E6A463FAF200}" id="{E62EB35F-0C76-4B36-B656-0EF3679E5936}" parentId="{FABEE1ED-D069-4436-A161-63DE0113A456}">
    <text>hahaha I suggest the new logframe set up has that option</text>
  </threadedComment>
</ThreadedComments>
</file>

<file path=xl/threadedComments/threadedComment5.xml><?xml version="1.0" encoding="utf-8"?>
<ThreadedComments xmlns="http://schemas.microsoft.com/office/spreadsheetml/2018/threadedcomments" xmlns:x="http://schemas.openxmlformats.org/spreadsheetml/2006/main">
  <threadedComment ref="W4" dT="2023-12-19T10:33:31.82" personId="{FCF5D7F1-2AB2-42AE-BC5D-6EAFD8017B71}" id="{DCDA8CB8-A2F6-459C-BE65-9537B78452C9}" done="1">
    <text>@Rosalie Wright Is this behavioural change workshop something that we held?  If so we can count it as an outreach activity somewhere ☺️</text>
    <mentions>
      <mention mentionpersonId="{F40DF159-54C1-47CC-AC3C-867F1E24062A}" mentionId="{2AA361BB-6177-40ED-9025-63FFBBD70FAC}" startIndex="0" length="15"/>
    </mentions>
  </threadedComment>
  <threadedComment ref="W4" dT="2023-12-19T12:18:49.76" personId="{95557057-EC34-4A39-98F5-E6A463FAF200}" id="{85A46205-B006-48CD-86BA-30A0C711497B}" parentId="{DCDA8CB8-A2F6-459C-BE65-9537B78452C9}">
    <text>this was held by our partners HIWWT for SSP - would that count? our other community engagement activities are in this list too: 5.1. Number of individuals and communities reached through project education and engagement activities.xlsx</text>
    <extLst>
      <x:ext xmlns:xltc2="http://schemas.microsoft.com/office/spreadsheetml/2020/threadedcomments2" uri="{F7C98A9C-CBB3-438F-8F68-D28B6AF4A901}">
        <xltc2:checksum>2629037462</xltc2:checksum>
        <xltc2:hyperlink startIndex="128" length="107" url="https://bluemarinefoundation.sharepoint.com/:x:/s/Projects/EaGynohpBcRLmK_sWesK8MIBlTgp4xj3Wfmcf9u_1rBatw?e=e65xaK"/>
      </x:ext>
    </extLst>
  </threadedComment>
  <threadedComment ref="F6" dT="2023-11-29T13:58:41.47" personId="{95557057-EC34-4A39-98F5-E6A463FAF200}" id="{9D836322-50C8-41B1-9E3A-057B6280EE6C}">
    <text>update indicator naming</text>
  </threadedComment>
  <threadedComment ref="F6" dT="2023-12-01T11:25:21.44" personId="{95557057-EC34-4A39-98F5-E6A463FAF200}" id="{24A35D74-062C-4D3C-A729-C5103A8A6F90}" parentId="{9D836322-50C8-41B1-9E3A-057B6280EE6C}">
    <text>it is now: Number of displays installed using Education materials produced , condense the three related</text>
  </threadedComment>
  <threadedComment ref="J6" dT="2023-09-07T13:34:11.43" personId="{FCF5D7F1-2AB2-42AE-BC5D-6EAFD8017B71}" id="{2328576A-F27A-4E47-BF08-C50ECF3B7780}">
    <text>As I have added this in, it's not in the original plan - but this is more aligned to what you would use to verify the indicator outlined in the text</text>
  </threadedComment>
  <threadedComment ref="J7" dT="2023-09-07T13:34:11.43" personId="{FCF5D7F1-2AB2-42AE-BC5D-6EAFD8017B71}" id="{11FA45FE-A227-4418-A0AB-0146CB331278}">
    <text>As I have added this in, it's not in the original plan - but this is more aligned to what you would use to verify the indicator outlined in the text</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23-11-09T12:49:44.17" personId="{FCF5D7F1-2AB2-42AE-BC5D-6EAFD8017B71}" id="{E65B7084-B3BC-4DCA-9715-45C3EB453CBC}">
    <text>5.1. Number of individuals and communities reached through project education and engagement activities.xlsx</text>
    <extLst>
      <x:ext xmlns:xltc2="http://schemas.microsoft.com/office/spreadsheetml/2020/threadedcomments2" uri="{F7C98A9C-CBB3-438F-8F68-D28B6AF4A901}">
        <xltc2:checksum>1889806348</xltc2:checksum>
        <xltc2:hyperlink startIndex="0" length="107" url="https://bluemarinefoundation.sharepoint.com/:x:/s/Projects/EaGynohpBcRLmK_sWesK8MIBlTgp4xj3Wfmcf9u_1rBatw?e=Whv8iB"/>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w:/s/Projects/EbGbDNmws1ZPrPLa7rSAyOcB2yuPEqaqa4Xn8Ur-lsWWxg?e=e09GLT" TargetMode="External"/><Relationship Id="rId7" Type="http://schemas.openxmlformats.org/officeDocument/2006/relationships/printerSettings" Target="../printerSettings/printerSettings1.bin"/><Relationship Id="rId2" Type="http://schemas.openxmlformats.org/officeDocument/2006/relationships/hyperlink" Target="../../../../../../:x:/s/Projects/EWTIRHwIgDBFtWnNVRLHR4sBLABoGSlkeUC8a7oixCS9PQ?e=nGMgsJ" TargetMode="External"/><Relationship Id="rId1" Type="http://schemas.openxmlformats.org/officeDocument/2006/relationships/hyperlink" Target="../../../../../../:x:/s/Projects/EXntr7lZ0oVAnCxh6PzSaDgBVEY5WTUS8_2W4v2a895KwA?e=6EwyD5" TargetMode="External"/><Relationship Id="rId6" Type="http://schemas.openxmlformats.org/officeDocument/2006/relationships/hyperlink" Target="https://www.endangeredlandscapes.org/wp-content/uploads/2021/11/ELP-Monitoring-Framework_Nov21.pdf" TargetMode="External"/><Relationship Id="rId5" Type="http://schemas.openxmlformats.org/officeDocument/2006/relationships/hyperlink" Target="../../../../../../:w:/s/Projects/EYqswOXnNOlFkCofHwMSFOEBwfnb5VBx8Z5FQ85Cxax9GQ?e=WscMWi" TargetMode="External"/><Relationship Id="rId4" Type="http://schemas.openxmlformats.org/officeDocument/2006/relationships/hyperlink" Target="../../../../../../:b:/s/Projects/ERxu__TRKMRNrxoCS_W6wgQBmg5Z2yUVdPuvqSh0GPlRzQ?e=xDFegg" TargetMode="Externa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hellomagazine.com/royalty/490062/princess-eugenie-reveals-why-motherhood-inspired-passion-project/" TargetMode="External"/><Relationship Id="rId2" Type="http://schemas.openxmlformats.org/officeDocument/2006/relationships/hyperlink" Target="https://eur02.safelinks.protection.outlook.com/ap/x-59584e83/?url=https%3A%2F%2Fbluemarinefoundation.sharepoint.com%2F%3Ax%3A%2Fs%2FMarketing%2FESWt2Dz101pIhmFhSawpLncBBnsbsKSXJt24PxdvrxGgzQ%3Fe%3DiQ43C8&amp;data=05%7C01%7Clouisem%40bluemarinefoundation.com%7Cf9c9bc6acc91402dad7b08db4af3a5e6%7C77b69a0e3de5444daba12486e38e38ca%7C0%7C0%7C638186182544552928%7CUnknown%7CTWFpbGZsb3d8eyJWIjoiMC4wLjAwMDAiLCJQIjoiV2luMzIiLCJBTiI6Ik1haWwiLCJXVCI6Mn0%3D%7C3000%7C%7C%7C&amp;sdata=NZLSDycibWH%2FMaUXIYei7n7ccqyk3ggUF6M%2BNz1hPEU%3D&amp;reserved=0" TargetMode="External"/><Relationship Id="rId1" Type="http://schemas.openxmlformats.org/officeDocument/2006/relationships/hyperlink" Target="https://environmentagency.blog.gov.uk/2022/12/15/restoring-sealife-in-the-solent-a-5-million-5-year-project/" TargetMode="External"/><Relationship Id="rId4" Type="http://schemas.openxmlformats.org/officeDocument/2006/relationships/hyperlink" Target="../../../../../../:p:/s/Projects/EXNRYOC1-y9Hmu-DoWitRUsBWrbGZBiNc_lj9si1zmZNPw?e=SWW17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microsoft.com/office/2019/04/relationships/documenttask" Target="../documenttasks/documenttask2.x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documenttask" Target="../documenttasks/documenttask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3"/>
  <sheetViews>
    <sheetView topLeftCell="A6" workbookViewId="0">
      <selection activeCell="A10" sqref="A10:C10"/>
    </sheetView>
  </sheetViews>
  <sheetFormatPr defaultRowHeight="14.45"/>
  <cols>
    <col min="1" max="1" width="21.140625" customWidth="1"/>
    <col min="2" max="2" width="24.5703125" style="21" customWidth="1"/>
    <col min="3" max="3" width="17.42578125" customWidth="1"/>
    <col min="4" max="4" width="35.28515625" customWidth="1"/>
    <col min="5" max="5" width="6.5703125" customWidth="1"/>
    <col min="6" max="6" width="20.85546875" customWidth="1"/>
    <col min="7" max="8" width="16.5703125" customWidth="1"/>
    <col min="9" max="9" width="15.5703125" customWidth="1"/>
    <col min="10" max="10" width="43.28515625" customWidth="1"/>
  </cols>
  <sheetData>
    <row r="1" spans="1:7" s="6" customFormat="1" ht="42.95" customHeight="1">
      <c r="A1" s="100" t="str">
        <f>[1]Introduction!$A$1</f>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
      <c r="B1" s="100"/>
      <c r="C1" s="100"/>
      <c r="D1" s="100"/>
      <c r="E1" s="29">
        <f>[1]Introduction!E1</f>
        <v>1</v>
      </c>
      <c r="F1" s="67" t="s">
        <v>0</v>
      </c>
      <c r="G1" s="66"/>
    </row>
    <row r="2" spans="1:7" s="6" customFormat="1" ht="42.95" customHeight="1">
      <c r="A2" s="100"/>
      <c r="B2" s="100"/>
      <c r="C2" s="100"/>
      <c r="D2" s="100"/>
      <c r="E2" s="29">
        <v>2</v>
      </c>
      <c r="F2" s="66" t="s">
        <v>1</v>
      </c>
      <c r="G2" s="66"/>
    </row>
    <row r="3" spans="1:7" s="6" customFormat="1" ht="42.95" customHeight="1">
      <c r="A3" s="100"/>
      <c r="B3" s="100"/>
      <c r="C3" s="100"/>
      <c r="D3" s="100"/>
      <c r="E3" s="29">
        <v>3</v>
      </c>
      <c r="F3" s="66" t="s">
        <v>2</v>
      </c>
    </row>
    <row r="4" spans="1:7" s="6" customFormat="1" ht="42.95" customHeight="1">
      <c r="A4" s="100"/>
      <c r="B4" s="100"/>
      <c r="C4" s="100"/>
      <c r="D4" s="100"/>
      <c r="E4" s="29">
        <v>4</v>
      </c>
      <c r="F4" s="66" t="s">
        <v>3</v>
      </c>
    </row>
    <row r="7" spans="1:7" ht="18.75" customHeight="1"/>
    <row r="8" spans="1:7" ht="18.75" customHeight="1">
      <c r="A8" s="93" t="s">
        <v>4</v>
      </c>
      <c r="B8" s="90"/>
      <c r="C8" s="15"/>
      <c r="D8" s="91"/>
      <c r="E8" s="15"/>
    </row>
    <row r="9" spans="1:7" ht="128.25" customHeight="1">
      <c r="A9" s="101" t="s">
        <v>5</v>
      </c>
      <c r="B9" s="101"/>
      <c r="C9" s="101"/>
      <c r="D9" s="94" t="s">
        <v>6</v>
      </c>
      <c r="E9" s="15"/>
    </row>
    <row r="10" spans="1:7" ht="71.25" customHeight="1">
      <c r="A10" s="102" t="s">
        <v>7</v>
      </c>
      <c r="B10" s="101"/>
      <c r="C10" s="101"/>
      <c r="D10" s="92" t="s">
        <v>8</v>
      </c>
      <c r="E10" s="15"/>
    </row>
    <row r="12" spans="1:7">
      <c r="B12"/>
    </row>
    <row r="13" spans="1:7">
      <c r="B13"/>
    </row>
    <row r="14" spans="1:7">
      <c r="B14"/>
    </row>
    <row r="15" spans="1:7">
      <c r="B15"/>
    </row>
    <row r="16" spans="1:7">
      <c r="B16"/>
    </row>
    <row r="17" spans="2:8" ht="14.45" customHeight="1">
      <c r="B17"/>
    </row>
    <row r="18" spans="2:8" ht="18" customHeight="1">
      <c r="B18"/>
    </row>
    <row r="19" spans="2:8">
      <c r="B19"/>
    </row>
    <row r="20" spans="2:8" ht="15" customHeight="1">
      <c r="B20"/>
    </row>
    <row r="21" spans="2:8">
      <c r="B21"/>
    </row>
    <row r="22" spans="2:8">
      <c r="B22"/>
    </row>
    <row r="23" spans="2:8">
      <c r="B23"/>
    </row>
    <row r="24" spans="2:8">
      <c r="B24"/>
    </row>
    <row r="25" spans="2:8" ht="30.75" customHeight="1">
      <c r="B25"/>
    </row>
    <row r="26" spans="2:8">
      <c r="B26"/>
    </row>
    <row r="27" spans="2:8">
      <c r="B27"/>
    </row>
    <row r="28" spans="2:8">
      <c r="B28"/>
    </row>
    <row r="29" spans="2:8">
      <c r="D29" s="65"/>
      <c r="E29" s="65"/>
      <c r="F29" s="65"/>
      <c r="G29" s="65"/>
      <c r="H29" s="65"/>
    </row>
    <row r="30" spans="2:8">
      <c r="D30" s="65"/>
      <c r="E30" s="65"/>
      <c r="F30" s="65"/>
      <c r="G30" s="65"/>
      <c r="H30" s="65"/>
    </row>
    <row r="31" spans="2:8">
      <c r="D31" s="65"/>
      <c r="E31" s="65"/>
      <c r="F31" s="65"/>
      <c r="G31" s="65"/>
      <c r="H31" s="65"/>
    </row>
    <row r="32" spans="2:8">
      <c r="D32" s="65"/>
      <c r="E32" s="65"/>
      <c r="F32" s="65"/>
      <c r="G32" s="65"/>
      <c r="H32" s="65"/>
    </row>
    <row r="33" spans="4:8">
      <c r="D33" s="65"/>
      <c r="E33" s="65"/>
      <c r="F33" s="65"/>
      <c r="G33" s="65"/>
      <c r="H33" s="65"/>
    </row>
  </sheetData>
  <mergeCells count="3">
    <mergeCell ref="A1:D4"/>
    <mergeCell ref="A9:C9"/>
    <mergeCell ref="A10:C10"/>
  </mergeCells>
  <hyperlinks>
    <hyperlink ref="F2" r:id="rId1" xr:uid="{B5B2B639-45E9-47C2-8F30-B4667CF3FA48}"/>
    <hyperlink ref="F3" r:id="rId2" xr:uid="{6FB70AED-FBE8-42C6-9A23-45F4B9222552}"/>
    <hyperlink ref="F4" r:id="rId3" xr:uid="{315B6911-BFC0-4EDB-96DE-BDD17406B031}"/>
    <hyperlink ref="F1" r:id="rId4" xr:uid="{57BFFFBD-0E0E-45E7-A64F-D827C2E95B84}"/>
    <hyperlink ref="D9" r:id="rId5" display="00. Logical Framework Matrix 24AUG22.docx" xr:uid="{A4E91342-11DD-428F-8FC6-350F5935B2B6}"/>
    <hyperlink ref="D10" r:id="rId6" xr:uid="{C6023208-FF47-4B00-9340-9E899BB3F68A}"/>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V11"/>
  <sheetViews>
    <sheetView workbookViewId="0">
      <selection sqref="A1:C1"/>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116" t="s">
        <v>168</v>
      </c>
      <c r="B1" s="116"/>
      <c r="C1" s="116"/>
      <c r="D1" s="103" t="s">
        <v>128</v>
      </c>
      <c r="E1" s="103"/>
      <c r="F1" s="103"/>
      <c r="G1" s="103"/>
      <c r="H1" s="103"/>
      <c r="I1" s="103"/>
      <c r="J1" s="103"/>
      <c r="K1" s="119" t="s">
        <v>169</v>
      </c>
      <c r="L1" s="119"/>
      <c r="M1" s="119"/>
      <c r="N1" s="119"/>
      <c r="O1" s="119"/>
      <c r="P1" s="119"/>
      <c r="Q1" s="119"/>
      <c r="R1" s="119"/>
      <c r="S1" s="119"/>
      <c r="T1" s="119"/>
      <c r="U1" s="119"/>
      <c r="V1" s="119"/>
    </row>
    <row r="2" spans="1:22" ht="15" customHeight="1">
      <c r="A2" s="19" t="s">
        <v>170</v>
      </c>
      <c r="B2" s="113" t="s">
        <v>171</v>
      </c>
      <c r="C2" s="113" t="s">
        <v>130</v>
      </c>
      <c r="D2" s="113" t="s">
        <v>172</v>
      </c>
      <c r="E2" s="107" t="s">
        <v>132</v>
      </c>
      <c r="F2" s="107" t="s">
        <v>173</v>
      </c>
      <c r="G2" s="107" t="s">
        <v>174</v>
      </c>
      <c r="H2" s="107" t="s">
        <v>175</v>
      </c>
      <c r="I2" s="107" t="s">
        <v>136</v>
      </c>
      <c r="J2" s="107" t="s">
        <v>176</v>
      </c>
      <c r="K2" s="113" t="s">
        <v>422</v>
      </c>
      <c r="L2" s="113"/>
      <c r="M2" s="107" t="s">
        <v>423</v>
      </c>
      <c r="N2" s="107"/>
      <c r="O2" s="113" t="s">
        <v>424</v>
      </c>
      <c r="P2" s="113"/>
      <c r="Q2" s="107" t="s">
        <v>425</v>
      </c>
      <c r="R2" s="107"/>
      <c r="S2" s="113" t="s">
        <v>426</v>
      </c>
      <c r="T2" s="113"/>
      <c r="U2" s="107" t="s">
        <v>427</v>
      </c>
      <c r="V2" s="107"/>
    </row>
    <row r="3" spans="1:22">
      <c r="A3" s="19">
        <f>COUNTIF(D4:D7,"&lt;&gt;")</f>
        <v>3</v>
      </c>
      <c r="B3" s="113"/>
      <c r="C3" s="113"/>
      <c r="D3" s="113"/>
      <c r="E3" s="107"/>
      <c r="F3" s="107"/>
      <c r="G3" s="107"/>
      <c r="H3" s="107"/>
      <c r="I3" s="107"/>
      <c r="J3" s="107"/>
      <c r="K3" s="12" t="s">
        <v>185</v>
      </c>
      <c r="L3" s="12" t="s">
        <v>130</v>
      </c>
      <c r="M3" s="9" t="s">
        <v>185</v>
      </c>
      <c r="N3" s="9" t="s">
        <v>130</v>
      </c>
      <c r="O3" s="12" t="s">
        <v>185</v>
      </c>
      <c r="P3" s="12" t="s">
        <v>130</v>
      </c>
      <c r="Q3" s="9" t="s">
        <v>185</v>
      </c>
      <c r="R3" s="9" t="s">
        <v>130</v>
      </c>
      <c r="S3" s="12" t="s">
        <v>185</v>
      </c>
      <c r="T3" s="12" t="s">
        <v>130</v>
      </c>
      <c r="U3" s="9" t="s">
        <v>185</v>
      </c>
      <c r="V3" s="9" t="s">
        <v>130</v>
      </c>
    </row>
    <row r="4" spans="1:22" s="16" customFormat="1">
      <c r="A4" s="113" t="s">
        <v>438</v>
      </c>
      <c r="B4" s="107" t="s">
        <v>439</v>
      </c>
      <c r="C4" s="117"/>
      <c r="D4" s="23" t="s">
        <v>440</v>
      </c>
      <c r="E4" s="25"/>
      <c r="F4" s="7"/>
      <c r="G4" s="29"/>
      <c r="H4" s="7"/>
      <c r="I4" s="25"/>
      <c r="J4" s="26"/>
      <c r="K4" s="29"/>
      <c r="L4" s="25"/>
      <c r="M4" s="29"/>
      <c r="N4" s="25"/>
      <c r="O4" s="29"/>
      <c r="P4" s="25"/>
      <c r="Q4" s="29"/>
      <c r="R4" s="25"/>
      <c r="S4" s="7"/>
      <c r="T4" s="25"/>
      <c r="U4" s="29"/>
      <c r="V4" s="25"/>
    </row>
    <row r="5" spans="1:22">
      <c r="A5" s="113"/>
      <c r="B5" s="107"/>
      <c r="C5" s="117"/>
      <c r="D5" s="18" t="s">
        <v>441</v>
      </c>
      <c r="E5" s="25"/>
      <c r="F5" s="7"/>
      <c r="G5" s="7"/>
      <c r="H5" s="7"/>
      <c r="I5" s="26"/>
      <c r="J5" s="26"/>
      <c r="K5" s="29"/>
      <c r="L5" s="25"/>
      <c r="M5" s="29"/>
      <c r="N5" s="25"/>
      <c r="O5" s="29"/>
      <c r="P5" s="25"/>
      <c r="Q5" s="29"/>
      <c r="R5" s="25"/>
      <c r="S5" s="29"/>
      <c r="T5" s="25"/>
      <c r="U5" s="29"/>
      <c r="V5" s="25"/>
    </row>
    <row r="6" spans="1:22">
      <c r="A6" s="113"/>
      <c r="B6" s="107"/>
      <c r="C6" s="117"/>
      <c r="D6" s="18" t="s">
        <v>442</v>
      </c>
      <c r="E6" s="25"/>
      <c r="F6" s="7"/>
      <c r="G6" s="7"/>
      <c r="H6" s="7"/>
      <c r="I6" s="26"/>
      <c r="J6" s="26"/>
      <c r="K6" s="29"/>
      <c r="L6" s="25"/>
      <c r="M6" s="29"/>
      <c r="N6" s="25"/>
      <c r="O6" s="29"/>
      <c r="P6" s="25"/>
      <c r="Q6" s="29"/>
      <c r="R6" s="25"/>
      <c r="S6" s="29"/>
      <c r="T6" s="25"/>
      <c r="U6" s="29"/>
      <c r="V6" s="25"/>
    </row>
    <row r="7" spans="1:22" ht="30.75" customHeight="1">
      <c r="A7" s="118" t="s">
        <v>11</v>
      </c>
      <c r="B7" s="118"/>
      <c r="C7" s="118"/>
      <c r="D7" s="118"/>
      <c r="E7" s="118"/>
      <c r="F7" s="118"/>
      <c r="G7" s="118"/>
      <c r="H7" s="118"/>
      <c r="I7" s="118"/>
      <c r="K7" s="16"/>
      <c r="L7" s="16"/>
      <c r="M7" s="16"/>
      <c r="N7" s="16"/>
      <c r="O7" s="16"/>
      <c r="P7" s="16"/>
      <c r="Q7" s="16"/>
      <c r="R7" s="16"/>
      <c r="S7" s="16"/>
      <c r="T7" s="16"/>
      <c r="U7" s="16"/>
      <c r="V7" s="16"/>
    </row>
    <row r="8" spans="1:22" ht="30.75" customHeight="1">
      <c r="A8" s="12"/>
      <c r="B8" s="12" t="s">
        <v>239</v>
      </c>
      <c r="C8" s="20"/>
      <c r="D8" s="12" t="s">
        <v>240</v>
      </c>
      <c r="E8" s="12" t="s">
        <v>130</v>
      </c>
      <c r="F8" s="12"/>
      <c r="G8" s="12"/>
      <c r="H8" s="12" t="s">
        <v>241</v>
      </c>
      <c r="I8" s="12" t="s">
        <v>242</v>
      </c>
    </row>
    <row r="9" spans="1:22">
      <c r="A9" s="113" t="s">
        <v>443</v>
      </c>
      <c r="B9" s="107" t="s">
        <v>444</v>
      </c>
      <c r="C9" s="117"/>
      <c r="D9" s="18" t="s">
        <v>445</v>
      </c>
      <c r="E9" s="105"/>
      <c r="F9" s="105"/>
      <c r="G9" s="105"/>
      <c r="H9" s="1"/>
      <c r="I9" s="1"/>
    </row>
    <row r="10" spans="1:22" ht="43.5" customHeight="1">
      <c r="A10" s="113"/>
      <c r="B10" s="107"/>
      <c r="C10" s="117"/>
      <c r="D10" s="23" t="s">
        <v>446</v>
      </c>
      <c r="E10" s="105"/>
      <c r="F10" s="105"/>
      <c r="G10" s="105"/>
      <c r="H10" s="1"/>
      <c r="I10" s="1"/>
    </row>
    <row r="11" spans="1:22" ht="70.5" customHeight="1">
      <c r="A11" s="113"/>
      <c r="B11" s="107"/>
      <c r="C11" s="117"/>
      <c r="D11" s="23" t="s">
        <v>447</v>
      </c>
      <c r="E11" s="105"/>
      <c r="F11" s="105"/>
      <c r="G11" s="105"/>
      <c r="H11" s="1"/>
      <c r="I11" s="1"/>
    </row>
  </sheetData>
  <mergeCells count="28">
    <mergeCell ref="S2:T2"/>
    <mergeCell ref="U2:V2"/>
    <mergeCell ref="H2:H3"/>
    <mergeCell ref="I2:I3"/>
    <mergeCell ref="J2:J3"/>
    <mergeCell ref="M2:N2"/>
    <mergeCell ref="O2:P2"/>
    <mergeCell ref="C2:C3"/>
    <mergeCell ref="D2:D3"/>
    <mergeCell ref="E2:E3"/>
    <mergeCell ref="F2:F3"/>
    <mergeCell ref="G2:G3"/>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workbookViewId="0">
      <selection sqref="A1:C1"/>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116" t="s">
        <v>168</v>
      </c>
      <c r="B1" s="116"/>
      <c r="C1" s="116"/>
      <c r="D1" s="103" t="s">
        <v>128</v>
      </c>
      <c r="E1" s="103"/>
      <c r="F1" s="103"/>
      <c r="G1" s="103"/>
      <c r="H1" s="103"/>
      <c r="I1" s="103"/>
      <c r="J1" s="103"/>
      <c r="K1" s="119" t="s">
        <v>169</v>
      </c>
      <c r="L1" s="119"/>
      <c r="M1" s="119"/>
      <c r="N1" s="119"/>
      <c r="O1" s="119"/>
      <c r="P1" s="119"/>
      <c r="Q1" s="119"/>
      <c r="R1" s="119"/>
      <c r="S1" s="119"/>
      <c r="T1" s="119"/>
      <c r="U1" s="119"/>
      <c r="V1" s="119"/>
    </row>
    <row r="2" spans="1:22" ht="15" customHeight="1">
      <c r="A2" s="19" t="s">
        <v>170</v>
      </c>
      <c r="B2" s="113" t="s">
        <v>171</v>
      </c>
      <c r="C2" s="113" t="s">
        <v>130</v>
      </c>
      <c r="D2" s="113" t="s">
        <v>172</v>
      </c>
      <c r="E2" s="107" t="s">
        <v>132</v>
      </c>
      <c r="F2" s="107" t="s">
        <v>173</v>
      </c>
      <c r="G2" s="107" t="s">
        <v>174</v>
      </c>
      <c r="H2" s="107" t="s">
        <v>175</v>
      </c>
      <c r="I2" s="107" t="s">
        <v>136</v>
      </c>
      <c r="J2" s="107" t="s">
        <v>176</v>
      </c>
      <c r="K2" s="113" t="s">
        <v>422</v>
      </c>
      <c r="L2" s="113"/>
      <c r="M2" s="107" t="s">
        <v>423</v>
      </c>
      <c r="N2" s="107"/>
      <c r="O2" s="113" t="s">
        <v>424</v>
      </c>
      <c r="P2" s="113"/>
      <c r="Q2" s="107" t="s">
        <v>425</v>
      </c>
      <c r="R2" s="107"/>
      <c r="S2" s="113" t="s">
        <v>426</v>
      </c>
      <c r="T2" s="113"/>
      <c r="U2" s="107" t="s">
        <v>427</v>
      </c>
      <c r="V2" s="107"/>
    </row>
    <row r="3" spans="1:22">
      <c r="A3" s="19">
        <f>COUNTIF(D4:D7,"&lt;&gt;")</f>
        <v>2</v>
      </c>
      <c r="B3" s="113"/>
      <c r="C3" s="113"/>
      <c r="D3" s="113"/>
      <c r="E3" s="107"/>
      <c r="F3" s="107"/>
      <c r="G3" s="107"/>
      <c r="H3" s="107"/>
      <c r="I3" s="107"/>
      <c r="J3" s="107"/>
      <c r="K3" s="12" t="s">
        <v>185</v>
      </c>
      <c r="L3" s="12" t="s">
        <v>130</v>
      </c>
      <c r="M3" s="9" t="s">
        <v>185</v>
      </c>
      <c r="N3" s="9" t="s">
        <v>130</v>
      </c>
      <c r="O3" s="12" t="s">
        <v>185</v>
      </c>
      <c r="P3" s="12" t="s">
        <v>130</v>
      </c>
      <c r="Q3" s="9" t="s">
        <v>185</v>
      </c>
      <c r="R3" s="9" t="s">
        <v>130</v>
      </c>
      <c r="S3" s="12" t="s">
        <v>185</v>
      </c>
      <c r="T3" s="12" t="s">
        <v>130</v>
      </c>
      <c r="U3" s="9" t="s">
        <v>185</v>
      </c>
      <c r="V3" s="9" t="s">
        <v>130</v>
      </c>
    </row>
    <row r="4" spans="1:22" s="16" customFormat="1" ht="29.1" customHeight="1">
      <c r="A4" s="113" t="s">
        <v>448</v>
      </c>
      <c r="B4" s="107" t="s">
        <v>449</v>
      </c>
      <c r="C4" s="117"/>
      <c r="D4" s="23" t="s">
        <v>450</v>
      </c>
      <c r="E4" s="27"/>
      <c r="F4" s="2"/>
      <c r="G4" s="2"/>
      <c r="H4" s="2"/>
      <c r="I4" s="27"/>
      <c r="J4" s="26"/>
      <c r="K4" s="29"/>
      <c r="L4" s="25"/>
      <c r="M4" s="29"/>
      <c r="N4" s="25"/>
      <c r="O4" s="29"/>
      <c r="P4" s="25"/>
      <c r="Q4" s="29"/>
      <c r="R4" s="25"/>
      <c r="S4" s="29"/>
      <c r="T4" s="25"/>
      <c r="U4" s="29"/>
      <c r="V4" s="25"/>
    </row>
    <row r="5" spans="1:22">
      <c r="A5" s="113"/>
      <c r="B5" s="107"/>
      <c r="C5" s="117"/>
      <c r="D5" s="18" t="s">
        <v>451</v>
      </c>
      <c r="E5" s="25"/>
      <c r="F5" s="7"/>
      <c r="G5" s="7"/>
      <c r="H5" s="7"/>
      <c r="I5" s="26"/>
      <c r="J5" s="26"/>
      <c r="K5" s="29"/>
      <c r="L5" s="25"/>
      <c r="M5" s="29"/>
      <c r="N5" s="25"/>
      <c r="O5" s="29"/>
      <c r="P5" s="25"/>
      <c r="Q5" s="29"/>
      <c r="R5" s="25"/>
      <c r="S5" s="29"/>
      <c r="T5" s="25"/>
      <c r="U5" s="29"/>
      <c r="V5" s="25"/>
    </row>
    <row r="6" spans="1:22" ht="44.45" customHeight="1">
      <c r="A6" s="113"/>
      <c r="B6" s="9"/>
      <c r="C6" s="117"/>
      <c r="D6" s="18"/>
      <c r="E6" s="25"/>
      <c r="F6" s="7"/>
      <c r="G6" s="7"/>
      <c r="H6" s="7"/>
      <c r="I6" s="26"/>
      <c r="J6" s="26"/>
      <c r="K6" s="29"/>
      <c r="L6" s="25"/>
      <c r="M6" s="29"/>
      <c r="N6" s="25"/>
      <c r="O6" s="29"/>
      <c r="P6" s="25"/>
      <c r="Q6" s="29"/>
      <c r="R6" s="25"/>
      <c r="S6" s="29"/>
      <c r="T6" s="25"/>
      <c r="U6" s="29"/>
      <c r="V6" s="25"/>
    </row>
    <row r="7" spans="1:22" ht="30.75" customHeight="1">
      <c r="A7" s="118" t="s">
        <v>11</v>
      </c>
      <c r="B7" s="118"/>
      <c r="C7" s="118"/>
      <c r="D7" s="118"/>
      <c r="E7" s="118"/>
      <c r="F7" s="118"/>
      <c r="G7" s="118"/>
      <c r="H7" s="118"/>
      <c r="I7" s="118"/>
      <c r="K7" s="16"/>
      <c r="L7" s="16"/>
      <c r="M7" s="16"/>
      <c r="N7" s="16"/>
      <c r="O7" s="16"/>
      <c r="P7" s="16"/>
      <c r="Q7" s="16"/>
      <c r="R7" s="16"/>
      <c r="S7" s="16"/>
      <c r="T7" s="16"/>
      <c r="U7" s="16"/>
      <c r="V7" s="16"/>
    </row>
    <row r="8" spans="1:22" ht="30.75" customHeight="1">
      <c r="A8" s="12"/>
      <c r="B8" s="12" t="s">
        <v>239</v>
      </c>
      <c r="C8" s="20"/>
      <c r="D8" s="12" t="s">
        <v>240</v>
      </c>
      <c r="E8" s="12" t="s">
        <v>130</v>
      </c>
      <c r="F8" s="12"/>
      <c r="G8" s="12"/>
      <c r="H8" s="12" t="s">
        <v>241</v>
      </c>
      <c r="I8" s="12" t="s">
        <v>242</v>
      </c>
    </row>
    <row r="9" spans="1:22">
      <c r="A9" s="113" t="s">
        <v>452</v>
      </c>
      <c r="B9" s="107" t="s">
        <v>453</v>
      </c>
      <c r="C9" s="117"/>
      <c r="D9" s="18" t="s">
        <v>454</v>
      </c>
      <c r="E9" s="105"/>
      <c r="F9" s="105"/>
      <c r="G9" s="105"/>
      <c r="H9" s="1"/>
      <c r="I9" s="1"/>
    </row>
    <row r="10" spans="1:22">
      <c r="A10" s="113"/>
      <c r="B10" s="107"/>
      <c r="C10" s="117"/>
      <c r="D10" s="23" t="s">
        <v>455</v>
      </c>
      <c r="E10" s="105"/>
      <c r="F10" s="105"/>
      <c r="G10" s="105"/>
      <c r="H10" s="1"/>
      <c r="I10" s="1"/>
    </row>
    <row r="15" spans="1:22">
      <c r="A15" s="13"/>
    </row>
    <row r="16" spans="1:22">
      <c r="A16" s="13"/>
    </row>
    <row r="17" spans="1:1">
      <c r="A17" s="38"/>
    </row>
    <row r="18" spans="1:1">
      <c r="A18" s="13"/>
    </row>
  </sheetData>
  <mergeCells count="27">
    <mergeCell ref="I2:I3"/>
    <mergeCell ref="J2:J3"/>
    <mergeCell ref="M2:N2"/>
    <mergeCell ref="O2:P2"/>
    <mergeCell ref="U2:V2"/>
    <mergeCell ref="K2:L2"/>
    <mergeCell ref="D2:D3"/>
    <mergeCell ref="E2:E3"/>
    <mergeCell ref="F2:F3"/>
    <mergeCell ref="G2:G3"/>
    <mergeCell ref="H2:H3"/>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s>
  <conditionalFormatting sqref="H9:H10">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V21"/>
  <sheetViews>
    <sheetView workbookViewId="0">
      <selection sqref="A1:C1"/>
    </sheetView>
  </sheetViews>
  <sheetFormatPr defaultColWidth="8.7109375" defaultRowHeight="14.45"/>
  <cols>
    <col min="1" max="1" width="16.28515625" style="15" customWidth="1"/>
    <col min="2" max="2" width="10.85546875" style="15" customWidth="1"/>
    <col min="3" max="3" width="23.42578125" style="15" customWidth="1"/>
    <col min="4" max="4" width="11.85546875"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116" t="s">
        <v>168</v>
      </c>
      <c r="B1" s="116"/>
      <c r="C1" s="116"/>
      <c r="D1" s="103" t="s">
        <v>128</v>
      </c>
      <c r="E1" s="103"/>
      <c r="F1" s="103"/>
      <c r="G1" s="103"/>
      <c r="H1" s="103"/>
      <c r="I1" s="103"/>
      <c r="J1" s="103"/>
      <c r="K1" s="119" t="s">
        <v>169</v>
      </c>
      <c r="L1" s="119"/>
      <c r="M1" s="119"/>
      <c r="N1" s="119"/>
      <c r="O1" s="119"/>
      <c r="P1" s="119"/>
      <c r="Q1" s="119"/>
      <c r="R1" s="119"/>
      <c r="S1" s="119"/>
      <c r="T1" s="119"/>
      <c r="U1" s="119"/>
      <c r="V1" s="119"/>
    </row>
    <row r="2" spans="1:22" ht="15" customHeight="1">
      <c r="A2" s="19" t="s">
        <v>170</v>
      </c>
      <c r="B2" s="113" t="s">
        <v>171</v>
      </c>
      <c r="C2" s="113" t="s">
        <v>130</v>
      </c>
      <c r="D2" s="113" t="s">
        <v>172</v>
      </c>
      <c r="E2" s="107" t="s">
        <v>132</v>
      </c>
      <c r="F2" s="107" t="s">
        <v>173</v>
      </c>
      <c r="G2" s="107" t="s">
        <v>174</v>
      </c>
      <c r="H2" s="107" t="s">
        <v>175</v>
      </c>
      <c r="I2" s="107" t="s">
        <v>136</v>
      </c>
      <c r="J2" s="107" t="s">
        <v>176</v>
      </c>
      <c r="K2" s="113" t="s">
        <v>422</v>
      </c>
      <c r="L2" s="113"/>
      <c r="M2" s="107" t="s">
        <v>423</v>
      </c>
      <c r="N2" s="107"/>
      <c r="O2" s="113" t="s">
        <v>424</v>
      </c>
      <c r="P2" s="113"/>
      <c r="Q2" s="107" t="s">
        <v>425</v>
      </c>
      <c r="R2" s="107"/>
      <c r="S2" s="113" t="s">
        <v>426</v>
      </c>
      <c r="T2" s="113"/>
      <c r="U2" s="107" t="s">
        <v>427</v>
      </c>
      <c r="V2" s="107"/>
    </row>
    <row r="3" spans="1:22">
      <c r="A3" s="19">
        <f>COUNTIF(D4:D7,"&lt;&gt;")</f>
        <v>3</v>
      </c>
      <c r="B3" s="113"/>
      <c r="C3" s="113"/>
      <c r="D3" s="113"/>
      <c r="E3" s="107"/>
      <c r="F3" s="107"/>
      <c r="G3" s="107"/>
      <c r="H3" s="107"/>
      <c r="I3" s="107"/>
      <c r="J3" s="107"/>
      <c r="K3" s="12" t="s">
        <v>185</v>
      </c>
      <c r="L3" s="12" t="s">
        <v>130</v>
      </c>
      <c r="M3" s="9" t="s">
        <v>185</v>
      </c>
      <c r="N3" s="9" t="s">
        <v>130</v>
      </c>
      <c r="O3" s="12" t="s">
        <v>185</v>
      </c>
      <c r="P3" s="12" t="s">
        <v>130</v>
      </c>
      <c r="Q3" s="9" t="s">
        <v>185</v>
      </c>
      <c r="R3" s="9" t="s">
        <v>130</v>
      </c>
      <c r="S3" s="12" t="s">
        <v>185</v>
      </c>
      <c r="T3" s="12" t="s">
        <v>130</v>
      </c>
      <c r="U3" s="9" t="s">
        <v>185</v>
      </c>
      <c r="V3" s="9" t="s">
        <v>130</v>
      </c>
    </row>
    <row r="4" spans="1:22" s="16" customFormat="1" ht="128.44999999999999" customHeight="1">
      <c r="A4" s="113" t="s">
        <v>456</v>
      </c>
      <c r="B4" s="107" t="s">
        <v>457</v>
      </c>
      <c r="C4" s="117"/>
      <c r="D4" s="23" t="s">
        <v>458</v>
      </c>
      <c r="E4" s="26"/>
      <c r="F4" s="7"/>
      <c r="G4" s="7"/>
      <c r="H4" s="51"/>
      <c r="I4" s="26"/>
      <c r="J4" s="26"/>
      <c r="K4" s="29"/>
      <c r="L4" s="25"/>
      <c r="M4" s="29"/>
      <c r="N4" s="25"/>
      <c r="O4" s="29"/>
      <c r="P4" s="25"/>
      <c r="Q4" s="29"/>
      <c r="R4" s="25"/>
      <c r="S4" s="29"/>
      <c r="T4" s="25"/>
      <c r="U4" s="29"/>
      <c r="V4" s="25"/>
    </row>
    <row r="5" spans="1:22">
      <c r="A5" s="113"/>
      <c r="B5" s="107"/>
      <c r="C5" s="117"/>
      <c r="D5" s="18" t="s">
        <v>459</v>
      </c>
      <c r="E5" s="25"/>
      <c r="F5" s="7"/>
      <c r="G5" s="7"/>
      <c r="H5" s="7"/>
      <c r="I5" s="25"/>
      <c r="J5" s="26"/>
      <c r="K5" s="29"/>
      <c r="L5" s="25"/>
      <c r="M5" s="29"/>
      <c r="N5" s="25"/>
      <c r="O5" s="29"/>
      <c r="P5" s="25"/>
      <c r="Q5" s="29"/>
      <c r="R5" s="25"/>
      <c r="S5" s="29"/>
      <c r="T5" s="25"/>
      <c r="U5" s="29"/>
      <c r="V5" s="25"/>
    </row>
    <row r="6" spans="1:22">
      <c r="A6" s="113"/>
      <c r="B6" s="107"/>
      <c r="C6" s="117"/>
      <c r="D6" s="18" t="s">
        <v>460</v>
      </c>
      <c r="E6" s="25"/>
      <c r="F6" s="7"/>
      <c r="G6" s="7"/>
      <c r="H6" s="7"/>
      <c r="I6" s="25"/>
      <c r="J6" s="26"/>
      <c r="K6" s="29"/>
      <c r="L6" s="25"/>
      <c r="M6" s="29"/>
      <c r="N6" s="25"/>
      <c r="O6" s="29"/>
      <c r="P6" s="25"/>
      <c r="Q6" s="29"/>
      <c r="R6" s="25"/>
      <c r="S6" s="29"/>
      <c r="T6" s="25"/>
      <c r="U6" s="29"/>
      <c r="V6" s="25"/>
    </row>
    <row r="7" spans="1:22" ht="30.75" customHeight="1">
      <c r="A7" s="118" t="s">
        <v>11</v>
      </c>
      <c r="B7" s="118"/>
      <c r="C7" s="118"/>
      <c r="D7" s="118"/>
      <c r="E7" s="118"/>
      <c r="F7" s="118"/>
      <c r="G7" s="118"/>
      <c r="H7" s="118"/>
      <c r="I7" s="118"/>
      <c r="K7" s="16"/>
      <c r="L7" s="16"/>
      <c r="M7" s="16"/>
      <c r="N7" s="16"/>
      <c r="O7" s="16"/>
      <c r="P7" s="16"/>
      <c r="Q7" s="16"/>
      <c r="R7" s="16"/>
      <c r="S7" s="16"/>
      <c r="T7" s="16"/>
      <c r="U7" s="16"/>
      <c r="V7" s="16"/>
    </row>
    <row r="8" spans="1:22" ht="30.75" customHeight="1">
      <c r="A8" s="12"/>
      <c r="B8" s="12" t="s">
        <v>239</v>
      </c>
      <c r="C8" s="20"/>
      <c r="D8" s="12" t="s">
        <v>240</v>
      </c>
      <c r="E8" s="12" t="s">
        <v>130</v>
      </c>
      <c r="F8" s="12"/>
      <c r="G8" s="12"/>
      <c r="H8" s="12" t="s">
        <v>241</v>
      </c>
      <c r="I8" s="12" t="s">
        <v>242</v>
      </c>
    </row>
    <row r="9" spans="1:22">
      <c r="A9" s="113" t="s">
        <v>461</v>
      </c>
      <c r="B9" s="107" t="s">
        <v>462</v>
      </c>
      <c r="C9" s="117"/>
      <c r="D9" s="18" t="s">
        <v>463</v>
      </c>
      <c r="E9" s="105"/>
      <c r="F9" s="105"/>
      <c r="G9" s="105"/>
      <c r="H9" s="1"/>
      <c r="I9" s="1"/>
    </row>
    <row r="10" spans="1:22" ht="29.25" customHeight="1">
      <c r="A10" s="113"/>
      <c r="B10" s="107"/>
      <c r="C10" s="117"/>
      <c r="D10" s="23" t="s">
        <v>464</v>
      </c>
      <c r="E10" s="105"/>
      <c r="F10" s="105"/>
      <c r="G10" s="105"/>
      <c r="H10" s="1"/>
      <c r="I10" s="1"/>
    </row>
    <row r="11" spans="1:22" ht="28.5" customHeight="1">
      <c r="A11" s="113"/>
      <c r="B11" s="107"/>
      <c r="C11" s="117"/>
      <c r="D11" s="23" t="s">
        <v>465</v>
      </c>
      <c r="E11" s="105"/>
      <c r="F11" s="105"/>
      <c r="G11" s="105"/>
      <c r="H11" s="1"/>
      <c r="I11" s="1"/>
    </row>
    <row r="12" spans="1:22" ht="30" customHeight="1">
      <c r="A12" s="113"/>
      <c r="B12" s="107"/>
      <c r="C12" s="117"/>
      <c r="D12" s="23" t="s">
        <v>466</v>
      </c>
      <c r="E12" s="105"/>
      <c r="F12" s="105"/>
      <c r="G12" s="105"/>
      <c r="H12" s="1"/>
      <c r="I12" s="1"/>
    </row>
    <row r="13" spans="1:22" ht="30.75" customHeight="1">
      <c r="A13" s="113"/>
      <c r="B13" s="107"/>
      <c r="C13" s="117"/>
      <c r="D13" s="23" t="s">
        <v>467</v>
      </c>
      <c r="E13" s="105"/>
      <c r="F13" s="105"/>
      <c r="G13" s="105"/>
      <c r="H13" s="1"/>
      <c r="I13" s="1"/>
    </row>
    <row r="18" spans="1:1">
      <c r="A18" s="13"/>
    </row>
    <row r="19" spans="1:1">
      <c r="A19" s="13"/>
    </row>
    <row r="20" spans="1:1">
      <c r="A20" s="38"/>
    </row>
    <row r="21" spans="1:1">
      <c r="A21" s="13"/>
    </row>
  </sheetData>
  <mergeCells count="30">
    <mergeCell ref="O2:P2"/>
    <mergeCell ref="Q2:R2"/>
    <mergeCell ref="S2:T2"/>
    <mergeCell ref="U2:V2"/>
    <mergeCell ref="G2:G3"/>
    <mergeCell ref="H2:H3"/>
    <mergeCell ref="I2:I3"/>
    <mergeCell ref="J2:J3"/>
    <mergeCell ref="M2:N2"/>
    <mergeCell ref="B2:B3"/>
    <mergeCell ref="C2:C3"/>
    <mergeCell ref="D2:D3"/>
    <mergeCell ref="E2:E3"/>
    <mergeCell ref="F2:F3"/>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s>
  <conditionalFormatting sqref="H9:H13">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V23"/>
  <sheetViews>
    <sheetView workbookViewId="0">
      <selection sqref="A1:C1"/>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116" t="s">
        <v>168</v>
      </c>
      <c r="B1" s="116"/>
      <c r="C1" s="116"/>
      <c r="D1" s="103" t="s">
        <v>128</v>
      </c>
      <c r="E1" s="103"/>
      <c r="F1" s="103"/>
      <c r="G1" s="103"/>
      <c r="H1" s="103"/>
      <c r="I1" s="103"/>
      <c r="J1" s="103"/>
      <c r="K1" s="119" t="s">
        <v>169</v>
      </c>
      <c r="L1" s="119"/>
      <c r="M1" s="119"/>
      <c r="N1" s="119"/>
      <c r="O1" s="119"/>
      <c r="P1" s="119"/>
      <c r="Q1" s="119"/>
      <c r="R1" s="119"/>
      <c r="S1" s="119"/>
      <c r="T1" s="119"/>
      <c r="U1" s="119"/>
      <c r="V1" s="119"/>
    </row>
    <row r="2" spans="1:22" ht="15" customHeight="1">
      <c r="A2" s="19" t="s">
        <v>170</v>
      </c>
      <c r="B2" s="113" t="s">
        <v>171</v>
      </c>
      <c r="C2" s="113" t="s">
        <v>130</v>
      </c>
      <c r="D2" s="113" t="s">
        <v>172</v>
      </c>
      <c r="E2" s="107" t="s">
        <v>132</v>
      </c>
      <c r="F2" s="107" t="s">
        <v>173</v>
      </c>
      <c r="G2" s="107" t="s">
        <v>174</v>
      </c>
      <c r="H2" s="107" t="s">
        <v>175</v>
      </c>
      <c r="I2" s="107" t="s">
        <v>136</v>
      </c>
      <c r="J2" s="107" t="s">
        <v>176</v>
      </c>
      <c r="K2" s="113" t="s">
        <v>422</v>
      </c>
      <c r="L2" s="113"/>
      <c r="M2" s="107" t="s">
        <v>423</v>
      </c>
      <c r="N2" s="107"/>
      <c r="O2" s="113" t="s">
        <v>424</v>
      </c>
      <c r="P2" s="113"/>
      <c r="Q2" s="107" t="s">
        <v>425</v>
      </c>
      <c r="R2" s="107"/>
      <c r="S2" s="113" t="s">
        <v>426</v>
      </c>
      <c r="T2" s="113"/>
      <c r="U2" s="107" t="s">
        <v>427</v>
      </c>
      <c r="V2" s="107"/>
    </row>
    <row r="3" spans="1:22">
      <c r="A3" s="19">
        <f>COUNTIF(D4:D6,"&lt;&gt;")</f>
        <v>1</v>
      </c>
      <c r="B3" s="113"/>
      <c r="C3" s="113"/>
      <c r="D3" s="113"/>
      <c r="E3" s="107"/>
      <c r="F3" s="107"/>
      <c r="G3" s="107"/>
      <c r="H3" s="107"/>
      <c r="I3" s="107"/>
      <c r="J3" s="107"/>
      <c r="K3" s="12" t="s">
        <v>185</v>
      </c>
      <c r="L3" s="12" t="s">
        <v>130</v>
      </c>
      <c r="M3" s="9" t="s">
        <v>185</v>
      </c>
      <c r="N3" s="9" t="s">
        <v>130</v>
      </c>
      <c r="O3" s="12" t="s">
        <v>185</v>
      </c>
      <c r="P3" s="12" t="s">
        <v>130</v>
      </c>
      <c r="Q3" s="9" t="s">
        <v>185</v>
      </c>
      <c r="R3" s="9" t="s">
        <v>130</v>
      </c>
      <c r="S3" s="12" t="s">
        <v>185</v>
      </c>
      <c r="T3" s="12" t="s">
        <v>130</v>
      </c>
      <c r="U3" s="9" t="s">
        <v>185</v>
      </c>
      <c r="V3" s="9" t="s">
        <v>130</v>
      </c>
    </row>
    <row r="4" spans="1:22" s="16" customFormat="1" ht="108" customHeight="1">
      <c r="A4" s="113" t="s">
        <v>468</v>
      </c>
      <c r="B4" s="107" t="s">
        <v>469</v>
      </c>
      <c r="C4" s="117"/>
      <c r="D4" s="23" t="s">
        <v>470</v>
      </c>
      <c r="E4" s="25"/>
      <c r="F4" s="7"/>
      <c r="G4" s="7"/>
      <c r="H4" s="7"/>
      <c r="I4" s="26"/>
      <c r="J4" s="26"/>
      <c r="K4" s="29"/>
      <c r="L4" s="25"/>
      <c r="M4" s="29"/>
      <c r="N4" s="25"/>
      <c r="O4" s="29"/>
      <c r="P4" s="25"/>
      <c r="Q4" s="29"/>
      <c r="R4" s="25"/>
      <c r="S4" s="29"/>
      <c r="T4" s="25"/>
      <c r="U4" s="29"/>
      <c r="V4" s="25"/>
    </row>
    <row r="5" spans="1:22" s="16" customFormat="1">
      <c r="A5" s="113"/>
      <c r="B5" s="107"/>
      <c r="C5" s="117"/>
      <c r="D5" s="23"/>
      <c r="E5" s="25"/>
      <c r="F5" s="7"/>
      <c r="G5" s="7"/>
      <c r="H5" s="7"/>
      <c r="I5" s="26"/>
      <c r="J5" s="26"/>
      <c r="K5" s="29"/>
      <c r="L5" s="25"/>
      <c r="M5" s="29"/>
      <c r="N5" s="25"/>
      <c r="O5" s="29"/>
      <c r="P5" s="25"/>
      <c r="Q5" s="29"/>
      <c r="R5" s="25"/>
      <c r="S5" s="29"/>
      <c r="T5" s="25"/>
      <c r="U5" s="29"/>
      <c r="V5" s="25"/>
    </row>
    <row r="6" spans="1:22" s="16" customFormat="1">
      <c r="A6" s="113"/>
      <c r="B6" s="107"/>
      <c r="C6" s="117"/>
      <c r="D6" s="23"/>
      <c r="E6" s="25"/>
      <c r="F6" s="7"/>
      <c r="G6" s="7"/>
      <c r="H6" s="7"/>
      <c r="I6" s="26"/>
      <c r="J6" s="26"/>
      <c r="K6" s="29"/>
      <c r="L6" s="25"/>
      <c r="M6" s="29"/>
      <c r="N6" s="25"/>
      <c r="O6" s="29"/>
      <c r="P6" s="25"/>
      <c r="Q6" s="29"/>
      <c r="R6" s="25"/>
      <c r="S6" s="29"/>
      <c r="T6" s="25"/>
      <c r="U6" s="29"/>
      <c r="V6" s="25"/>
    </row>
    <row r="7" spans="1:22" ht="30.75" customHeight="1">
      <c r="A7" s="118" t="s">
        <v>11</v>
      </c>
      <c r="B7" s="118"/>
      <c r="C7" s="118"/>
      <c r="D7" s="118"/>
      <c r="E7" s="118"/>
      <c r="F7" s="118"/>
      <c r="G7" s="118"/>
      <c r="H7" s="118"/>
      <c r="I7" s="118"/>
      <c r="K7" s="16"/>
      <c r="L7" s="16"/>
      <c r="M7" s="16"/>
      <c r="N7" s="16"/>
      <c r="O7" s="16"/>
      <c r="P7" s="16"/>
      <c r="Q7" s="16"/>
      <c r="R7" s="16"/>
      <c r="S7" s="16"/>
      <c r="T7" s="16"/>
      <c r="U7" s="16"/>
      <c r="V7" s="16"/>
    </row>
    <row r="8" spans="1:22" ht="30.75" customHeight="1">
      <c r="A8" s="12"/>
      <c r="B8" s="12" t="s">
        <v>239</v>
      </c>
      <c r="C8" s="20"/>
      <c r="D8" s="12" t="s">
        <v>240</v>
      </c>
      <c r="E8" s="12" t="s">
        <v>130</v>
      </c>
      <c r="F8" s="12"/>
      <c r="G8" s="12"/>
      <c r="H8" s="12" t="s">
        <v>241</v>
      </c>
      <c r="I8" s="12" t="s">
        <v>242</v>
      </c>
    </row>
    <row r="9" spans="1:22">
      <c r="A9" s="113" t="s">
        <v>471</v>
      </c>
      <c r="B9" s="107" t="s">
        <v>472</v>
      </c>
      <c r="C9" s="117"/>
      <c r="D9" s="18" t="s">
        <v>473</v>
      </c>
      <c r="E9" s="105"/>
      <c r="F9" s="105"/>
      <c r="G9" s="105"/>
      <c r="H9" s="1"/>
      <c r="I9" s="1"/>
    </row>
    <row r="10" spans="1:22">
      <c r="A10" s="113"/>
      <c r="B10" s="107"/>
      <c r="C10" s="117"/>
      <c r="D10" s="23" t="s">
        <v>474</v>
      </c>
      <c r="E10" s="105"/>
      <c r="F10" s="105"/>
      <c r="G10" s="105"/>
      <c r="H10" s="1"/>
      <c r="I10" s="1"/>
    </row>
    <row r="11" spans="1:22">
      <c r="A11" s="113"/>
      <c r="B11" s="107"/>
      <c r="C11" s="117"/>
      <c r="D11" s="23" t="s">
        <v>475</v>
      </c>
      <c r="E11" s="105"/>
      <c r="F11" s="105"/>
      <c r="G11" s="105"/>
      <c r="H11" s="1"/>
      <c r="I11" s="1"/>
    </row>
    <row r="15" spans="1:22" ht="15" customHeight="1"/>
    <row r="20" spans="1:1">
      <c r="A20" s="13"/>
    </row>
    <row r="21" spans="1:1">
      <c r="A21" s="13"/>
    </row>
    <row r="22" spans="1:1">
      <c r="A22" s="13"/>
    </row>
    <row r="23" spans="1:1">
      <c r="A23" s="13"/>
    </row>
  </sheetData>
  <mergeCells count="28">
    <mergeCell ref="A1:C1"/>
    <mergeCell ref="K1:V1"/>
    <mergeCell ref="B2:B3"/>
    <mergeCell ref="C2:C3"/>
    <mergeCell ref="D2:D3"/>
    <mergeCell ref="E2:E3"/>
    <mergeCell ref="F2:F3"/>
    <mergeCell ref="D1:J1"/>
    <mergeCell ref="J2:J3"/>
    <mergeCell ref="K2:L2"/>
    <mergeCell ref="A7:I7"/>
    <mergeCell ref="O2:P2"/>
    <mergeCell ref="Q2:R2"/>
    <mergeCell ref="S2:T2"/>
    <mergeCell ref="U2:V2"/>
    <mergeCell ref="G2:G3"/>
    <mergeCell ref="H2:H3"/>
    <mergeCell ref="I2:I3"/>
    <mergeCell ref="M2:N2"/>
    <mergeCell ref="C4:C6"/>
    <mergeCell ref="B4:B6"/>
    <mergeCell ref="A4:A6"/>
    <mergeCell ref="A9:A11"/>
    <mergeCell ref="B9:B11"/>
    <mergeCell ref="C9:C11"/>
    <mergeCell ref="E9:G9"/>
    <mergeCell ref="E10:G10"/>
    <mergeCell ref="E11:G11"/>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56F0-BB29-437B-9A90-499CAE39D79C}">
  <dimension ref="A1:D22"/>
  <sheetViews>
    <sheetView workbookViewId="0"/>
  </sheetViews>
  <sheetFormatPr defaultRowHeight="14.45"/>
  <sheetData>
    <row r="1" spans="1:4">
      <c r="A1" t="s">
        <v>127</v>
      </c>
      <c r="B1" s="7" t="s">
        <v>476</v>
      </c>
      <c r="C1" t="s">
        <v>477</v>
      </c>
      <c r="D1" t="s">
        <v>478</v>
      </c>
    </row>
    <row r="2" spans="1:4">
      <c r="A2" s="109">
        <v>1</v>
      </c>
      <c r="B2" s="7" t="s">
        <v>189</v>
      </c>
    </row>
    <row r="3" spans="1:4">
      <c r="A3" s="109"/>
      <c r="B3" s="7" t="s">
        <v>200</v>
      </c>
    </row>
    <row r="4" spans="1:4">
      <c r="A4" s="109"/>
      <c r="B4" s="7" t="s">
        <v>479</v>
      </c>
    </row>
    <row r="5" spans="1:4">
      <c r="A5" s="109"/>
      <c r="B5" s="7" t="s">
        <v>223</v>
      </c>
    </row>
    <row r="6" spans="1:4">
      <c r="A6" s="109"/>
      <c r="B6" s="7" t="s">
        <v>231</v>
      </c>
    </row>
    <row r="7" spans="1:4">
      <c r="A7" s="109">
        <v>2</v>
      </c>
      <c r="B7" s="7" t="s">
        <v>255</v>
      </c>
    </row>
    <row r="8" spans="1:4">
      <c r="A8" s="109"/>
      <c r="B8" s="7" t="s">
        <v>263</v>
      </c>
    </row>
    <row r="9" spans="1:4">
      <c r="A9" s="109"/>
      <c r="B9" s="7" t="s">
        <v>273</v>
      </c>
    </row>
    <row r="10" spans="1:4">
      <c r="A10" s="109"/>
      <c r="B10" s="7" t="s">
        <v>278</v>
      </c>
    </row>
    <row r="11" spans="1:4">
      <c r="A11" s="109">
        <v>3</v>
      </c>
      <c r="B11" s="7" t="s">
        <v>293</v>
      </c>
    </row>
    <row r="12" spans="1:4">
      <c r="A12" s="109"/>
      <c r="B12" s="7" t="s">
        <v>480</v>
      </c>
    </row>
    <row r="13" spans="1:4">
      <c r="A13" s="109"/>
      <c r="B13" s="7" t="s">
        <v>312</v>
      </c>
    </row>
    <row r="14" spans="1:4">
      <c r="A14" s="109">
        <v>4</v>
      </c>
      <c r="B14" s="7" t="s">
        <v>332</v>
      </c>
    </row>
    <row r="15" spans="1:4">
      <c r="A15" s="109"/>
      <c r="B15" s="7" t="s">
        <v>340</v>
      </c>
    </row>
    <row r="16" spans="1:4">
      <c r="A16" s="109"/>
      <c r="B16" s="7" t="s">
        <v>346</v>
      </c>
    </row>
    <row r="17" spans="1:2">
      <c r="A17" s="109"/>
      <c r="B17" s="7" t="s">
        <v>352</v>
      </c>
    </row>
    <row r="18" spans="1:2">
      <c r="A18" s="109"/>
      <c r="B18" s="7" t="s">
        <v>358</v>
      </c>
    </row>
    <row r="19" spans="1:2">
      <c r="A19" s="109">
        <v>5</v>
      </c>
      <c r="B19" s="7" t="s">
        <v>371</v>
      </c>
    </row>
    <row r="20" spans="1:2">
      <c r="A20" s="109"/>
      <c r="B20" s="7" t="s">
        <v>378</v>
      </c>
    </row>
    <row r="21" spans="1:2">
      <c r="A21" s="109"/>
      <c r="B21" s="7" t="s">
        <v>481</v>
      </c>
    </row>
    <row r="22" spans="1:2">
      <c r="A22" s="109"/>
      <c r="B22" s="7" t="s">
        <v>482</v>
      </c>
    </row>
  </sheetData>
  <mergeCells count="5">
    <mergeCell ref="A2:A6"/>
    <mergeCell ref="A7:A10"/>
    <mergeCell ref="A11:A13"/>
    <mergeCell ref="A14:A18"/>
    <mergeCell ref="A19:A2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S34"/>
  <sheetViews>
    <sheetView topLeftCell="G1" workbookViewId="0">
      <selection activeCell="D9" sqref="D9"/>
    </sheetView>
  </sheetViews>
  <sheetFormatPr defaultRowHeight="14.45"/>
  <cols>
    <col min="2" max="2" width="32.85546875" style="6" bestFit="1" customWidth="1"/>
    <col min="3" max="3" width="8.7109375" style="7"/>
    <col min="4" max="4" width="32.85546875" style="21" bestFit="1" customWidth="1"/>
    <col min="6" max="6" width="51.7109375" style="24" customWidth="1"/>
    <col min="7" max="7" width="30.42578125" style="26" customWidth="1"/>
    <col min="8" max="8" width="9.140625" customWidth="1"/>
    <col min="9" max="9" width="22.5703125" customWidth="1"/>
    <col min="10" max="10" width="9.140625" customWidth="1"/>
    <col min="11" max="11" width="22.5703125" customWidth="1"/>
    <col min="12" max="12" width="9.140625" customWidth="1"/>
    <col min="13" max="13" width="22.5703125" customWidth="1"/>
    <col min="15" max="15" width="31.5703125" customWidth="1"/>
    <col min="17" max="17" width="34.140625" customWidth="1"/>
    <col min="19" max="19" width="31.5703125" customWidth="1"/>
  </cols>
  <sheetData>
    <row r="1" spans="1:19" ht="15.6" customHeight="1">
      <c r="A1" s="116" t="s">
        <v>168</v>
      </c>
      <c r="B1" s="116"/>
      <c r="C1" s="116"/>
      <c r="D1" s="116"/>
      <c r="E1" s="116"/>
      <c r="F1" s="116"/>
      <c r="G1" s="116"/>
      <c r="H1" s="119" t="s">
        <v>169</v>
      </c>
      <c r="I1" s="119"/>
      <c r="J1" s="119"/>
      <c r="K1" s="119"/>
      <c r="L1" s="119"/>
      <c r="M1" s="119"/>
      <c r="N1" s="119"/>
      <c r="O1" s="119"/>
      <c r="P1" s="119"/>
      <c r="Q1" s="119"/>
      <c r="R1" s="119"/>
      <c r="S1" s="119"/>
    </row>
    <row r="2" spans="1:19" ht="30" customHeight="1">
      <c r="A2" s="107" t="s">
        <v>476</v>
      </c>
      <c r="B2" s="107" t="s">
        <v>130</v>
      </c>
      <c r="C2" s="107" t="s">
        <v>173</v>
      </c>
      <c r="D2" s="107" t="s">
        <v>174</v>
      </c>
      <c r="E2" s="107" t="s">
        <v>175</v>
      </c>
      <c r="F2" s="107" t="s">
        <v>242</v>
      </c>
      <c r="G2" s="107" t="s">
        <v>136</v>
      </c>
      <c r="H2" s="113" t="s">
        <v>422</v>
      </c>
      <c r="I2" s="113"/>
      <c r="J2" s="107" t="s">
        <v>423</v>
      </c>
      <c r="K2" s="107"/>
      <c r="L2" s="113" t="s">
        <v>424</v>
      </c>
      <c r="M2" s="113"/>
      <c r="N2" s="107" t="s">
        <v>425</v>
      </c>
      <c r="O2" s="107"/>
      <c r="P2" s="113" t="s">
        <v>426</v>
      </c>
      <c r="Q2" s="113"/>
      <c r="R2" s="107" t="s">
        <v>427</v>
      </c>
      <c r="S2" s="107"/>
    </row>
    <row r="3" spans="1:19">
      <c r="A3" s="107"/>
      <c r="B3" s="107"/>
      <c r="C3" s="107"/>
      <c r="D3" s="107"/>
      <c r="E3" s="107"/>
      <c r="F3" s="107"/>
      <c r="G3" s="107"/>
      <c r="H3" s="12" t="s">
        <v>185</v>
      </c>
      <c r="I3" s="12" t="s">
        <v>130</v>
      </c>
      <c r="J3" s="9" t="s">
        <v>185</v>
      </c>
      <c r="K3" s="9" t="s">
        <v>130</v>
      </c>
      <c r="L3" s="12" t="s">
        <v>185</v>
      </c>
      <c r="M3" s="12" t="s">
        <v>130</v>
      </c>
      <c r="N3" s="9" t="s">
        <v>185</v>
      </c>
      <c r="O3" s="9" t="s">
        <v>130</v>
      </c>
      <c r="P3" s="12" t="s">
        <v>185</v>
      </c>
      <c r="Q3" s="12" t="s">
        <v>130</v>
      </c>
      <c r="R3" s="9" t="s">
        <v>185</v>
      </c>
      <c r="S3" s="9" t="s">
        <v>130</v>
      </c>
    </row>
    <row r="4" spans="1:19">
      <c r="A4" s="7" t="s">
        <v>483</v>
      </c>
      <c r="B4" s="25"/>
      <c r="D4" s="24"/>
      <c r="E4" s="22"/>
      <c r="G4" s="25"/>
      <c r="H4" s="2"/>
      <c r="I4" s="25"/>
      <c r="J4" s="2"/>
      <c r="K4" s="25"/>
      <c r="L4" s="2"/>
      <c r="M4" s="25"/>
      <c r="N4" s="2"/>
      <c r="O4" s="25"/>
      <c r="P4" s="2"/>
      <c r="Q4" s="25"/>
      <c r="R4" s="2"/>
      <c r="S4" s="25"/>
    </row>
    <row r="5" spans="1:19">
      <c r="A5" s="7" t="s">
        <v>484</v>
      </c>
      <c r="B5" s="25"/>
      <c r="D5" s="24"/>
      <c r="E5" s="22"/>
      <c r="G5" s="25"/>
      <c r="H5" s="2"/>
      <c r="I5" s="25"/>
      <c r="J5" s="29"/>
      <c r="K5" s="25"/>
      <c r="L5" s="29"/>
      <c r="M5" s="25"/>
      <c r="N5" s="2"/>
      <c r="O5" s="25"/>
      <c r="P5" s="29"/>
      <c r="Q5" s="25"/>
      <c r="R5" s="14"/>
      <c r="S5" s="25"/>
    </row>
    <row r="6" spans="1:19">
      <c r="A6" s="7" t="s">
        <v>485</v>
      </c>
      <c r="B6" s="25"/>
      <c r="D6" s="24"/>
      <c r="E6" s="22"/>
      <c r="H6" s="2"/>
      <c r="I6" s="25"/>
      <c r="J6" s="29"/>
      <c r="K6" s="25"/>
      <c r="L6" s="29"/>
      <c r="M6" s="25"/>
      <c r="N6" s="29"/>
      <c r="O6" s="25"/>
      <c r="P6" s="29"/>
      <c r="Q6" s="25"/>
      <c r="R6" s="2"/>
      <c r="S6" s="27"/>
    </row>
    <row r="7" spans="1:19">
      <c r="A7" s="7" t="s">
        <v>486</v>
      </c>
      <c r="B7" s="25"/>
      <c r="D7" s="24"/>
      <c r="E7" s="22"/>
      <c r="H7" s="2"/>
      <c r="I7" s="25"/>
      <c r="J7" s="2"/>
      <c r="K7" s="25"/>
      <c r="L7" s="29"/>
      <c r="M7" s="25"/>
      <c r="N7" s="2"/>
      <c r="O7" s="27"/>
      <c r="P7" s="2"/>
      <c r="Q7" s="27"/>
      <c r="R7" s="2"/>
      <c r="S7" s="27"/>
    </row>
    <row r="8" spans="1:19">
      <c r="A8" s="7" t="s">
        <v>487</v>
      </c>
      <c r="B8" s="25"/>
      <c r="D8" s="24"/>
      <c r="E8" s="22"/>
      <c r="H8" s="2"/>
      <c r="I8" s="7"/>
      <c r="J8" s="2"/>
      <c r="K8" s="7"/>
      <c r="L8" s="7"/>
      <c r="M8" s="7"/>
      <c r="N8" s="2"/>
      <c r="O8" s="2"/>
      <c r="P8" s="30"/>
      <c r="Q8" s="2"/>
      <c r="R8" s="2"/>
      <c r="S8" s="30"/>
    </row>
    <row r="9" spans="1:19">
      <c r="A9" s="7" t="s">
        <v>488</v>
      </c>
      <c r="B9" s="64"/>
      <c r="D9" s="24"/>
      <c r="E9" s="22"/>
      <c r="H9" s="2"/>
      <c r="J9" s="2"/>
      <c r="L9" s="7"/>
      <c r="N9" s="2"/>
    </row>
    <row r="10" spans="1:19">
      <c r="A10" s="7" t="s">
        <v>489</v>
      </c>
      <c r="B10" s="64"/>
      <c r="D10" s="24"/>
      <c r="E10" s="22"/>
      <c r="H10" s="2"/>
      <c r="J10" s="2"/>
      <c r="L10" s="29"/>
      <c r="N10" s="2"/>
    </row>
    <row r="11" spans="1:19">
      <c r="A11" s="7" t="s">
        <v>490</v>
      </c>
      <c r="B11" s="25"/>
      <c r="C11" s="2"/>
      <c r="D11" s="24"/>
      <c r="H11" s="2"/>
      <c r="J11" s="2"/>
      <c r="L11" s="29"/>
      <c r="N11" s="7"/>
      <c r="O11" s="21"/>
    </row>
    <row r="12" spans="1:19">
      <c r="A12" s="7" t="s">
        <v>491</v>
      </c>
      <c r="B12" s="25"/>
      <c r="C12" s="2"/>
      <c r="D12" s="24"/>
      <c r="E12" s="22"/>
      <c r="G12" s="24"/>
      <c r="H12" s="2"/>
      <c r="J12" s="2"/>
      <c r="L12" s="29"/>
      <c r="N12" s="7"/>
      <c r="O12" s="21"/>
    </row>
    <row r="13" spans="1:19">
      <c r="A13" s="7" t="s">
        <v>492</v>
      </c>
      <c r="B13" s="25"/>
      <c r="C13" s="2"/>
      <c r="D13" s="24"/>
      <c r="E13" s="22"/>
      <c r="G13" s="24"/>
      <c r="H13" s="2"/>
      <c r="J13" s="2"/>
      <c r="L13" s="29"/>
      <c r="N13" s="7"/>
      <c r="O13" s="24"/>
    </row>
    <row r="14" spans="1:19">
      <c r="A14" s="7" t="s">
        <v>493</v>
      </c>
      <c r="B14" s="25"/>
      <c r="C14" s="2"/>
      <c r="D14" s="24"/>
      <c r="E14" s="22"/>
      <c r="G14" s="24"/>
      <c r="H14" s="2"/>
      <c r="J14" s="2"/>
      <c r="L14" s="29"/>
      <c r="N14" s="7"/>
      <c r="O14" s="24"/>
    </row>
    <row r="15" spans="1:19">
      <c r="A15" s="7" t="s">
        <v>494</v>
      </c>
      <c r="B15" s="25"/>
      <c r="C15" s="2"/>
      <c r="D15" s="24"/>
      <c r="E15" s="22"/>
      <c r="H15" s="2"/>
      <c r="J15" s="2"/>
      <c r="L15" s="29"/>
      <c r="N15" s="7"/>
      <c r="O15" s="24"/>
    </row>
    <row r="16" spans="1:19">
      <c r="A16" s="7" t="s">
        <v>495</v>
      </c>
      <c r="B16" s="25"/>
      <c r="C16" s="2"/>
      <c r="D16" s="24"/>
      <c r="E16" s="22"/>
      <c r="H16" s="2"/>
      <c r="J16" s="2"/>
      <c r="L16" s="29"/>
      <c r="N16" s="7"/>
      <c r="O16" s="24"/>
    </row>
    <row r="17" spans="1:15">
      <c r="A17" s="7" t="s">
        <v>496</v>
      </c>
      <c r="B17" s="25"/>
      <c r="D17" s="24"/>
      <c r="E17" s="22"/>
      <c r="H17" s="2"/>
      <c r="J17" s="2"/>
      <c r="L17" s="29"/>
      <c r="N17" s="7"/>
      <c r="O17" s="21"/>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5">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C80"/>
  <sheetViews>
    <sheetView workbookViewId="0">
      <selection activeCell="E4" sqref="E4:F23"/>
    </sheetView>
  </sheetViews>
  <sheetFormatPr defaultRowHeight="14.45"/>
  <cols>
    <col min="1" max="1" width="11.7109375" customWidth="1"/>
    <col min="7" max="7" width="0" hidden="1" customWidth="1"/>
    <col min="8" max="8" width="8" bestFit="1" customWidth="1"/>
    <col min="9" max="9" width="9.28515625" hidden="1" customWidth="1"/>
    <col min="10" max="10" width="10" bestFit="1" customWidth="1"/>
    <col min="11" max="11" width="10" hidden="1" customWidth="1"/>
    <col min="12" max="12" width="11.7109375" style="33" customWidth="1"/>
    <col min="13" max="13" width="9.7109375" hidden="1" customWidth="1"/>
    <col min="14" max="14" width="10.5703125" hidden="1" customWidth="1"/>
    <col min="15" max="15" width="10.42578125" style="33" hidden="1" customWidth="1"/>
    <col min="17" max="17" width="8.28515625" style="6" bestFit="1" customWidth="1"/>
    <col min="18" max="18" width="11.140625" customWidth="1"/>
    <col min="19" max="19" width="11.42578125" customWidth="1"/>
    <col min="20" max="20" width="11.140625" customWidth="1"/>
    <col min="21" max="21" width="1.5703125" customWidth="1"/>
    <col min="25" max="25" width="1.42578125" customWidth="1"/>
    <col min="28" max="28" width="13.5703125" style="7" customWidth="1"/>
    <col min="39" max="39" width="10.5703125" customWidth="1"/>
  </cols>
  <sheetData>
    <row r="1" spans="1:29">
      <c r="A1" s="120" t="s">
        <v>497</v>
      </c>
      <c r="B1" s="120"/>
      <c r="C1" s="120"/>
      <c r="E1" s="120" t="s">
        <v>498</v>
      </c>
      <c r="F1" s="120"/>
      <c r="G1" s="120"/>
      <c r="H1" s="120"/>
      <c r="I1" s="120"/>
      <c r="J1" s="120"/>
      <c r="K1" s="120"/>
      <c r="L1" s="120"/>
      <c r="M1" s="120"/>
      <c r="N1" s="120"/>
      <c r="O1" s="120"/>
      <c r="Q1" s="15"/>
      <c r="R1" s="123" t="s">
        <v>499</v>
      </c>
      <c r="S1" s="123"/>
      <c r="T1" s="123"/>
      <c r="U1" s="123"/>
      <c r="V1" s="123"/>
      <c r="W1" s="123"/>
      <c r="X1" s="123"/>
      <c r="Y1" s="123"/>
      <c r="Z1" s="123"/>
      <c r="AA1" s="123"/>
      <c r="AB1" s="123"/>
      <c r="AC1" s="123"/>
    </row>
    <row r="2" spans="1:29">
      <c r="A2" s="120"/>
      <c r="B2" s="120"/>
      <c r="C2" s="120"/>
      <c r="E2" s="120"/>
      <c r="F2" s="120"/>
      <c r="G2" s="120"/>
      <c r="H2" s="120"/>
      <c r="I2" s="120"/>
      <c r="J2" s="120"/>
      <c r="K2" s="120"/>
      <c r="L2" s="120"/>
      <c r="M2" s="120"/>
      <c r="N2" s="120"/>
      <c r="O2" s="120"/>
      <c r="Q2" s="15"/>
      <c r="R2" s="121" t="s">
        <v>500</v>
      </c>
      <c r="S2" s="121"/>
      <c r="T2" s="121"/>
      <c r="U2" s="15"/>
      <c r="V2" s="121" t="s">
        <v>501</v>
      </c>
      <c r="W2" s="121"/>
      <c r="X2" s="121"/>
      <c r="Y2" s="15"/>
      <c r="Z2" s="122" t="s">
        <v>502</v>
      </c>
      <c r="AA2" s="122"/>
      <c r="AB2" s="122"/>
      <c r="AC2" s="122"/>
    </row>
    <row r="3" spans="1:29" ht="41.45">
      <c r="A3" s="8" t="s">
        <v>503</v>
      </c>
      <c r="B3" s="8" t="s">
        <v>504</v>
      </c>
      <c r="C3" s="8" t="s">
        <v>505</v>
      </c>
      <c r="E3" s="8" t="s">
        <v>476</v>
      </c>
      <c r="F3" s="8" t="s">
        <v>506</v>
      </c>
      <c r="G3" s="8" t="s">
        <v>507</v>
      </c>
      <c r="H3" s="8" t="s">
        <v>508</v>
      </c>
      <c r="I3" s="8" t="s">
        <v>509</v>
      </c>
      <c r="J3" s="8" t="s">
        <v>510</v>
      </c>
      <c r="K3" s="8" t="s">
        <v>511</v>
      </c>
      <c r="L3" s="32" t="s">
        <v>512</v>
      </c>
      <c r="M3" s="8" t="s">
        <v>509</v>
      </c>
      <c r="N3" s="8" t="s">
        <v>511</v>
      </c>
      <c r="O3" s="32" t="s">
        <v>513</v>
      </c>
      <c r="Q3" s="55" t="s">
        <v>175</v>
      </c>
      <c r="R3" s="56" t="s">
        <v>508</v>
      </c>
      <c r="S3" s="56" t="s">
        <v>510</v>
      </c>
      <c r="T3" s="56" t="s">
        <v>511</v>
      </c>
      <c r="U3" s="58"/>
      <c r="V3" s="52" t="s">
        <v>508</v>
      </c>
      <c r="W3" s="52" t="s">
        <v>510</v>
      </c>
      <c r="X3" s="52" t="s">
        <v>511</v>
      </c>
      <c r="Y3" s="15"/>
      <c r="Z3" s="57" t="s">
        <v>514</v>
      </c>
      <c r="AA3" s="54" t="s">
        <v>515</v>
      </c>
      <c r="AB3" s="32" t="s">
        <v>516</v>
      </c>
      <c r="AC3" s="61" t="s">
        <v>517</v>
      </c>
    </row>
    <row r="4" spans="1:29">
      <c r="A4" t="s">
        <v>186</v>
      </c>
      <c r="B4" s="7">
        <f>'Output 1'!A3</f>
        <v>6</v>
      </c>
      <c r="C4" s="7">
        <f>4+B4</f>
        <v>10</v>
      </c>
      <c r="E4" t="str">
        <f>'Output 1'!B4</f>
        <v>O.1</v>
      </c>
      <c r="F4" t="str">
        <f>'Output 1'!D4</f>
        <v>O.1.1</v>
      </c>
      <c r="G4" s="4" t="e">
        <f>'Output 1'!$L$4/'Output 1'!$G$4</f>
        <v>#VALUE!</v>
      </c>
      <c r="H4" s="4" t="e">
        <f>'Output 1'!N$4/'Output 1'!$G$4</f>
        <v>#VALUE!</v>
      </c>
      <c r="I4" s="4" t="e">
        <f>('Output 1'!P$4)/'Output 1'!$G$4</f>
        <v>#VALUE!</v>
      </c>
      <c r="J4" s="4" t="e">
        <f>('Output 1'!R$4)/'Output 1'!$G$4</f>
        <v>#VALUE!</v>
      </c>
      <c r="K4" s="4" t="e">
        <f>('Output 1'!V$4)/'Output 1'!$G$4</f>
        <v>#VALUE!</v>
      </c>
      <c r="L4" s="34" t="e">
        <f>H4+J4</f>
        <v>#VALUE!</v>
      </c>
      <c r="M4" s="4" t="e">
        <f>('Output 1'!T$4)/'Output 1'!$G$4</f>
        <v>#VALUE!</v>
      </c>
      <c r="N4" s="4" t="e">
        <f>('Output 1'!V$4)/'Output 1'!$G$4</f>
        <v>#VALUE!</v>
      </c>
      <c r="O4" s="34" t="e">
        <f>L4+N4</f>
        <v>#VALUE!</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1"/>
      <c r="V4" s="5">
        <f>SUMIF('Unplanned Outputs'!$E$4:$E$500,Analysis!Q4,'Unplanned Outputs'!$J$4:$J$500)</f>
        <v>0</v>
      </c>
      <c r="W4" s="5">
        <f>SUMIF('Unplanned Outputs'!$E$4:$E$500,Analysis!$Q4,'Unplanned Outputs'!$N$4:$N$500)</f>
        <v>0</v>
      </c>
      <c r="X4" s="5">
        <f>SUMIF('Unplanned Outputs'!$E$4:$E$500,Analysis!$Q4,'Unplanned Outputs'!$R$4:$R$500)</f>
        <v>0</v>
      </c>
      <c r="Y4" s="15"/>
      <c r="Z4" s="37">
        <f t="shared" ref="Z4:Z35" ca="1" si="0">SUM(R4:T4)</f>
        <v>0</v>
      </c>
      <c r="AA4" s="37">
        <f t="shared" ref="AA4:AA35" si="1">SUM(V4:X4)</f>
        <v>0</v>
      </c>
      <c r="AB4" s="53">
        <f t="shared" ref="AB4:AB35" ca="1" si="2">AA4+Z4</f>
        <v>0</v>
      </c>
      <c r="AC4" s="62">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row>
    <row r="5" spans="1:29">
      <c r="A5" t="s">
        <v>252</v>
      </c>
      <c r="B5" s="7">
        <f>'Output 2'!A3</f>
        <v>4</v>
      </c>
      <c r="C5" s="7">
        <f t="shared" ref="C5:C13" si="3">4+B5</f>
        <v>8</v>
      </c>
      <c r="F5" t="str">
        <f>'Output 1'!D5</f>
        <v>O.1.2</v>
      </c>
      <c r="G5" s="4">
        <f>'Output 1'!L$5/'Output 1'!$G$5</f>
        <v>0</v>
      </c>
      <c r="H5" s="4">
        <f>'Output 1'!N$5/'Output 1'!$G$5</f>
        <v>0</v>
      </c>
      <c r="I5" s="4">
        <f>('Output 1'!P$5)/'Output 1'!$G$5</f>
        <v>0</v>
      </c>
      <c r="J5" s="4">
        <f>('Output 1'!R$5)/'Output 1'!$G$5</f>
        <v>0</v>
      </c>
      <c r="K5" s="4" t="e">
        <f>('Output 1'!V$4)/'Output 1'!$G$4</f>
        <v>#VALUE!</v>
      </c>
      <c r="L5" s="34">
        <f t="shared" ref="L5" si="4">H5+J5</f>
        <v>0</v>
      </c>
      <c r="M5" s="4">
        <f>('Output 1'!T$5)/'Output 1'!$G$5</f>
        <v>0</v>
      </c>
      <c r="N5" s="4">
        <f>('Output 1'!V$5)/'Output 1'!$G$5</f>
        <v>0</v>
      </c>
      <c r="O5" s="34">
        <f t="shared" ref="O5" si="5">L5+N5</f>
        <v>0</v>
      </c>
      <c r="Q5" s="31" t="s">
        <v>518</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31"/>
      <c r="V5" s="5">
        <f>SUMIF('Unplanned Outputs'!$E$4:$E$500,Analysis!Q5,'Unplanned Outputs'!$J$4:$J$500)</f>
        <v>0</v>
      </c>
      <c r="W5" s="5">
        <f>SUMIF('Unplanned Outputs'!$E$4:$E$500,Analysis!$Q5,'Unplanned Outputs'!$N$4:$N$500)</f>
        <v>0</v>
      </c>
      <c r="X5" s="5">
        <f>SUMIF('Unplanned Outputs'!$E$4:$E$500,Analysis!$Q5,'Unplanned Outputs'!$R$4:$R$500)</f>
        <v>0</v>
      </c>
      <c r="Y5" s="15"/>
      <c r="Z5" s="37">
        <f t="shared" ca="1" si="0"/>
        <v>0</v>
      </c>
      <c r="AA5" s="37">
        <f t="shared" si="1"/>
        <v>0</v>
      </c>
      <c r="AB5" s="53">
        <f t="shared" ca="1" si="2"/>
        <v>0</v>
      </c>
      <c r="AC5" s="62">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row>
    <row r="6" spans="1:29">
      <c r="A6" t="s">
        <v>290</v>
      </c>
      <c r="B6" s="7">
        <f>'Output 3'!A3</f>
        <v>4</v>
      </c>
      <c r="C6" s="7">
        <f t="shared" si="3"/>
        <v>8</v>
      </c>
      <c r="F6" t="str">
        <f>'Output 1'!D6</f>
        <v>O.1.3a</v>
      </c>
      <c r="G6" s="4" t="e">
        <f>'Output 1'!L$6/'Output 1'!$G$6</f>
        <v>#DIV/0!</v>
      </c>
      <c r="H6" s="4" t="e">
        <f>'Output 1'!N$6/'Output 1'!$G$6</f>
        <v>#DIV/0!</v>
      </c>
      <c r="I6" s="4" t="e">
        <f>('Output 1'!P$6)/'Output 1'!$G$6</f>
        <v>#DIV/0!</v>
      </c>
      <c r="J6" s="4" t="e">
        <f>('Output 1'!R$6)/'Output 1'!$G$6</f>
        <v>#DIV/0!</v>
      </c>
      <c r="K6" s="4" t="e">
        <f>('Output 1'!V$4)/'Output 1'!$G$4</f>
        <v>#VALUE!</v>
      </c>
      <c r="L6" s="34" t="e">
        <f>H$6+J$6</f>
        <v>#DIV/0!</v>
      </c>
      <c r="M6" s="4" t="e">
        <f>('Output 1'!T$6)/'Output 1'!$G$6</f>
        <v>#DIV/0!</v>
      </c>
      <c r="N6" s="4" t="e">
        <f>('Output 1'!V$6)/'Output 1'!$G$6</f>
        <v>#DIV/0!</v>
      </c>
      <c r="O6" s="34" t="e">
        <f>L$6+N$6</f>
        <v>#DIV/0!</v>
      </c>
      <c r="Q6" s="31" t="s">
        <v>335</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1"/>
      <c r="V6" s="5">
        <f>SUMIF('Unplanned Outputs'!$E$4:$E$500,Analysis!Q6,'Unplanned Outputs'!$J$4:$J$500)</f>
        <v>0</v>
      </c>
      <c r="W6" s="5">
        <f>SUMIF('Unplanned Outputs'!$E$4:$E$500,Analysis!$Q6,'Unplanned Outputs'!$N$4:$N$500)</f>
        <v>0</v>
      </c>
      <c r="X6" s="5">
        <f>SUMIF('Unplanned Outputs'!$E$4:$E$500,Analysis!$Q6,'Unplanned Outputs'!$R$4:$R$500)</f>
        <v>0</v>
      </c>
      <c r="Y6" s="15"/>
      <c r="Z6" s="37">
        <f t="shared" ca="1" si="0"/>
        <v>0</v>
      </c>
      <c r="AA6" s="37">
        <f t="shared" si="1"/>
        <v>0</v>
      </c>
      <c r="AB6" s="53">
        <f t="shared" ca="1" si="2"/>
        <v>0</v>
      </c>
      <c r="AC6" s="62">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row>
    <row r="7" spans="1:29">
      <c r="A7" t="s">
        <v>329</v>
      </c>
      <c r="B7" s="7">
        <f>'Output 4'!A3</f>
        <v>5</v>
      </c>
      <c r="C7" s="7">
        <f t="shared" si="3"/>
        <v>9</v>
      </c>
      <c r="F7" t="str">
        <f>'Output 1'!D8</f>
        <v>O.1.4</v>
      </c>
      <c r="G7" s="4" t="e">
        <f>'Output 1'!L$8/'Output 1'!$G$8</f>
        <v>#DIV/0!</v>
      </c>
      <c r="H7" s="4" t="e">
        <f>'Output 1'!N$8/'Output 1'!$G$8</f>
        <v>#DIV/0!</v>
      </c>
      <c r="I7" s="4" t="e">
        <f>('Output 1'!P$8)/'Output 1'!$G$8</f>
        <v>#DIV/0!</v>
      </c>
      <c r="J7" s="4" t="e">
        <f>('Output 1'!R$8)/'Output 1'!$G$8</f>
        <v>#DIV/0!</v>
      </c>
      <c r="K7" s="4" t="e">
        <f>('Output 1'!V$4)/'Output 1'!$G$4</f>
        <v>#VALUE!</v>
      </c>
      <c r="L7" s="34" t="e">
        <f>H$7+J$7</f>
        <v>#DIV/0!</v>
      </c>
      <c r="M7" s="4" t="e">
        <f>('Output 1'!T$8)/'Output 1'!$G$8</f>
        <v>#DIV/0!</v>
      </c>
      <c r="N7" s="4" t="e">
        <f>('Output 1'!V$8)/'Output 1'!$G$8</f>
        <v>#DIV/0!</v>
      </c>
      <c r="O7" s="34" t="e">
        <f>L$7+N$7</f>
        <v>#DIV/0!</v>
      </c>
      <c r="Q7" s="31" t="s">
        <v>519</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1"/>
      <c r="V7" s="5">
        <f>SUMIF('Unplanned Outputs'!$E$4:$E$500,Analysis!Q7,'Unplanned Outputs'!$J$4:$J$500)</f>
        <v>0</v>
      </c>
      <c r="W7" s="5">
        <f>SUMIF('Unplanned Outputs'!$E$4:$E$500,Analysis!$Q7,'Unplanned Outputs'!$N$4:$N$500)</f>
        <v>0</v>
      </c>
      <c r="X7" s="5">
        <f>SUMIF('Unplanned Outputs'!$E$4:$E$500,Analysis!$Q7,'Unplanned Outputs'!$R$4:$R$500)</f>
        <v>0</v>
      </c>
      <c r="Y7" s="15"/>
      <c r="Z7" s="37">
        <f t="shared" ca="1" si="0"/>
        <v>0</v>
      </c>
      <c r="AA7" s="37">
        <f t="shared" si="1"/>
        <v>0</v>
      </c>
      <c r="AB7" s="53">
        <f t="shared" ca="1" si="2"/>
        <v>0</v>
      </c>
      <c r="AC7" s="62">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row>
    <row r="8" spans="1:29">
      <c r="A8" t="s">
        <v>368</v>
      </c>
      <c r="B8" s="7">
        <f>'Output 5'!A3</f>
        <v>7</v>
      </c>
      <c r="C8" s="7">
        <f t="shared" si="3"/>
        <v>11</v>
      </c>
      <c r="F8" t="str">
        <f>'Output 1'!D9</f>
        <v>O.1.5</v>
      </c>
      <c r="H8" s="4">
        <f>'Output 1'!N$9/'Output 1'!$G$9</f>
        <v>0</v>
      </c>
      <c r="J8" s="4">
        <f>('Output 1'!R$9)/'Output 1'!$G$9</f>
        <v>0</v>
      </c>
      <c r="L8" s="34">
        <f>H$8+J$8</f>
        <v>0</v>
      </c>
      <c r="M8" s="4" t="e">
        <f>('Output 2'!T$4)/'Output 2'!$G$4</f>
        <v>#DIV/0!</v>
      </c>
      <c r="N8" s="4" t="e">
        <f>('Output 2'!V$4)/'Output 2'!$G$4</f>
        <v>#DIV/0!</v>
      </c>
      <c r="O8" s="34" t="e">
        <f>L9+N8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1"/>
      <c r="V8" s="5">
        <f>SUMIF('Unplanned Outputs'!$E$4:$E$500,Analysis!Q8,'Unplanned Outputs'!$J$4:$J$500)</f>
        <v>0</v>
      </c>
      <c r="W8" s="5">
        <f>SUMIF('Unplanned Outputs'!$E$4:$E$500,Analysis!$Q8,'Unplanned Outputs'!$N$4:$N$500)</f>
        <v>0</v>
      </c>
      <c r="X8" s="5">
        <f>SUMIF('Unplanned Outputs'!$E$4:$E$500,Analysis!$Q8,'Unplanned Outputs'!$R$4:$R$500)</f>
        <v>0</v>
      </c>
      <c r="Y8" s="15"/>
      <c r="Z8" s="37">
        <f t="shared" ca="1" si="0"/>
        <v>0</v>
      </c>
      <c r="AA8" s="37">
        <f t="shared" si="1"/>
        <v>0</v>
      </c>
      <c r="AB8" s="53">
        <f t="shared" ca="1" si="2"/>
        <v>0</v>
      </c>
      <c r="AC8" s="62">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row>
    <row r="9" spans="1:29">
      <c r="A9" s="68" t="s">
        <v>428</v>
      </c>
      <c r="B9" s="71">
        <f>'Output 6'!A3</f>
        <v>3</v>
      </c>
      <c r="C9" s="71">
        <f t="shared" si="3"/>
        <v>7</v>
      </c>
      <c r="E9" t="str">
        <f>'Output 2'!$B$4</f>
        <v>O.2</v>
      </c>
      <c r="F9" t="str">
        <f>'Output 2'!$D4</f>
        <v>O.2.1</v>
      </c>
      <c r="G9" s="4" t="e">
        <f>'Output 2'!$L$4/'Output 2'!$G$4</f>
        <v>#DIV/0!</v>
      </c>
      <c r="H9" s="4" t="e">
        <f>'Output 2'!N4/'Output 2'!$G4</f>
        <v>#DIV/0!</v>
      </c>
      <c r="I9" s="4" t="e">
        <f>('Output 2'!P$4)/'Output 2'!$G$4</f>
        <v>#DIV/0!</v>
      </c>
      <c r="J9" s="4" t="e">
        <f>('Output 2'!R4)/'Output 2'!$G4</f>
        <v>#DIV/0!</v>
      </c>
      <c r="K9" s="4" t="e">
        <f>('Output 1'!V$4)/'Output 1'!$G$4</f>
        <v>#VALUE!</v>
      </c>
      <c r="L9" s="34" t="e">
        <f>H9+J9</f>
        <v>#DIV/0!</v>
      </c>
      <c r="M9" s="4">
        <f>('Output 2'!T$5)/'Output 2'!$G$5</f>
        <v>0</v>
      </c>
      <c r="N9" s="4">
        <f>('Output 2'!V$5)/'Output 2'!$G$5</f>
        <v>2.3333333333333334E-2</v>
      </c>
      <c r="O9" s="34">
        <f>L10+N9</f>
        <v>2.3333333333333334E-2</v>
      </c>
      <c r="Q9" s="31" t="s">
        <v>520</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1"/>
      <c r="V9" s="5">
        <f>SUMIF('Unplanned Outputs'!$E$4:$E$500,Analysis!Q9,'Unplanned Outputs'!$J$4:$J$500)</f>
        <v>0</v>
      </c>
      <c r="W9" s="5">
        <f>SUMIF('Unplanned Outputs'!$E$4:$E$500,Analysis!$Q9,'Unplanned Outputs'!$N$4:$N$500)</f>
        <v>0</v>
      </c>
      <c r="X9" s="5">
        <f>SUMIF('Unplanned Outputs'!$E$4:$E$500,Analysis!$Q9,'Unplanned Outputs'!$R$4:$R$500)</f>
        <v>0</v>
      </c>
      <c r="Y9" s="15"/>
      <c r="Z9" s="37">
        <f t="shared" ca="1" si="0"/>
        <v>0</v>
      </c>
      <c r="AA9" s="37">
        <f t="shared" si="1"/>
        <v>0</v>
      </c>
      <c r="AB9" s="53">
        <f t="shared" ca="1" si="2"/>
        <v>0</v>
      </c>
      <c r="AC9" s="62">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row>
    <row r="10" spans="1:29">
      <c r="A10" s="68" t="s">
        <v>438</v>
      </c>
      <c r="B10" s="71">
        <f>'Output 7'!A3</f>
        <v>3</v>
      </c>
      <c r="C10" s="71">
        <f t="shared" si="3"/>
        <v>7</v>
      </c>
      <c r="F10" t="str">
        <f>'Output 2'!$D5</f>
        <v>O.2.2</v>
      </c>
      <c r="G10" s="4">
        <f>'Output 2'!L$5/'Output 2'!$G$5</f>
        <v>0</v>
      </c>
      <c r="H10" s="4">
        <f>'Output 2'!N5/'Output 2'!$G5</f>
        <v>0</v>
      </c>
      <c r="I10" s="4">
        <f>('Output 2'!P$5)/'Output 2'!$G$5</f>
        <v>0</v>
      </c>
      <c r="J10" s="4">
        <f>('Output 2'!R5)/'Output 2'!$G5</f>
        <v>0</v>
      </c>
      <c r="K10" s="4" t="e">
        <f>('Output 1'!V$4)/'Output 1'!$G$4</f>
        <v>#VALUE!</v>
      </c>
      <c r="L10" s="34">
        <f t="shared" ref="L10:L12" si="6">H10+J10</f>
        <v>0</v>
      </c>
      <c r="M10" s="4" t="e">
        <f>('Output 2'!T$6)/'Output 2'!$G$6</f>
        <v>#DIV/0!</v>
      </c>
      <c r="N10" s="4" t="e">
        <f>('Output 2'!V$6)/'Output 2'!$G$6</f>
        <v>#DIV/0!</v>
      </c>
      <c r="O10" s="34" t="e">
        <f>L11+N10</f>
        <v>#DIV/0!</v>
      </c>
      <c r="Q10" s="31" t="s">
        <v>521</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7">
        <f t="shared" ca="1" si="0"/>
        <v>0</v>
      </c>
      <c r="AA10" s="37">
        <f t="shared" si="1"/>
        <v>0</v>
      </c>
      <c r="AB10" s="53">
        <f t="shared" ca="1" si="2"/>
        <v>0</v>
      </c>
      <c r="AC10" s="62">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row>
    <row r="11" spans="1:29">
      <c r="A11" s="68" t="s">
        <v>448</v>
      </c>
      <c r="B11" s="71">
        <f>'Output 8'!A3</f>
        <v>2</v>
      </c>
      <c r="C11" s="71">
        <f t="shared" si="3"/>
        <v>6</v>
      </c>
      <c r="F11" t="str">
        <f>'Output 2'!$D6</f>
        <v>O.2.3</v>
      </c>
      <c r="G11" s="4" t="e">
        <f>'Output 2'!L$6/'Output 2'!$G$6</f>
        <v>#DIV/0!</v>
      </c>
      <c r="H11" s="4" t="e">
        <f>'Output 2'!N6/'Output 2'!$G6</f>
        <v>#DIV/0!</v>
      </c>
      <c r="I11" s="4" t="e">
        <f>('Output 2'!P$6)/'Output 2'!$G$6</f>
        <v>#DIV/0!</v>
      </c>
      <c r="J11" s="4" t="e">
        <f>('Output 2'!R6)/'Output 2'!$G6</f>
        <v>#DIV/0!</v>
      </c>
      <c r="K11" s="4" t="e">
        <f>('Output 1'!V$4)/'Output 1'!$G$4</f>
        <v>#VALUE!</v>
      </c>
      <c r="L11" s="34" t="e">
        <f t="shared" si="6"/>
        <v>#DIV/0!</v>
      </c>
      <c r="M11" s="4">
        <f>('Output 3'!T$4)/'Output 3'!$G$4</f>
        <v>0</v>
      </c>
      <c r="N11" s="4">
        <f>('Output 3'!V$4)/'Output 3'!$G$4</f>
        <v>0</v>
      </c>
      <c r="O11" s="34">
        <f t="shared" ref="O11:O16" si="7">L13+N11</f>
        <v>0</v>
      </c>
      <c r="Q11" s="31" t="s">
        <v>522</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7">
        <f t="shared" ca="1" si="0"/>
        <v>0</v>
      </c>
      <c r="AA11" s="37">
        <f t="shared" si="1"/>
        <v>0</v>
      </c>
      <c r="AB11" s="53">
        <f t="shared" ca="1" si="2"/>
        <v>0</v>
      </c>
      <c r="AC11" s="62">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row>
    <row r="12" spans="1:29">
      <c r="A12" s="68" t="s">
        <v>456</v>
      </c>
      <c r="B12" s="71">
        <f>'Output 9'!A3</f>
        <v>3</v>
      </c>
      <c r="C12" s="71">
        <f t="shared" si="3"/>
        <v>7</v>
      </c>
      <c r="F12" t="str">
        <f>'Output 2'!$D7</f>
        <v>O.2.4</v>
      </c>
      <c r="H12" s="4" t="e">
        <f>'Output 2'!N7/'Output 2'!$G7</f>
        <v>#DIV/0!</v>
      </c>
      <c r="J12" s="4" t="e">
        <f>('Output 2'!R7)/'Output 2'!$G7</f>
        <v>#DIV/0!</v>
      </c>
      <c r="L12" s="34" t="e">
        <f t="shared" si="6"/>
        <v>#DIV/0!</v>
      </c>
      <c r="M12" s="4" t="e">
        <f>('Output 3'!T$5)/'Output 3'!$G$5</f>
        <v>#DIV/0!</v>
      </c>
      <c r="N12" s="4" t="e">
        <f>('Output 3'!V$5)/'Output 3'!$G$5</f>
        <v>#DIV/0!</v>
      </c>
      <c r="O12" s="34" t="e">
        <f t="shared" si="7"/>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7">
        <f t="shared" ca="1" si="0"/>
        <v>0</v>
      </c>
      <c r="AA12" s="37">
        <f t="shared" si="1"/>
        <v>0</v>
      </c>
      <c r="AB12" s="53">
        <f t="shared" ca="1" si="2"/>
        <v>0</v>
      </c>
      <c r="AC12" s="62">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row>
    <row r="13" spans="1:29">
      <c r="A13" s="68" t="s">
        <v>468</v>
      </c>
      <c r="B13" s="71">
        <f>'Output 10'!A3</f>
        <v>1</v>
      </c>
      <c r="C13" s="71">
        <f t="shared" si="3"/>
        <v>5</v>
      </c>
      <c r="E13" t="str">
        <f>'Output 3'!$B$4</f>
        <v>O.3</v>
      </c>
      <c r="F13" t="str">
        <f>'Output 3'!$D4</f>
        <v>O.3.1</v>
      </c>
      <c r="G13" s="4">
        <f>'Output 3'!$L$4/'Output 3'!$G$4</f>
        <v>0</v>
      </c>
      <c r="H13" s="4">
        <f>'Output 3'!N$4/'Output 3'!$G$4</f>
        <v>0</v>
      </c>
      <c r="I13" s="4">
        <f>('Output 3'!P$4)/'Output 3'!$G$4</f>
        <v>0</v>
      </c>
      <c r="J13" s="4">
        <f>('Output 3'!R$4)/'Output 3'!$G$4</f>
        <v>0</v>
      </c>
      <c r="K13" s="4" t="e">
        <f>('Output 1'!V$4)/'Output 1'!$G$4</f>
        <v>#VALUE!</v>
      </c>
      <c r="L13" s="34">
        <f t="shared" ref="L13:L20" si="8">H13+J13</f>
        <v>0</v>
      </c>
      <c r="M13" s="4" t="e">
        <f>('Output 3'!T$7)/'Output 3'!$G$7</f>
        <v>#DIV/0!</v>
      </c>
      <c r="N13" s="4" t="e">
        <f>('Output 3'!V$7)/'Output 3'!$G$7</f>
        <v>#DIV/0!</v>
      </c>
      <c r="O13" s="34" t="e">
        <f t="shared" si="7"/>
        <v>#DIV/0!</v>
      </c>
      <c r="Q13" s="31" t="s">
        <v>523</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7">
        <f t="shared" ca="1" si="0"/>
        <v>0</v>
      </c>
      <c r="AA13" s="37">
        <f t="shared" si="1"/>
        <v>0</v>
      </c>
      <c r="AB13" s="53">
        <f t="shared" ca="1" si="2"/>
        <v>0</v>
      </c>
      <c r="AC13" s="62">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row>
    <row r="14" spans="1:29">
      <c r="F14" t="str">
        <f>'Output 3'!$D$5</f>
        <v>O.3.2a</v>
      </c>
      <c r="G14" s="4" t="e">
        <f>'Output 3'!L$5/'Output 3'!$G$5</f>
        <v>#DIV/0!</v>
      </c>
      <c r="H14" s="4" t="e">
        <f>'Output 3'!N$5/'Output 3'!$G$5</f>
        <v>#DIV/0!</v>
      </c>
      <c r="I14" s="4" t="e">
        <f>('Output 3'!R$5)/'Output 3'!$G$5</f>
        <v>#DIV/0!</v>
      </c>
      <c r="J14" s="4" t="e">
        <f>('Output 3'!$R$5)/'Output 3'!$G$5</f>
        <v>#DIV/0!</v>
      </c>
      <c r="K14" s="4" t="e">
        <f>('Output 1'!V$4)/'Output 1'!$G$4</f>
        <v>#VALUE!</v>
      </c>
      <c r="L14" s="34" t="e">
        <f t="shared" si="8"/>
        <v>#DIV/0!</v>
      </c>
      <c r="M14" s="4" t="e">
        <f>('Output 4'!T$4)/'Output 4'!$G$4</f>
        <v>#DIV/0!</v>
      </c>
      <c r="N14" s="4" t="e">
        <f>('Output 4'!V$4)/'Output 4'!$G$4</f>
        <v>#DIV/0!</v>
      </c>
      <c r="O14" s="34" t="e">
        <f t="shared" si="7"/>
        <v>#DIV/0!</v>
      </c>
      <c r="Q14" s="31" t="s">
        <v>524</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7">
        <f t="shared" ca="1" si="0"/>
        <v>0</v>
      </c>
      <c r="AA14" s="37">
        <f t="shared" si="1"/>
        <v>0</v>
      </c>
      <c r="AB14" s="53">
        <f t="shared" ca="1" si="2"/>
        <v>0</v>
      </c>
      <c r="AC14" s="62">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row>
    <row r="15" spans="1:29">
      <c r="F15" t="str">
        <f>'Output 3'!$D$7</f>
        <v>O.3.3</v>
      </c>
      <c r="G15" s="4" t="e">
        <f>'Output 3'!L$7/'Output 3'!$G$7</f>
        <v>#DIV/0!</v>
      </c>
      <c r="H15" s="4" t="e">
        <f>'Output 3'!N$7/'Output 3'!$G$7</f>
        <v>#DIV/0!</v>
      </c>
      <c r="I15" s="4" t="e">
        <f>('Output 3'!P$7)/'Output 3'!$G$7</f>
        <v>#DIV/0!</v>
      </c>
      <c r="J15" s="4" t="e">
        <f>('Output 3'!R$7)/'Output 3'!$G$7</f>
        <v>#DIV/0!</v>
      </c>
      <c r="K15" s="4" t="e">
        <f>('Output 1'!V$4)/'Output 1'!$G$4</f>
        <v>#VALUE!</v>
      </c>
      <c r="L15" s="34" t="e">
        <f t="shared" si="8"/>
        <v>#DIV/0!</v>
      </c>
      <c r="M15" s="4" t="e">
        <f>('Output 4'!#REF!)/'Output 4'!$G$5</f>
        <v>#REF!</v>
      </c>
      <c r="N15" s="4" t="e">
        <f>('Output 4'!V$5)/'Output 4'!$G$5</f>
        <v>#DIV/0!</v>
      </c>
      <c r="O15" s="34" t="e">
        <f t="shared" si="7"/>
        <v>#DIV/0!</v>
      </c>
      <c r="Q15" s="31" t="s">
        <v>525</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7">
        <f t="shared" ca="1" si="0"/>
        <v>0</v>
      </c>
      <c r="AA15" s="37">
        <f t="shared" si="1"/>
        <v>0</v>
      </c>
      <c r="AB15" s="53">
        <f t="shared" ca="1" si="2"/>
        <v>0</v>
      </c>
      <c r="AC15" s="62">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row>
    <row r="16" spans="1:29">
      <c r="E16" t="str">
        <f>'Output 4'!$B$4</f>
        <v>O.4</v>
      </c>
      <c r="F16" t="str">
        <f>'Output 4'!$D4</f>
        <v>O.4.1</v>
      </c>
      <c r="G16" s="4" t="e">
        <f>'Output 4'!$L$4/'Output 4'!$G$4</f>
        <v>#DIV/0!</v>
      </c>
      <c r="H16" s="4" t="e">
        <f>'Output 4'!N4/'Output 4'!$G4</f>
        <v>#DIV/0!</v>
      </c>
      <c r="I16" s="4" t="e">
        <f>('Output 4'!P$4)/'Output 4'!$G$4</f>
        <v>#DIV/0!</v>
      </c>
      <c r="J16" s="4" t="e">
        <f>('Output 4'!R4)/'Output 4'!$G4</f>
        <v>#DIV/0!</v>
      </c>
      <c r="K16" s="4" t="e">
        <f>('Output 1'!V$4)/'Output 1'!$G$4</f>
        <v>#VALUE!</v>
      </c>
      <c r="L16" s="34" t="e">
        <f t="shared" si="8"/>
        <v>#DIV/0!</v>
      </c>
      <c r="M16" s="4" t="e">
        <f>('Output 4'!T$6)/'Output 4'!$G$6</f>
        <v>#DIV/0!</v>
      </c>
      <c r="N16" s="4" t="e">
        <f>('Output 4'!V$6)/'Output 4'!$G$6</f>
        <v>#DIV/0!</v>
      </c>
      <c r="O16" s="34" t="e">
        <f t="shared" si="7"/>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7">
        <f t="shared" ca="1" si="0"/>
        <v>0</v>
      </c>
      <c r="AA16" s="37">
        <f t="shared" si="1"/>
        <v>0</v>
      </c>
      <c r="AB16" s="53">
        <f t="shared" ca="1" si="2"/>
        <v>0</v>
      </c>
      <c r="AC16" s="62">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row>
    <row r="17" spans="1:29">
      <c r="F17" t="str">
        <f>'Output 4'!$D5</f>
        <v>O.4.2</v>
      </c>
      <c r="G17" s="4" t="e">
        <f>'Output 4'!L$5/'Output 4'!$G$5</f>
        <v>#DIV/0!</v>
      </c>
      <c r="H17" s="4" t="e">
        <f>'Output 4'!N5/'Output 4'!$G5</f>
        <v>#DIV/0!</v>
      </c>
      <c r="I17" s="4" t="e">
        <f>('Output 4'!R$5)/'Output 4'!$G$5</f>
        <v>#DIV/0!</v>
      </c>
      <c r="J17" s="4" t="e">
        <f>('Output 4'!R5)/'Output 4'!$G5</f>
        <v>#DIV/0!</v>
      </c>
      <c r="K17" s="4" t="e">
        <f>('Output 1'!V$4)/'Output 1'!$G$4</f>
        <v>#VALUE!</v>
      </c>
      <c r="L17" s="34" t="e">
        <f t="shared" si="8"/>
        <v>#DIV/0!</v>
      </c>
      <c r="M17" s="4" t="e">
        <f>('Output 5'!T$4)/'Output 5'!$G$4</f>
        <v>#DIV/0!</v>
      </c>
      <c r="N17" s="4" t="e">
        <f>('Output 5'!V$4)/'Output 5'!$G$4</f>
        <v>#DIV/0!</v>
      </c>
      <c r="O17" s="34" t="e">
        <f>L21+N17</f>
        <v>#DIV/0!</v>
      </c>
      <c r="Q17" s="31" t="s">
        <v>526</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7">
        <f t="shared" ca="1" si="0"/>
        <v>0</v>
      </c>
      <c r="AA17" s="37">
        <f t="shared" si="1"/>
        <v>0</v>
      </c>
      <c r="AB17" s="53">
        <f t="shared" ca="1" si="2"/>
        <v>0</v>
      </c>
      <c r="AC17" s="62">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0</v>
      </c>
    </row>
    <row r="18" spans="1:29">
      <c r="F18" t="str">
        <f>'Output 4'!$D6</f>
        <v>O.4.3</v>
      </c>
      <c r="G18" s="4" t="e">
        <f>'Output 4'!L$6/'Output 4'!$G$6</f>
        <v>#DIV/0!</v>
      </c>
      <c r="H18" s="4" t="e">
        <f>'Output 4'!N6/'Output 4'!$G6</f>
        <v>#DIV/0!</v>
      </c>
      <c r="I18" s="4" t="e">
        <f>('Output 4'!P$6)/'Output 4'!$G$6</f>
        <v>#DIV/0!</v>
      </c>
      <c r="J18" s="4" t="e">
        <f>('Output 4'!R6)/'Output 4'!$G6</f>
        <v>#DIV/0!</v>
      </c>
      <c r="K18" s="4" t="e">
        <f>('Output 1'!V$4)/'Output 1'!$G$4</f>
        <v>#VALUE!</v>
      </c>
      <c r="L18" s="34" t="e">
        <f t="shared" si="8"/>
        <v>#DIV/0!</v>
      </c>
      <c r="M18" s="4" t="e">
        <f>('Output 5'!T$5)/'Output 5'!$G$5</f>
        <v>#DIV/0!</v>
      </c>
      <c r="N18" s="4" t="e">
        <f>('Output 5'!V$5)/'Output 5'!$G$5</f>
        <v>#DIV/0!</v>
      </c>
      <c r="O18" s="34" t="e">
        <f>L22+N18</f>
        <v>#DIV/0!</v>
      </c>
      <c r="Q18" s="31" t="s">
        <v>527</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7">
        <f t="shared" ca="1" si="0"/>
        <v>0</v>
      </c>
      <c r="AA18" s="37">
        <f t="shared" si="1"/>
        <v>0</v>
      </c>
      <c r="AB18" s="53">
        <f t="shared" ca="1" si="2"/>
        <v>0</v>
      </c>
      <c r="AC18" s="62">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row>
    <row r="19" spans="1:29">
      <c r="F19" t="str">
        <f>'Output 4'!$D7</f>
        <v>O.4.4</v>
      </c>
      <c r="H19" s="4">
        <f>'Output 4'!N7/'Output 4'!$G7</f>
        <v>0</v>
      </c>
      <c r="J19" s="4">
        <f>('Output 4'!R7)/'Output 4'!$G7</f>
        <v>0</v>
      </c>
      <c r="L19" s="34">
        <f t="shared" si="8"/>
        <v>0</v>
      </c>
      <c r="M19" s="4" t="e">
        <f>('Output 5'!T$6)/'Output 5'!$G$6</f>
        <v>#DIV/0!</v>
      </c>
      <c r="N19" s="4" t="e">
        <f>('Output 5'!V$6)/'Output 5'!$G$6</f>
        <v>#DIV/0!</v>
      </c>
      <c r="O19" s="34" t="e">
        <f t="shared" ref="O19:O25" si="9">L24+N19</f>
        <v>#DIV/0!</v>
      </c>
      <c r="Q19" s="31" t="s">
        <v>528</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7">
        <f t="shared" ca="1" si="0"/>
        <v>0</v>
      </c>
      <c r="AA19" s="37">
        <f t="shared" si="1"/>
        <v>0</v>
      </c>
      <c r="AB19" s="53">
        <f t="shared" ca="1" si="2"/>
        <v>0</v>
      </c>
      <c r="AC19" s="62">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row>
    <row r="20" spans="1:29">
      <c r="A20" t="s">
        <v>529</v>
      </c>
      <c r="B20" s="7">
        <f>COUNTIF(B4:B18,"&lt;&gt;")</f>
        <v>10</v>
      </c>
      <c r="F20" t="str">
        <f>'Output 4'!$D8</f>
        <v>O.4.5</v>
      </c>
      <c r="H20" s="4">
        <f>'Output 4'!N8/'Output 4'!$G8</f>
        <v>0</v>
      </c>
      <c r="J20" s="4">
        <f>('Output 4'!R8)/'Output 4'!$G8</f>
        <v>0</v>
      </c>
      <c r="L20" s="34">
        <f t="shared" si="8"/>
        <v>0</v>
      </c>
      <c r="M20" s="4" t="e">
        <f>('Output 6'!S$4)/'Output 6'!$F$4</f>
        <v>#DIV/0!</v>
      </c>
      <c r="N20" s="4" t="e">
        <f>('Output 6'!U$4)/'Output 6'!$F$4</f>
        <v>#DIV/0!</v>
      </c>
      <c r="O20" s="34" t="e">
        <f t="shared" si="9"/>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7">
        <f t="shared" ca="1" si="0"/>
        <v>0</v>
      </c>
      <c r="AA20" s="37">
        <f t="shared" si="1"/>
        <v>0</v>
      </c>
      <c r="AB20" s="53">
        <f t="shared" ca="1" si="2"/>
        <v>0</v>
      </c>
      <c r="AC20" s="62">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row>
    <row r="21" spans="1:29">
      <c r="E21" t="str">
        <f>'Output 5'!$B$4</f>
        <v>O.5</v>
      </c>
      <c r="F21" t="str">
        <f>'Output 5'!$D4</f>
        <v>O.5.1</v>
      </c>
      <c r="G21" s="4" t="e">
        <f>'Output 5'!$L$4/'Output 5'!$G$4</f>
        <v>#DIV/0!</v>
      </c>
      <c r="H21" s="4" t="e">
        <f>'Output 5'!N4/'Output 5'!$G4</f>
        <v>#DIV/0!</v>
      </c>
      <c r="I21" s="4" t="e">
        <f>('Output 5'!P$4)/'Output 5'!$G$4</f>
        <v>#DIV/0!</v>
      </c>
      <c r="J21" s="4" t="e">
        <f>('Output 5'!R4)/'Output 5'!$G4</f>
        <v>#DIV/0!</v>
      </c>
      <c r="K21" s="4" t="e">
        <f>('Output 1'!V$4)/'Output 1'!$G$4</f>
        <v>#VALUE!</v>
      </c>
      <c r="L21" s="34" t="e">
        <f>H21+J21</f>
        <v>#DIV/0!</v>
      </c>
      <c r="M21" s="4" t="e">
        <f>('Output 6'!S$5)/'Output 6'!$F$5</f>
        <v>#DIV/0!</v>
      </c>
      <c r="N21" s="4" t="e">
        <f>('Output 6'!U$5)/'Output 6'!$F$5</f>
        <v>#DIV/0!</v>
      </c>
      <c r="O21" s="34" t="e">
        <f t="shared" si="9"/>
        <v>#DIV/0!</v>
      </c>
      <c r="Q21" s="31" t="s">
        <v>204</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7">
        <f t="shared" ca="1" si="0"/>
        <v>0</v>
      </c>
      <c r="AA21" s="37">
        <f t="shared" si="1"/>
        <v>0</v>
      </c>
      <c r="AB21" s="53">
        <f t="shared" ca="1" si="2"/>
        <v>0</v>
      </c>
      <c r="AC21" s="62">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row>
    <row r="22" spans="1:29">
      <c r="F22" t="str">
        <f>'Output 5'!$D5</f>
        <v>O.5.2</v>
      </c>
      <c r="G22" s="4" t="e">
        <f>'Output 5'!L$5/'Output 5'!$G$5</f>
        <v>#DIV/0!</v>
      </c>
      <c r="H22" s="4" t="e">
        <f>'Output 5'!N5/'Output 5'!$G5</f>
        <v>#DIV/0!</v>
      </c>
      <c r="I22" s="4" t="e">
        <f>('Output 5'!P$5)/'Output 5'!$G$5</f>
        <v>#DIV/0!</v>
      </c>
      <c r="J22" s="4" t="e">
        <f>('Output 5'!R5)/'Output 5'!$G5</f>
        <v>#DIV/0!</v>
      </c>
      <c r="K22" s="4" t="e">
        <f>('Output 1'!V$4)/'Output 1'!$G$4</f>
        <v>#VALUE!</v>
      </c>
      <c r="L22" s="34" t="e">
        <f t="shared" ref="L22:L23" si="10">H22+J22</f>
        <v>#DIV/0!</v>
      </c>
      <c r="M22" s="4" t="e">
        <f>('Output 6'!S$6)/'Output 6'!$F$6</f>
        <v>#DIV/0!</v>
      </c>
      <c r="N22" s="4" t="e">
        <f>('Output 6'!U$6)/'Output 6'!$F$6</f>
        <v>#DIV/0!</v>
      </c>
      <c r="O22" s="34" t="e">
        <f t="shared" si="9"/>
        <v>#DIV/0!</v>
      </c>
      <c r="Q22" s="31" t="s">
        <v>530</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7">
        <f t="shared" ca="1" si="0"/>
        <v>0</v>
      </c>
      <c r="AA22" s="37">
        <f t="shared" si="1"/>
        <v>0</v>
      </c>
      <c r="AB22" s="53">
        <f t="shared" ca="1" si="2"/>
        <v>0</v>
      </c>
      <c r="AC22" s="62">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row>
    <row r="23" spans="1:29">
      <c r="F23" t="str">
        <f>'Output 5'!$D6</f>
        <v>O.5.3a</v>
      </c>
      <c r="H23" s="4" t="e">
        <f>'Output 5'!N6/'Output 5'!$G6</f>
        <v>#DIV/0!</v>
      </c>
      <c r="J23" s="4" t="e">
        <f>('Output 5'!R6)/'Output 5'!$G6</f>
        <v>#DIV/0!</v>
      </c>
      <c r="L23" s="34" t="e">
        <f t="shared" si="10"/>
        <v>#DIV/0!</v>
      </c>
      <c r="M23" s="4" t="e">
        <f>('Output 7'!S$5)/'Output 7'!$F$4</f>
        <v>#DIV/0!</v>
      </c>
      <c r="N23" s="4" t="e">
        <f>('Output 7'!U$4)/'Output 7'!$F$4</f>
        <v>#DIV/0!</v>
      </c>
      <c r="O23" s="34" t="e">
        <f t="shared" si="9"/>
        <v>#DIV/0!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7">
        <f t="shared" ca="1" si="0"/>
        <v>0</v>
      </c>
      <c r="AA23" s="37">
        <f t="shared" si="1"/>
        <v>0</v>
      </c>
      <c r="AB23" s="53">
        <f t="shared" ca="1" si="2"/>
        <v>0</v>
      </c>
      <c r="AC23" s="62">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row>
    <row r="24" spans="1:29">
      <c r="G24" s="4" t="e">
        <f>'Output 5'!L$6/'Output 5'!$G$6</f>
        <v>#DIV/0!</v>
      </c>
      <c r="H24" s="4" t="e">
        <f>'Output 5'!N$6/'Output 5'!$G$6</f>
        <v>#DIV/0!</v>
      </c>
      <c r="I24" s="4" t="e">
        <f>('Output 5'!P$6)/'Output 5'!$G$6</f>
        <v>#DIV/0!</v>
      </c>
      <c r="J24" s="4" t="e">
        <f>('Output 5'!R$6)/'Output 5'!$G$6</f>
        <v>#DIV/0!</v>
      </c>
      <c r="K24" s="4" t="e">
        <f>('Output 1'!V$4)/'Output 1'!$G$4</f>
        <v>#VALUE!</v>
      </c>
      <c r="L24" s="34" t="e">
        <f t="shared" ref="L24:L39" si="11">H24+J24</f>
        <v>#DIV/0!</v>
      </c>
      <c r="M24" s="4" t="e">
        <f>('Output 7'!#REF!)/'Output 7'!$F$5</f>
        <v>#REF!</v>
      </c>
      <c r="N24" s="4" t="e">
        <f>('Output 7'!U$5)/'Output 7'!$F$5</f>
        <v>#DIV/0!</v>
      </c>
      <c r="O24" s="34" t="e">
        <f t="shared" si="9"/>
        <v>#DIV/0!</v>
      </c>
      <c r="Q24" s="31" t="s">
        <v>267</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7">
        <f t="shared" ca="1" si="0"/>
        <v>0</v>
      </c>
      <c r="AA24" s="37">
        <f t="shared" si="1"/>
        <v>0</v>
      </c>
      <c r="AB24" s="53">
        <f t="shared" ca="1" si="2"/>
        <v>0</v>
      </c>
      <c r="AC24" s="62">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row>
    <row r="25" spans="1:29">
      <c r="E25" s="68" t="str">
        <f>'Output 6'!$B$4</f>
        <v>O.6</v>
      </c>
      <c r="F25" s="68" t="str">
        <f>'Output 6'!$D$4</f>
        <v>O.6.1</v>
      </c>
      <c r="G25" s="69" t="e">
        <f>'Output 6'!$K$4/'Output 6'!$F$4</f>
        <v>#DIV/0!</v>
      </c>
      <c r="H25" s="69" t="e">
        <f>'Output 6'!M$4/'Output 6'!$F$4</f>
        <v>#DIV/0!</v>
      </c>
      <c r="I25" s="69" t="e">
        <f>('Output 6'!O$4)/'Output 6'!$F$4</f>
        <v>#DIV/0!</v>
      </c>
      <c r="J25" s="69" t="e">
        <f>('Output 6'!Q$4)/'Output 6'!$F$4</f>
        <v>#DIV/0!</v>
      </c>
      <c r="K25" s="69" t="e">
        <f>('Output 1'!V$4)/'Output 1'!$G$4</f>
        <v>#VALUE!</v>
      </c>
      <c r="L25" s="70" t="e">
        <f t="shared" si="11"/>
        <v>#DIV/0!</v>
      </c>
      <c r="M25" s="4" t="e">
        <f>('Output 7'!S$6)/'Output 7'!$F$6</f>
        <v>#DIV/0!</v>
      </c>
      <c r="N25" s="4" t="e">
        <f>('Output 7'!U$6)/'Output 7'!$F$6</f>
        <v>#DIV/0!</v>
      </c>
      <c r="O25" s="34" t="e">
        <f t="shared" si="9"/>
        <v>#DIV/0!</v>
      </c>
      <c r="Q25" s="31" t="s">
        <v>531</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7">
        <f t="shared" ca="1" si="0"/>
        <v>0</v>
      </c>
      <c r="AA25" s="37">
        <f t="shared" si="1"/>
        <v>0</v>
      </c>
      <c r="AB25" s="53">
        <f t="shared" ca="1" si="2"/>
        <v>0</v>
      </c>
      <c r="AC25" s="62">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row>
    <row r="26" spans="1:29">
      <c r="E26" s="68"/>
      <c r="F26" s="68" t="str">
        <f>'Output 6'!$D$5</f>
        <v>O.6.2</v>
      </c>
      <c r="G26" s="69" t="e">
        <f>'Output 6'!K$5/'Output 6'!$F$5</f>
        <v>#DIV/0!</v>
      </c>
      <c r="H26" s="69" t="e">
        <f>'Output 6'!M$5/'Output 6'!$F$5</f>
        <v>#DIV/0!</v>
      </c>
      <c r="I26" s="69" t="e">
        <f>('Output 6'!O$5)/'Output 6'!$F$5</f>
        <v>#DIV/0!</v>
      </c>
      <c r="J26" s="69" t="e">
        <f>('Output 6'!Q$5)/'Output 6'!$F$5</f>
        <v>#DIV/0!</v>
      </c>
      <c r="K26" s="69" t="e">
        <f>('Output 1'!V$4)/'Output 1'!$G$4</f>
        <v>#VALUE!</v>
      </c>
      <c r="L26" s="70" t="e">
        <f t="shared" si="11"/>
        <v>#DIV/0!</v>
      </c>
      <c r="M26" s="4" t="e">
        <f>(#REF!)/#REF!</f>
        <v>#REF!</v>
      </c>
      <c r="N26" s="4" t="e">
        <f>(#REF!)/#REF!</f>
        <v>#REF!</v>
      </c>
      <c r="O26" s="34" t="e">
        <f>#REF!+N26</f>
        <v>#REF!</v>
      </c>
      <c r="Q26" s="31" t="s">
        <v>532</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7">
        <f t="shared" ca="1" si="0"/>
        <v>0</v>
      </c>
      <c r="AA26" s="37">
        <f t="shared" si="1"/>
        <v>0</v>
      </c>
      <c r="AB26" s="53">
        <f t="shared" ca="1" si="2"/>
        <v>0</v>
      </c>
      <c r="AC26" s="62">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row>
    <row r="27" spans="1:29">
      <c r="E27" s="68"/>
      <c r="F27" s="68" t="str">
        <f>'Output 6'!$D$6</f>
        <v>O.6.3</v>
      </c>
      <c r="G27" s="69" t="e">
        <f>'Output 6'!K$6/'Output 6'!$F$6</f>
        <v>#DIV/0!</v>
      </c>
      <c r="H27" s="69" t="e">
        <f>'Output 6'!M$6/'Output 6'!$F$6</f>
        <v>#DIV/0!</v>
      </c>
      <c r="I27" s="69" t="e">
        <f>('Output 6'!O$6)/'Output 6'!$F$6</f>
        <v>#DIV/0!</v>
      </c>
      <c r="J27" s="69" t="e">
        <f>('Output 6'!Q$6)/'Output 6'!$F$6</f>
        <v>#DIV/0!</v>
      </c>
      <c r="K27" s="69" t="e">
        <f>('Output 1'!V$4)/'Output 1'!$G$4</f>
        <v>#VALUE!</v>
      </c>
      <c r="L27" s="70" t="e">
        <f t="shared" si="11"/>
        <v>#DIV/0!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7">
        <f t="shared" ca="1" si="0"/>
        <v>0</v>
      </c>
      <c r="AA27" s="37">
        <f t="shared" si="1"/>
        <v>0</v>
      </c>
      <c r="AB27" s="53">
        <f t="shared" ca="1" si="2"/>
        <v>0</v>
      </c>
      <c r="AC27" s="62">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row>
    <row r="28" spans="1:29">
      <c r="E28" s="68" t="str">
        <f>'Output 7'!$B$4</f>
        <v>O.7</v>
      </c>
      <c r="F28" s="68" t="str">
        <f>'Output 7'!$D$4</f>
        <v>O.7.1</v>
      </c>
      <c r="G28" s="69" t="e">
        <f>'Output 7'!$K$4/'Output 7'!$F$4</f>
        <v>#DIV/0!</v>
      </c>
      <c r="H28" s="69" t="e">
        <f>'Output 7'!M$4/'Output 7'!$F$4</f>
        <v>#DIV/0!</v>
      </c>
      <c r="I28" s="69" t="e">
        <f>('Output 7'!O$4)/'Output 7'!$F$4</f>
        <v>#DIV/0!</v>
      </c>
      <c r="J28" s="69" t="e">
        <f>('Output 7'!Q$4)/'Output 7'!$F$4</f>
        <v>#DIV/0!</v>
      </c>
      <c r="K28" s="69" t="e">
        <f>('Output 1'!V$4)/'Output 1'!$G$4</f>
        <v>#VALUE!</v>
      </c>
      <c r="L28" s="70" t="e">
        <f t="shared" si="11"/>
        <v>#DIV/0!</v>
      </c>
      <c r="M28" s="4" t="e">
        <f>(#REF!)/#REF!</f>
        <v>#REF!</v>
      </c>
      <c r="N28" s="4" t="e">
        <f>(#REF!)/#REF!</f>
        <v>#REF!</v>
      </c>
      <c r="O28" s="34" t="e">
        <f>#REF!+N28</f>
        <v>#REF!</v>
      </c>
      <c r="Q28" s="31" t="s">
        <v>533</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7">
        <f t="shared" ca="1" si="0"/>
        <v>0</v>
      </c>
      <c r="AA28" s="37">
        <f t="shared" si="1"/>
        <v>0</v>
      </c>
      <c r="AB28" s="53">
        <f t="shared" ca="1" si="2"/>
        <v>0</v>
      </c>
      <c r="AC28" s="62">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row>
    <row r="29" spans="1:29">
      <c r="E29" s="68"/>
      <c r="F29" s="68" t="str">
        <f>'Output 7'!$D$5</f>
        <v>O.7.2</v>
      </c>
      <c r="G29" s="69" t="e">
        <f>'Output 7'!K$5/'Output 7'!$F$5</f>
        <v>#DIV/0!</v>
      </c>
      <c r="H29" s="69" t="e">
        <f>'Output 7'!M$5/'Output 7'!$F$5</f>
        <v>#DIV/0!</v>
      </c>
      <c r="I29" s="69" t="e">
        <f>('Output 7'!O$5)/'Output 7'!$F$5</f>
        <v>#DIV/0!</v>
      </c>
      <c r="J29" s="69" t="e">
        <f>('Output 7'!Q$5)/'Output 7'!$F$5</f>
        <v>#DIV/0!</v>
      </c>
      <c r="K29" s="69" t="e">
        <f>('Output 1'!V$4)/'Output 1'!$G$4</f>
        <v>#VALUE!</v>
      </c>
      <c r="L29" s="70" t="e">
        <f t="shared" si="11"/>
        <v>#DIV/0!</v>
      </c>
      <c r="M29" s="4" t="e">
        <f>('Output 8'!S$4)/'Output 8'!$F$4</f>
        <v>#DIV/0!</v>
      </c>
      <c r="N29" s="4" t="e">
        <f>('Output 8'!U$4)/'Output 8'!$F$4</f>
        <v>#DIV/0!</v>
      </c>
      <c r="O29" s="34" t="e">
        <f t="shared" ref="O29:O34" si="12">L31+N29</f>
        <v>#DIV/0!</v>
      </c>
      <c r="Q29" s="31" t="s">
        <v>534</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7">
        <f t="shared" ca="1" si="0"/>
        <v>0</v>
      </c>
      <c r="AA29" s="37">
        <f t="shared" si="1"/>
        <v>0</v>
      </c>
      <c r="AB29" s="53">
        <f t="shared" ca="1" si="2"/>
        <v>0</v>
      </c>
      <c r="AC29" s="62">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row>
    <row r="30" spans="1:29">
      <c r="E30" s="68"/>
      <c r="F30" s="68" t="str">
        <f>'Output 7'!$D$6</f>
        <v>O.7.3</v>
      </c>
      <c r="G30" s="69" t="e">
        <f>'Output 7'!K$6/'Output 7'!$F$6</f>
        <v>#DIV/0!</v>
      </c>
      <c r="H30" s="69" t="e">
        <f>'Output 7'!M$6/'Output 7'!$F$6</f>
        <v>#DIV/0!</v>
      </c>
      <c r="I30" s="69" t="e">
        <f>('Output 7'!O$6)/'Output 7'!$F$6</f>
        <v>#DIV/0!</v>
      </c>
      <c r="J30" s="69" t="e">
        <f>('Output 7'!Q$6)/'Output 7'!$F$6</f>
        <v>#DIV/0!</v>
      </c>
      <c r="K30" s="69" t="e">
        <f>('Output 1'!V$4)/'Output 1'!$G$4</f>
        <v>#VALUE!</v>
      </c>
      <c r="L30" s="70" t="e">
        <f t="shared" si="11"/>
        <v>#DIV/0!</v>
      </c>
      <c r="M30" s="4" t="e">
        <f>('Output 8'!S$5)/'Output 8'!$F$5</f>
        <v>#DIV/0!</v>
      </c>
      <c r="N30" s="4" t="e">
        <f>('Output 8'!U$5)/'Output 8'!$F$5</f>
        <v>#DIV/0!</v>
      </c>
      <c r="O30" s="34" t="e">
        <f t="shared" si="12"/>
        <v>#DIV/0!</v>
      </c>
      <c r="Q30" s="31" t="s">
        <v>535</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7">
        <f t="shared" ca="1" si="0"/>
        <v>0</v>
      </c>
      <c r="AA30" s="37">
        <f t="shared" si="1"/>
        <v>0</v>
      </c>
      <c r="AB30" s="53">
        <f t="shared" ca="1" si="2"/>
        <v>0</v>
      </c>
      <c r="AC30" s="62">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row>
    <row r="31" spans="1:29">
      <c r="E31" s="68" t="str">
        <f>'Output 8'!$B$4</f>
        <v>O.8</v>
      </c>
      <c r="F31" s="68" t="str">
        <f>'Output 2'!$D$4</f>
        <v>O.2.1</v>
      </c>
      <c r="G31" s="69" t="e">
        <f>'Output 8'!$K$4/'Output 8'!$F$4</f>
        <v>#DIV/0!</v>
      </c>
      <c r="H31" s="69" t="e">
        <f>'Output 8'!M$4/'Output 8'!$F$4</f>
        <v>#DIV/0!</v>
      </c>
      <c r="I31" s="69" t="e">
        <f>('Output 8'!O$4)/'Output 8'!$F$4</f>
        <v>#DIV/0!</v>
      </c>
      <c r="J31" s="69" t="e">
        <f>('Output 8'!Q$4)/'Output 8'!$F$4</f>
        <v>#DIV/0!</v>
      </c>
      <c r="K31" s="69" t="e">
        <f>('Output 1'!V$4)/'Output 1'!$G$4</f>
        <v>#VALUE!</v>
      </c>
      <c r="L31" s="70" t="e">
        <f t="shared" si="11"/>
        <v>#DIV/0!</v>
      </c>
      <c r="M31" s="4" t="e">
        <f>('Output 8'!S$6)/'Output 8'!$F$6</f>
        <v>#DIV/0!</v>
      </c>
      <c r="N31" s="4" t="e">
        <f>('Output 8'!U$6)/'Output 8'!$F$6</f>
        <v>#DIV/0!</v>
      </c>
      <c r="O31" s="34" t="e">
        <f t="shared" si="12"/>
        <v>#DIV/0!</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7">
        <f t="shared" ca="1" si="0"/>
        <v>0</v>
      </c>
      <c r="AA31" s="37">
        <f t="shared" si="1"/>
        <v>0</v>
      </c>
      <c r="AB31" s="53">
        <f t="shared" ca="1" si="2"/>
        <v>0</v>
      </c>
      <c r="AC31" s="62">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row>
    <row r="32" spans="1:29">
      <c r="E32" s="68"/>
      <c r="F32" s="68" t="str">
        <f>'Output 2'!$D$5</f>
        <v>O.2.2</v>
      </c>
      <c r="G32" s="69" t="e">
        <f>'Output 8'!K$5/'Output 8'!$F$5</f>
        <v>#DIV/0!</v>
      </c>
      <c r="H32" s="69" t="e">
        <f>'Output 8'!M$5/'Output 8'!$F$5</f>
        <v>#DIV/0!</v>
      </c>
      <c r="I32" s="69" t="e">
        <f>('Output 8'!O$5)/'Output 8'!$F$5</f>
        <v>#DIV/0!</v>
      </c>
      <c r="J32" s="69" t="e">
        <f>('Output 8'!Q$5)/'Output 8'!$F$5</f>
        <v>#DIV/0!</v>
      </c>
      <c r="K32" s="69" t="e">
        <f>('Output 1'!V$4)/'Output 1'!$G$4</f>
        <v>#VALUE!</v>
      </c>
      <c r="L32" s="70" t="e">
        <f t="shared" si="11"/>
        <v>#DIV/0!</v>
      </c>
      <c r="M32" s="4" t="e">
        <f>('Output 9'!S$4)/'Output 9'!$F$4</f>
        <v>#DIV/0!</v>
      </c>
      <c r="N32" s="4" t="e">
        <f>('Output 9'!U$4)/'Output 9'!$F$4</f>
        <v>#DIV/0!</v>
      </c>
      <c r="O32" s="34" t="e">
        <f t="shared" si="12"/>
        <v>#DIV/0!</v>
      </c>
      <c r="Q32" s="31" t="s">
        <v>536</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7">
        <f t="shared" ca="1" si="0"/>
        <v>0</v>
      </c>
      <c r="AA32" s="37">
        <f t="shared" si="1"/>
        <v>0</v>
      </c>
      <c r="AB32" s="53">
        <f t="shared" ca="1" si="2"/>
        <v>0</v>
      </c>
      <c r="AC32" s="62">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row>
    <row r="33" spans="5:29">
      <c r="E33" s="68"/>
      <c r="F33" s="68" t="str">
        <f>'Output 2'!$D$6</f>
        <v>O.2.3</v>
      </c>
      <c r="G33" s="69" t="e">
        <f>'Output 8'!K$6/'Output 8'!$F$6</f>
        <v>#DIV/0!</v>
      </c>
      <c r="H33" s="69" t="e">
        <f>'Output 8'!M$6/'Output 8'!$F$6</f>
        <v>#DIV/0!</v>
      </c>
      <c r="I33" s="69" t="e">
        <f>('Output 8'!O$6)/'Output 8'!$F$6</f>
        <v>#DIV/0!</v>
      </c>
      <c r="J33" s="69" t="e">
        <f>('Output 8'!Q$6)/'Output 8'!$F$6</f>
        <v>#DIV/0!</v>
      </c>
      <c r="K33" s="69" t="e">
        <f>('Output 1'!V$4)/'Output 1'!$G$4</f>
        <v>#VALUE!</v>
      </c>
      <c r="L33" s="70" t="e">
        <f t="shared" si="11"/>
        <v>#DIV/0!</v>
      </c>
      <c r="M33" s="4" t="e">
        <f>('Output 9'!S$5)/'Output 9'!$F$5</f>
        <v>#DIV/0!</v>
      </c>
      <c r="N33" s="4" t="e">
        <f>('Output 9'!U$5)/'Output 9'!$F$5</f>
        <v>#DIV/0!</v>
      </c>
      <c r="O33" s="34" t="e">
        <f t="shared" si="12"/>
        <v>#DIV/0!</v>
      </c>
      <c r="Q33" s="31" t="s">
        <v>537</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7">
        <f t="shared" ca="1" si="0"/>
        <v>0</v>
      </c>
      <c r="AA33" s="37">
        <f t="shared" si="1"/>
        <v>0</v>
      </c>
      <c r="AB33" s="53">
        <f t="shared" ca="1" si="2"/>
        <v>0</v>
      </c>
      <c r="AC33" s="62">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row>
    <row r="34" spans="5:29">
      <c r="E34" s="68" t="str">
        <f>'Output 9'!$B$4</f>
        <v>O.9</v>
      </c>
      <c r="F34" s="68" t="str">
        <f>'Output 9'!$D$4</f>
        <v>O.9.1</v>
      </c>
      <c r="G34" s="69" t="e">
        <f>'Output 9'!$K$4/'Output 9'!$F$4</f>
        <v>#DIV/0!</v>
      </c>
      <c r="H34" s="69" t="e">
        <f>'Output 9'!M$4/'Output 9'!$F$4</f>
        <v>#DIV/0!</v>
      </c>
      <c r="I34" s="69" t="e">
        <f>('Output 9'!O$4)/'Output 9'!$F$4</f>
        <v>#DIV/0!</v>
      </c>
      <c r="J34" s="69" t="e">
        <f>('Output 9'!Q$4)/'Output 9'!$F$4</f>
        <v>#DIV/0!</v>
      </c>
      <c r="K34" s="69" t="e">
        <f>('Output 1'!V$4)/'Output 1'!$G$4</f>
        <v>#VALUE!</v>
      </c>
      <c r="L34" s="70" t="e">
        <f t="shared" si="11"/>
        <v>#DIV/0!</v>
      </c>
      <c r="M34" s="4" t="e">
        <f>('Output 9'!S$6)/'Output 9'!$F$6</f>
        <v>#DIV/0!</v>
      </c>
      <c r="N34" s="4" t="e">
        <f>('Output 9'!U$6)/'Output 9'!$F$6</f>
        <v>#DIV/0!</v>
      </c>
      <c r="O34" s="34" t="e">
        <f t="shared" si="12"/>
        <v>#DIV/0!</v>
      </c>
      <c r="Q34" s="31" t="s">
        <v>538</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7">
        <f t="shared" ca="1" si="0"/>
        <v>0</v>
      </c>
      <c r="AA34" s="37">
        <f t="shared" si="1"/>
        <v>0</v>
      </c>
      <c r="AB34" s="53">
        <f t="shared" ca="1" si="2"/>
        <v>0</v>
      </c>
      <c r="AC34" s="62">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row>
    <row r="35" spans="5:29">
      <c r="E35" s="68"/>
      <c r="F35" s="68" t="str">
        <f>'Output 9'!$D$5</f>
        <v>O.9.2</v>
      </c>
      <c r="G35" s="69" t="e">
        <f>'Output 9'!K$5/'Output 9'!$F$5</f>
        <v>#DIV/0!</v>
      </c>
      <c r="H35" s="69" t="e">
        <f>'Output 9'!M$5/'Output 9'!$F$5</f>
        <v>#DIV/0!</v>
      </c>
      <c r="I35" s="69" t="e">
        <f>('Output 9'!O$5)/'Output 9'!$F$5</f>
        <v>#DIV/0!</v>
      </c>
      <c r="J35" s="69" t="e">
        <f>('Output 9'!Q$5)/'Output 9'!$F$5</f>
        <v>#DIV/0!</v>
      </c>
      <c r="K35" s="69" t="e">
        <f>('Output 1'!V$4)/'Output 1'!$G$4</f>
        <v>#VALUE!</v>
      </c>
      <c r="L35" s="70" t="e">
        <f t="shared" si="11"/>
        <v>#DIV/0!</v>
      </c>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7">
        <f t="shared" ca="1" si="0"/>
        <v>0</v>
      </c>
      <c r="AA35" s="37">
        <f t="shared" si="1"/>
        <v>0</v>
      </c>
      <c r="AB35" s="53">
        <f t="shared" ca="1" si="2"/>
        <v>0</v>
      </c>
      <c r="AC35" s="62">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row>
    <row r="36" spans="5:29">
      <c r="E36" s="68"/>
      <c r="F36" s="68" t="str">
        <f>'Output 9'!$D$6</f>
        <v>O.9.3</v>
      </c>
      <c r="G36" s="69" t="e">
        <f>'Output 9'!K$6/'Output 9'!$F$6</f>
        <v>#DIV/0!</v>
      </c>
      <c r="H36" s="69" t="e">
        <f>'Output 9'!M$6/'Output 9'!$F$6</f>
        <v>#DIV/0!</v>
      </c>
      <c r="I36" s="69" t="e">
        <f>('Output 9'!O$6)/'Output 9'!$F$6</f>
        <v>#DIV/0!</v>
      </c>
      <c r="J36" s="69" t="e">
        <f>('Output 9'!Q$6)/'Output 9'!$F$6</f>
        <v>#DIV/0!</v>
      </c>
      <c r="K36" s="69" t="e">
        <f>('Output 1'!V$4)/'Output 1'!$G$4</f>
        <v>#VALUE!</v>
      </c>
      <c r="L36" s="70" t="e">
        <f t="shared" si="11"/>
        <v>#DIV/0!</v>
      </c>
      <c r="M36" s="4" t="e">
        <f>(#REF!)/#REF!</f>
        <v>#REF!</v>
      </c>
      <c r="N36" s="4" t="e">
        <f>(#REF!)/#REF!</f>
        <v>#REF!</v>
      </c>
      <c r="O36" s="34" t="e">
        <f>#REF!+N36</f>
        <v>#REF!</v>
      </c>
      <c r="Q36" s="31" t="s">
        <v>539</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7">
        <f t="shared" ref="Z36:Z67" ca="1" si="13">SUM(R36:T36)</f>
        <v>0</v>
      </c>
      <c r="AA36" s="37">
        <f t="shared" ref="AA36:AA67" si="14">SUM(V36:X36)</f>
        <v>0</v>
      </c>
      <c r="AB36" s="53">
        <f t="shared" ref="AB36:AB67" ca="1" si="15">AA36+Z36</f>
        <v>0</v>
      </c>
      <c r="AC36" s="62">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row>
    <row r="37" spans="5:29">
      <c r="E37" s="68" t="str">
        <f>'Output 10'!$B$4</f>
        <v>O.10</v>
      </c>
      <c r="F37" s="68" t="str">
        <f>'Output 10'!$D$4</f>
        <v>O.10.1</v>
      </c>
      <c r="G37" s="69" t="e">
        <f>'Output 10'!$K$4/'Output 10'!$F$4</f>
        <v>#DIV/0!</v>
      </c>
      <c r="H37" s="69" t="e">
        <f>'Output 10'!M$4/'Output 10'!$F$4</f>
        <v>#DIV/0!</v>
      </c>
      <c r="I37" s="69" t="e">
        <f>('Output 10'!O$4)/'Output 10'!$F$4</f>
        <v>#DIV/0!</v>
      </c>
      <c r="J37" s="69" t="e">
        <f>('Output 10'!Q$4)/'Output 10'!$F$4</f>
        <v>#DIV/0!</v>
      </c>
      <c r="K37" s="69" t="e">
        <f>('Output 1'!V$4)/'Output 1'!$G$4</f>
        <v>#VALUE!</v>
      </c>
      <c r="L37" s="70" t="e">
        <f t="shared" si="11"/>
        <v>#DIV/0!</v>
      </c>
      <c r="M37" s="4" t="e">
        <f>(#REF!)/#REF!</f>
        <v>#REF!</v>
      </c>
      <c r="N37" s="4" t="e">
        <f>(#REF!)/#REF!</f>
        <v>#REF!</v>
      </c>
      <c r="O37" s="34" t="e">
        <f>#REF!+N37</f>
        <v>#REF!</v>
      </c>
      <c r="Q37" s="31" t="s">
        <v>540</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7">
        <f t="shared" ca="1" si="13"/>
        <v>0</v>
      </c>
      <c r="AA37" s="37">
        <f t="shared" si="14"/>
        <v>0</v>
      </c>
      <c r="AB37" s="53">
        <f t="shared" ca="1" si="15"/>
        <v>0</v>
      </c>
      <c r="AC37" s="62">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row>
    <row r="38" spans="5:29">
      <c r="E38" s="68"/>
      <c r="F38" s="68">
        <f>'Output 10'!$D$5</f>
        <v>0</v>
      </c>
      <c r="G38" s="69" t="e">
        <f>'Output 10'!K$5/'Output 10'!$F$5</f>
        <v>#DIV/0!</v>
      </c>
      <c r="H38" s="69" t="e">
        <f>'Output 10'!M$5/'Output 10'!$F$5</f>
        <v>#DIV/0!</v>
      </c>
      <c r="I38" s="69" t="e">
        <f>('Output 10'!O$5)/'Output 10'!$F$5</f>
        <v>#DIV/0!</v>
      </c>
      <c r="J38" s="69" t="e">
        <f>('Output 10'!Q$5)/'Output 10'!$F$5</f>
        <v>#DIV/0!</v>
      </c>
      <c r="K38" s="69" t="e">
        <f>('Output 1'!V$4)/'Output 1'!$G$4</f>
        <v>#VALUE!</v>
      </c>
      <c r="L38" s="70" t="e">
        <f t="shared" si="11"/>
        <v>#DIV/0!</v>
      </c>
      <c r="M38" s="4" t="e">
        <f>('Output 10'!S$4)/'Output 10'!$F$4</f>
        <v>#DIV/0!</v>
      </c>
      <c r="N38" s="4" t="e">
        <f>('Output 10'!U$4)/'Output 10'!$F$4</f>
        <v>#DIV/0!</v>
      </c>
      <c r="O38" s="34" t="e">
        <f>L37+N38</f>
        <v>#DIV/0!</v>
      </c>
      <c r="Q38" s="31" t="s">
        <v>541</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7">
        <f t="shared" ca="1" si="13"/>
        <v>0</v>
      </c>
      <c r="AA38" s="37">
        <f t="shared" si="14"/>
        <v>0</v>
      </c>
      <c r="AB38" s="53">
        <f t="shared" ca="1" si="15"/>
        <v>0</v>
      </c>
      <c r="AC38" s="62">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row>
    <row r="39" spans="5:29">
      <c r="E39" s="68"/>
      <c r="F39" s="68">
        <f>'Output 10'!$D$6</f>
        <v>0</v>
      </c>
      <c r="G39" s="69" t="e">
        <f>'Output 10'!K$6/'Output 10'!$F$6</f>
        <v>#DIV/0!</v>
      </c>
      <c r="H39" s="69" t="e">
        <f>'Output 10'!M$6/'Output 10'!$F$6</f>
        <v>#DIV/0!</v>
      </c>
      <c r="I39" s="69" t="e">
        <f>('Output 10'!O$6)/'Output 10'!$F$6</f>
        <v>#DIV/0!</v>
      </c>
      <c r="J39" s="69" t="e">
        <f>('Output 10'!Q$6)/'Output 10'!$F$6</f>
        <v>#DIV/0!</v>
      </c>
      <c r="K39" s="69" t="e">
        <f>('Output 1'!V$4)/'Output 1'!$G$4</f>
        <v>#VALUE!</v>
      </c>
      <c r="L39" s="70" t="e">
        <f t="shared" si="11"/>
        <v>#DIV/0!</v>
      </c>
      <c r="M39" s="4" t="e">
        <f>('Output 10'!S$5)/'Output 10'!$F$5</f>
        <v>#DIV/0!</v>
      </c>
      <c r="N39" s="4" t="e">
        <f>('Output 10'!U$5)/'Output 10'!$F$5</f>
        <v>#DIV/0!</v>
      </c>
      <c r="O39" s="34" t="e">
        <f>L38+N39</f>
        <v>#DIV/0!</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7">
        <f t="shared" ca="1" si="13"/>
        <v>0</v>
      </c>
      <c r="AA39" s="37">
        <f t="shared" si="14"/>
        <v>0</v>
      </c>
      <c r="AB39" s="53">
        <f t="shared" ca="1" si="15"/>
        <v>0</v>
      </c>
      <c r="AC39" s="62">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row>
    <row r="40" spans="5:29">
      <c r="M40" s="4" t="e">
        <f>('Output 10'!S$6)/'Output 10'!$F$6</f>
        <v>#DIV/0!</v>
      </c>
      <c r="N40" s="4" t="e">
        <f>('Output 10'!U$6)/'Output 10'!$F$6</f>
        <v>#DIV/0!</v>
      </c>
      <c r="O40" s="34" t="e">
        <f>L39+N40</f>
        <v>#DIV/0!</v>
      </c>
      <c r="Q40" s="31" t="s">
        <v>542</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7">
        <f t="shared" ca="1" si="13"/>
        <v>0</v>
      </c>
      <c r="AA40" s="37">
        <f t="shared" si="14"/>
        <v>0</v>
      </c>
      <c r="AB40" s="53">
        <f t="shared" ca="1" si="15"/>
        <v>0</v>
      </c>
      <c r="AC40" s="62">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row>
    <row r="41" spans="5:29">
      <c r="Q41" s="31" t="s">
        <v>543</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7">
        <f t="shared" ca="1" si="13"/>
        <v>0</v>
      </c>
      <c r="AA41" s="37">
        <f t="shared" si="14"/>
        <v>0</v>
      </c>
      <c r="AB41" s="53">
        <f t="shared" ca="1" si="15"/>
        <v>0</v>
      </c>
      <c r="AC41" s="62">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row>
    <row r="42" spans="5:29">
      <c r="Q42" s="31" t="s">
        <v>544</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7">
        <f t="shared" ca="1" si="13"/>
        <v>0</v>
      </c>
      <c r="AA42" s="37">
        <f t="shared" si="14"/>
        <v>0</v>
      </c>
      <c r="AB42" s="53">
        <f t="shared" ca="1" si="15"/>
        <v>0</v>
      </c>
      <c r="AC42" s="62">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row>
    <row r="43" spans="5:29">
      <c r="Q43" s="31" t="s">
        <v>545</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7">
        <f t="shared" ca="1" si="13"/>
        <v>0</v>
      </c>
      <c r="AA43" s="37">
        <f t="shared" si="14"/>
        <v>0</v>
      </c>
      <c r="AB43" s="53">
        <f t="shared" ca="1" si="15"/>
        <v>0</v>
      </c>
      <c r="AC43" s="62">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row>
    <row r="44" spans="5:29">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7">
        <f t="shared" ca="1" si="13"/>
        <v>0</v>
      </c>
      <c r="AA44" s="37">
        <f t="shared" si="14"/>
        <v>0</v>
      </c>
      <c r="AB44" s="53">
        <f t="shared" ca="1" si="15"/>
        <v>0</v>
      </c>
      <c r="AC44" s="62">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row>
    <row r="45" spans="5:29">
      <c r="Q45" s="31" t="s">
        <v>546</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7">
        <f t="shared" ca="1" si="13"/>
        <v>0</v>
      </c>
      <c r="AA45" s="37">
        <f t="shared" si="14"/>
        <v>0</v>
      </c>
      <c r="AB45" s="53">
        <f t="shared" ca="1" si="15"/>
        <v>0</v>
      </c>
      <c r="AC45" s="62">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row>
    <row r="46" spans="5:29">
      <c r="Q46" s="31" t="s">
        <v>547</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7">
        <f t="shared" ca="1" si="13"/>
        <v>0</v>
      </c>
      <c r="AA46" s="37">
        <f t="shared" si="14"/>
        <v>0</v>
      </c>
      <c r="AB46" s="53">
        <f t="shared" ca="1" si="15"/>
        <v>0</v>
      </c>
      <c r="AC46" s="62">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row>
    <row r="47" spans="5:29">
      <c r="Q47" s="31" t="s">
        <v>548</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7">
        <f t="shared" ca="1" si="13"/>
        <v>0</v>
      </c>
      <c r="AA47" s="37">
        <f t="shared" si="14"/>
        <v>0</v>
      </c>
      <c r="AB47" s="53">
        <f t="shared" ca="1" si="15"/>
        <v>0</v>
      </c>
      <c r="AC47" s="62">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row>
    <row r="48" spans="5:29">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7">
        <f t="shared" ca="1" si="13"/>
        <v>0</v>
      </c>
      <c r="AA48" s="37">
        <f t="shared" si="14"/>
        <v>0</v>
      </c>
      <c r="AB48" s="53">
        <f t="shared" ca="1" si="15"/>
        <v>0</v>
      </c>
      <c r="AC48" s="62">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row>
    <row r="49" spans="17:29">
      <c r="Q49" s="31" t="s">
        <v>549</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7">
        <f t="shared" ca="1" si="13"/>
        <v>0</v>
      </c>
      <c r="AA49" s="37">
        <f t="shared" si="14"/>
        <v>0</v>
      </c>
      <c r="AB49" s="53">
        <f t="shared" ca="1" si="15"/>
        <v>0</v>
      </c>
      <c r="AC49" s="62">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row>
    <row r="50" spans="17:29">
      <c r="Q50" s="31" t="s">
        <v>550</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7">
        <f t="shared" ca="1" si="13"/>
        <v>0</v>
      </c>
      <c r="AA50" s="37">
        <f t="shared" si="14"/>
        <v>0</v>
      </c>
      <c r="AB50" s="53">
        <f t="shared" ca="1" si="15"/>
        <v>0</v>
      </c>
      <c r="AC50" s="62">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row>
    <row r="51" spans="17:29">
      <c r="Q51" s="31" t="s">
        <v>551</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7">
        <f t="shared" ca="1" si="13"/>
        <v>0</v>
      </c>
      <c r="AA51" s="37">
        <f t="shared" si="14"/>
        <v>0</v>
      </c>
      <c r="AB51" s="53">
        <f t="shared" ca="1" si="15"/>
        <v>0</v>
      </c>
      <c r="AC51" s="62">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row>
    <row r="52" spans="17:29">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7">
        <f t="shared" ca="1" si="13"/>
        <v>0</v>
      </c>
      <c r="AA52" s="37">
        <f t="shared" si="14"/>
        <v>0</v>
      </c>
      <c r="AB52" s="53">
        <f t="shared" ca="1" si="15"/>
        <v>0</v>
      </c>
      <c r="AC52" s="62">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row>
    <row r="53" spans="17:29">
      <c r="Q53" s="31" t="s">
        <v>552</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7">
        <f t="shared" ca="1" si="13"/>
        <v>0</v>
      </c>
      <c r="AA53" s="37">
        <f t="shared" si="14"/>
        <v>0</v>
      </c>
      <c r="AB53" s="53">
        <f t="shared" ca="1" si="15"/>
        <v>0</v>
      </c>
      <c r="AC53" s="62">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0</v>
      </c>
    </row>
    <row r="54" spans="17:29">
      <c r="Q54" s="31" t="s">
        <v>553</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31"/>
      <c r="V54" s="5">
        <f>SUMIF('Unplanned Outputs'!$E$4:$E$500,Analysis!Q54,'Unplanned Outputs'!$J$4:$J$500)</f>
        <v>0</v>
      </c>
      <c r="W54" s="5">
        <f>SUMIF('Unplanned Outputs'!$E$4:$E$500,Analysis!$Q54,'Unplanned Outputs'!$N$4:$N$500)</f>
        <v>0</v>
      </c>
      <c r="X54" s="5">
        <f>SUMIF('Unplanned Outputs'!$E$4:$E$500,Analysis!$Q54,'Unplanned Outputs'!$R$4:$R$500)</f>
        <v>0</v>
      </c>
      <c r="Y54" s="15"/>
      <c r="Z54" s="37">
        <f t="shared" ca="1" si="13"/>
        <v>0</v>
      </c>
      <c r="AA54" s="37">
        <f t="shared" si="14"/>
        <v>0</v>
      </c>
      <c r="AB54" s="53">
        <f t="shared" ca="1" si="15"/>
        <v>0</v>
      </c>
      <c r="AC54" s="62">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0</v>
      </c>
    </row>
    <row r="55" spans="17:29">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7">
        <f t="shared" ca="1" si="13"/>
        <v>0</v>
      </c>
      <c r="AA55" s="37">
        <f t="shared" si="14"/>
        <v>0</v>
      </c>
      <c r="AB55" s="53">
        <f t="shared" ca="1" si="15"/>
        <v>0</v>
      </c>
      <c r="AC55" s="62">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row>
    <row r="56" spans="17:29">
      <c r="Q56" s="31" t="s">
        <v>554</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0</v>
      </c>
      <c r="U56" s="31"/>
      <c r="V56" s="5">
        <f>SUMIF('Unplanned Outputs'!$E$4:$E$500,Analysis!Q56,'Unplanned Outputs'!$J$4:$J$500)</f>
        <v>0</v>
      </c>
      <c r="W56" s="5">
        <f>SUMIF('Unplanned Outputs'!$E$4:$E$500,Analysis!$Q56,'Unplanned Outputs'!$N$4:$N$500)</f>
        <v>0</v>
      </c>
      <c r="X56" s="5">
        <f>SUMIF('Unplanned Outputs'!$E$4:$E$500,Analysis!$Q56,'Unplanned Outputs'!$R$4:$R$500)</f>
        <v>0</v>
      </c>
      <c r="Y56" s="15"/>
      <c r="Z56" s="37">
        <f t="shared" ca="1" si="13"/>
        <v>0</v>
      </c>
      <c r="AA56" s="37">
        <f t="shared" si="14"/>
        <v>0</v>
      </c>
      <c r="AB56" s="53">
        <f t="shared" ca="1" si="15"/>
        <v>0</v>
      </c>
      <c r="AC56" s="62">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0</v>
      </c>
    </row>
    <row r="57" spans="17:29">
      <c r="Q57" s="31" t="s">
        <v>555</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0</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0</v>
      </c>
      <c r="U57" s="31"/>
      <c r="V57" s="5">
        <f>SUMIF('Unplanned Outputs'!$E$4:$E$500,Analysis!Q57,'Unplanned Outputs'!$J$4:$J$500)</f>
        <v>0</v>
      </c>
      <c r="W57" s="5">
        <f>SUMIF('Unplanned Outputs'!$E$4:$E$500,Analysis!$Q57,'Unplanned Outputs'!$N$4:$N$500)</f>
        <v>0</v>
      </c>
      <c r="X57" s="5">
        <f>SUMIF('Unplanned Outputs'!$E$4:$E$500,Analysis!$Q57,'Unplanned Outputs'!$R$4:$R$500)</f>
        <v>0</v>
      </c>
      <c r="Y57" s="15"/>
      <c r="Z57" s="37">
        <f t="shared" ca="1" si="13"/>
        <v>0</v>
      </c>
      <c r="AA57" s="37">
        <f t="shared" si="14"/>
        <v>0</v>
      </c>
      <c r="AB57" s="53">
        <f t="shared" ca="1" si="15"/>
        <v>0</v>
      </c>
      <c r="AC57" s="62">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0</v>
      </c>
    </row>
    <row r="58" spans="17:29">
      <c r="Q58" s="31" t="s">
        <v>556</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7">
        <f t="shared" ca="1" si="13"/>
        <v>0</v>
      </c>
      <c r="AA58" s="37">
        <f t="shared" si="14"/>
        <v>0</v>
      </c>
      <c r="AB58" s="53">
        <f t="shared" ca="1" si="15"/>
        <v>0</v>
      </c>
      <c r="AC58" s="62">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row>
    <row r="59" spans="17:29">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7">
        <f t="shared" ca="1" si="13"/>
        <v>0</v>
      </c>
      <c r="AA59" s="37">
        <f t="shared" si="14"/>
        <v>0</v>
      </c>
      <c r="AB59" s="53">
        <f t="shared" ca="1" si="15"/>
        <v>0</v>
      </c>
      <c r="AC59" s="62">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row>
    <row r="60" spans="17:29">
      <c r="Q60" s="31" t="s">
        <v>557</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7">
        <f t="shared" ca="1" si="13"/>
        <v>0</v>
      </c>
      <c r="AA60" s="37">
        <f t="shared" si="14"/>
        <v>0</v>
      </c>
      <c r="AB60" s="53">
        <f t="shared" ca="1" si="15"/>
        <v>0</v>
      </c>
      <c r="AC60" s="62">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row>
    <row r="61" spans="17:29">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7">
        <f t="shared" ca="1" si="13"/>
        <v>0</v>
      </c>
      <c r="AA61" s="37">
        <f t="shared" si="14"/>
        <v>0</v>
      </c>
      <c r="AB61" s="53">
        <f t="shared" ca="1" si="15"/>
        <v>0</v>
      </c>
      <c r="AC61" s="62">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row>
    <row r="62" spans="17:29">
      <c r="Q62" s="31" t="s">
        <v>374</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7">
        <f t="shared" ca="1" si="13"/>
        <v>0</v>
      </c>
      <c r="AA62" s="37">
        <f t="shared" si="14"/>
        <v>0</v>
      </c>
      <c r="AB62" s="53">
        <f t="shared" ca="1" si="15"/>
        <v>0</v>
      </c>
      <c r="AC62" s="62">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row>
    <row r="63" spans="17:29">
      <c r="Q63" s="31" t="s">
        <v>558</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7">
        <f t="shared" ca="1" si="13"/>
        <v>0</v>
      </c>
      <c r="AA63" s="37">
        <f t="shared" si="14"/>
        <v>0</v>
      </c>
      <c r="AB63" s="53">
        <f t="shared" ca="1" si="15"/>
        <v>0</v>
      </c>
      <c r="AC63" s="62">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row>
    <row r="64" spans="17:29">
      <c r="Q64" s="31" t="s">
        <v>559</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7">
        <f t="shared" ca="1" si="13"/>
        <v>0</v>
      </c>
      <c r="AA64" s="37">
        <f t="shared" si="14"/>
        <v>0</v>
      </c>
      <c r="AB64" s="53">
        <f t="shared" ca="1" si="15"/>
        <v>0</v>
      </c>
      <c r="AC64" s="62">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row>
    <row r="65" spans="17:29">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7">
        <f t="shared" ca="1" si="13"/>
        <v>0</v>
      </c>
      <c r="AA65" s="37">
        <f t="shared" si="14"/>
        <v>0</v>
      </c>
      <c r="AB65" s="53">
        <f t="shared" ca="1" si="15"/>
        <v>0</v>
      </c>
      <c r="AC65" s="62">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row>
    <row r="66" spans="17:29">
      <c r="Q66" s="31" t="s">
        <v>560</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7">
        <f t="shared" ca="1" si="13"/>
        <v>0</v>
      </c>
      <c r="AA66" s="37">
        <f t="shared" si="14"/>
        <v>0</v>
      </c>
      <c r="AB66" s="53">
        <f t="shared" ca="1" si="15"/>
        <v>0</v>
      </c>
      <c r="AC66" s="62">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row>
    <row r="67" spans="17:29">
      <c r="Q67" s="31" t="s">
        <v>561</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7">
        <f t="shared" ca="1" si="13"/>
        <v>0</v>
      </c>
      <c r="AA67" s="37">
        <f t="shared" si="14"/>
        <v>0</v>
      </c>
      <c r="AB67" s="53">
        <f t="shared" ca="1" si="15"/>
        <v>0</v>
      </c>
      <c r="AC67" s="62">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row>
    <row r="68" spans="17:29">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7">
        <f t="shared" ref="Z68:Z80" ca="1" si="16">SUM(R68:T68)</f>
        <v>0</v>
      </c>
      <c r="AA68" s="37">
        <f t="shared" ref="AA68:AA80" si="17">SUM(V68:X68)</f>
        <v>0</v>
      </c>
      <c r="AB68" s="53">
        <f t="shared" ref="AB68:AB80" ca="1" si="18">AA68+Z68</f>
        <v>0</v>
      </c>
      <c r="AC68" s="62">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row>
    <row r="69" spans="17:29">
      <c r="Q69" s="31" t="s">
        <v>213</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7">
        <f t="shared" ca="1" si="16"/>
        <v>0</v>
      </c>
      <c r="AA69" s="37">
        <f t="shared" si="17"/>
        <v>0</v>
      </c>
      <c r="AB69" s="53">
        <f t="shared" ca="1" si="18"/>
        <v>0</v>
      </c>
      <c r="AC69" s="62">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row>
    <row r="70" spans="17:29">
      <c r="Q70" s="31" t="s">
        <v>221</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7">
        <f t="shared" ca="1" si="16"/>
        <v>0</v>
      </c>
      <c r="AA70" s="37">
        <f t="shared" si="17"/>
        <v>0</v>
      </c>
      <c r="AB70" s="53">
        <f t="shared" ca="1" si="18"/>
        <v>0</v>
      </c>
      <c r="AC70" s="62">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row>
    <row r="71" spans="17:29">
      <c r="Q71" s="31" t="s">
        <v>562</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7">
        <f t="shared" ca="1" si="16"/>
        <v>0</v>
      </c>
      <c r="AA71" s="37">
        <f t="shared" si="17"/>
        <v>0</v>
      </c>
      <c r="AB71" s="53">
        <f t="shared" ca="1" si="18"/>
        <v>0</v>
      </c>
      <c r="AC71" s="62">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row>
    <row r="72" spans="17:29">
      <c r="Q72" s="31">
        <v>5.4</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7">
        <f t="shared" ref="Z72:Z75" ca="1" si="19">SUM(R72:T72)</f>
        <v>0</v>
      </c>
      <c r="AA72" s="37">
        <f t="shared" ref="AA72:AA75" si="20">SUM(V72:X72)</f>
        <v>0</v>
      </c>
      <c r="AB72" s="53">
        <f t="shared" ref="AB72:AB75" ca="1" si="21">AA72+Z72</f>
        <v>0</v>
      </c>
      <c r="AC72" s="62">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row>
    <row r="73" spans="17:29">
      <c r="Q73" s="31" t="s">
        <v>563</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7">
        <f t="shared" ca="1" si="19"/>
        <v>0</v>
      </c>
      <c r="AA73" s="37">
        <f t="shared" si="20"/>
        <v>0</v>
      </c>
      <c r="AB73" s="53">
        <f t="shared" ca="1" si="21"/>
        <v>0</v>
      </c>
      <c r="AC73" s="62">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row>
    <row r="74" spans="17:29">
      <c r="Q74" s="31" t="s">
        <v>564</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7">
        <f t="shared" ca="1" si="19"/>
        <v>0</v>
      </c>
      <c r="AA74" s="37">
        <f t="shared" si="20"/>
        <v>0</v>
      </c>
      <c r="AB74" s="53">
        <f t="shared" ca="1" si="21"/>
        <v>0</v>
      </c>
      <c r="AC74" s="62">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row>
    <row r="75" spans="17:29">
      <c r="Q75" s="31" t="s">
        <v>565</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7">
        <f t="shared" ca="1" si="19"/>
        <v>0</v>
      </c>
      <c r="AA75" s="37">
        <f t="shared" si="20"/>
        <v>0</v>
      </c>
      <c r="AB75" s="53">
        <f t="shared" ca="1" si="21"/>
        <v>0</v>
      </c>
      <c r="AC75" s="62">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row>
    <row r="76" spans="17:29">
      <c r="Q76" s="31">
        <v>6.1</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7">
        <f t="shared" ca="1" si="16"/>
        <v>0</v>
      </c>
      <c r="AA76" s="37">
        <f t="shared" si="17"/>
        <v>0</v>
      </c>
      <c r="AB76" s="53">
        <f t="shared" ca="1" si="18"/>
        <v>0</v>
      </c>
      <c r="AC76" s="62">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row>
    <row r="77" spans="17:29">
      <c r="Q77" s="31" t="s">
        <v>566</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7">
        <f t="shared" ca="1" si="16"/>
        <v>0</v>
      </c>
      <c r="AA77" s="37">
        <f t="shared" si="17"/>
        <v>0</v>
      </c>
      <c r="AB77" s="53">
        <f t="shared" ca="1" si="18"/>
        <v>0</v>
      </c>
      <c r="AC77" s="62">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row>
    <row r="78" spans="17:29">
      <c r="Q78" s="31" t="s">
        <v>567</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7">
        <f t="shared" ca="1" si="16"/>
        <v>0</v>
      </c>
      <c r="AA78" s="37">
        <f t="shared" si="17"/>
        <v>0</v>
      </c>
      <c r="AB78" s="53">
        <f t="shared" ca="1" si="18"/>
        <v>0</v>
      </c>
      <c r="AC78" s="62">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row>
    <row r="79" spans="17:29">
      <c r="Q79" s="31" t="s">
        <v>568</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7">
        <f t="shared" ca="1" si="16"/>
        <v>0</v>
      </c>
      <c r="AA79" s="37">
        <f t="shared" si="17"/>
        <v>0</v>
      </c>
      <c r="AB79" s="53">
        <f t="shared" ca="1" si="18"/>
        <v>0</v>
      </c>
      <c r="AC79" s="62">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row>
    <row r="80" spans="17:29">
      <c r="Q80" s="31" t="s">
        <v>569</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7">
        <f t="shared" ca="1" si="16"/>
        <v>0</v>
      </c>
      <c r="AA80" s="37">
        <f t="shared" si="17"/>
        <v>0</v>
      </c>
      <c r="AB80" s="53">
        <f t="shared" ca="1" si="18"/>
        <v>0</v>
      </c>
      <c r="AC80" s="63">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row>
  </sheetData>
  <mergeCells count="6">
    <mergeCell ref="A1:C2"/>
    <mergeCell ref="E1:O2"/>
    <mergeCell ref="V2:X2"/>
    <mergeCell ref="R2:T2"/>
    <mergeCell ref="Z2:AC2"/>
    <mergeCell ref="R1:AC1"/>
  </mergeCells>
  <phoneticPr fontId="13" type="noConversion"/>
  <conditionalFormatting sqref="F4:F39">
    <cfRule type="notContainsText" dxfId="3" priority="4" operator="notContains" text="O.">
      <formula>ISERROR(SEARCH("O.",F4))</formula>
    </cfRule>
  </conditionalFormatting>
  <conditionalFormatting sqref="F4:O7 F8 F9:L9 F10:G11 F10:F12 F13:L16 F17:F20 F21:L21 F22:F23 F24:L39 H8 J8 L8 M8:O40 I10:I11 K10:K11 H10:H12 J10:J12 L10:L12 G17:G18 I17:I18 K17:K18 H17:H20 J17:J20 L17:L20 G22 I22 K22 H22:H23 J22:J23 L22:L23">
    <cfRule type="containsErrors" dxfId="2" priority="7">
      <formula>ISERROR(F4)</formula>
    </cfRule>
  </conditionalFormatting>
  <conditionalFormatting sqref="G4:O7 H8 J8 L8 M8:O40 G9:L9 G10:G11 I10:I11 K10:K11 H10:H12 J10:J12 L10:L12 G13:L16 G17:G18 I17:I18 K17:K18 H17:H20 J17:J20 L17:L20 G21:L21 G22 I22 K22 H22:H23 J22:J23 L22:L23 G24:L39">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D64"/>
  <sheetViews>
    <sheetView workbookViewId="0">
      <selection activeCell="D52" sqref="D52"/>
    </sheetView>
  </sheetViews>
  <sheetFormatPr defaultRowHeight="15" customHeight="1"/>
  <cols>
    <col min="2" max="2" width="14.42578125" customWidth="1"/>
    <col min="3" max="3" width="73.42578125" customWidth="1"/>
    <col min="4" max="4" width="107.5703125" customWidth="1"/>
  </cols>
  <sheetData>
    <row r="1" spans="1:4" ht="14.45">
      <c r="A1" s="43" t="s">
        <v>9</v>
      </c>
      <c r="B1" s="43" t="s">
        <v>10</v>
      </c>
      <c r="C1" s="44" t="s">
        <v>11</v>
      </c>
      <c r="D1" s="44" t="s">
        <v>12</v>
      </c>
    </row>
    <row r="2" spans="1:4" ht="29.1" customHeight="1">
      <c r="A2" s="84">
        <v>44562</v>
      </c>
      <c r="B2" s="45"/>
      <c r="D2" s="47"/>
    </row>
    <row r="3" spans="1:4" ht="14.45">
      <c r="A3" s="84">
        <v>44593</v>
      </c>
      <c r="B3" s="45"/>
      <c r="C3" s="48"/>
      <c r="D3" s="47"/>
    </row>
    <row r="4" spans="1:4" ht="14.45">
      <c r="A4" s="84">
        <v>44621</v>
      </c>
      <c r="B4" s="45"/>
      <c r="C4" s="46"/>
      <c r="D4" s="50"/>
    </row>
    <row r="5" spans="1:4" ht="14.45">
      <c r="A5" s="84">
        <v>44652</v>
      </c>
      <c r="B5" s="45"/>
      <c r="C5" s="46"/>
      <c r="D5" s="46"/>
    </row>
    <row r="6" spans="1:4" ht="14.45">
      <c r="A6" s="84">
        <v>44682</v>
      </c>
      <c r="B6" s="45"/>
      <c r="C6" s="48"/>
      <c r="D6" s="46"/>
    </row>
    <row r="7" spans="1:4" ht="14.45">
      <c r="A7" s="84">
        <v>44713</v>
      </c>
      <c r="B7" s="45"/>
      <c r="C7" s="46"/>
      <c r="D7" s="49"/>
    </row>
    <row r="8" spans="1:4" ht="14.45">
      <c r="A8" s="84">
        <v>44743</v>
      </c>
      <c r="B8" s="45" t="s">
        <v>13</v>
      </c>
      <c r="C8" s="46" t="s">
        <v>14</v>
      </c>
      <c r="D8" s="46"/>
    </row>
    <row r="9" spans="1:4" ht="14.45">
      <c r="A9" s="84">
        <v>44774</v>
      </c>
      <c r="B9" s="45"/>
      <c r="C9" s="46"/>
      <c r="D9" s="46"/>
    </row>
    <row r="10" spans="1:4" ht="14.45">
      <c r="A10" s="84">
        <v>44805</v>
      </c>
      <c r="B10" s="45"/>
      <c r="C10" s="46" t="s">
        <v>15</v>
      </c>
      <c r="D10" s="46"/>
    </row>
    <row r="11" spans="1:4" ht="14.45">
      <c r="A11" s="84">
        <v>44856</v>
      </c>
      <c r="B11" s="45" t="s">
        <v>16</v>
      </c>
      <c r="C11" s="46" t="s">
        <v>17</v>
      </c>
      <c r="D11" s="46" t="s">
        <v>18</v>
      </c>
    </row>
    <row r="12" spans="1:4" ht="14.45">
      <c r="A12" s="84">
        <v>44835</v>
      </c>
      <c r="B12" s="45" t="s">
        <v>19</v>
      </c>
      <c r="C12" s="46" t="s">
        <v>20</v>
      </c>
      <c r="D12" s="46"/>
    </row>
    <row r="13" spans="1:4" ht="14.45">
      <c r="A13" s="84">
        <v>44866</v>
      </c>
      <c r="B13" s="45" t="s">
        <v>21</v>
      </c>
      <c r="C13" s="46" t="s">
        <v>22</v>
      </c>
      <c r="D13" s="46" t="s">
        <v>18</v>
      </c>
    </row>
    <row r="14" spans="1:4" ht="14.45">
      <c r="A14" s="84">
        <v>44866</v>
      </c>
      <c r="B14" s="45" t="s">
        <v>23</v>
      </c>
      <c r="C14" s="46" t="s">
        <v>24</v>
      </c>
      <c r="D14" s="46" t="s">
        <v>25</v>
      </c>
    </row>
    <row r="15" spans="1:4" ht="14.45">
      <c r="A15" s="84">
        <v>44896</v>
      </c>
      <c r="B15" s="45" t="s">
        <v>26</v>
      </c>
      <c r="C15" s="46" t="s">
        <v>27</v>
      </c>
      <c r="D15" s="47" t="s">
        <v>28</v>
      </c>
    </row>
    <row r="16" spans="1:4" ht="28.9">
      <c r="A16" s="84">
        <v>44949</v>
      </c>
      <c r="B16" s="45" t="s">
        <v>29</v>
      </c>
      <c r="C16" s="46" t="s">
        <v>30</v>
      </c>
      <c r="D16" s="97" t="s">
        <v>31</v>
      </c>
    </row>
    <row r="17" spans="1:4" ht="14.45">
      <c r="A17" s="84">
        <v>44927</v>
      </c>
      <c r="B17" s="45" t="s">
        <v>32</v>
      </c>
      <c r="C17" s="48" t="s">
        <v>33</v>
      </c>
      <c r="D17" s="46"/>
    </row>
    <row r="18" spans="1:4" ht="14.45">
      <c r="A18" s="84">
        <v>44980</v>
      </c>
      <c r="B18" s="45" t="s">
        <v>34</v>
      </c>
      <c r="C18" s="48" t="s">
        <v>35</v>
      </c>
      <c r="D18" s="46" t="s">
        <v>36</v>
      </c>
    </row>
    <row r="19" spans="1:4" ht="14.45">
      <c r="A19" s="84">
        <v>44958</v>
      </c>
      <c r="B19" s="45"/>
      <c r="C19" s="46" t="s">
        <v>37</v>
      </c>
      <c r="D19" s="46"/>
    </row>
    <row r="20" spans="1:4" ht="14.45">
      <c r="A20" s="84">
        <v>44986</v>
      </c>
      <c r="B20" s="45" t="s">
        <v>38</v>
      </c>
      <c r="C20" s="46" t="s">
        <v>39</v>
      </c>
      <c r="D20" s="46" t="s">
        <v>40</v>
      </c>
    </row>
    <row r="21" spans="1:4" ht="14.45">
      <c r="A21" s="84">
        <v>45008</v>
      </c>
      <c r="B21" s="45" t="s">
        <v>41</v>
      </c>
      <c r="C21" s="46" t="s">
        <v>42</v>
      </c>
      <c r="D21" s="82" t="s">
        <v>43</v>
      </c>
    </row>
    <row r="22" spans="1:4" ht="14.45">
      <c r="A22" s="84">
        <v>45017</v>
      </c>
      <c r="B22" s="45" t="s">
        <v>44</v>
      </c>
      <c r="C22" s="46" t="s">
        <v>45</v>
      </c>
      <c r="D22" s="47" t="s">
        <v>46</v>
      </c>
    </row>
    <row r="23" spans="1:4" ht="14.45">
      <c r="A23" s="84">
        <v>45047</v>
      </c>
      <c r="B23" s="45"/>
      <c r="C23" s="46" t="s">
        <v>47</v>
      </c>
      <c r="D23" s="46" t="s">
        <v>48</v>
      </c>
    </row>
    <row r="24" spans="1:4" ht="14.45">
      <c r="A24" s="84">
        <v>45100</v>
      </c>
      <c r="B24" s="45" t="s">
        <v>49</v>
      </c>
      <c r="C24" s="46" t="s">
        <v>50</v>
      </c>
      <c r="D24" s="82" t="s">
        <v>51</v>
      </c>
    </row>
    <row r="25" spans="1:4" ht="22.5" customHeight="1">
      <c r="A25" s="84">
        <v>45078</v>
      </c>
      <c r="B25" s="45" t="s">
        <v>52</v>
      </c>
      <c r="C25" s="46" t="s">
        <v>53</v>
      </c>
      <c r="D25" s="46"/>
    </row>
    <row r="26" spans="1:4" ht="22.5" customHeight="1">
      <c r="A26" s="84">
        <v>45078</v>
      </c>
      <c r="B26" s="45" t="s">
        <v>54</v>
      </c>
      <c r="C26" s="46" t="s">
        <v>55</v>
      </c>
      <c r="D26" s="46"/>
    </row>
    <row r="27" spans="1:4" ht="14.45">
      <c r="A27" s="84">
        <v>45100</v>
      </c>
      <c r="B27" s="45" t="s">
        <v>56</v>
      </c>
      <c r="C27" s="46" t="s">
        <v>57</v>
      </c>
      <c r="D27" s="46" t="s">
        <v>58</v>
      </c>
    </row>
    <row r="28" spans="1:4" ht="14.45">
      <c r="A28" s="84">
        <v>45100</v>
      </c>
      <c r="B28" s="45" t="s">
        <v>59</v>
      </c>
      <c r="C28" s="46" t="s">
        <v>60</v>
      </c>
      <c r="D28" s="46" t="s">
        <v>61</v>
      </c>
    </row>
    <row r="29" spans="1:4" ht="14.45">
      <c r="A29" s="84">
        <v>45108</v>
      </c>
      <c r="B29" s="45" t="s">
        <v>62</v>
      </c>
      <c r="C29" s="46" t="s">
        <v>63</v>
      </c>
      <c r="D29" s="46"/>
    </row>
    <row r="30" spans="1:4" ht="14.45">
      <c r="A30" s="84">
        <v>45130</v>
      </c>
      <c r="B30" s="45" t="s">
        <v>64</v>
      </c>
      <c r="C30" s="46" t="s">
        <v>65</v>
      </c>
      <c r="D30" s="46" t="s">
        <v>66</v>
      </c>
    </row>
    <row r="31" spans="1:4" ht="14.45">
      <c r="A31" s="84">
        <v>45130</v>
      </c>
      <c r="B31" s="45"/>
      <c r="C31" s="46" t="s">
        <v>67</v>
      </c>
      <c r="D31" s="46" t="s">
        <v>68</v>
      </c>
    </row>
    <row r="32" spans="1:4" ht="14.45">
      <c r="A32" s="84">
        <v>45130</v>
      </c>
      <c r="B32" s="45"/>
      <c r="C32" s="46" t="s">
        <v>69</v>
      </c>
      <c r="D32" s="46"/>
    </row>
    <row r="33" spans="1:4" ht="14.45">
      <c r="A33" s="84">
        <v>45161</v>
      </c>
      <c r="B33" s="45" t="s">
        <v>70</v>
      </c>
      <c r="C33" s="46" t="s">
        <v>71</v>
      </c>
      <c r="D33" s="46"/>
    </row>
    <row r="34" spans="1:4" ht="28.9">
      <c r="A34" s="85">
        <v>45192</v>
      </c>
      <c r="B34" s="45" t="s">
        <v>72</v>
      </c>
      <c r="C34" s="46" t="s">
        <v>73</v>
      </c>
      <c r="D34" s="46" t="s">
        <v>74</v>
      </c>
    </row>
    <row r="35" spans="1:4" ht="14.45">
      <c r="A35" s="84">
        <v>45192</v>
      </c>
      <c r="B35" s="45" t="s">
        <v>75</v>
      </c>
      <c r="C35" s="46" t="s">
        <v>76</v>
      </c>
      <c r="D35" s="46" t="s">
        <v>77</v>
      </c>
    </row>
    <row r="36" spans="1:4" ht="28.9">
      <c r="A36" s="84">
        <v>45170</v>
      </c>
      <c r="B36" s="45" t="s">
        <v>78</v>
      </c>
      <c r="C36" s="46" t="s">
        <v>79</v>
      </c>
      <c r="D36" s="46" t="s">
        <v>80</v>
      </c>
    </row>
    <row r="37" spans="1:4" ht="14.45">
      <c r="A37" s="84">
        <v>45192</v>
      </c>
      <c r="B37" s="45" t="s">
        <v>81</v>
      </c>
      <c r="C37" s="46" t="s">
        <v>82</v>
      </c>
      <c r="D37" s="46" t="s">
        <v>83</v>
      </c>
    </row>
    <row r="38" spans="1:4" ht="14.45">
      <c r="A38" s="84">
        <v>45170</v>
      </c>
      <c r="B38" s="45" t="s">
        <v>84</v>
      </c>
      <c r="C38" s="46" t="s">
        <v>85</v>
      </c>
      <c r="D38" s="46" t="s">
        <v>86</v>
      </c>
    </row>
    <row r="39" spans="1:4" ht="15" customHeight="1">
      <c r="A39" s="84">
        <v>45170</v>
      </c>
      <c r="B39" s="15"/>
      <c r="C39" t="s">
        <v>87</v>
      </c>
      <c r="D39" t="s">
        <v>88</v>
      </c>
    </row>
    <row r="40" spans="1:4" ht="15" customHeight="1">
      <c r="A40" s="84">
        <v>45170</v>
      </c>
      <c r="B40" s="15"/>
      <c r="C40" t="s">
        <v>89</v>
      </c>
      <c r="D40" t="s">
        <v>90</v>
      </c>
    </row>
    <row r="41" spans="1:4" ht="15" customHeight="1">
      <c r="A41" s="84">
        <v>45200</v>
      </c>
      <c r="B41" s="15" t="s">
        <v>91</v>
      </c>
      <c r="C41" t="s">
        <v>92</v>
      </c>
      <c r="D41" t="s">
        <v>93</v>
      </c>
    </row>
    <row r="42" spans="1:4" ht="15" customHeight="1">
      <c r="A42" s="84">
        <v>45200</v>
      </c>
      <c r="B42" s="83" t="s">
        <v>94</v>
      </c>
      <c r="C42" s="46" t="s">
        <v>95</v>
      </c>
      <c r="D42" s="46" t="s">
        <v>96</v>
      </c>
    </row>
    <row r="43" spans="1:4" ht="15" customHeight="1">
      <c r="A43" s="84">
        <v>45200</v>
      </c>
      <c r="B43" s="15" t="s">
        <v>97</v>
      </c>
      <c r="C43" t="s">
        <v>98</v>
      </c>
      <c r="D43" t="s">
        <v>99</v>
      </c>
    </row>
    <row r="44" spans="1:4" ht="15" customHeight="1">
      <c r="A44" s="84">
        <v>45200</v>
      </c>
      <c r="B44" s="15" t="s">
        <v>100</v>
      </c>
      <c r="C44" t="s">
        <v>101</v>
      </c>
      <c r="D44" t="s">
        <v>102</v>
      </c>
    </row>
    <row r="45" spans="1:4" ht="15" customHeight="1">
      <c r="A45" s="89">
        <v>45231</v>
      </c>
      <c r="B45" s="15" t="s">
        <v>103</v>
      </c>
      <c r="C45" t="s">
        <v>104</v>
      </c>
      <c r="D45" t="s">
        <v>105</v>
      </c>
    </row>
    <row r="46" spans="1:4" ht="15" customHeight="1">
      <c r="A46" s="89">
        <v>45231</v>
      </c>
      <c r="B46" s="15" t="s">
        <v>106</v>
      </c>
      <c r="C46" t="s">
        <v>107</v>
      </c>
      <c r="D46" t="s">
        <v>108</v>
      </c>
    </row>
    <row r="47" spans="1:4" ht="15" customHeight="1">
      <c r="A47" s="89">
        <v>45231</v>
      </c>
      <c r="B47" s="15" t="s">
        <v>109</v>
      </c>
      <c r="C47" t="s">
        <v>110</v>
      </c>
      <c r="D47" t="s">
        <v>111</v>
      </c>
    </row>
    <row r="48" spans="1:4" ht="15" customHeight="1">
      <c r="A48" s="89">
        <v>45231</v>
      </c>
      <c r="B48" s="15" t="s">
        <v>112</v>
      </c>
      <c r="C48" t="s">
        <v>113</v>
      </c>
      <c r="D48" t="s">
        <v>114</v>
      </c>
    </row>
    <row r="49" spans="1:4" ht="15" customHeight="1">
      <c r="A49" s="89">
        <v>45231</v>
      </c>
      <c r="B49" s="15" t="s">
        <v>112</v>
      </c>
      <c r="C49" t="s">
        <v>115</v>
      </c>
      <c r="D49" t="s">
        <v>116</v>
      </c>
    </row>
    <row r="50" spans="1:4" ht="15" customHeight="1">
      <c r="A50" s="89">
        <v>45231</v>
      </c>
      <c r="B50" s="15" t="s">
        <v>21</v>
      </c>
      <c r="C50" t="s">
        <v>117</v>
      </c>
      <c r="D50" t="s">
        <v>118</v>
      </c>
    </row>
    <row r="51" spans="1:4" ht="15" customHeight="1">
      <c r="A51" s="89">
        <v>45261</v>
      </c>
      <c r="B51" s="15" t="s">
        <v>119</v>
      </c>
      <c r="C51" t="s">
        <v>120</v>
      </c>
      <c r="D51" s="99" t="s">
        <v>121</v>
      </c>
    </row>
    <row r="52" spans="1:4" ht="15" customHeight="1">
      <c r="A52" s="89">
        <v>45261</v>
      </c>
      <c r="B52" s="15" t="s">
        <v>122</v>
      </c>
      <c r="C52" t="s">
        <v>123</v>
      </c>
    </row>
    <row r="53" spans="1:4" ht="15" customHeight="1">
      <c r="A53" s="89">
        <v>45261</v>
      </c>
      <c r="B53" s="15" t="s">
        <v>124</v>
      </c>
    </row>
    <row r="54" spans="1:4" ht="15" customHeight="1">
      <c r="A54" s="89"/>
      <c r="B54" s="15"/>
    </row>
    <row r="55" spans="1:4" ht="15" customHeight="1">
      <c r="A55" s="89"/>
      <c r="B55" s="15"/>
    </row>
    <row r="56" spans="1:4" ht="15" customHeight="1">
      <c r="A56" s="89"/>
      <c r="B56" s="15"/>
    </row>
    <row r="57" spans="1:4" ht="15" customHeight="1">
      <c r="A57" s="89"/>
      <c r="B57" s="15"/>
    </row>
    <row r="58" spans="1:4" ht="15" customHeight="1">
      <c r="A58" s="89"/>
      <c r="B58" s="15"/>
    </row>
    <row r="59" spans="1:4" ht="15" customHeight="1">
      <c r="A59" s="89"/>
      <c r="B59" s="15"/>
    </row>
    <row r="60" spans="1:4" ht="15" customHeight="1">
      <c r="A60" s="89"/>
      <c r="B60" s="15"/>
    </row>
    <row r="61" spans="1:4" ht="15" customHeight="1">
      <c r="A61" s="89"/>
      <c r="B61" s="15"/>
    </row>
    <row r="62" spans="1:4" ht="15" customHeight="1">
      <c r="A62" s="89"/>
      <c r="B62" s="15"/>
    </row>
    <row r="63" spans="1:4" ht="15" customHeight="1">
      <c r="A63" s="89"/>
      <c r="B63" s="15"/>
    </row>
    <row r="64" spans="1:4" ht="15" customHeight="1">
      <c r="A64" s="89"/>
      <c r="B64" s="15"/>
    </row>
  </sheetData>
  <hyperlinks>
    <hyperlink ref="D15" r:id="rId1" xr:uid="{B3E876BB-5449-47D5-A454-9E52DFCB4042}"/>
    <hyperlink ref="D21" r:id="rId2" xr:uid="{CF948111-D398-40EE-BD92-D40FDD8D1333}"/>
    <hyperlink ref="D22" r:id="rId3" xr:uid="{24193E30-F459-4082-83A6-35EC6CC5F7EC}"/>
    <hyperlink ref="D24" r:id="rId4" xr:uid="{F5659C6F-01F4-48F2-804B-145F1A8CF7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topLeftCell="A15" workbookViewId="0">
      <selection activeCell="C18" sqref="C18:C19"/>
    </sheetView>
  </sheetViews>
  <sheetFormatPr defaultColWidth="8.85546875" defaultRowHeight="14.45"/>
  <cols>
    <col min="1" max="1" width="16" style="2" customWidth="1"/>
    <col min="2" max="2" width="9.140625" style="2" customWidth="1"/>
    <col min="3" max="3" width="29.85546875" style="3" customWidth="1"/>
    <col min="4" max="4" width="11.7109375" style="3" customWidth="1"/>
    <col min="5" max="5" width="40.140625" style="3" customWidth="1"/>
    <col min="6" max="6" width="11.140625" style="3" customWidth="1"/>
    <col min="7" max="8" width="15.140625" style="3" customWidth="1"/>
    <col min="9" max="9" width="81" style="3" customWidth="1"/>
    <col min="10" max="10" width="44.7109375" style="3" customWidth="1"/>
    <col min="11" max="11" width="18.5703125" customWidth="1"/>
    <col min="12" max="12" width="35.140625" customWidth="1"/>
    <col min="13" max="13" width="15.7109375" customWidth="1"/>
    <col min="14" max="14" width="47.28515625" customWidth="1"/>
    <col min="15" max="16384" width="8.85546875" style="3"/>
  </cols>
  <sheetData>
    <row r="1" spans="1:10" ht="15.75" customHeight="1">
      <c r="A1" s="113" t="s">
        <v>125</v>
      </c>
      <c r="B1" s="114" t="s">
        <v>126</v>
      </c>
      <c r="C1" s="114"/>
      <c r="D1" s="114"/>
      <c r="E1" s="114"/>
      <c r="F1" s="114"/>
      <c r="G1" s="114"/>
      <c r="H1" s="114"/>
      <c r="I1" s="114"/>
      <c r="J1" s="114"/>
    </row>
    <row r="2" spans="1:10" ht="15.75" customHeight="1">
      <c r="A2" s="113"/>
      <c r="B2" s="114"/>
      <c r="C2" s="114"/>
      <c r="D2" s="114"/>
      <c r="E2" s="114"/>
      <c r="F2" s="114"/>
      <c r="G2" s="114"/>
      <c r="H2" s="114"/>
      <c r="I2" s="114"/>
      <c r="J2" s="114"/>
    </row>
    <row r="3" spans="1:10" ht="27.75" customHeight="1">
      <c r="A3" s="116" t="s">
        <v>127</v>
      </c>
      <c r="B3" s="116"/>
      <c r="C3" s="116"/>
      <c r="D3" s="103" t="s">
        <v>128</v>
      </c>
      <c r="E3" s="103"/>
      <c r="F3" s="103"/>
      <c r="G3" s="103"/>
      <c r="H3" s="103"/>
      <c r="I3" s="103"/>
      <c r="J3" s="103"/>
    </row>
    <row r="4" spans="1:10" ht="38.25" customHeight="1">
      <c r="A4" s="12"/>
      <c r="B4" s="12" t="s">
        <v>129</v>
      </c>
      <c r="C4" s="12" t="s">
        <v>130</v>
      </c>
      <c r="D4" s="12" t="s">
        <v>131</v>
      </c>
      <c r="E4" s="12" t="s">
        <v>132</v>
      </c>
      <c r="F4" s="12" t="s">
        <v>133</v>
      </c>
      <c r="G4" s="12" t="s">
        <v>134</v>
      </c>
      <c r="H4" s="12" t="s">
        <v>135</v>
      </c>
      <c r="I4" s="12" t="s">
        <v>136</v>
      </c>
      <c r="J4" s="12" t="s">
        <v>137</v>
      </c>
    </row>
    <row r="5" spans="1:10" ht="100.9" customHeight="1">
      <c r="A5" s="113" t="s">
        <v>127</v>
      </c>
      <c r="B5" s="107">
        <v>1</v>
      </c>
      <c r="C5" s="107" t="s">
        <v>138</v>
      </c>
      <c r="D5" s="9">
        <v>1.1000000000000001</v>
      </c>
      <c r="E5" s="74" t="s">
        <v>139</v>
      </c>
      <c r="F5" s="104">
        <v>1</v>
      </c>
      <c r="G5" s="104"/>
      <c r="H5" s="104"/>
      <c r="I5" s="105" t="s">
        <v>140</v>
      </c>
      <c r="J5" s="105" t="s">
        <v>141</v>
      </c>
    </row>
    <row r="6" spans="1:10" ht="100.9" customHeight="1">
      <c r="A6" s="113"/>
      <c r="B6" s="107"/>
      <c r="C6" s="108"/>
      <c r="D6" s="9">
        <v>1.2</v>
      </c>
      <c r="E6" s="74" t="s">
        <v>142</v>
      </c>
      <c r="F6" s="104"/>
      <c r="G6" s="104"/>
      <c r="H6" s="104"/>
      <c r="I6" s="105"/>
      <c r="J6" s="105"/>
    </row>
    <row r="7" spans="1:10" ht="103.9" customHeight="1">
      <c r="A7" s="113"/>
      <c r="B7" s="107">
        <v>2</v>
      </c>
      <c r="C7" s="106" t="s">
        <v>143</v>
      </c>
      <c r="D7" s="9">
        <v>2.1</v>
      </c>
      <c r="E7" s="75" t="s">
        <v>144</v>
      </c>
      <c r="F7" s="104">
        <v>2</v>
      </c>
      <c r="G7" s="104"/>
      <c r="H7" s="104"/>
      <c r="I7" s="105" t="s">
        <v>145</v>
      </c>
      <c r="J7" s="105" t="s">
        <v>146</v>
      </c>
    </row>
    <row r="8" spans="1:10" ht="103.9" customHeight="1">
      <c r="A8" s="113"/>
      <c r="B8" s="107"/>
      <c r="C8" s="107"/>
      <c r="D8" s="9">
        <v>2.2000000000000002</v>
      </c>
      <c r="E8" s="75" t="s">
        <v>147</v>
      </c>
      <c r="F8" s="104"/>
      <c r="G8" s="104"/>
      <c r="H8" s="104"/>
      <c r="I8" s="105"/>
      <c r="J8" s="105"/>
    </row>
    <row r="9" spans="1:10" ht="103.9" customHeight="1">
      <c r="A9" s="113"/>
      <c r="B9" s="107"/>
      <c r="C9" s="107"/>
      <c r="D9" s="9">
        <v>2.2999999999999998</v>
      </c>
      <c r="E9" s="75" t="s">
        <v>148</v>
      </c>
      <c r="F9" s="104"/>
      <c r="G9" s="104"/>
      <c r="H9" s="104"/>
      <c r="I9" s="105"/>
      <c r="J9" s="105"/>
    </row>
    <row r="10" spans="1:10" ht="103.9" customHeight="1">
      <c r="A10" s="113"/>
      <c r="B10" s="107"/>
      <c r="C10" s="108"/>
      <c r="D10" s="9">
        <v>2.4</v>
      </c>
      <c r="E10" s="65" t="s">
        <v>149</v>
      </c>
      <c r="F10" s="104"/>
      <c r="G10" s="104"/>
      <c r="H10" s="104"/>
      <c r="I10" s="105"/>
      <c r="J10" s="105"/>
    </row>
    <row r="11" spans="1:10" ht="35.450000000000003" customHeight="1">
      <c r="A11" s="113"/>
      <c r="B11" s="107">
        <v>3</v>
      </c>
      <c r="C11" s="106" t="s">
        <v>150</v>
      </c>
      <c r="D11" s="9">
        <v>3.1</v>
      </c>
      <c r="E11" s="72" t="s">
        <v>151</v>
      </c>
      <c r="F11" s="109">
        <v>3</v>
      </c>
      <c r="G11" s="111"/>
      <c r="H11" s="111"/>
      <c r="I11" s="110" t="s">
        <v>152</v>
      </c>
      <c r="J11" s="105" t="s">
        <v>153</v>
      </c>
    </row>
    <row r="12" spans="1:10" ht="35.450000000000003" customHeight="1">
      <c r="A12" s="113"/>
      <c r="B12" s="107"/>
      <c r="C12" s="107"/>
      <c r="D12" s="9">
        <v>3.2</v>
      </c>
      <c r="E12" s="72" t="s">
        <v>154</v>
      </c>
      <c r="F12" s="109"/>
      <c r="G12" s="111"/>
      <c r="H12" s="111"/>
      <c r="I12" s="110"/>
      <c r="J12" s="105"/>
    </row>
    <row r="13" spans="1:10" ht="35.450000000000003" customHeight="1">
      <c r="A13" s="113"/>
      <c r="B13" s="107"/>
      <c r="C13" s="107"/>
      <c r="D13" s="9">
        <v>3.3</v>
      </c>
      <c r="E13" s="72" t="s">
        <v>155</v>
      </c>
      <c r="F13" s="109"/>
      <c r="G13" s="111"/>
      <c r="H13" s="111"/>
      <c r="I13" s="110"/>
      <c r="J13" s="105"/>
    </row>
    <row r="14" spans="1:10" ht="35.450000000000003" customHeight="1">
      <c r="A14" s="113"/>
      <c r="B14" s="107"/>
      <c r="C14" s="107"/>
      <c r="D14" s="9">
        <v>3.4</v>
      </c>
      <c r="E14" s="72" t="s">
        <v>156</v>
      </c>
      <c r="F14" s="109"/>
      <c r="G14" s="111"/>
      <c r="H14" s="111"/>
      <c r="I14" s="110"/>
      <c r="J14" s="105"/>
    </row>
    <row r="15" spans="1:10" ht="35.450000000000003" customHeight="1">
      <c r="A15" s="113"/>
      <c r="B15" s="107"/>
      <c r="C15" s="107"/>
      <c r="D15" s="9">
        <v>3.5</v>
      </c>
      <c r="E15" s="73" t="s">
        <v>157</v>
      </c>
      <c r="F15" s="109"/>
      <c r="G15" s="111"/>
      <c r="H15" s="111"/>
      <c r="I15" s="110"/>
      <c r="J15" s="105"/>
    </row>
    <row r="16" spans="1:10" ht="35.450000000000003" customHeight="1">
      <c r="A16" s="113"/>
      <c r="B16" s="107"/>
      <c r="C16" s="108"/>
      <c r="D16" s="9">
        <v>3.6</v>
      </c>
      <c r="E16" s="72" t="s">
        <v>158</v>
      </c>
      <c r="F16" s="109"/>
      <c r="G16" s="111"/>
      <c r="H16" s="111"/>
      <c r="I16" s="110"/>
      <c r="J16" s="105"/>
    </row>
    <row r="17" spans="1:10" ht="81.599999999999994" customHeight="1">
      <c r="A17" s="113"/>
      <c r="B17" s="9">
        <v>4</v>
      </c>
      <c r="C17" s="76" t="s">
        <v>159</v>
      </c>
      <c r="D17" s="9">
        <v>4.0999999999999996</v>
      </c>
      <c r="E17" s="72" t="s">
        <v>160</v>
      </c>
      <c r="F17" s="7">
        <v>4</v>
      </c>
      <c r="G17" s="7"/>
      <c r="H17"/>
      <c r="I17" s="65" t="s">
        <v>161</v>
      </c>
      <c r="J17" s="65" t="s">
        <v>162</v>
      </c>
    </row>
    <row r="18" spans="1:10" ht="66.599999999999994" customHeight="1">
      <c r="A18" s="113"/>
      <c r="B18" s="107">
        <v>5</v>
      </c>
      <c r="C18" s="112" t="s">
        <v>163</v>
      </c>
      <c r="D18" s="9">
        <v>5.0999999999999996</v>
      </c>
      <c r="E18" s="72" t="s">
        <v>164</v>
      </c>
      <c r="F18" s="109">
        <v>5</v>
      </c>
      <c r="G18" s="115"/>
      <c r="H18" s="111"/>
      <c r="I18" s="105" t="s">
        <v>165</v>
      </c>
      <c r="J18" s="105" t="s">
        <v>166</v>
      </c>
    </row>
    <row r="19" spans="1:10" ht="66.599999999999994" customHeight="1">
      <c r="A19" s="113"/>
      <c r="B19" s="107"/>
      <c r="C19" s="107"/>
      <c r="D19" s="9">
        <v>5.2</v>
      </c>
      <c r="E19" s="72" t="s">
        <v>167</v>
      </c>
      <c r="F19" s="109"/>
      <c r="G19" s="115"/>
      <c r="H19" s="111"/>
      <c r="I19" s="105"/>
      <c r="J19" s="105"/>
    </row>
    <row r="20" spans="1:10">
      <c r="C20"/>
      <c r="D20"/>
      <c r="E20"/>
      <c r="F20"/>
      <c r="G20" s="7"/>
    </row>
    <row r="21" spans="1:10">
      <c r="C21"/>
      <c r="D21"/>
      <c r="E21"/>
      <c r="F21"/>
      <c r="G21" s="7"/>
      <c r="H21"/>
    </row>
    <row r="22" spans="1:10" ht="14.45" customHeight="1">
      <c r="C22"/>
      <c r="D22"/>
      <c r="E22"/>
      <c r="F22"/>
      <c r="G22" s="7"/>
      <c r="H22"/>
    </row>
    <row r="23" spans="1:10">
      <c r="C23"/>
      <c r="D23"/>
      <c r="E23"/>
      <c r="G23"/>
      <c r="H23"/>
    </row>
    <row r="24" spans="1:10">
      <c r="C24"/>
      <c r="D24"/>
      <c r="E24"/>
      <c r="G24"/>
      <c r="H24"/>
    </row>
    <row r="25" spans="1:10">
      <c r="C25"/>
      <c r="D25"/>
      <c r="E25"/>
      <c r="G25"/>
      <c r="H25"/>
    </row>
    <row r="26" spans="1:10">
      <c r="C26"/>
      <c r="D26"/>
      <c r="E26"/>
      <c r="G26" s="7"/>
      <c r="H26"/>
    </row>
    <row r="27" spans="1:10">
      <c r="C27"/>
      <c r="D27"/>
      <c r="G27"/>
    </row>
    <row r="28" spans="1:10">
      <c r="C28"/>
      <c r="D28"/>
      <c r="G28"/>
    </row>
    <row r="29" spans="1:10">
      <c r="C29"/>
      <c r="D29"/>
      <c r="G29"/>
    </row>
    <row r="30" spans="1:10">
      <c r="C30"/>
      <c r="D30"/>
      <c r="G30"/>
    </row>
    <row r="31" spans="1:10">
      <c r="C31"/>
      <c r="D31"/>
      <c r="G31"/>
    </row>
    <row r="32" spans="1:10">
      <c r="C32"/>
      <c r="D32"/>
      <c r="G32"/>
    </row>
    <row r="33" spans="7:7">
      <c r="G33"/>
    </row>
  </sheetData>
  <mergeCells count="33">
    <mergeCell ref="A1:A2"/>
    <mergeCell ref="B1:J2"/>
    <mergeCell ref="C5:C6"/>
    <mergeCell ref="B5:B6"/>
    <mergeCell ref="I5:I6"/>
    <mergeCell ref="J5:J6"/>
    <mergeCell ref="F5:F6"/>
    <mergeCell ref="G5:G6"/>
    <mergeCell ref="A5:A19"/>
    <mergeCell ref="G18:G19"/>
    <mergeCell ref="H18:H19"/>
    <mergeCell ref="B11:B16"/>
    <mergeCell ref="C7:C10"/>
    <mergeCell ref="A3:C3"/>
    <mergeCell ref="B7:B10"/>
    <mergeCell ref="B18:B19"/>
    <mergeCell ref="C11:C16"/>
    <mergeCell ref="F11:F16"/>
    <mergeCell ref="I11:I16"/>
    <mergeCell ref="G11:G16"/>
    <mergeCell ref="F18:F19"/>
    <mergeCell ref="H11:H16"/>
    <mergeCell ref="C18:C19"/>
    <mergeCell ref="I18:I19"/>
    <mergeCell ref="D3:J3"/>
    <mergeCell ref="H5:H6"/>
    <mergeCell ref="I7:I10"/>
    <mergeCell ref="J7:J10"/>
    <mergeCell ref="J18:J19"/>
    <mergeCell ref="J11:J16"/>
    <mergeCell ref="F7:F10"/>
    <mergeCell ref="G7:G10"/>
    <mergeCell ref="H7:H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AM18"/>
  <sheetViews>
    <sheetView zoomScale="70" zoomScaleNormal="70" workbookViewId="0">
      <pane xSplit="6" topLeftCell="U1" activePane="topRight" state="frozen"/>
      <selection pane="topRight" activeCell="V4" sqref="V4"/>
    </sheetView>
  </sheetViews>
  <sheetFormatPr defaultColWidth="8.7109375" defaultRowHeight="15" customHeight="1"/>
  <cols>
    <col min="1" max="1" width="16.28515625" style="15" customWidth="1"/>
    <col min="2" max="2" width="10.85546875" style="15" customWidth="1"/>
    <col min="3" max="3" width="23.42578125" style="15" customWidth="1"/>
    <col min="4" max="4" width="12" style="15" customWidth="1"/>
    <col min="5" max="5" width="48" style="15" customWidth="1"/>
    <col min="6" max="6" width="52.42578125" style="15" customWidth="1"/>
    <col min="7" max="7" width="12.42578125" style="15" customWidth="1"/>
    <col min="8" max="8" width="15" style="15" customWidth="1"/>
    <col min="9" max="9" width="11.7109375" style="15" customWidth="1"/>
    <col min="10" max="10" width="67" style="15" customWidth="1"/>
    <col min="11" max="11" width="44.7109375" style="15" customWidth="1"/>
    <col min="12" max="12" width="9.85546875" style="16" hidden="1" customWidth="1"/>
    <col min="13" max="13" width="55" style="15" hidden="1" customWidth="1"/>
    <col min="14" max="14" width="9.85546875" style="16" hidden="1" customWidth="1"/>
    <col min="15" max="15" width="55.7109375" style="15" hidden="1" customWidth="1"/>
    <col min="16" max="16" width="9.85546875" style="16" hidden="1" customWidth="1"/>
    <col min="17" max="17" width="55.42578125" style="15" hidden="1" customWidth="1"/>
    <col min="18" max="18" width="10" style="16" hidden="1" customWidth="1"/>
    <col min="19" max="19" width="55.28515625" style="15" hidden="1" customWidth="1"/>
    <col min="20" max="20" width="10.140625" style="15" customWidth="1"/>
    <col min="21" max="21" width="56" style="15" customWidth="1"/>
    <col min="22" max="22" width="10.140625" style="16" customWidth="1"/>
    <col min="23" max="23" width="55.42578125" style="15" customWidth="1"/>
    <col min="24" max="24" width="10.140625" style="15" customWidth="1"/>
    <col min="25" max="25" width="56" style="15" customWidth="1"/>
    <col min="26" max="26" width="10.140625" style="16" customWidth="1"/>
    <col min="27" max="27" width="55.42578125" style="15" customWidth="1"/>
    <col min="28" max="39" width="54.7109375" style="15" customWidth="1"/>
    <col min="40" max="16384" width="8.7109375" style="15"/>
  </cols>
  <sheetData>
    <row r="1" spans="1:39" ht="30" customHeight="1">
      <c r="A1" s="116" t="s">
        <v>168</v>
      </c>
      <c r="B1" s="116"/>
      <c r="C1" s="116"/>
      <c r="D1" s="103" t="s">
        <v>128</v>
      </c>
      <c r="E1" s="103"/>
      <c r="F1" s="103"/>
      <c r="G1" s="103"/>
      <c r="H1" s="103"/>
      <c r="I1" s="103"/>
      <c r="J1" s="103"/>
      <c r="K1" s="103"/>
      <c r="L1" s="119" t="s">
        <v>169</v>
      </c>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row>
    <row r="2" spans="1:39" ht="25.5" customHeight="1">
      <c r="A2" s="19" t="s">
        <v>170</v>
      </c>
      <c r="B2" s="113" t="s">
        <v>171</v>
      </c>
      <c r="C2" s="113" t="s">
        <v>130</v>
      </c>
      <c r="D2" s="113" t="s">
        <v>172</v>
      </c>
      <c r="E2" s="113" t="s">
        <v>130</v>
      </c>
      <c r="F2" s="113" t="s">
        <v>132</v>
      </c>
      <c r="G2" s="113" t="s">
        <v>173</v>
      </c>
      <c r="H2" s="113" t="s">
        <v>174</v>
      </c>
      <c r="I2" s="113" t="s">
        <v>175</v>
      </c>
      <c r="J2" s="113" t="s">
        <v>136</v>
      </c>
      <c r="K2" s="107" t="s">
        <v>176</v>
      </c>
      <c r="L2" s="113" t="s">
        <v>177</v>
      </c>
      <c r="M2" s="113"/>
      <c r="N2" s="107" t="s">
        <v>178</v>
      </c>
      <c r="O2" s="107"/>
      <c r="P2" s="113" t="s">
        <v>179</v>
      </c>
      <c r="Q2" s="113"/>
      <c r="R2" s="107" t="s">
        <v>180</v>
      </c>
      <c r="S2" s="107"/>
      <c r="T2" s="113" t="s">
        <v>181</v>
      </c>
      <c r="U2" s="113"/>
      <c r="V2" s="107" t="s">
        <v>182</v>
      </c>
      <c r="W2" s="107"/>
      <c r="X2" s="113" t="s">
        <v>183</v>
      </c>
      <c r="Y2" s="113"/>
      <c r="Z2" s="107" t="s">
        <v>184</v>
      </c>
      <c r="AA2" s="107"/>
    </row>
    <row r="3" spans="1:39" ht="14.45">
      <c r="A3" s="19">
        <f>COUNTIF(D4:D9,"&lt;&gt;")</f>
        <v>6</v>
      </c>
      <c r="B3" s="113"/>
      <c r="C3" s="113"/>
      <c r="D3" s="113"/>
      <c r="E3" s="113"/>
      <c r="F3" s="113"/>
      <c r="G3" s="113"/>
      <c r="H3" s="113"/>
      <c r="I3" s="113"/>
      <c r="J3" s="113"/>
      <c r="K3" s="107"/>
      <c r="L3" s="12" t="s">
        <v>185</v>
      </c>
      <c r="M3" s="12" t="s">
        <v>130</v>
      </c>
      <c r="N3" s="9" t="s">
        <v>185</v>
      </c>
      <c r="O3" s="9" t="s">
        <v>130</v>
      </c>
      <c r="P3" s="12" t="s">
        <v>185</v>
      </c>
      <c r="Q3" s="12" t="s">
        <v>130</v>
      </c>
      <c r="R3" s="9" t="s">
        <v>185</v>
      </c>
      <c r="S3" s="9" t="s">
        <v>130</v>
      </c>
      <c r="T3" s="12" t="s">
        <v>185</v>
      </c>
      <c r="U3" s="12" t="s">
        <v>130</v>
      </c>
      <c r="V3" s="9" t="s">
        <v>185</v>
      </c>
      <c r="W3" s="9" t="s">
        <v>130</v>
      </c>
      <c r="X3" s="12" t="s">
        <v>185</v>
      </c>
      <c r="Y3" s="12" t="s">
        <v>130</v>
      </c>
      <c r="Z3" s="9" t="s">
        <v>185</v>
      </c>
      <c r="AA3" s="9" t="s">
        <v>130</v>
      </c>
    </row>
    <row r="4" spans="1:39" s="16" customFormat="1" ht="131.25" customHeight="1">
      <c r="A4" s="113" t="s">
        <v>186</v>
      </c>
      <c r="B4" s="107" t="s">
        <v>187</v>
      </c>
      <c r="C4" s="107" t="s">
        <v>188</v>
      </c>
      <c r="D4" s="23" t="s">
        <v>189</v>
      </c>
      <c r="E4" s="27" t="s">
        <v>190</v>
      </c>
      <c r="F4" s="27" t="s">
        <v>191</v>
      </c>
      <c r="G4" s="2" t="s">
        <v>192</v>
      </c>
      <c r="H4" s="2" t="s">
        <v>193</v>
      </c>
      <c r="I4" s="27" t="s">
        <v>194</v>
      </c>
      <c r="J4" s="27" t="s">
        <v>195</v>
      </c>
      <c r="K4" s="2" t="s">
        <v>196</v>
      </c>
      <c r="L4" s="2"/>
      <c r="M4" s="25"/>
      <c r="N4" s="7"/>
      <c r="O4" s="25"/>
      <c r="P4" s="29"/>
      <c r="Q4" s="25"/>
      <c r="R4" s="2"/>
      <c r="S4" s="25"/>
      <c r="T4" s="29"/>
      <c r="U4" s="25" t="s">
        <v>197</v>
      </c>
      <c r="V4" s="14"/>
      <c r="W4" s="25" t="s">
        <v>198</v>
      </c>
      <c r="X4" s="29"/>
      <c r="Y4" s="27" t="s">
        <v>199</v>
      </c>
      <c r="Z4" s="14"/>
      <c r="AA4" s="25"/>
    </row>
    <row r="5" spans="1:39" ht="28.9">
      <c r="A5" s="113"/>
      <c r="B5" s="107"/>
      <c r="C5" s="107"/>
      <c r="D5" s="18" t="s">
        <v>200</v>
      </c>
      <c r="E5" s="27" t="s">
        <v>201</v>
      </c>
      <c r="F5" s="27" t="s">
        <v>202</v>
      </c>
      <c r="G5" s="2">
        <v>1</v>
      </c>
      <c r="H5" s="2" t="s">
        <v>203</v>
      </c>
      <c r="I5" s="27" t="s">
        <v>204</v>
      </c>
      <c r="J5" s="27" t="s">
        <v>205</v>
      </c>
      <c r="K5" s="2" t="s">
        <v>206</v>
      </c>
      <c r="L5" s="2"/>
      <c r="M5" s="25"/>
      <c r="N5" s="2"/>
      <c r="O5" s="25"/>
      <c r="P5" s="29"/>
      <c r="Q5" s="25"/>
      <c r="R5" s="2"/>
      <c r="S5" s="27"/>
      <c r="T5" s="2"/>
      <c r="U5" s="27" t="s">
        <v>202</v>
      </c>
      <c r="V5" s="2"/>
      <c r="W5" s="27" t="s">
        <v>207</v>
      </c>
      <c r="X5" s="2">
        <v>1</v>
      </c>
      <c r="Y5" s="27" t="s">
        <v>208</v>
      </c>
      <c r="Z5" s="2"/>
      <c r="AA5" s="27"/>
    </row>
    <row r="6" spans="1:39" ht="57.6" customHeight="1">
      <c r="A6" s="113"/>
      <c r="B6" s="107"/>
      <c r="C6" s="107"/>
      <c r="D6" s="18" t="s">
        <v>209</v>
      </c>
      <c r="E6" s="27" t="s">
        <v>210</v>
      </c>
      <c r="F6" s="27" t="s">
        <v>211</v>
      </c>
      <c r="G6" s="2"/>
      <c r="H6" s="2" t="s">
        <v>212</v>
      </c>
      <c r="I6" s="27" t="s">
        <v>213</v>
      </c>
      <c r="J6" s="27" t="s">
        <v>214</v>
      </c>
      <c r="K6" s="104" t="s">
        <v>215</v>
      </c>
      <c r="L6" s="2"/>
      <c r="M6" s="25"/>
      <c r="N6" s="2"/>
      <c r="O6" s="25"/>
      <c r="P6" s="29"/>
      <c r="Q6" s="25"/>
      <c r="R6" s="2"/>
      <c r="S6" s="27"/>
      <c r="T6" s="2"/>
      <c r="U6" s="27" t="s">
        <v>216</v>
      </c>
      <c r="V6" s="2"/>
      <c r="W6" s="27" t="s">
        <v>217</v>
      </c>
      <c r="X6" s="2"/>
      <c r="Y6" s="27" t="s">
        <v>216</v>
      </c>
      <c r="Z6" s="2"/>
      <c r="AA6" s="27"/>
    </row>
    <row r="7" spans="1:39" ht="43.15">
      <c r="A7" s="113"/>
      <c r="B7" s="107"/>
      <c r="C7" s="107"/>
      <c r="D7" s="18" t="s">
        <v>218</v>
      </c>
      <c r="E7" s="27" t="s">
        <v>210</v>
      </c>
      <c r="F7" s="27" t="s">
        <v>219</v>
      </c>
      <c r="G7" s="2">
        <v>1</v>
      </c>
      <c r="H7" s="2" t="s">
        <v>220</v>
      </c>
      <c r="I7" s="27" t="s">
        <v>221</v>
      </c>
      <c r="J7" s="27" t="s">
        <v>222</v>
      </c>
      <c r="K7" s="104"/>
      <c r="L7" s="2"/>
      <c r="M7" s="25"/>
      <c r="N7" s="2"/>
      <c r="O7" s="25"/>
      <c r="P7" s="29"/>
      <c r="Q7" s="25"/>
      <c r="R7" s="2"/>
      <c r="S7" s="27"/>
      <c r="T7" s="2"/>
      <c r="U7" s="27" t="s">
        <v>216</v>
      </c>
      <c r="V7" s="2"/>
      <c r="W7" s="27" t="s">
        <v>217</v>
      </c>
      <c r="X7" s="2">
        <v>1</v>
      </c>
      <c r="Y7" s="27" t="s">
        <v>216</v>
      </c>
      <c r="Z7" s="2"/>
      <c r="AA7" s="27"/>
    </row>
    <row r="8" spans="1:39" ht="66.75" customHeight="1">
      <c r="A8" s="113"/>
      <c r="B8" s="107"/>
      <c r="C8" s="107"/>
      <c r="D8" s="18" t="s">
        <v>223</v>
      </c>
      <c r="E8" s="27" t="s">
        <v>224</v>
      </c>
      <c r="F8" s="27" t="s">
        <v>225</v>
      </c>
      <c r="G8" s="2"/>
      <c r="H8" s="2" t="s">
        <v>212</v>
      </c>
      <c r="I8" s="27" t="s">
        <v>213</v>
      </c>
      <c r="J8" s="27" t="s">
        <v>226</v>
      </c>
      <c r="K8" s="78" t="s">
        <v>227</v>
      </c>
      <c r="L8" s="2"/>
      <c r="M8" s="25"/>
      <c r="N8" s="2"/>
      <c r="O8" s="25"/>
      <c r="P8" s="7"/>
      <c r="Q8" s="25"/>
      <c r="R8" s="2"/>
      <c r="S8" s="27"/>
      <c r="T8" s="30"/>
      <c r="U8" s="27" t="s">
        <v>228</v>
      </c>
      <c r="V8" s="2"/>
      <c r="W8" s="27" t="s">
        <v>229</v>
      </c>
      <c r="X8" s="30"/>
      <c r="Y8" s="27" t="s">
        <v>230</v>
      </c>
      <c r="Z8" s="2"/>
      <c r="AA8" s="28"/>
    </row>
    <row r="9" spans="1:39" ht="66.75" customHeight="1">
      <c r="A9" s="113"/>
      <c r="B9" s="107"/>
      <c r="C9" s="107"/>
      <c r="D9" s="23" t="s">
        <v>231</v>
      </c>
      <c r="E9" s="27" t="s">
        <v>232</v>
      </c>
      <c r="F9" s="27" t="s">
        <v>233</v>
      </c>
      <c r="G9" s="2">
        <v>1</v>
      </c>
      <c r="H9" s="2" t="s">
        <v>234</v>
      </c>
      <c r="I9" s="27" t="s">
        <v>204</v>
      </c>
      <c r="J9" s="27" t="s">
        <v>235</v>
      </c>
      <c r="K9" s="2"/>
      <c r="L9" s="2"/>
      <c r="M9" s="25"/>
      <c r="N9" s="2"/>
      <c r="O9" s="25"/>
      <c r="P9" s="7"/>
      <c r="Q9" s="25"/>
      <c r="R9" s="2"/>
      <c r="S9" s="27"/>
      <c r="T9" s="30"/>
      <c r="U9" s="27" t="s">
        <v>236</v>
      </c>
      <c r="V9" s="2"/>
      <c r="W9" s="27" t="s">
        <v>237</v>
      </c>
      <c r="X9" s="30"/>
      <c r="Y9" s="27" t="s">
        <v>238</v>
      </c>
      <c r="Z9" s="2"/>
      <c r="AA9" s="28"/>
    </row>
    <row r="10" spans="1:39" ht="30.75" customHeight="1">
      <c r="A10" s="118" t="s">
        <v>11</v>
      </c>
      <c r="B10" s="118"/>
      <c r="C10" s="118"/>
      <c r="D10" s="118"/>
      <c r="E10" s="118"/>
      <c r="F10" s="118"/>
      <c r="G10" s="118"/>
      <c r="H10" s="118"/>
      <c r="I10" s="118"/>
      <c r="J10" s="118"/>
      <c r="K10" s="59"/>
      <c r="L10" s="15"/>
      <c r="N10" s="13"/>
      <c r="R10" s="10"/>
      <c r="V10" s="10"/>
      <c r="Z10" s="10"/>
    </row>
    <row r="11" spans="1:39" ht="30.75" customHeight="1">
      <c r="A11" s="12"/>
      <c r="B11" s="12" t="s">
        <v>239</v>
      </c>
      <c r="C11" s="20"/>
      <c r="D11" s="12" t="s">
        <v>240</v>
      </c>
      <c r="E11" s="113" t="s">
        <v>130</v>
      </c>
      <c r="F11" s="113"/>
      <c r="G11" s="113"/>
      <c r="H11" s="113"/>
      <c r="I11" s="12" t="s">
        <v>241</v>
      </c>
      <c r="J11" s="12" t="s">
        <v>242</v>
      </c>
      <c r="K11" s="11"/>
      <c r="L11" s="15"/>
      <c r="R11" s="17"/>
      <c r="V11" s="17"/>
      <c r="Z11" s="17"/>
    </row>
    <row r="12" spans="1:39" ht="14.45">
      <c r="A12" s="113" t="s">
        <v>243</v>
      </c>
      <c r="B12" s="107" t="s">
        <v>244</v>
      </c>
      <c r="C12" s="117"/>
      <c r="D12" s="18" t="s">
        <v>245</v>
      </c>
      <c r="E12" s="104"/>
      <c r="F12" s="104"/>
      <c r="G12" s="104"/>
      <c r="H12" s="104"/>
      <c r="I12" s="1"/>
      <c r="J12" s="1"/>
      <c r="K12" s="38"/>
      <c r="L12" s="15"/>
    </row>
    <row r="13" spans="1:39" ht="14.45">
      <c r="A13" s="113"/>
      <c r="B13" s="107"/>
      <c r="C13" s="117"/>
      <c r="D13" s="23" t="s">
        <v>246</v>
      </c>
      <c r="E13" s="104"/>
      <c r="F13" s="104"/>
      <c r="G13" s="104"/>
      <c r="H13" s="104"/>
      <c r="I13" s="1"/>
      <c r="J13" s="1"/>
      <c r="K13" s="38"/>
      <c r="L13" s="15"/>
      <c r="N13" s="10"/>
    </row>
    <row r="14" spans="1:39" ht="14.45">
      <c r="A14" s="113"/>
      <c r="B14" s="107"/>
      <c r="C14" s="117"/>
      <c r="D14" s="23" t="s">
        <v>247</v>
      </c>
      <c r="E14" s="104"/>
      <c r="F14" s="104"/>
      <c r="G14" s="104"/>
      <c r="H14" s="104"/>
      <c r="I14" s="1"/>
      <c r="J14" s="1"/>
      <c r="K14" s="38"/>
      <c r="L14" s="15"/>
      <c r="N14" s="10"/>
    </row>
    <row r="15" spans="1:39" ht="14.45">
      <c r="A15" s="113"/>
      <c r="B15" s="107"/>
      <c r="C15" s="117"/>
      <c r="D15" s="23" t="s">
        <v>248</v>
      </c>
      <c r="E15" s="104"/>
      <c r="F15" s="104"/>
      <c r="G15" s="104"/>
      <c r="H15" s="104"/>
      <c r="I15" s="1"/>
      <c r="J15" s="1"/>
      <c r="K15" s="38"/>
      <c r="L15" s="10"/>
      <c r="N15" s="10"/>
    </row>
    <row r="16" spans="1:39" ht="14.45">
      <c r="A16" s="113"/>
      <c r="B16" s="107"/>
      <c r="C16" s="117"/>
      <c r="D16" s="23" t="s">
        <v>249</v>
      </c>
      <c r="E16" s="104"/>
      <c r="F16" s="104"/>
      <c r="G16" s="104"/>
      <c r="H16" s="104"/>
      <c r="I16" s="1"/>
      <c r="J16" s="1"/>
      <c r="K16" s="38"/>
      <c r="L16" s="10"/>
      <c r="N16" s="10"/>
    </row>
    <row r="17" spans="1:14" ht="14.45">
      <c r="A17" s="113"/>
      <c r="B17" s="107"/>
      <c r="C17" s="117"/>
      <c r="D17" s="23" t="s">
        <v>250</v>
      </c>
      <c r="E17" s="104"/>
      <c r="F17" s="104"/>
      <c r="G17" s="104"/>
      <c r="H17" s="104"/>
      <c r="I17" s="1"/>
      <c r="J17" s="1"/>
      <c r="K17" s="38"/>
      <c r="L17" s="10"/>
      <c r="N17" s="10"/>
    </row>
    <row r="18" spans="1:14" ht="14.45">
      <c r="A18" s="15" t="s">
        <v>251</v>
      </c>
    </row>
  </sheetData>
  <sheetProtection formatCells="0"/>
  <mergeCells count="37">
    <mergeCell ref="AB1:AM1"/>
    <mergeCell ref="Z2:AA2"/>
    <mergeCell ref="L1:AA1"/>
    <mergeCell ref="X2:Y2"/>
    <mergeCell ref="R2:S2"/>
    <mergeCell ref="T2:U2"/>
    <mergeCell ref="L2:M2"/>
    <mergeCell ref="N2:O2"/>
    <mergeCell ref="P2:Q2"/>
    <mergeCell ref="E12:H12"/>
    <mergeCell ref="E11:H11"/>
    <mergeCell ref="E13:H13"/>
    <mergeCell ref="E2:E3"/>
    <mergeCell ref="K6:K7"/>
    <mergeCell ref="I2:I3"/>
    <mergeCell ref="H2:H3"/>
    <mergeCell ref="D1:K1"/>
    <mergeCell ref="V2:W2"/>
    <mergeCell ref="B4:B9"/>
    <mergeCell ref="A4:A9"/>
    <mergeCell ref="A12:A17"/>
    <mergeCell ref="B12:B17"/>
    <mergeCell ref="C12:C17"/>
    <mergeCell ref="A10:J10"/>
    <mergeCell ref="E14:H14"/>
    <mergeCell ref="E15:H15"/>
    <mergeCell ref="E16:H16"/>
    <mergeCell ref="E17:H17"/>
    <mergeCell ref="C4:C9"/>
    <mergeCell ref="A1:C1"/>
    <mergeCell ref="J2:J3"/>
    <mergeCell ref="K2:K3"/>
    <mergeCell ref="B2:B3"/>
    <mergeCell ref="C2:C3"/>
    <mergeCell ref="D2:D3"/>
    <mergeCell ref="F2:F3"/>
    <mergeCell ref="G2:G3"/>
  </mergeCells>
  <phoneticPr fontId="13" type="noConversion"/>
  <conditionalFormatting sqref="I12:I17">
    <cfRule type="containsText" dxfId="33" priority="1" operator="containsText" text="Not Started">
      <formula>NOT(ISERROR(SEARCH("Not Started",I12)))</formula>
    </cfRule>
    <cfRule type="containsText" dxfId="32" priority="2" operator="containsText" text="In Progress">
      <formula>NOT(ISERROR(SEARCH("In Progress",I12)))</formula>
    </cfRule>
    <cfRule type="containsText" dxfId="31" priority="3" operator="containsText" text="Complete">
      <formula>NOT(ISERROR(SEARCH("Complete",I12)))</formula>
    </cfRule>
  </conditionalFormatting>
  <dataValidations disablePrompts="1" count="1">
    <dataValidation type="list" allowBlank="1" showInputMessage="1" showErrorMessage="1" sqref="I12:I17"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AA15"/>
  <sheetViews>
    <sheetView tabSelected="1" zoomScale="70" zoomScaleNormal="70" workbookViewId="0">
      <pane xSplit="9" ySplit="3" topLeftCell="J4" activePane="bottomRight" state="frozen"/>
      <selection pane="bottomRight" activeCell="W5" sqref="V5:W5"/>
      <selection pane="bottomLeft" activeCell="A4" sqref="A4"/>
      <selection pane="topRight" activeCell="J1" sqref="J1"/>
    </sheetView>
  </sheetViews>
  <sheetFormatPr defaultColWidth="8.7109375" defaultRowHeight="15" customHeight="1"/>
  <cols>
    <col min="1" max="1" width="16.28515625" style="15" customWidth="1"/>
    <col min="2" max="2" width="10.85546875" style="15" customWidth="1"/>
    <col min="3" max="3" width="23.42578125" style="15" customWidth="1"/>
    <col min="4" max="4" width="12" style="15" customWidth="1"/>
    <col min="5" max="5" width="55" style="15" customWidth="1"/>
    <col min="6" max="6" width="30.7109375" style="15" customWidth="1"/>
    <col min="7" max="7" width="10.42578125" style="15" customWidth="1"/>
    <col min="8" max="8" width="15" style="15" customWidth="1"/>
    <col min="9" max="9" width="11.7109375" style="15" customWidth="1"/>
    <col min="10" max="10" width="29.7109375" style="15" customWidth="1"/>
    <col min="11" max="11" width="44.7109375" style="15" customWidth="1"/>
    <col min="12" max="12" width="9.85546875" style="15" hidden="1" customWidth="1"/>
    <col min="13" max="13" width="55" style="15" hidden="1" customWidth="1"/>
    <col min="14" max="14" width="9.85546875" style="15" hidden="1" customWidth="1"/>
    <col min="15" max="15" width="55.7109375" style="15" hidden="1" customWidth="1"/>
    <col min="16" max="16" width="9.85546875" style="15" hidden="1" customWidth="1"/>
    <col min="17" max="17" width="55.42578125" style="15" hidden="1" customWidth="1"/>
    <col min="18" max="18" width="10" style="15" hidden="1" customWidth="1"/>
    <col min="19" max="19" width="55.28515625" style="15" hidden="1" customWidth="1"/>
    <col min="20" max="20" width="10.140625" style="15" customWidth="1"/>
    <col min="21" max="21" width="56" style="15" customWidth="1"/>
    <col min="22" max="22" width="10.140625" style="15" customWidth="1"/>
    <col min="23" max="23" width="55.42578125" style="15" customWidth="1"/>
    <col min="24" max="24" width="10.140625" style="15" customWidth="1"/>
    <col min="25" max="25" width="56" style="15" customWidth="1"/>
    <col min="26" max="26" width="10.140625" style="15" customWidth="1"/>
    <col min="27" max="27" width="55.42578125" style="15" customWidth="1"/>
    <col min="28" max="16384" width="8.7109375" style="15"/>
  </cols>
  <sheetData>
    <row r="1" spans="1:27" ht="15.6">
      <c r="A1" s="116" t="s">
        <v>168</v>
      </c>
      <c r="B1" s="116"/>
      <c r="C1" s="116"/>
      <c r="D1" s="103" t="s">
        <v>128</v>
      </c>
      <c r="E1" s="103"/>
      <c r="F1" s="103"/>
      <c r="G1" s="103"/>
      <c r="H1" s="103"/>
      <c r="I1" s="103"/>
      <c r="J1" s="103"/>
      <c r="K1" s="103"/>
      <c r="L1" s="119" t="s">
        <v>169</v>
      </c>
      <c r="M1" s="119"/>
      <c r="N1" s="119"/>
      <c r="O1" s="119"/>
      <c r="P1" s="119"/>
      <c r="Q1" s="119"/>
      <c r="R1" s="119"/>
      <c r="S1" s="119"/>
      <c r="T1" s="119"/>
      <c r="U1" s="119"/>
      <c r="V1" s="119"/>
      <c r="W1" s="119"/>
      <c r="X1" s="119"/>
      <c r="Y1" s="119"/>
      <c r="Z1" s="119"/>
      <c r="AA1" s="119"/>
    </row>
    <row r="2" spans="1:27" ht="14.45" customHeight="1">
      <c r="A2" s="19" t="s">
        <v>170</v>
      </c>
      <c r="B2" s="113" t="s">
        <v>171</v>
      </c>
      <c r="C2" s="113" t="s">
        <v>130</v>
      </c>
      <c r="D2" s="113" t="s">
        <v>172</v>
      </c>
      <c r="E2" s="113" t="s">
        <v>130</v>
      </c>
      <c r="F2" s="107" t="s">
        <v>132</v>
      </c>
      <c r="G2" s="107" t="s">
        <v>173</v>
      </c>
      <c r="H2" s="107" t="s">
        <v>174</v>
      </c>
      <c r="I2" s="107" t="s">
        <v>175</v>
      </c>
      <c r="J2" s="107" t="s">
        <v>136</v>
      </c>
      <c r="K2" s="107" t="s">
        <v>176</v>
      </c>
      <c r="L2" s="113" t="s">
        <v>177</v>
      </c>
      <c r="M2" s="113"/>
      <c r="N2" s="107" t="s">
        <v>178</v>
      </c>
      <c r="O2" s="107"/>
      <c r="P2" s="113" t="s">
        <v>179</v>
      </c>
      <c r="Q2" s="113"/>
      <c r="R2" s="107" t="s">
        <v>180</v>
      </c>
      <c r="S2" s="107"/>
      <c r="T2" s="113" t="s">
        <v>181</v>
      </c>
      <c r="U2" s="113"/>
      <c r="V2" s="107" t="s">
        <v>182</v>
      </c>
      <c r="W2" s="107"/>
      <c r="X2" s="113" t="s">
        <v>183</v>
      </c>
      <c r="Y2" s="113"/>
      <c r="Z2" s="107" t="s">
        <v>184</v>
      </c>
      <c r="AA2" s="107"/>
    </row>
    <row r="3" spans="1:27" ht="14.45">
      <c r="A3" s="19">
        <f>COUNTIF(D4:D7,"&lt;&gt;")</f>
        <v>4</v>
      </c>
      <c r="B3" s="113"/>
      <c r="C3" s="113"/>
      <c r="D3" s="113"/>
      <c r="E3" s="113"/>
      <c r="F3" s="107"/>
      <c r="G3" s="107"/>
      <c r="H3" s="107"/>
      <c r="I3" s="107"/>
      <c r="J3" s="107"/>
      <c r="K3" s="107"/>
      <c r="L3" s="12" t="s">
        <v>185</v>
      </c>
      <c r="M3" s="12" t="s">
        <v>130</v>
      </c>
      <c r="N3" s="9" t="s">
        <v>185</v>
      </c>
      <c r="O3" s="9" t="s">
        <v>130</v>
      </c>
      <c r="P3" s="12" t="s">
        <v>185</v>
      </c>
      <c r="Q3" s="12" t="s">
        <v>130</v>
      </c>
      <c r="R3" s="9" t="s">
        <v>185</v>
      </c>
      <c r="S3" s="9" t="s">
        <v>130</v>
      </c>
      <c r="T3" s="12" t="s">
        <v>185</v>
      </c>
      <c r="U3" s="12" t="s">
        <v>130</v>
      </c>
      <c r="V3" s="9" t="s">
        <v>185</v>
      </c>
      <c r="W3" s="9" t="s">
        <v>130</v>
      </c>
      <c r="X3" s="12" t="s">
        <v>185</v>
      </c>
      <c r="Y3" s="12" t="s">
        <v>130</v>
      </c>
      <c r="Z3" s="9" t="s">
        <v>185</v>
      </c>
      <c r="AA3" s="9" t="s">
        <v>130</v>
      </c>
    </row>
    <row r="4" spans="1:27" s="16" customFormat="1" ht="126" customHeight="1">
      <c r="A4" s="113" t="s">
        <v>252</v>
      </c>
      <c r="B4" s="107" t="s">
        <v>253</v>
      </c>
      <c r="C4" s="107" t="s">
        <v>254</v>
      </c>
      <c r="D4" s="23" t="s">
        <v>255</v>
      </c>
      <c r="E4" s="25" t="s">
        <v>256</v>
      </c>
      <c r="F4" s="29" t="s">
        <v>257</v>
      </c>
      <c r="G4" s="7"/>
      <c r="H4" s="7"/>
      <c r="I4" s="7" t="s">
        <v>194</v>
      </c>
      <c r="J4" s="25" t="s">
        <v>258</v>
      </c>
      <c r="K4" s="25" t="s">
        <v>259</v>
      </c>
      <c r="L4" s="29"/>
      <c r="M4" s="25"/>
      <c r="N4" s="29"/>
      <c r="O4" s="25"/>
      <c r="P4" s="29"/>
      <c r="Q4" s="25"/>
      <c r="R4" s="29"/>
      <c r="S4" s="27"/>
      <c r="T4" s="29"/>
      <c r="U4" s="25" t="s">
        <v>260</v>
      </c>
      <c r="V4" s="29"/>
      <c r="W4" s="25" t="s">
        <v>261</v>
      </c>
      <c r="X4" s="29"/>
      <c r="Y4" s="25" t="s">
        <v>262</v>
      </c>
      <c r="Z4" s="29"/>
      <c r="AA4" s="25"/>
    </row>
    <row r="5" spans="1:27" s="16" customFormat="1" ht="144">
      <c r="A5" s="113"/>
      <c r="B5" s="107"/>
      <c r="C5" s="107"/>
      <c r="D5" s="23" t="s">
        <v>263</v>
      </c>
      <c r="E5" s="25" t="s">
        <v>264</v>
      </c>
      <c r="F5" s="29" t="s">
        <v>265</v>
      </c>
      <c r="G5" s="7">
        <f>(7+8+4+2)/100</f>
        <v>0.21</v>
      </c>
      <c r="H5" s="7" t="s">
        <v>266</v>
      </c>
      <c r="I5" s="7" t="s">
        <v>267</v>
      </c>
      <c r="J5" s="25" t="s">
        <v>268</v>
      </c>
      <c r="K5" s="25" t="s">
        <v>269</v>
      </c>
      <c r="L5" s="29"/>
      <c r="M5" s="25"/>
      <c r="N5" s="29"/>
      <c r="O5" s="25"/>
      <c r="P5" s="29"/>
      <c r="Q5" s="25"/>
      <c r="R5" s="29"/>
      <c r="S5" s="25"/>
      <c r="T5" s="29"/>
      <c r="U5" s="25" t="s">
        <v>270</v>
      </c>
      <c r="V5" s="29">
        <f>0.0024 +0.0025</f>
        <v>4.8999999999999998E-3</v>
      </c>
      <c r="W5" s="25" t="s">
        <v>271</v>
      </c>
      <c r="X5" s="29"/>
      <c r="Y5" s="25" t="s">
        <v>272</v>
      </c>
      <c r="Z5" s="29"/>
      <c r="AA5" s="25"/>
    </row>
    <row r="6" spans="1:27" s="16" customFormat="1" ht="57.6" hidden="1">
      <c r="A6" s="113"/>
      <c r="B6" s="107"/>
      <c r="C6" s="107"/>
      <c r="D6" s="23" t="s">
        <v>273</v>
      </c>
      <c r="E6" s="79" t="s">
        <v>274</v>
      </c>
      <c r="F6" s="80" t="s">
        <v>275</v>
      </c>
      <c r="G6" s="7"/>
      <c r="H6" s="7"/>
      <c r="I6" s="7" t="s">
        <v>194</v>
      </c>
      <c r="J6" s="25" t="s">
        <v>276</v>
      </c>
      <c r="K6" s="25"/>
      <c r="L6" s="29"/>
      <c r="M6" s="25" t="s">
        <v>277</v>
      </c>
      <c r="N6" s="29"/>
      <c r="O6" s="25"/>
      <c r="P6" s="29"/>
      <c r="Q6" s="25"/>
      <c r="R6" s="29"/>
      <c r="S6" s="25"/>
      <c r="T6" s="29"/>
      <c r="U6" s="25"/>
      <c r="V6" s="29"/>
      <c r="W6" s="25"/>
      <c r="X6" s="29"/>
      <c r="Y6" s="25"/>
      <c r="Z6" s="29"/>
      <c r="AA6" s="25"/>
    </row>
    <row r="7" spans="1:27" s="16" customFormat="1" ht="28.9">
      <c r="A7" s="113"/>
      <c r="B7" s="107"/>
      <c r="C7" s="107"/>
      <c r="D7" s="23" t="s">
        <v>278</v>
      </c>
      <c r="E7" s="25" t="s">
        <v>279</v>
      </c>
      <c r="F7" s="29" t="s">
        <v>280</v>
      </c>
      <c r="G7" s="7"/>
      <c r="H7" s="7"/>
      <c r="I7" s="7" t="s">
        <v>194</v>
      </c>
      <c r="J7" s="25" t="s">
        <v>281</v>
      </c>
      <c r="K7" s="25" t="s">
        <v>282</v>
      </c>
      <c r="L7" s="29"/>
      <c r="M7" s="25"/>
      <c r="N7" s="29"/>
      <c r="O7" s="25"/>
      <c r="P7" s="29"/>
      <c r="R7" s="29"/>
      <c r="S7" s="25"/>
      <c r="T7" s="29"/>
      <c r="U7" s="25" t="s">
        <v>283</v>
      </c>
      <c r="V7" s="29"/>
      <c r="W7" s="25" t="s">
        <v>284</v>
      </c>
      <c r="X7" s="29"/>
      <c r="Y7" s="25" t="s">
        <v>285</v>
      </c>
      <c r="Z7" s="29"/>
      <c r="AA7" s="25"/>
    </row>
    <row r="8" spans="1:27" ht="15.6">
      <c r="A8" s="118" t="s">
        <v>11</v>
      </c>
      <c r="B8" s="118"/>
      <c r="C8" s="118"/>
      <c r="D8" s="118"/>
      <c r="E8" s="118"/>
      <c r="F8" s="118"/>
      <c r="G8" s="118"/>
      <c r="H8" s="118"/>
      <c r="I8" s="118"/>
      <c r="J8" s="118"/>
      <c r="K8" s="40"/>
      <c r="L8" s="10"/>
      <c r="M8" s="16"/>
      <c r="N8" s="16"/>
      <c r="O8" s="16"/>
      <c r="P8" s="16"/>
      <c r="Q8" s="16"/>
      <c r="R8" s="16"/>
      <c r="S8" s="16"/>
      <c r="T8" s="16"/>
      <c r="U8" s="16"/>
      <c r="V8" s="16"/>
      <c r="W8" s="16"/>
      <c r="X8" s="16"/>
      <c r="Y8" s="16"/>
      <c r="Z8" s="16"/>
      <c r="AA8" s="16"/>
    </row>
    <row r="9" spans="1:27" ht="28.9">
      <c r="A9" s="12"/>
      <c r="B9" s="12" t="s">
        <v>239</v>
      </c>
      <c r="C9" s="20"/>
      <c r="D9" s="12" t="s">
        <v>240</v>
      </c>
      <c r="E9" s="113" t="s">
        <v>130</v>
      </c>
      <c r="F9" s="113"/>
      <c r="G9" s="113"/>
      <c r="H9" s="113"/>
      <c r="I9" s="12" t="s">
        <v>241</v>
      </c>
      <c r="J9" s="12" t="s">
        <v>242</v>
      </c>
      <c r="K9" s="35"/>
      <c r="L9" s="35"/>
    </row>
    <row r="10" spans="1:27" ht="14.45">
      <c r="A10" s="113" t="s">
        <v>286</v>
      </c>
      <c r="B10" s="107" t="s">
        <v>287</v>
      </c>
      <c r="C10" s="117"/>
      <c r="D10" s="18" t="s">
        <v>288</v>
      </c>
      <c r="E10" s="104"/>
      <c r="F10" s="104"/>
      <c r="G10" s="104"/>
      <c r="H10" s="104"/>
      <c r="I10" s="1"/>
      <c r="J10" s="1"/>
      <c r="K10" s="36"/>
      <c r="L10" s="36"/>
    </row>
    <row r="11" spans="1:27" ht="14.45">
      <c r="A11" s="113"/>
      <c r="B11" s="107"/>
      <c r="C11" s="117"/>
      <c r="D11" s="23" t="s">
        <v>289</v>
      </c>
      <c r="E11" s="104"/>
      <c r="F11" s="104"/>
      <c r="G11" s="104"/>
      <c r="H11" s="104"/>
      <c r="I11" s="1"/>
      <c r="J11" s="1"/>
      <c r="K11" s="36"/>
      <c r="L11" s="36"/>
    </row>
    <row r="12" spans="1:27" ht="14.45">
      <c r="A12" s="38"/>
      <c r="B12" s="18"/>
      <c r="C12" s="39"/>
      <c r="D12" s="38"/>
      <c r="E12" s="40"/>
      <c r="F12" s="40"/>
      <c r="J12" s="40"/>
    </row>
    <row r="13" spans="1:27" ht="14.45">
      <c r="A13" s="13"/>
      <c r="B13" s="9"/>
      <c r="C13" s="23"/>
      <c r="D13" s="18"/>
      <c r="E13" s="41"/>
      <c r="F13" s="41"/>
      <c r="G13" s="41"/>
      <c r="H13" s="41"/>
      <c r="I13" s="41"/>
      <c r="J13" s="41"/>
    </row>
    <row r="14" spans="1:27" ht="14.45">
      <c r="G14" s="38"/>
      <c r="H14" s="38"/>
      <c r="I14" s="36"/>
      <c r="J14" s="36"/>
    </row>
    <row r="15" spans="1:27" ht="14.45">
      <c r="G15" s="38"/>
      <c r="H15" s="38"/>
      <c r="I15" s="36"/>
      <c r="J15" s="36"/>
    </row>
  </sheetData>
  <mergeCells count="31">
    <mergeCell ref="X2:Y2"/>
    <mergeCell ref="Z2:AA2"/>
    <mergeCell ref="L1:AA1"/>
    <mergeCell ref="E10:H10"/>
    <mergeCell ref="E11:H11"/>
    <mergeCell ref="E9:H9"/>
    <mergeCell ref="E2:E3"/>
    <mergeCell ref="G2:G3"/>
    <mergeCell ref="H2:H3"/>
    <mergeCell ref="I2:I3"/>
    <mergeCell ref="J2:J3"/>
    <mergeCell ref="K2:K3"/>
    <mergeCell ref="L2:M2"/>
    <mergeCell ref="N2:O2"/>
    <mergeCell ref="A8:J8"/>
    <mergeCell ref="P2:Q2"/>
    <mergeCell ref="V2:W2"/>
    <mergeCell ref="C4:C7"/>
    <mergeCell ref="B4:B7"/>
    <mergeCell ref="A1:C1"/>
    <mergeCell ref="B2:B3"/>
    <mergeCell ref="C2:C3"/>
    <mergeCell ref="D2:D3"/>
    <mergeCell ref="F2:F3"/>
    <mergeCell ref="D1:K1"/>
    <mergeCell ref="A4:A7"/>
    <mergeCell ref="A10:A11"/>
    <mergeCell ref="B10:B11"/>
    <mergeCell ref="C10:C11"/>
    <mergeCell ref="R2:S2"/>
    <mergeCell ref="T2:U2"/>
  </mergeCells>
  <phoneticPr fontId="13" type="noConversion"/>
  <conditionalFormatting sqref="I10:I11">
    <cfRule type="containsText" dxfId="30" priority="1" operator="containsText" text="Not Started">
      <formula>NOT(ISERROR(SEARCH("Not Started",I10)))</formula>
    </cfRule>
    <cfRule type="containsText" dxfId="29" priority="2" operator="containsText" text="In Progress">
      <formula>NOT(ISERROR(SEARCH("In Progress",I10)))</formula>
    </cfRule>
    <cfRule type="containsText" dxfId="28" priority="3" operator="containsText" text="Complete">
      <formula>NOT(ISERROR(SEARCH("Complete",I10)))</formula>
    </cfRule>
  </conditionalFormatting>
  <dataValidations count="1">
    <dataValidation type="list" allowBlank="1" showInputMessage="1" showErrorMessage="1" sqref="I10:I11"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AA34"/>
  <sheetViews>
    <sheetView zoomScale="70" zoomScaleNormal="70" workbookViewId="0">
      <pane xSplit="6" topLeftCell="T1" activePane="topRight" state="frozen"/>
      <selection pane="topRight" activeCell="W7" sqref="W7"/>
    </sheetView>
  </sheetViews>
  <sheetFormatPr defaultColWidth="8.7109375" defaultRowHeight="15" customHeight="1"/>
  <cols>
    <col min="1" max="1" width="16.28515625" style="15" customWidth="1"/>
    <col min="2" max="2" width="10.85546875" style="15" customWidth="1"/>
    <col min="3" max="3" width="23.42578125" style="15" customWidth="1"/>
    <col min="4" max="4" width="12" style="15" customWidth="1"/>
    <col min="5" max="5" width="50.7109375" style="15" customWidth="1"/>
    <col min="6" max="6" width="33.42578125" style="15" customWidth="1"/>
    <col min="7" max="7" width="10.42578125" style="15" customWidth="1"/>
    <col min="8" max="8" width="15" style="15" customWidth="1"/>
    <col min="9" max="9" width="11.7109375" style="15" customWidth="1"/>
    <col min="10" max="10" width="67" style="15" customWidth="1"/>
    <col min="11" max="11" width="44.7109375" style="15" customWidth="1"/>
    <col min="12" max="12" width="9.85546875" style="15" hidden="1" customWidth="1"/>
    <col min="13" max="13" width="55" style="15" hidden="1" customWidth="1"/>
    <col min="14" max="14" width="9.85546875" style="15" hidden="1" customWidth="1"/>
    <col min="15" max="15" width="55.7109375" style="15" hidden="1" customWidth="1"/>
    <col min="16" max="16" width="9.85546875" style="15" hidden="1" customWidth="1"/>
    <col min="17" max="17" width="55.42578125" style="15" hidden="1" customWidth="1"/>
    <col min="18" max="18" width="10" style="15" hidden="1" customWidth="1"/>
    <col min="19" max="19" width="55.28515625" style="15" hidden="1" customWidth="1"/>
    <col min="20" max="20" width="10.140625" style="15" customWidth="1"/>
    <col min="21" max="21" width="56" style="15" customWidth="1"/>
    <col min="22" max="22" width="10.140625" style="15" customWidth="1"/>
    <col min="23" max="23" width="55.42578125" style="15" customWidth="1"/>
    <col min="24" max="24" width="10.140625" style="15" customWidth="1"/>
    <col min="25" max="25" width="56" style="15" customWidth="1"/>
    <col min="26" max="26" width="10.140625" style="15" customWidth="1"/>
    <col min="27" max="27" width="55.42578125" style="15" customWidth="1"/>
    <col min="28" max="16384" width="8.7109375" style="15"/>
  </cols>
  <sheetData>
    <row r="1" spans="1:27" ht="30" customHeight="1">
      <c r="A1" s="116" t="s">
        <v>168</v>
      </c>
      <c r="B1" s="116"/>
      <c r="C1" s="116"/>
      <c r="D1" s="103" t="s">
        <v>128</v>
      </c>
      <c r="E1" s="103"/>
      <c r="F1" s="103"/>
      <c r="G1" s="103"/>
      <c r="H1" s="103"/>
      <c r="I1" s="103"/>
      <c r="J1" s="103"/>
      <c r="K1" s="103"/>
      <c r="L1" s="119" t="s">
        <v>169</v>
      </c>
      <c r="M1" s="119"/>
      <c r="N1" s="119"/>
      <c r="O1" s="119"/>
      <c r="P1" s="119"/>
      <c r="Q1" s="119"/>
      <c r="R1" s="119"/>
      <c r="S1" s="119"/>
      <c r="T1" s="119"/>
      <c r="U1" s="119"/>
      <c r="V1" s="119"/>
      <c r="W1" s="119"/>
      <c r="X1" s="119"/>
      <c r="Y1" s="119"/>
      <c r="Z1" s="119"/>
      <c r="AA1" s="119"/>
    </row>
    <row r="2" spans="1:27" ht="15" customHeight="1">
      <c r="A2" s="19" t="s">
        <v>170</v>
      </c>
      <c r="B2" s="113" t="s">
        <v>171</v>
      </c>
      <c r="C2" s="113" t="s">
        <v>130</v>
      </c>
      <c r="D2" s="113" t="s">
        <v>172</v>
      </c>
      <c r="E2" s="113" t="s">
        <v>130</v>
      </c>
      <c r="F2" s="107" t="s">
        <v>132</v>
      </c>
      <c r="G2" s="107" t="s">
        <v>173</v>
      </c>
      <c r="H2" s="107" t="s">
        <v>174</v>
      </c>
      <c r="I2" s="107" t="s">
        <v>175</v>
      </c>
      <c r="J2" s="107" t="s">
        <v>136</v>
      </c>
      <c r="K2" s="107" t="s">
        <v>176</v>
      </c>
      <c r="L2" s="113" t="s">
        <v>177</v>
      </c>
      <c r="M2" s="113"/>
      <c r="N2" s="107" t="s">
        <v>178</v>
      </c>
      <c r="O2" s="107"/>
      <c r="P2" s="113" t="s">
        <v>179</v>
      </c>
      <c r="Q2" s="113"/>
      <c r="R2" s="107" t="s">
        <v>180</v>
      </c>
      <c r="S2" s="107"/>
      <c r="T2" s="113" t="s">
        <v>181</v>
      </c>
      <c r="U2" s="113"/>
      <c r="V2" s="107" t="s">
        <v>182</v>
      </c>
      <c r="W2" s="107"/>
      <c r="X2" s="113" t="s">
        <v>183</v>
      </c>
      <c r="Y2" s="113"/>
      <c r="Z2" s="107" t="s">
        <v>184</v>
      </c>
      <c r="AA2" s="107"/>
    </row>
    <row r="3" spans="1:27" ht="14.45">
      <c r="A3" s="19">
        <f>COUNTIF(D4:D8,"&lt;&gt;")</f>
        <v>4</v>
      </c>
      <c r="B3" s="113"/>
      <c r="C3" s="113"/>
      <c r="D3" s="113"/>
      <c r="E3" s="113"/>
      <c r="F3" s="107"/>
      <c r="G3" s="107"/>
      <c r="H3" s="107"/>
      <c r="I3" s="107"/>
      <c r="J3" s="107"/>
      <c r="K3" s="107"/>
      <c r="L3" s="12" t="s">
        <v>185</v>
      </c>
      <c r="M3" s="12" t="s">
        <v>130</v>
      </c>
      <c r="N3" s="9" t="s">
        <v>185</v>
      </c>
      <c r="O3" s="9" t="s">
        <v>130</v>
      </c>
      <c r="P3" s="12" t="s">
        <v>185</v>
      </c>
      <c r="Q3" s="12" t="s">
        <v>130</v>
      </c>
      <c r="R3" s="9" t="s">
        <v>185</v>
      </c>
      <c r="S3" s="9" t="s">
        <v>130</v>
      </c>
      <c r="T3" s="12" t="s">
        <v>185</v>
      </c>
      <c r="U3" s="12" t="s">
        <v>130</v>
      </c>
      <c r="V3" s="9" t="s">
        <v>185</v>
      </c>
      <c r="W3" s="9" t="s">
        <v>130</v>
      </c>
      <c r="X3" s="12" t="s">
        <v>185</v>
      </c>
      <c r="Y3" s="12" t="s">
        <v>130</v>
      </c>
      <c r="Z3" s="9" t="s">
        <v>185</v>
      </c>
      <c r="AA3" s="9" t="s">
        <v>130</v>
      </c>
    </row>
    <row r="4" spans="1:27" s="16" customFormat="1" ht="126" customHeight="1">
      <c r="A4" s="113" t="s">
        <v>290</v>
      </c>
      <c r="B4" s="107" t="s">
        <v>291</v>
      </c>
      <c r="C4" s="117" t="s">
        <v>292</v>
      </c>
      <c r="D4" s="23" t="s">
        <v>293</v>
      </c>
      <c r="E4" s="25" t="s">
        <v>294</v>
      </c>
      <c r="F4" s="25" t="s">
        <v>295</v>
      </c>
      <c r="G4" s="7">
        <v>1</v>
      </c>
      <c r="H4" s="7" t="s">
        <v>203</v>
      </c>
      <c r="I4" s="7" t="s">
        <v>204</v>
      </c>
      <c r="J4" s="26" t="s">
        <v>296</v>
      </c>
      <c r="K4" s="26"/>
      <c r="L4" s="29"/>
      <c r="M4" s="25"/>
      <c r="N4" s="29"/>
      <c r="O4" s="25"/>
      <c r="P4" s="29"/>
      <c r="Q4" s="25"/>
      <c r="R4" s="29"/>
      <c r="S4" s="25"/>
      <c r="T4" s="29"/>
      <c r="U4" s="25" t="s">
        <v>297</v>
      </c>
      <c r="V4" s="29"/>
      <c r="W4" s="25" t="s">
        <v>298</v>
      </c>
      <c r="X4" s="29"/>
      <c r="Y4" s="25" t="s">
        <v>299</v>
      </c>
      <c r="Z4" s="29"/>
      <c r="AA4" s="25"/>
    </row>
    <row r="5" spans="1:27" ht="57.6">
      <c r="A5" s="113"/>
      <c r="B5" s="107"/>
      <c r="C5" s="117"/>
      <c r="D5" s="18" t="s">
        <v>300</v>
      </c>
      <c r="E5" s="25" t="s">
        <v>301</v>
      </c>
      <c r="F5" s="25" t="s">
        <v>302</v>
      </c>
      <c r="G5" s="7"/>
      <c r="H5" s="29" t="s">
        <v>212</v>
      </c>
      <c r="I5" s="7" t="s">
        <v>213</v>
      </c>
      <c r="J5" s="26" t="s">
        <v>303</v>
      </c>
      <c r="K5" s="26"/>
      <c r="L5" s="29"/>
      <c r="M5" s="25"/>
      <c r="N5" s="29"/>
      <c r="O5" s="25"/>
      <c r="P5"/>
      <c r="Q5" s="25"/>
      <c r="R5" s="29"/>
      <c r="S5" s="25"/>
      <c r="T5" s="29"/>
      <c r="U5" s="25" t="s">
        <v>304</v>
      </c>
      <c r="V5" s="29"/>
      <c r="W5" s="25" t="s">
        <v>304</v>
      </c>
      <c r="X5" s="29"/>
      <c r="Y5" s="25" t="s">
        <v>305</v>
      </c>
      <c r="Z5" s="29"/>
      <c r="AA5" s="25"/>
    </row>
    <row r="6" spans="1:27" ht="57.6">
      <c r="A6" s="113"/>
      <c r="B6" s="107"/>
      <c r="C6" s="117"/>
      <c r="D6" s="18" t="s">
        <v>306</v>
      </c>
      <c r="E6" s="25" t="s">
        <v>301</v>
      </c>
      <c r="F6" s="25" t="s">
        <v>307</v>
      </c>
      <c r="G6" s="7">
        <v>1</v>
      </c>
      <c r="H6" s="29" t="s">
        <v>308</v>
      </c>
      <c r="I6" s="7" t="s">
        <v>221</v>
      </c>
      <c r="J6" s="26" t="s">
        <v>303</v>
      </c>
      <c r="K6" s="26"/>
      <c r="L6" s="29"/>
      <c r="M6" s="25"/>
      <c r="N6" s="29"/>
      <c r="O6" s="25"/>
      <c r="P6"/>
      <c r="Q6" s="25"/>
      <c r="R6" s="29"/>
      <c r="S6" s="25"/>
      <c r="T6" s="29"/>
      <c r="U6" s="25" t="s">
        <v>309</v>
      </c>
      <c r="V6" s="29"/>
      <c r="W6" s="25" t="s">
        <v>310</v>
      </c>
      <c r="X6" s="29">
        <v>1</v>
      </c>
      <c r="Y6" s="25" t="s">
        <v>311</v>
      </c>
      <c r="Z6" s="29"/>
      <c r="AA6" s="25"/>
    </row>
    <row r="7" spans="1:27" ht="187.15">
      <c r="A7" s="113"/>
      <c r="B7" s="107"/>
      <c r="C7" s="117"/>
      <c r="D7" s="18" t="s">
        <v>312</v>
      </c>
      <c r="E7" s="25" t="s">
        <v>313</v>
      </c>
      <c r="F7" s="25" t="s">
        <v>314</v>
      </c>
      <c r="G7" s="7"/>
      <c r="H7" s="7" t="s">
        <v>315</v>
      </c>
      <c r="I7" s="7" t="s">
        <v>204</v>
      </c>
      <c r="J7" s="26" t="s">
        <v>316</v>
      </c>
      <c r="K7" s="26" t="s">
        <v>317</v>
      </c>
      <c r="L7" s="29"/>
      <c r="M7" s="25"/>
      <c r="N7" s="29"/>
      <c r="O7" s="25"/>
      <c r="P7" s="29"/>
      <c r="Q7" s="25"/>
      <c r="R7" s="29"/>
      <c r="S7" s="25"/>
      <c r="T7" s="29"/>
      <c r="U7" s="25"/>
      <c r="V7" s="29">
        <v>2</v>
      </c>
      <c r="W7" s="25" t="s">
        <v>318</v>
      </c>
      <c r="X7" s="29"/>
      <c r="Y7" s="25" t="s">
        <v>319</v>
      </c>
      <c r="Z7" s="29"/>
      <c r="AA7" s="25"/>
    </row>
    <row r="8" spans="1:27" ht="30.75" customHeight="1">
      <c r="A8" s="118" t="s">
        <v>11</v>
      </c>
      <c r="B8" s="118"/>
      <c r="C8" s="118"/>
      <c r="D8" s="118"/>
      <c r="E8" s="118"/>
      <c r="F8" s="118"/>
      <c r="G8" s="118"/>
      <c r="H8" s="118"/>
      <c r="I8" s="118"/>
      <c r="J8" s="118"/>
      <c r="L8" s="16"/>
      <c r="M8" s="16"/>
      <c r="N8" s="16"/>
      <c r="O8" s="16"/>
      <c r="P8" s="16"/>
      <c r="Q8" s="16"/>
      <c r="R8" s="16"/>
      <c r="S8" s="16"/>
      <c r="T8" s="16"/>
      <c r="U8" s="16"/>
      <c r="V8" s="16"/>
      <c r="W8" s="16"/>
      <c r="X8" s="16"/>
      <c r="Y8" s="16"/>
      <c r="Z8" s="16"/>
      <c r="AA8" s="16"/>
    </row>
    <row r="9" spans="1:27" ht="30.75" customHeight="1">
      <c r="A9" s="12"/>
      <c r="B9" s="9" t="s">
        <v>239</v>
      </c>
      <c r="C9" s="23"/>
      <c r="D9" s="9" t="s">
        <v>240</v>
      </c>
      <c r="E9" s="113" t="s">
        <v>130</v>
      </c>
      <c r="F9" s="113"/>
      <c r="G9" s="113"/>
      <c r="H9" s="113"/>
      <c r="I9" s="12" t="s">
        <v>241</v>
      </c>
      <c r="J9" s="12" t="s">
        <v>242</v>
      </c>
    </row>
    <row r="10" spans="1:27" ht="29.25" customHeight="1">
      <c r="A10" s="113" t="s">
        <v>320</v>
      </c>
      <c r="B10" s="107" t="s">
        <v>321</v>
      </c>
      <c r="C10" s="107"/>
      <c r="D10" s="18" t="s">
        <v>322</v>
      </c>
      <c r="E10" s="104"/>
      <c r="F10" s="104"/>
      <c r="G10" s="104"/>
      <c r="H10" s="104"/>
      <c r="I10" s="1"/>
      <c r="J10" s="1"/>
    </row>
    <row r="11" spans="1:27" ht="30.75" customHeight="1">
      <c r="A11" s="113"/>
      <c r="B11" s="107"/>
      <c r="C11" s="107"/>
      <c r="D11" s="23" t="s">
        <v>323</v>
      </c>
      <c r="E11" s="104"/>
      <c r="F11" s="104"/>
      <c r="G11" s="104"/>
      <c r="H11" s="104"/>
      <c r="I11" s="1"/>
      <c r="J11" s="1"/>
    </row>
    <row r="12" spans="1:27" ht="14.45">
      <c r="A12" s="113"/>
      <c r="B12" s="107"/>
      <c r="C12" s="107"/>
      <c r="D12" s="23" t="s">
        <v>324</v>
      </c>
      <c r="E12" s="104"/>
      <c r="F12" s="104"/>
      <c r="G12" s="104"/>
      <c r="H12" s="104"/>
      <c r="I12" s="1"/>
      <c r="J12"/>
    </row>
    <row r="13" spans="1:27" ht="14.45">
      <c r="A13" s="113"/>
      <c r="B13" s="107"/>
      <c r="C13" s="107"/>
      <c r="D13" s="23" t="s">
        <v>325</v>
      </c>
      <c r="E13" s="104"/>
      <c r="F13" s="104"/>
      <c r="G13" s="104"/>
      <c r="H13" s="104"/>
      <c r="I13" s="1"/>
      <c r="J13"/>
    </row>
    <row r="14" spans="1:27" ht="14.45" customHeight="1">
      <c r="A14" s="113"/>
      <c r="B14" s="107"/>
      <c r="C14" s="107"/>
      <c r="D14" s="23" t="s">
        <v>326</v>
      </c>
      <c r="E14" s="104"/>
      <c r="F14" s="104"/>
      <c r="G14" s="104"/>
      <c r="H14" s="104"/>
      <c r="I14" s="1"/>
      <c r="J14"/>
    </row>
    <row r="15" spans="1:27" ht="14.45" customHeight="1">
      <c r="A15" s="113"/>
      <c r="B15" s="107"/>
      <c r="C15" s="107"/>
      <c r="D15" s="23" t="s">
        <v>327</v>
      </c>
      <c r="E15" s="104"/>
      <c r="F15" s="104"/>
      <c r="G15" s="104"/>
      <c r="H15" s="104"/>
      <c r="I15" s="1"/>
      <c r="J15"/>
    </row>
    <row r="16" spans="1:27" ht="14.45">
      <c r="A16" s="13"/>
    </row>
    <row r="17" spans="1:18" ht="14.45">
      <c r="A17" s="13"/>
    </row>
    <row r="18" spans="1:18" ht="14.45">
      <c r="A18" s="38"/>
    </row>
    <row r="19" spans="1:18" ht="14.45">
      <c r="A19" s="13"/>
    </row>
    <row r="24" spans="1:18" ht="14.45">
      <c r="F24" s="42"/>
      <c r="G24" s="16"/>
      <c r="H24" s="16"/>
      <c r="I24" s="16"/>
    </row>
    <row r="25" spans="1:18" ht="14.45">
      <c r="J25" s="16"/>
      <c r="K25" s="16"/>
      <c r="L25" s="42"/>
      <c r="M25" s="42"/>
      <c r="N25" s="42"/>
      <c r="O25" s="42"/>
      <c r="P25" s="42"/>
      <c r="Q25" s="42"/>
      <c r="R25" s="42"/>
    </row>
    <row r="34" spans="7:7" ht="14.45">
      <c r="G34" s="15" t="s">
        <v>328</v>
      </c>
    </row>
  </sheetData>
  <mergeCells count="35">
    <mergeCell ref="Z2:AA2"/>
    <mergeCell ref="L1:AA1"/>
    <mergeCell ref="E12:H12"/>
    <mergeCell ref="E9:H9"/>
    <mergeCell ref="E10:H10"/>
    <mergeCell ref="E11:H11"/>
    <mergeCell ref="E2:E3"/>
    <mergeCell ref="R2:S2"/>
    <mergeCell ref="V2:W2"/>
    <mergeCell ref="T2:U2"/>
    <mergeCell ref="L2:M2"/>
    <mergeCell ref="G2:G3"/>
    <mergeCell ref="H2:H3"/>
    <mergeCell ref="I2:I3"/>
    <mergeCell ref="J2:J3"/>
    <mergeCell ref="N2:O2"/>
    <mergeCell ref="A8:J8"/>
    <mergeCell ref="P2:Q2"/>
    <mergeCell ref="D2:D3"/>
    <mergeCell ref="F2:F3"/>
    <mergeCell ref="X2:Y2"/>
    <mergeCell ref="C10:C15"/>
    <mergeCell ref="B10:B15"/>
    <mergeCell ref="A10:A15"/>
    <mergeCell ref="E13:H13"/>
    <mergeCell ref="E14:H14"/>
    <mergeCell ref="E15:H15"/>
    <mergeCell ref="A1:C1"/>
    <mergeCell ref="B2:B3"/>
    <mergeCell ref="C2:C3"/>
    <mergeCell ref="K2:K3"/>
    <mergeCell ref="A4:A7"/>
    <mergeCell ref="B4:B7"/>
    <mergeCell ref="C4:C7"/>
    <mergeCell ref="D1:K1"/>
  </mergeCells>
  <conditionalFormatting sqref="I10:I15">
    <cfRule type="containsText" dxfId="27" priority="4" operator="containsText" text="Not Started">
      <formula>NOT(ISERROR(SEARCH("Not Started",I10)))</formula>
    </cfRule>
    <cfRule type="containsText" dxfId="26" priority="5" operator="containsText" text="In Progress">
      <formula>NOT(ISERROR(SEARCH("In Progress",I10)))</formula>
    </cfRule>
    <cfRule type="containsText" dxfId="25" priority="6" operator="containsText" text="Complete">
      <formula>NOT(ISERROR(SEARCH("Complete",I10)))</formula>
    </cfRule>
  </conditionalFormatting>
  <dataValidations count="1">
    <dataValidation type="list" allowBlank="1" showInputMessage="1" showErrorMessage="1" sqref="I10:I15"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AA13"/>
  <sheetViews>
    <sheetView zoomScale="70" zoomScaleNormal="70" workbookViewId="0">
      <pane xSplit="9" ySplit="3" topLeftCell="J4" activePane="bottomRight" state="frozen"/>
      <selection pane="bottomRight" activeCell="W6" sqref="W6"/>
      <selection pane="bottomLeft" activeCell="A4" sqref="A4"/>
      <selection pane="topRight" activeCell="J1" sqref="J1"/>
    </sheetView>
  </sheetViews>
  <sheetFormatPr defaultColWidth="8.7109375" defaultRowHeight="15" customHeight="1"/>
  <cols>
    <col min="1" max="1" width="16.28515625" style="15" customWidth="1"/>
    <col min="2" max="2" width="10.85546875" style="15" customWidth="1"/>
    <col min="3" max="3" width="23.42578125" style="15" customWidth="1"/>
    <col min="4" max="4" width="12" style="15" customWidth="1"/>
    <col min="5" max="5" width="42.5703125" style="15" customWidth="1"/>
    <col min="6" max="6" width="32" style="15" customWidth="1"/>
    <col min="7" max="7" width="10.42578125" style="15" customWidth="1"/>
    <col min="8" max="8" width="15" style="15" customWidth="1"/>
    <col min="9" max="9" width="11.7109375" style="15" customWidth="1"/>
    <col min="10" max="10" width="29" style="15" customWidth="1"/>
    <col min="11" max="11" width="29.140625" style="15" customWidth="1"/>
    <col min="12" max="12" width="9.85546875" style="15" hidden="1" customWidth="1"/>
    <col min="13" max="13" width="55" style="15" hidden="1" customWidth="1"/>
    <col min="14" max="14" width="9.85546875" style="15" hidden="1" customWidth="1"/>
    <col min="15" max="15" width="55.7109375" style="15" hidden="1" customWidth="1"/>
    <col min="16" max="16" width="9.85546875" style="15" hidden="1" customWidth="1"/>
    <col min="17" max="17" width="55.42578125" style="15" hidden="1" customWidth="1"/>
    <col min="18" max="18" width="10" style="15" hidden="1" customWidth="1"/>
    <col min="19" max="19" width="55.28515625" style="15" hidden="1" customWidth="1"/>
    <col min="20" max="20" width="10.140625" style="15" customWidth="1"/>
    <col min="21" max="21" width="56" style="15" customWidth="1"/>
    <col min="22" max="22" width="10.140625" style="15" customWidth="1"/>
    <col min="23" max="23" width="55.42578125" style="15" customWidth="1"/>
    <col min="24" max="24" width="10.140625" style="15" customWidth="1"/>
    <col min="25" max="25" width="56" style="15" customWidth="1"/>
    <col min="26" max="26" width="10.140625" style="15" customWidth="1"/>
    <col min="27" max="27" width="55.42578125" style="15" customWidth="1"/>
    <col min="28" max="16384" width="8.7109375" style="15"/>
  </cols>
  <sheetData>
    <row r="1" spans="1:27" ht="30" customHeight="1">
      <c r="A1" s="116" t="s">
        <v>168</v>
      </c>
      <c r="B1" s="116"/>
      <c r="C1" s="116"/>
      <c r="D1" s="103" t="s">
        <v>128</v>
      </c>
      <c r="E1" s="103"/>
      <c r="F1" s="103"/>
      <c r="G1" s="103"/>
      <c r="H1" s="103"/>
      <c r="I1" s="103"/>
      <c r="J1" s="103"/>
      <c r="K1" s="103"/>
      <c r="L1" s="119" t="s">
        <v>169</v>
      </c>
      <c r="M1" s="119"/>
      <c r="N1" s="119"/>
      <c r="O1" s="119"/>
      <c r="P1" s="119"/>
      <c r="Q1" s="119"/>
      <c r="R1" s="119"/>
      <c r="S1" s="119"/>
      <c r="T1" s="119"/>
      <c r="U1" s="119"/>
      <c r="V1" s="119"/>
      <c r="W1" s="119"/>
      <c r="X1" s="119"/>
      <c r="Y1" s="119"/>
      <c r="Z1" s="119"/>
      <c r="AA1" s="119"/>
    </row>
    <row r="2" spans="1:27" ht="15" customHeight="1">
      <c r="A2" s="19" t="s">
        <v>170</v>
      </c>
      <c r="B2" s="113" t="s">
        <v>171</v>
      </c>
      <c r="C2" s="113" t="s">
        <v>130</v>
      </c>
      <c r="D2" s="113" t="s">
        <v>172</v>
      </c>
      <c r="E2" s="113" t="s">
        <v>130</v>
      </c>
      <c r="F2" s="107" t="s">
        <v>132</v>
      </c>
      <c r="G2" s="107" t="s">
        <v>173</v>
      </c>
      <c r="H2" s="107" t="s">
        <v>174</v>
      </c>
      <c r="I2" s="107" t="s">
        <v>175</v>
      </c>
      <c r="J2" s="107" t="s">
        <v>136</v>
      </c>
      <c r="K2" s="107" t="s">
        <v>176</v>
      </c>
      <c r="L2" s="113" t="s">
        <v>177</v>
      </c>
      <c r="M2" s="113"/>
      <c r="N2" s="107" t="s">
        <v>178</v>
      </c>
      <c r="O2" s="107"/>
      <c r="P2" s="113" t="s">
        <v>179</v>
      </c>
      <c r="Q2" s="113"/>
      <c r="R2" s="107" t="s">
        <v>180</v>
      </c>
      <c r="S2" s="107"/>
      <c r="T2" s="113" t="s">
        <v>181</v>
      </c>
      <c r="U2" s="113"/>
      <c r="V2" s="107" t="s">
        <v>182</v>
      </c>
      <c r="W2" s="107"/>
      <c r="X2" s="113" t="s">
        <v>183</v>
      </c>
      <c r="Y2" s="113"/>
      <c r="Z2" s="107" t="s">
        <v>184</v>
      </c>
      <c r="AA2" s="107"/>
    </row>
    <row r="3" spans="1:27" ht="14.45">
      <c r="A3" s="19">
        <f>COUNTIF(D4:D9,"&lt;&gt;")</f>
        <v>5</v>
      </c>
      <c r="B3" s="113"/>
      <c r="C3" s="113"/>
      <c r="D3" s="113"/>
      <c r="E3" s="113"/>
      <c r="F3" s="107"/>
      <c r="G3" s="107"/>
      <c r="H3" s="107"/>
      <c r="I3" s="107"/>
      <c r="J3" s="107"/>
      <c r="K3" s="107"/>
      <c r="L3" s="12" t="s">
        <v>185</v>
      </c>
      <c r="M3" s="12" t="s">
        <v>130</v>
      </c>
      <c r="N3" s="9" t="s">
        <v>185</v>
      </c>
      <c r="O3" s="9" t="s">
        <v>130</v>
      </c>
      <c r="P3" s="12" t="s">
        <v>185</v>
      </c>
      <c r="Q3" s="12" t="s">
        <v>130</v>
      </c>
      <c r="R3" s="9" t="s">
        <v>185</v>
      </c>
      <c r="S3" s="9" t="s">
        <v>130</v>
      </c>
      <c r="T3" s="12" t="s">
        <v>185</v>
      </c>
      <c r="U3" s="12" t="s">
        <v>130</v>
      </c>
      <c r="V3" s="9" t="s">
        <v>185</v>
      </c>
      <c r="W3" s="9" t="s">
        <v>130</v>
      </c>
      <c r="X3" s="12" t="s">
        <v>185</v>
      </c>
      <c r="Y3" s="12" t="s">
        <v>130</v>
      </c>
      <c r="Z3" s="9" t="s">
        <v>185</v>
      </c>
      <c r="AA3" s="9" t="s">
        <v>130</v>
      </c>
    </row>
    <row r="4" spans="1:27" s="16" customFormat="1" ht="112.5" customHeight="1">
      <c r="A4" s="113" t="s">
        <v>329</v>
      </c>
      <c r="B4" s="107" t="s">
        <v>330</v>
      </c>
      <c r="C4" s="107" t="s">
        <v>331</v>
      </c>
      <c r="D4" s="23" t="s">
        <v>332</v>
      </c>
      <c r="E4" s="25" t="s">
        <v>333</v>
      </c>
      <c r="F4" s="25" t="s">
        <v>334</v>
      </c>
      <c r="G4" s="25"/>
      <c r="H4" s="25"/>
      <c r="I4" s="25" t="s">
        <v>335</v>
      </c>
      <c r="J4" s="25" t="s">
        <v>336</v>
      </c>
      <c r="K4" s="25" t="s">
        <v>337</v>
      </c>
      <c r="L4" s="29"/>
      <c r="M4" s="25"/>
      <c r="N4" s="29"/>
      <c r="O4" s="25"/>
      <c r="P4" s="29"/>
      <c r="Q4" s="25"/>
      <c r="R4" s="2"/>
      <c r="S4" s="27"/>
      <c r="T4" s="2"/>
      <c r="U4" s="27"/>
      <c r="V4" s="29">
        <v>2</v>
      </c>
      <c r="W4" s="25" t="s">
        <v>338</v>
      </c>
      <c r="X4" s="2"/>
      <c r="Y4" s="27" t="s">
        <v>339</v>
      </c>
      <c r="Z4" s="29"/>
      <c r="AA4" s="25"/>
    </row>
    <row r="5" spans="1:27" ht="70.5" customHeight="1">
      <c r="A5" s="113"/>
      <c r="B5" s="107"/>
      <c r="C5" s="107"/>
      <c r="D5" s="18" t="s">
        <v>340</v>
      </c>
      <c r="E5" s="25" t="s">
        <v>341</v>
      </c>
      <c r="F5" s="25" t="s">
        <v>342</v>
      </c>
      <c r="G5" s="25"/>
      <c r="H5" s="25"/>
      <c r="I5" s="25" t="s">
        <v>221</v>
      </c>
      <c r="J5" s="25" t="s">
        <v>343</v>
      </c>
      <c r="K5" s="25"/>
      <c r="L5" s="29"/>
      <c r="M5" s="25"/>
      <c r="N5" s="29"/>
      <c r="O5" s="25"/>
      <c r="P5" s="29"/>
      <c r="Q5" s="25"/>
      <c r="R5" s="2"/>
      <c r="S5" s="27"/>
      <c r="T5" s="2"/>
      <c r="U5"/>
      <c r="V5" s="29">
        <v>20</v>
      </c>
      <c r="W5" s="86" t="s">
        <v>344</v>
      </c>
      <c r="X5" s="2"/>
      <c r="Y5" s="27" t="s">
        <v>345</v>
      </c>
      <c r="Z5" s="29"/>
      <c r="AA5" s="25"/>
    </row>
    <row r="6" spans="1:27" ht="216">
      <c r="A6" s="113"/>
      <c r="B6" s="107"/>
      <c r="C6" s="107"/>
      <c r="D6" s="23" t="s">
        <v>346</v>
      </c>
      <c r="E6" s="25" t="s">
        <v>347</v>
      </c>
      <c r="F6" s="25" t="s">
        <v>348</v>
      </c>
      <c r="G6" s="25"/>
      <c r="H6" s="25"/>
      <c r="I6" s="25" t="s">
        <v>194</v>
      </c>
      <c r="J6" s="25" t="s">
        <v>343</v>
      </c>
      <c r="K6" s="25" t="s">
        <v>349</v>
      </c>
      <c r="L6" s="29"/>
      <c r="M6" s="25"/>
      <c r="N6" s="29"/>
      <c r="O6" s="25"/>
      <c r="P6" s="29"/>
      <c r="Q6" s="25"/>
      <c r="R6" s="29"/>
      <c r="S6" s="25"/>
      <c r="T6" s="29"/>
      <c r="U6" s="25"/>
      <c r="V6" s="29">
        <v>27</v>
      </c>
      <c r="W6" s="25" t="s">
        <v>350</v>
      </c>
      <c r="X6" s="29"/>
      <c r="Y6" s="25" t="s">
        <v>351</v>
      </c>
      <c r="Z6" s="29"/>
      <c r="AA6" s="25"/>
    </row>
    <row r="7" spans="1:27" ht="86.45">
      <c r="A7" s="113"/>
      <c r="B7" s="107"/>
      <c r="C7" s="107"/>
      <c r="D7" s="18" t="s">
        <v>352</v>
      </c>
      <c r="E7" s="25" t="s">
        <v>353</v>
      </c>
      <c r="F7" s="25" t="s">
        <v>354</v>
      </c>
      <c r="G7" s="25">
        <v>3</v>
      </c>
      <c r="H7" s="25"/>
      <c r="I7" s="25" t="s">
        <v>194</v>
      </c>
      <c r="J7" s="25" t="s">
        <v>355</v>
      </c>
      <c r="K7" s="25"/>
      <c r="L7" s="29"/>
      <c r="M7" s="25"/>
      <c r="N7" s="29"/>
      <c r="O7" s="25"/>
      <c r="P7" s="29"/>
      <c r="Q7" s="25"/>
      <c r="R7" s="29"/>
      <c r="S7" s="25"/>
      <c r="T7" s="29"/>
      <c r="U7" s="25"/>
      <c r="V7" s="29">
        <v>1</v>
      </c>
      <c r="W7" s="81" t="s">
        <v>356</v>
      </c>
      <c r="X7" s="29">
        <v>3</v>
      </c>
      <c r="Y7" s="25" t="s">
        <v>357</v>
      </c>
      <c r="Z7" s="29"/>
      <c r="AA7" s="25"/>
    </row>
    <row r="8" spans="1:27" ht="43.15">
      <c r="A8" s="113"/>
      <c r="B8" s="107"/>
      <c r="C8" s="107"/>
      <c r="D8" s="23" t="s">
        <v>358</v>
      </c>
      <c r="E8" s="25" t="s">
        <v>359</v>
      </c>
      <c r="F8" s="25" t="s">
        <v>202</v>
      </c>
      <c r="G8" s="25">
        <v>1</v>
      </c>
      <c r="H8" s="25"/>
      <c r="I8" s="25" t="s">
        <v>335</v>
      </c>
      <c r="J8" s="25" t="s">
        <v>360</v>
      </c>
      <c r="K8" s="25" t="s">
        <v>361</v>
      </c>
      <c r="L8" s="29"/>
      <c r="M8" s="25"/>
      <c r="N8" s="29"/>
      <c r="O8" s="25"/>
      <c r="P8" s="29"/>
      <c r="Q8" s="25"/>
      <c r="R8" s="29"/>
      <c r="S8" s="25"/>
      <c r="T8" s="29"/>
      <c r="U8" s="25"/>
      <c r="V8" s="29"/>
      <c r="W8" s="25" t="s">
        <v>304</v>
      </c>
      <c r="X8" s="29"/>
      <c r="Y8" s="25" t="s">
        <v>362</v>
      </c>
      <c r="Z8" s="29"/>
      <c r="AA8" s="25"/>
    </row>
    <row r="9" spans="1:27" ht="30.75" customHeight="1">
      <c r="A9" s="118" t="s">
        <v>11</v>
      </c>
      <c r="B9" s="118"/>
      <c r="C9" s="118"/>
      <c r="D9" s="118"/>
      <c r="E9" s="118"/>
      <c r="F9" s="118"/>
      <c r="G9" s="118"/>
      <c r="H9" s="118"/>
      <c r="I9" s="118"/>
      <c r="J9" s="118"/>
      <c r="L9" s="16"/>
      <c r="M9" s="16"/>
      <c r="N9" s="16"/>
      <c r="O9" s="16"/>
      <c r="P9" s="16"/>
      <c r="Q9" s="16"/>
      <c r="R9" s="16"/>
      <c r="S9" s="16"/>
      <c r="T9" s="16"/>
      <c r="U9" s="16"/>
      <c r="V9" s="16"/>
      <c r="W9" s="16"/>
      <c r="X9" s="16"/>
      <c r="Y9" s="16"/>
      <c r="Z9" s="16"/>
      <c r="AA9" s="16"/>
    </row>
    <row r="10" spans="1:27" ht="30.75" customHeight="1">
      <c r="A10" s="12"/>
      <c r="B10" s="12" t="s">
        <v>239</v>
      </c>
      <c r="C10" s="20"/>
      <c r="D10" s="12" t="s">
        <v>240</v>
      </c>
      <c r="E10" s="113" t="s">
        <v>130</v>
      </c>
      <c r="F10" s="113"/>
      <c r="G10" s="113"/>
      <c r="H10" s="113"/>
      <c r="I10" s="12" t="s">
        <v>241</v>
      </c>
      <c r="J10" s="12" t="s">
        <v>242</v>
      </c>
    </row>
    <row r="11" spans="1:27" ht="14.45">
      <c r="A11" s="113" t="s">
        <v>363</v>
      </c>
      <c r="B11" s="107" t="s">
        <v>364</v>
      </c>
      <c r="C11" s="117"/>
      <c r="D11" s="18" t="s">
        <v>365</v>
      </c>
      <c r="E11" s="104"/>
      <c r="F11" s="104"/>
      <c r="G11" s="104"/>
      <c r="H11" s="104"/>
      <c r="I11" s="1"/>
      <c r="J11" s="1"/>
    </row>
    <row r="12" spans="1:27" ht="30" customHeight="1">
      <c r="A12" s="113"/>
      <c r="B12" s="107"/>
      <c r="C12" s="117"/>
      <c r="D12" s="23" t="s">
        <v>366</v>
      </c>
      <c r="E12" s="104"/>
      <c r="F12" s="104"/>
      <c r="G12" s="104"/>
      <c r="H12" s="104"/>
      <c r="I12" s="1"/>
      <c r="J12" s="1"/>
    </row>
    <row r="13" spans="1:27" ht="14.45">
      <c r="A13" s="113"/>
      <c r="B13" s="107"/>
      <c r="C13" s="117"/>
      <c r="D13" s="23" t="s">
        <v>367</v>
      </c>
      <c r="E13" s="104"/>
      <c r="F13" s="104"/>
      <c r="G13" s="104"/>
      <c r="H13" s="104"/>
      <c r="I13" s="1"/>
      <c r="J13" s="1"/>
    </row>
  </sheetData>
  <mergeCells count="32">
    <mergeCell ref="X2:Y2"/>
    <mergeCell ref="Z2:AA2"/>
    <mergeCell ref="L1:AA1"/>
    <mergeCell ref="E12:H12"/>
    <mergeCell ref="E11:H11"/>
    <mergeCell ref="E10:H10"/>
    <mergeCell ref="E2:E3"/>
    <mergeCell ref="A9:J9"/>
    <mergeCell ref="A1:C1"/>
    <mergeCell ref="B2:B3"/>
    <mergeCell ref="C2:C3"/>
    <mergeCell ref="D2:D3"/>
    <mergeCell ref="F2:F3"/>
    <mergeCell ref="G2:G3"/>
    <mergeCell ref="H2:H3"/>
    <mergeCell ref="T2:U2"/>
    <mergeCell ref="V2:W2"/>
    <mergeCell ref="J2:J3"/>
    <mergeCell ref="K2:K3"/>
    <mergeCell ref="N2:O2"/>
    <mergeCell ref="P2:Q2"/>
    <mergeCell ref="L2:M2"/>
    <mergeCell ref="R2:S2"/>
    <mergeCell ref="D1:K1"/>
    <mergeCell ref="A11:A13"/>
    <mergeCell ref="B11:B13"/>
    <mergeCell ref="C11:C13"/>
    <mergeCell ref="E13:H13"/>
    <mergeCell ref="C4:C8"/>
    <mergeCell ref="B4:B8"/>
    <mergeCell ref="A4:A8"/>
    <mergeCell ref="I2:I3"/>
  </mergeCells>
  <phoneticPr fontId="13" type="noConversion"/>
  <conditionalFormatting sqref="I11:I13">
    <cfRule type="containsText" dxfId="24" priority="1" operator="containsText" text="Not Started">
      <formula>NOT(ISERROR(SEARCH("Not Started",I11)))</formula>
    </cfRule>
    <cfRule type="containsText" dxfId="23" priority="2" operator="containsText" text="In Progress">
      <formula>NOT(ISERROR(SEARCH("In Progress",I11)))</formula>
    </cfRule>
    <cfRule type="containsText" dxfId="22" priority="3" operator="containsText" text="Complete">
      <formula>NOT(ISERROR(SEARCH("Complete",I11)))</formula>
    </cfRule>
  </conditionalFormatting>
  <dataValidations count="1">
    <dataValidation type="list" allowBlank="1" showInputMessage="1" showErrorMessage="1" sqref="I11:I13"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AA23"/>
  <sheetViews>
    <sheetView zoomScale="70" zoomScaleNormal="70" workbookViewId="0">
      <pane xSplit="9" ySplit="3" topLeftCell="J4" activePane="bottomRight" state="frozen"/>
      <selection pane="bottomRight" activeCell="W6" sqref="W6"/>
      <selection pane="bottomLeft" activeCell="A4" sqref="A4"/>
      <selection pane="topRight" activeCell="J1" sqref="J1"/>
    </sheetView>
  </sheetViews>
  <sheetFormatPr defaultColWidth="8.7109375" defaultRowHeight="15" customHeight="1"/>
  <cols>
    <col min="1" max="1" width="16.28515625" style="15" customWidth="1"/>
    <col min="2" max="2" width="10.85546875" style="15" customWidth="1"/>
    <col min="3" max="3" width="23.42578125" style="15" customWidth="1"/>
    <col min="4" max="4" width="12" style="15" customWidth="1"/>
    <col min="5" max="5" width="42.28515625" style="15" customWidth="1"/>
    <col min="6" max="6" width="40.85546875" style="15" customWidth="1"/>
    <col min="7" max="7" width="10.42578125" style="15" customWidth="1"/>
    <col min="8" max="8" width="15" style="15" customWidth="1"/>
    <col min="9" max="9" width="11.7109375" style="15" customWidth="1"/>
    <col min="10" max="10" width="27" style="15" customWidth="1"/>
    <col min="11" max="11" width="37.42578125" style="15" customWidth="1"/>
    <col min="12" max="12" width="9.85546875" style="15" hidden="1" customWidth="1"/>
    <col min="13" max="13" width="55" style="15" hidden="1" customWidth="1"/>
    <col min="14" max="14" width="9.85546875" style="15" hidden="1" customWidth="1"/>
    <col min="15" max="15" width="55.7109375" style="15" hidden="1" customWidth="1"/>
    <col min="16" max="16" width="9.85546875" style="15" hidden="1" customWidth="1"/>
    <col min="17" max="17" width="55.42578125" style="15" hidden="1" customWidth="1"/>
    <col min="18" max="18" width="10" style="15" hidden="1" customWidth="1"/>
    <col min="19" max="19" width="55.28515625" style="15" hidden="1" customWidth="1"/>
    <col min="20" max="20" width="10.140625" style="15" customWidth="1"/>
    <col min="21" max="21" width="56" style="15" customWidth="1"/>
    <col min="22" max="22" width="10.140625" style="15" customWidth="1"/>
    <col min="23" max="23" width="55.42578125" style="15" customWidth="1"/>
    <col min="24" max="24" width="10.140625" style="15" customWidth="1"/>
    <col min="25" max="25" width="56" style="15" customWidth="1"/>
    <col min="26" max="26" width="10.140625" style="15" customWidth="1"/>
    <col min="27" max="27" width="55.42578125" style="15" customWidth="1"/>
    <col min="28" max="16384" width="8.7109375" style="15"/>
  </cols>
  <sheetData>
    <row r="1" spans="1:27" ht="30" customHeight="1">
      <c r="A1" s="116" t="s">
        <v>168</v>
      </c>
      <c r="B1" s="116"/>
      <c r="C1" s="116"/>
      <c r="D1" s="103" t="s">
        <v>128</v>
      </c>
      <c r="E1" s="103"/>
      <c r="F1" s="103"/>
      <c r="G1" s="103"/>
      <c r="H1" s="103"/>
      <c r="I1" s="103"/>
      <c r="J1" s="103"/>
      <c r="K1" s="103"/>
      <c r="L1" s="119" t="s">
        <v>169</v>
      </c>
      <c r="M1" s="119"/>
      <c r="N1" s="119"/>
      <c r="O1" s="119"/>
      <c r="P1" s="119"/>
      <c r="Q1" s="119"/>
      <c r="R1" s="119"/>
      <c r="S1" s="119"/>
      <c r="T1" s="119"/>
      <c r="U1" s="119"/>
      <c r="V1" s="119"/>
      <c r="W1" s="119"/>
      <c r="X1" s="119"/>
      <c r="Y1" s="119"/>
      <c r="Z1" s="119"/>
      <c r="AA1" s="119"/>
    </row>
    <row r="2" spans="1:27" ht="15" customHeight="1">
      <c r="A2" s="19" t="s">
        <v>170</v>
      </c>
      <c r="B2" s="113" t="s">
        <v>171</v>
      </c>
      <c r="C2" s="113" t="s">
        <v>130</v>
      </c>
      <c r="D2" s="113" t="s">
        <v>172</v>
      </c>
      <c r="E2" s="113" t="s">
        <v>130</v>
      </c>
      <c r="F2" s="107" t="s">
        <v>132</v>
      </c>
      <c r="G2" s="107" t="s">
        <v>173</v>
      </c>
      <c r="H2" s="107" t="s">
        <v>174</v>
      </c>
      <c r="I2" s="107" t="s">
        <v>175</v>
      </c>
      <c r="J2" s="107" t="s">
        <v>136</v>
      </c>
      <c r="K2" s="107" t="s">
        <v>176</v>
      </c>
      <c r="L2" s="113" t="s">
        <v>177</v>
      </c>
      <c r="M2" s="113"/>
      <c r="N2" s="107" t="s">
        <v>178</v>
      </c>
      <c r="O2" s="107"/>
      <c r="P2" s="113" t="s">
        <v>179</v>
      </c>
      <c r="Q2" s="113"/>
      <c r="R2" s="107" t="s">
        <v>180</v>
      </c>
      <c r="S2" s="107"/>
      <c r="T2" s="113" t="s">
        <v>181</v>
      </c>
      <c r="U2" s="113"/>
      <c r="V2" s="107" t="s">
        <v>182</v>
      </c>
      <c r="W2" s="107"/>
      <c r="X2" s="113" t="s">
        <v>183</v>
      </c>
      <c r="Y2" s="113"/>
      <c r="Z2" s="107" t="s">
        <v>184</v>
      </c>
      <c r="AA2" s="107"/>
    </row>
    <row r="3" spans="1:27" ht="14.45">
      <c r="A3" s="19">
        <f>COUNTIF(D4:D11,"&lt;&gt;")</f>
        <v>7</v>
      </c>
      <c r="B3" s="113"/>
      <c r="C3" s="113"/>
      <c r="D3" s="113"/>
      <c r="E3" s="113"/>
      <c r="F3" s="107"/>
      <c r="G3" s="107"/>
      <c r="H3" s="107"/>
      <c r="I3" s="107"/>
      <c r="J3" s="107"/>
      <c r="K3" s="107"/>
      <c r="L3" s="12" t="s">
        <v>185</v>
      </c>
      <c r="M3" s="12" t="s">
        <v>130</v>
      </c>
      <c r="N3" s="9" t="s">
        <v>185</v>
      </c>
      <c r="O3" s="9" t="s">
        <v>130</v>
      </c>
      <c r="P3" s="12" t="s">
        <v>185</v>
      </c>
      <c r="Q3" s="12" t="s">
        <v>130</v>
      </c>
      <c r="R3" s="9" t="s">
        <v>185</v>
      </c>
      <c r="S3" s="9" t="s">
        <v>130</v>
      </c>
      <c r="T3" s="12" t="s">
        <v>185</v>
      </c>
      <c r="U3" s="12" t="s">
        <v>130</v>
      </c>
      <c r="V3" s="9" t="s">
        <v>185</v>
      </c>
      <c r="W3" s="9" t="s">
        <v>130</v>
      </c>
      <c r="X3" s="12" t="s">
        <v>185</v>
      </c>
      <c r="Y3" s="12" t="s">
        <v>130</v>
      </c>
      <c r="Z3" s="9" t="s">
        <v>185</v>
      </c>
      <c r="AA3" s="9" t="s">
        <v>130</v>
      </c>
    </row>
    <row r="4" spans="1:27" s="16" customFormat="1" ht="126" customHeight="1">
      <c r="A4" s="113" t="s">
        <v>368</v>
      </c>
      <c r="B4" s="107" t="s">
        <v>369</v>
      </c>
      <c r="C4" s="107" t="s">
        <v>370</v>
      </c>
      <c r="D4" s="23" t="s">
        <v>371</v>
      </c>
      <c r="E4" s="27" t="s">
        <v>372</v>
      </c>
      <c r="F4" s="27" t="s">
        <v>202</v>
      </c>
      <c r="G4" s="30"/>
      <c r="H4" s="30" t="s">
        <v>373</v>
      </c>
      <c r="I4" s="30" t="s">
        <v>374</v>
      </c>
      <c r="J4" s="28" t="s">
        <v>203</v>
      </c>
      <c r="K4" s="28" t="s">
        <v>375</v>
      </c>
      <c r="L4" s="29"/>
      <c r="M4" s="25"/>
      <c r="N4" s="29"/>
      <c r="O4" s="25"/>
      <c r="P4" s="29"/>
      <c r="Q4" s="25"/>
      <c r="R4" s="2"/>
      <c r="S4" s="27"/>
      <c r="T4" s="2"/>
      <c r="U4" s="27"/>
      <c r="V4">
        <v>0</v>
      </c>
      <c r="W4" s="25" t="s">
        <v>376</v>
      </c>
      <c r="X4" s="2">
        <v>1</v>
      </c>
      <c r="Y4" s="27" t="s">
        <v>377</v>
      </c>
      <c r="Z4" s="29"/>
      <c r="AA4" s="25"/>
    </row>
    <row r="5" spans="1:27" ht="57.6" customHeight="1">
      <c r="A5" s="113"/>
      <c r="B5" s="107"/>
      <c r="C5" s="107"/>
      <c r="D5" s="18" t="s">
        <v>378</v>
      </c>
      <c r="E5" s="27" t="s">
        <v>379</v>
      </c>
      <c r="F5" s="27" t="s">
        <v>380</v>
      </c>
      <c r="G5" s="30"/>
      <c r="H5" s="30" t="s">
        <v>381</v>
      </c>
      <c r="I5" s="30" t="s">
        <v>213</v>
      </c>
      <c r="J5" s="28" t="s">
        <v>382</v>
      </c>
      <c r="K5" s="28"/>
      <c r="L5" s="29"/>
      <c r="M5" s="25"/>
      <c r="N5" s="29"/>
      <c r="O5" s="25"/>
      <c r="P5" s="29"/>
      <c r="Q5" s="25"/>
      <c r="R5" s="2"/>
      <c r="S5" s="27"/>
      <c r="T5" s="2"/>
      <c r="U5" s="27"/>
      <c r="V5">
        <f>135+27</f>
        <v>162</v>
      </c>
      <c r="W5" s="21" t="s">
        <v>383</v>
      </c>
      <c r="X5" s="2">
        <v>500</v>
      </c>
      <c r="Y5" s="27" t="s">
        <v>384</v>
      </c>
      <c r="Z5" s="29"/>
      <c r="AA5" s="25"/>
    </row>
    <row r="6" spans="1:27" ht="57.6" customHeight="1">
      <c r="A6" s="113"/>
      <c r="B6" s="107"/>
      <c r="C6" s="107"/>
      <c r="D6" s="18" t="s">
        <v>385</v>
      </c>
      <c r="E6" s="74" t="s">
        <v>386</v>
      </c>
      <c r="F6" s="98" t="s">
        <v>387</v>
      </c>
      <c r="G6" s="95"/>
      <c r="H6" s="95" t="s">
        <v>388</v>
      </c>
      <c r="I6" s="95" t="s">
        <v>389</v>
      </c>
      <c r="J6" s="96" t="s">
        <v>390</v>
      </c>
      <c r="K6" s="28"/>
      <c r="L6" s="29"/>
      <c r="M6" s="25"/>
      <c r="N6" s="29"/>
      <c r="O6" s="25"/>
      <c r="P6" s="29"/>
      <c r="Q6" s="25"/>
      <c r="R6" s="29"/>
      <c r="S6" s="25"/>
      <c r="T6" s="29"/>
      <c r="U6" s="25"/>
      <c r="V6" s="88">
        <v>0</v>
      </c>
      <c r="W6" t="s">
        <v>391</v>
      </c>
      <c r="X6" s="29"/>
      <c r="Y6" s="25" t="s">
        <v>392</v>
      </c>
      <c r="Z6" s="29"/>
      <c r="AA6" s="25"/>
    </row>
    <row r="7" spans="1:27" ht="57.6" customHeight="1">
      <c r="A7" s="113"/>
      <c r="B7" s="107"/>
      <c r="C7" s="107"/>
      <c r="D7" s="18" t="s">
        <v>393</v>
      </c>
      <c r="E7" s="74" t="s">
        <v>386</v>
      </c>
      <c r="F7" s="98" t="s">
        <v>394</v>
      </c>
      <c r="G7" s="95"/>
      <c r="H7" s="95" t="s">
        <v>395</v>
      </c>
      <c r="I7" s="95" t="s">
        <v>396</v>
      </c>
      <c r="J7" s="96" t="s">
        <v>397</v>
      </c>
      <c r="K7" s="28"/>
      <c r="L7" s="29"/>
      <c r="M7" s="25"/>
      <c r="N7" s="29"/>
      <c r="O7" s="25"/>
      <c r="P7" s="29"/>
      <c r="Q7" s="25"/>
      <c r="R7" s="29"/>
      <c r="S7" s="25"/>
      <c r="T7" s="29"/>
      <c r="U7" s="25"/>
      <c r="V7" s="29">
        <v>0</v>
      </c>
      <c r="W7" t="s">
        <v>391</v>
      </c>
      <c r="X7" s="29"/>
      <c r="Y7" s="25" t="s">
        <v>392</v>
      </c>
      <c r="Z7" s="25"/>
      <c r="AA7" s="25"/>
    </row>
    <row r="8" spans="1:27" ht="57.6" customHeight="1">
      <c r="A8" s="113"/>
      <c r="B8" s="107"/>
      <c r="C8" s="107"/>
      <c r="D8" s="18" t="s">
        <v>398</v>
      </c>
      <c r="E8" s="27" t="s">
        <v>386</v>
      </c>
      <c r="F8" s="25" t="s">
        <v>399</v>
      </c>
      <c r="G8" s="30">
        <v>1</v>
      </c>
      <c r="H8" s="2" t="s">
        <v>400</v>
      </c>
      <c r="I8" s="30" t="s">
        <v>401</v>
      </c>
      <c r="J8" s="28" t="s">
        <v>402</v>
      </c>
      <c r="K8" s="28"/>
      <c r="L8" s="29"/>
      <c r="M8" s="25"/>
      <c r="N8" s="29"/>
      <c r="O8" s="25"/>
      <c r="P8" s="29"/>
      <c r="Q8" s="25"/>
      <c r="R8" s="29"/>
      <c r="S8" s="25"/>
      <c r="T8" s="29"/>
      <c r="U8" s="25"/>
      <c r="V8" s="29">
        <v>0</v>
      </c>
      <c r="W8" s="87" t="s">
        <v>403</v>
      </c>
      <c r="X8" s="29"/>
      <c r="Y8" s="25" t="s">
        <v>392</v>
      </c>
      <c r="Z8" s="25"/>
      <c r="AA8" s="25"/>
    </row>
    <row r="9" spans="1:27" ht="28.9">
      <c r="A9" s="113"/>
      <c r="B9" s="107"/>
      <c r="C9" s="107"/>
      <c r="D9" s="18" t="s">
        <v>404</v>
      </c>
      <c r="E9" s="27" t="s">
        <v>405</v>
      </c>
      <c r="F9" s="27" t="s">
        <v>406</v>
      </c>
      <c r="G9" s="30"/>
      <c r="H9" s="30" t="s">
        <v>381</v>
      </c>
      <c r="I9" s="30" t="s">
        <v>213</v>
      </c>
      <c r="J9" s="28" t="s">
        <v>212</v>
      </c>
      <c r="K9" s="28" t="s">
        <v>407</v>
      </c>
      <c r="L9" s="29"/>
      <c r="M9" s="25"/>
      <c r="N9" s="29"/>
      <c r="O9" s="25"/>
      <c r="P9" s="29"/>
      <c r="Q9" s="25"/>
      <c r="R9" s="29"/>
      <c r="S9" s="25"/>
      <c r="T9" s="29"/>
      <c r="U9"/>
      <c r="V9" s="25">
        <f>1700+317</f>
        <v>2017</v>
      </c>
      <c r="W9" s="25" t="s">
        <v>408</v>
      </c>
      <c r="X9" s="29"/>
      <c r="Y9" s="25"/>
      <c r="Z9" s="29"/>
      <c r="AA9" s="25"/>
    </row>
    <row r="10" spans="1:27" ht="28.9">
      <c r="A10" s="12"/>
      <c r="B10" s="9"/>
      <c r="C10" s="9"/>
      <c r="D10" s="18" t="s">
        <v>409</v>
      </c>
      <c r="E10" s="27" t="s">
        <v>405</v>
      </c>
      <c r="F10" s="27" t="s">
        <v>410</v>
      </c>
      <c r="G10" s="30"/>
      <c r="H10" s="2" t="s">
        <v>308</v>
      </c>
      <c r="I10" s="30" t="s">
        <v>221</v>
      </c>
      <c r="J10" s="28" t="s">
        <v>411</v>
      </c>
      <c r="K10" s="28" t="s">
        <v>407</v>
      </c>
      <c r="L10" s="29"/>
      <c r="M10" s="25"/>
      <c r="N10" s="29"/>
      <c r="O10" s="25"/>
      <c r="P10" s="29"/>
      <c r="Q10" s="25"/>
      <c r="R10" s="29"/>
      <c r="S10" s="25"/>
      <c r="T10" s="29"/>
      <c r="U10" s="25"/>
      <c r="V10" s="29">
        <v>0</v>
      </c>
      <c r="W10" s="25"/>
      <c r="X10" s="29"/>
      <c r="Y10" s="25"/>
      <c r="Z10" s="29"/>
      <c r="AA10" s="25"/>
    </row>
    <row r="11" spans="1:27" ht="30.75" customHeight="1">
      <c r="A11" s="118" t="s">
        <v>11</v>
      </c>
      <c r="B11" s="118"/>
      <c r="C11" s="118"/>
      <c r="D11" s="118"/>
      <c r="E11" s="118"/>
      <c r="F11" s="118"/>
      <c r="G11" s="118"/>
      <c r="H11" s="118"/>
      <c r="I11" s="118"/>
      <c r="J11" s="118"/>
      <c r="L11" s="16"/>
      <c r="M11" s="16"/>
      <c r="N11" s="16"/>
      <c r="O11" s="16"/>
      <c r="P11" s="16"/>
      <c r="Q11" s="16"/>
      <c r="R11" s="16"/>
      <c r="S11" s="16"/>
      <c r="T11" s="16"/>
      <c r="U11" s="16"/>
      <c r="V11" s="16"/>
      <c r="W11" s="16"/>
      <c r="X11" s="16"/>
      <c r="Y11" s="16"/>
      <c r="Z11" s="16"/>
      <c r="AA11" s="16"/>
    </row>
    <row r="12" spans="1:27" ht="30.75" customHeight="1">
      <c r="A12" s="12"/>
      <c r="B12" s="12" t="s">
        <v>239</v>
      </c>
      <c r="C12" s="20"/>
      <c r="D12" s="12" t="s">
        <v>240</v>
      </c>
      <c r="E12" s="77" t="s">
        <v>130</v>
      </c>
      <c r="F12" s="77" t="s">
        <v>130</v>
      </c>
      <c r="G12" s="77"/>
      <c r="H12" s="77"/>
      <c r="I12" s="12" t="s">
        <v>241</v>
      </c>
      <c r="J12" s="12" t="s">
        <v>242</v>
      </c>
    </row>
    <row r="13" spans="1:27" ht="14.45">
      <c r="A13" s="113" t="s">
        <v>412</v>
      </c>
      <c r="B13" s="107" t="s">
        <v>413</v>
      </c>
      <c r="C13" s="107"/>
      <c r="D13" s="18" t="s">
        <v>414</v>
      </c>
      <c r="E13" s="104"/>
      <c r="F13" s="104"/>
      <c r="G13" s="104"/>
      <c r="H13" s="104"/>
      <c r="I13" s="1"/>
      <c r="J13" s="1"/>
    </row>
    <row r="14" spans="1:27" ht="14.45">
      <c r="A14" s="113"/>
      <c r="B14" s="107"/>
      <c r="C14" s="107"/>
      <c r="D14" s="23" t="s">
        <v>415</v>
      </c>
      <c r="E14" s="104"/>
      <c r="F14" s="104"/>
      <c r="G14" s="104"/>
      <c r="H14" s="104"/>
      <c r="I14" s="1"/>
      <c r="J14" s="1"/>
    </row>
    <row r="15" spans="1:27" ht="14.45">
      <c r="A15" s="113"/>
      <c r="B15" s="107"/>
      <c r="C15" s="107"/>
      <c r="D15" s="23" t="s">
        <v>416</v>
      </c>
      <c r="E15" s="104"/>
      <c r="F15" s="104"/>
      <c r="G15" s="104"/>
      <c r="H15" s="104"/>
      <c r="I15" s="1"/>
      <c r="J15" s="1"/>
    </row>
    <row r="16" spans="1:27" ht="14.45">
      <c r="A16" s="113"/>
      <c r="B16" s="107"/>
      <c r="C16" s="107"/>
      <c r="D16" s="23" t="s">
        <v>417</v>
      </c>
      <c r="E16" s="104"/>
      <c r="F16" s="104"/>
      <c r="G16" s="104"/>
      <c r="H16" s="104"/>
      <c r="I16" s="1"/>
      <c r="J16" s="1"/>
    </row>
    <row r="17" spans="1:10" ht="14.45">
      <c r="A17" s="113"/>
      <c r="B17" s="107"/>
      <c r="C17" s="107"/>
      <c r="D17" s="23" t="s">
        <v>418</v>
      </c>
      <c r="E17" s="104"/>
      <c r="F17" s="104"/>
      <c r="G17" s="104"/>
      <c r="H17" s="104"/>
      <c r="I17" s="1"/>
      <c r="J17"/>
    </row>
    <row r="18" spans="1:10" ht="14.45">
      <c r="A18" s="113"/>
      <c r="B18" s="107"/>
      <c r="C18" s="107"/>
      <c r="D18" s="23" t="s">
        <v>419</v>
      </c>
      <c r="E18" s="104"/>
      <c r="F18" s="104"/>
      <c r="G18" s="104"/>
      <c r="H18" s="104"/>
      <c r="I18" s="1"/>
      <c r="J18"/>
    </row>
    <row r="19" spans="1:10" ht="14.45">
      <c r="A19" s="113"/>
      <c r="B19" s="107"/>
      <c r="C19" s="107"/>
      <c r="D19" s="23" t="s">
        <v>420</v>
      </c>
      <c r="E19" s="104"/>
      <c r="F19" s="104"/>
      <c r="G19" s="104"/>
      <c r="H19" s="104"/>
      <c r="I19" s="1"/>
      <c r="J19"/>
    </row>
    <row r="20" spans="1:10" ht="14.45">
      <c r="A20" s="113"/>
      <c r="B20" s="107"/>
      <c r="C20" s="107"/>
      <c r="D20" s="23" t="s">
        <v>421</v>
      </c>
      <c r="E20" s="104"/>
      <c r="F20" s="104"/>
      <c r="G20" s="104"/>
      <c r="H20" s="104"/>
      <c r="I20" s="1"/>
      <c r="J20"/>
    </row>
    <row r="21" spans="1:10" ht="116.1" customHeight="1">
      <c r="B21" s="9"/>
      <c r="C21" s="9"/>
      <c r="D21" s="23"/>
      <c r="E21" s="23"/>
      <c r="F21" s="60"/>
    </row>
    <row r="22" spans="1:10" ht="14.45">
      <c r="B22" s="9"/>
      <c r="C22" s="9"/>
      <c r="D22" s="23"/>
      <c r="E22" s="23"/>
      <c r="F22" s="60"/>
    </row>
    <row r="23" spans="1:10" ht="14.45">
      <c r="B23" s="9"/>
      <c r="C23" s="9"/>
      <c r="D23" s="23"/>
      <c r="E23" s="23"/>
      <c r="F23" s="60"/>
    </row>
  </sheetData>
  <mergeCells count="36">
    <mergeCell ref="Z2:AA2"/>
    <mergeCell ref="I2:I3"/>
    <mergeCell ref="N2:O2"/>
    <mergeCell ref="D1:K1"/>
    <mergeCell ref="T2:U2"/>
    <mergeCell ref="R2:S2"/>
    <mergeCell ref="G2:G3"/>
    <mergeCell ref="H2:H3"/>
    <mergeCell ref="X2:Y2"/>
    <mergeCell ref="F2:F3"/>
    <mergeCell ref="L1:AA1"/>
    <mergeCell ref="E2:E3"/>
    <mergeCell ref="V2:W2"/>
    <mergeCell ref="L2:M2"/>
    <mergeCell ref="P2:Q2"/>
    <mergeCell ref="J2:J3"/>
    <mergeCell ref="A13:A20"/>
    <mergeCell ref="A11:J11"/>
    <mergeCell ref="E19:H19"/>
    <mergeCell ref="E20:H20"/>
    <mergeCell ref="B13:B20"/>
    <mergeCell ref="E14:H14"/>
    <mergeCell ref="E15:H15"/>
    <mergeCell ref="E16:H16"/>
    <mergeCell ref="E17:H17"/>
    <mergeCell ref="E18:H18"/>
    <mergeCell ref="C13:C20"/>
    <mergeCell ref="E13:H13"/>
    <mergeCell ref="K2:K3"/>
    <mergeCell ref="B4:B9"/>
    <mergeCell ref="A1:C1"/>
    <mergeCell ref="B2:B3"/>
    <mergeCell ref="C2:C3"/>
    <mergeCell ref="D2:D3"/>
    <mergeCell ref="C4:C9"/>
    <mergeCell ref="A4:A9"/>
  </mergeCells>
  <conditionalFormatting sqref="I13:I20">
    <cfRule type="containsText" dxfId="21" priority="1" operator="containsText" text="Not Started">
      <formula>NOT(ISERROR(SEARCH("Not Started",I13)))</formula>
    </cfRule>
    <cfRule type="containsText" dxfId="20" priority="2" operator="containsText" text="In Progress">
      <formula>NOT(ISERROR(SEARCH("In Progress",I13)))</formula>
    </cfRule>
    <cfRule type="containsText" dxfId="19" priority="3" operator="containsText" text="Complete">
      <formula>NOT(ISERROR(SEARCH("Complete",I13)))</formula>
    </cfRule>
  </conditionalFormatting>
  <dataValidations count="1">
    <dataValidation type="list" allowBlank="1" showInputMessage="1" showErrorMessage="1" sqref="I13:I20"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V11"/>
  <sheetViews>
    <sheetView workbookViewId="0">
      <selection sqref="A1:C1"/>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116" t="s">
        <v>168</v>
      </c>
      <c r="B1" s="116"/>
      <c r="C1" s="116"/>
      <c r="D1" s="103" t="s">
        <v>128</v>
      </c>
      <c r="E1" s="103"/>
      <c r="F1" s="103"/>
      <c r="G1" s="103"/>
      <c r="H1" s="103"/>
      <c r="I1" s="103"/>
      <c r="J1" s="103"/>
      <c r="K1" s="119" t="s">
        <v>169</v>
      </c>
      <c r="L1" s="119"/>
      <c r="M1" s="119"/>
      <c r="N1" s="119"/>
      <c r="O1" s="119"/>
      <c r="P1" s="119"/>
      <c r="Q1" s="119"/>
      <c r="R1" s="119"/>
      <c r="S1" s="119"/>
      <c r="T1" s="119"/>
      <c r="U1" s="119"/>
      <c r="V1" s="119"/>
    </row>
    <row r="2" spans="1:22" ht="15" customHeight="1">
      <c r="A2" s="19" t="s">
        <v>170</v>
      </c>
      <c r="B2" s="113" t="s">
        <v>171</v>
      </c>
      <c r="C2" s="113" t="s">
        <v>130</v>
      </c>
      <c r="D2" s="113" t="s">
        <v>172</v>
      </c>
      <c r="E2" s="107" t="s">
        <v>132</v>
      </c>
      <c r="F2" s="107" t="s">
        <v>173</v>
      </c>
      <c r="G2" s="107" t="s">
        <v>174</v>
      </c>
      <c r="H2" s="107" t="s">
        <v>175</v>
      </c>
      <c r="I2" s="107" t="s">
        <v>136</v>
      </c>
      <c r="J2" s="107" t="s">
        <v>176</v>
      </c>
      <c r="K2" s="113" t="s">
        <v>422</v>
      </c>
      <c r="L2" s="113"/>
      <c r="M2" s="107" t="s">
        <v>423</v>
      </c>
      <c r="N2" s="107"/>
      <c r="O2" s="113" t="s">
        <v>424</v>
      </c>
      <c r="P2" s="113"/>
      <c r="Q2" s="107" t="s">
        <v>425</v>
      </c>
      <c r="R2" s="107"/>
      <c r="S2" s="113" t="s">
        <v>426</v>
      </c>
      <c r="T2" s="113"/>
      <c r="U2" s="107" t="s">
        <v>427</v>
      </c>
      <c r="V2" s="107"/>
    </row>
    <row r="3" spans="1:22">
      <c r="A3" s="19">
        <f>COUNTIF(D4:D7,"&lt;&gt;")</f>
        <v>3</v>
      </c>
      <c r="B3" s="113"/>
      <c r="C3" s="113"/>
      <c r="D3" s="113"/>
      <c r="E3" s="107"/>
      <c r="F3" s="107"/>
      <c r="G3" s="107"/>
      <c r="H3" s="107"/>
      <c r="I3" s="107"/>
      <c r="J3" s="107"/>
      <c r="K3" s="12" t="s">
        <v>185</v>
      </c>
      <c r="L3" s="12" t="s">
        <v>130</v>
      </c>
      <c r="M3" s="9" t="s">
        <v>185</v>
      </c>
      <c r="N3" s="9" t="s">
        <v>130</v>
      </c>
      <c r="O3" s="12" t="s">
        <v>185</v>
      </c>
      <c r="P3" s="12" t="s">
        <v>130</v>
      </c>
      <c r="Q3" s="9" t="s">
        <v>185</v>
      </c>
      <c r="R3" s="9" t="s">
        <v>130</v>
      </c>
      <c r="S3" s="12" t="s">
        <v>185</v>
      </c>
      <c r="T3" s="12" t="s">
        <v>130</v>
      </c>
      <c r="U3" s="9" t="s">
        <v>185</v>
      </c>
      <c r="V3" s="9" t="s">
        <v>130</v>
      </c>
    </row>
    <row r="4" spans="1:22" s="16" customFormat="1" ht="105" customHeight="1">
      <c r="A4" s="113" t="s">
        <v>428</v>
      </c>
      <c r="B4" s="107" t="s">
        <v>429</v>
      </c>
      <c r="C4" s="117"/>
      <c r="D4" s="23" t="s">
        <v>430</v>
      </c>
      <c r="E4" s="25"/>
      <c r="F4" s="29"/>
      <c r="G4" s="29"/>
      <c r="H4" s="29"/>
      <c r="I4" s="26"/>
      <c r="J4" s="26"/>
      <c r="K4" s="29"/>
      <c r="L4" s="25"/>
      <c r="M4" s="29"/>
      <c r="N4" s="25"/>
      <c r="O4" s="29"/>
      <c r="P4" s="25"/>
      <c r="Q4" s="29"/>
      <c r="R4" s="25"/>
      <c r="S4" s="29"/>
      <c r="T4" s="25"/>
      <c r="U4" s="29"/>
      <c r="V4" s="25"/>
    </row>
    <row r="5" spans="1:22">
      <c r="A5" s="113"/>
      <c r="B5" s="107"/>
      <c r="C5" s="117"/>
      <c r="D5" s="18" t="s">
        <v>431</v>
      </c>
      <c r="E5" s="25"/>
      <c r="F5" s="29"/>
      <c r="G5" s="29"/>
      <c r="H5" s="29"/>
      <c r="I5" s="26"/>
      <c r="J5" s="26"/>
      <c r="K5" s="29"/>
      <c r="L5" s="25"/>
      <c r="M5" s="29"/>
      <c r="N5" s="25"/>
      <c r="O5" s="29"/>
      <c r="P5" s="25"/>
      <c r="Q5" s="29"/>
      <c r="R5" s="25"/>
      <c r="S5" s="29"/>
      <c r="T5" s="25"/>
      <c r="U5" s="29"/>
      <c r="V5" s="25"/>
    </row>
    <row r="6" spans="1:22" ht="42.6" customHeight="1">
      <c r="A6" s="113"/>
      <c r="B6" s="107"/>
      <c r="C6" s="117"/>
      <c r="D6" s="18" t="s">
        <v>432</v>
      </c>
      <c r="E6" s="25"/>
      <c r="F6" s="29"/>
      <c r="G6" s="29"/>
      <c r="H6" s="29"/>
      <c r="I6" s="26"/>
      <c r="J6" s="26"/>
      <c r="K6" s="29"/>
      <c r="L6" s="25"/>
      <c r="M6" s="29"/>
      <c r="N6" s="25"/>
      <c r="O6" s="29"/>
      <c r="P6" s="25"/>
      <c r="Q6" s="29"/>
      <c r="R6" s="25"/>
      <c r="S6" s="29"/>
      <c r="T6" s="25"/>
      <c r="U6" s="29"/>
      <c r="V6" s="25"/>
    </row>
    <row r="7" spans="1:22" ht="30.75" customHeight="1">
      <c r="A7" s="118" t="s">
        <v>11</v>
      </c>
      <c r="B7" s="118"/>
      <c r="C7" s="118"/>
      <c r="D7" s="118"/>
      <c r="E7" s="118"/>
      <c r="F7" s="118"/>
      <c r="G7" s="118"/>
      <c r="H7" s="118"/>
      <c r="I7" s="118"/>
      <c r="K7" s="16"/>
      <c r="L7" s="16"/>
      <c r="M7" s="16"/>
      <c r="N7" s="16"/>
      <c r="O7" s="16"/>
      <c r="P7" s="16"/>
      <c r="Q7" s="16"/>
      <c r="R7" s="16"/>
      <c r="S7" s="16"/>
      <c r="T7" s="16"/>
      <c r="U7" s="16"/>
      <c r="V7" s="16"/>
    </row>
    <row r="8" spans="1:22" ht="30.75" customHeight="1">
      <c r="A8" s="12"/>
      <c r="B8" s="12" t="s">
        <v>239</v>
      </c>
      <c r="C8" s="20"/>
      <c r="D8" s="12" t="s">
        <v>240</v>
      </c>
      <c r="E8" s="12" t="s">
        <v>130</v>
      </c>
      <c r="F8" s="12"/>
      <c r="G8" s="12"/>
      <c r="H8" s="12" t="s">
        <v>241</v>
      </c>
      <c r="I8" s="12" t="s">
        <v>242</v>
      </c>
    </row>
    <row r="9" spans="1:22">
      <c r="A9" s="113" t="s">
        <v>433</v>
      </c>
      <c r="B9" s="107" t="s">
        <v>434</v>
      </c>
      <c r="C9" s="117"/>
      <c r="D9" s="18" t="s">
        <v>435</v>
      </c>
      <c r="E9" s="105"/>
      <c r="F9" s="105"/>
      <c r="G9" s="105"/>
      <c r="H9" s="1"/>
      <c r="I9" s="1"/>
    </row>
    <row r="10" spans="1:22" ht="45" customHeight="1">
      <c r="A10" s="113"/>
      <c r="B10" s="107"/>
      <c r="C10" s="117"/>
      <c r="D10" s="23" t="s">
        <v>436</v>
      </c>
      <c r="E10" s="105"/>
      <c r="F10" s="105"/>
      <c r="G10" s="105"/>
      <c r="H10" s="1"/>
      <c r="I10" s="1"/>
    </row>
    <row r="11" spans="1:22" ht="35.1" customHeight="1">
      <c r="A11" s="113"/>
      <c r="B11" s="107"/>
      <c r="C11" s="117"/>
      <c r="D11" s="23" t="s">
        <v>437</v>
      </c>
      <c r="E11" s="105"/>
      <c r="F11" s="105"/>
      <c r="G11" s="105"/>
      <c r="H11" s="1"/>
      <c r="I11" s="1"/>
    </row>
  </sheetData>
  <mergeCells count="28">
    <mergeCell ref="S2:T2"/>
    <mergeCell ref="U2:V2"/>
    <mergeCell ref="H2:H3"/>
    <mergeCell ref="I2:I3"/>
    <mergeCell ref="J2:J3"/>
    <mergeCell ref="M2:N2"/>
    <mergeCell ref="O2:P2"/>
    <mergeCell ref="C2:C3"/>
    <mergeCell ref="D2:D3"/>
    <mergeCell ref="E2:E3"/>
    <mergeCell ref="F2:F3"/>
    <mergeCell ref="G2:G3"/>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Props1.xml><?xml version="1.0" encoding="utf-8"?>
<ds:datastoreItem xmlns:ds="http://schemas.openxmlformats.org/officeDocument/2006/customXml" ds:itemID="{6E6E895C-CA89-447F-8A0E-EA0B6D133B1C}"/>
</file>

<file path=customXml/itemProps2.xml><?xml version="1.0" encoding="utf-8"?>
<ds:datastoreItem xmlns:ds="http://schemas.openxmlformats.org/officeDocument/2006/customXml" ds:itemID="{0E5EA261-04CA-4754-AA19-02FBC8B74AF4}"/>
</file>

<file path=customXml/itemProps3.xml><?xml version="1.0" encoding="utf-8"?>
<ds:datastoreItem xmlns:ds="http://schemas.openxmlformats.org/officeDocument/2006/customXml" ds:itemID="{06F92855-799D-409F-8C3C-3B393732C1D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Appin Williamson</cp:lastModifiedBy>
  <cp:revision/>
  <dcterms:created xsi:type="dcterms:W3CDTF">2021-04-13T20:59:38Z</dcterms:created>
  <dcterms:modified xsi:type="dcterms:W3CDTF">2024-02-29T14:39:54Z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