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Barclays/"/>
    </mc:Choice>
  </mc:AlternateContent>
  <xr:revisionPtr revIDLastSave="891" documentId="8_{18BDA5EA-829C-42C0-83CA-A6CF0D65B4BA}" xr6:coauthVersionLast="47" xr6:coauthVersionMax="47" xr10:uidLastSave="{FBF796E1-0536-4B29-9B51-0CFA0C515857}"/>
  <bookViews>
    <workbookView xWindow="-108" yWindow="-108" windowWidth="23256" windowHeight="14016" firstSheet="3" activeTab="7" xr2:uid="{D9DAAAFA-817C-4A23-A5DC-DECD852FF187}"/>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26" r:id="rId8"/>
    <sheet name="Unplanned Outputs" sheetId="23" r:id="rId9"/>
    <sheet name="Analysis" sheetId="2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10" l="1"/>
  <c r="AG5" i="21" l="1"/>
  <c r="AG6" i="21"/>
  <c r="AG7" i="21"/>
  <c r="AG8" i="21"/>
  <c r="AG9" i="21"/>
  <c r="AG10" i="21"/>
  <c r="AG11" i="21"/>
  <c r="AG12" i="21"/>
  <c r="AG13" i="21"/>
  <c r="AG14" i="21"/>
  <c r="AG15" i="21"/>
  <c r="AG16" i="21"/>
  <c r="AG17" i="21"/>
  <c r="AG18" i="21"/>
  <c r="AG19" i="21"/>
  <c r="AG20" i="21"/>
  <c r="AG21" i="21"/>
  <c r="AG22" i="21"/>
  <c r="AG23" i="21"/>
  <c r="AG24" i="21"/>
  <c r="AG25" i="21"/>
  <c r="AG26" i="21"/>
  <c r="AG27" i="21"/>
  <c r="AG28" i="21"/>
  <c r="AG29" i="21"/>
  <c r="AG30" i="21"/>
  <c r="AG31" i="21"/>
  <c r="AG32" i="21"/>
  <c r="AG33" i="21"/>
  <c r="AG34" i="21"/>
  <c r="AG35" i="21"/>
  <c r="AG36" i="21"/>
  <c r="AG37" i="21"/>
  <c r="AG38" i="21"/>
  <c r="AG39" i="21"/>
  <c r="AG40" i="21"/>
  <c r="AG41" i="21"/>
  <c r="AG42" i="21"/>
  <c r="AG43" i="21"/>
  <c r="AG44" i="21"/>
  <c r="AG45" i="21"/>
  <c r="AG46" i="21"/>
  <c r="AG47" i="21"/>
  <c r="AG48" i="21"/>
  <c r="AG49" i="21"/>
  <c r="AG50" i="21"/>
  <c r="AG51" i="21"/>
  <c r="AG52" i="21"/>
  <c r="AG53" i="21"/>
  <c r="AG54" i="21"/>
  <c r="AG55" i="21"/>
  <c r="AG56" i="21"/>
  <c r="AG57" i="21"/>
  <c r="AG58" i="21"/>
  <c r="AG59" i="21"/>
  <c r="AG60" i="21"/>
  <c r="AG61" i="21"/>
  <c r="AG62" i="21"/>
  <c r="AG63" i="21"/>
  <c r="AG64" i="21"/>
  <c r="AG65" i="21"/>
  <c r="AG66" i="21"/>
  <c r="AG67" i="21"/>
  <c r="AG68" i="21"/>
  <c r="AG69" i="21"/>
  <c r="AG70" i="21"/>
  <c r="AG71" i="21"/>
  <c r="AG72" i="21"/>
  <c r="AG73" i="21"/>
  <c r="AG74" i="21"/>
  <c r="AG75" i="21"/>
  <c r="AG76" i="21"/>
  <c r="AG77" i="21"/>
  <c r="AG78" i="21"/>
  <c r="AG79" i="21"/>
  <c r="AG80" i="21"/>
  <c r="AG4" i="21"/>
  <c r="A3" i="26" l="1"/>
  <c r="X75" i="21"/>
  <c r="W75" i="21"/>
  <c r="V75" i="21"/>
  <c r="X74" i="21"/>
  <c r="W74" i="21"/>
  <c r="V74" i="21"/>
  <c r="X73" i="21"/>
  <c r="W73" i="21"/>
  <c r="V73" i="21"/>
  <c r="X72" i="21"/>
  <c r="W72" i="21"/>
  <c r="V72" i="21"/>
  <c r="C12" i="1"/>
  <c r="C11" i="1"/>
  <c r="C10" i="1"/>
  <c r="C9" i="1"/>
  <c r="AA72" i="21" l="1"/>
  <c r="AA75" i="21"/>
  <c r="AA73" i="21"/>
  <c r="AA74" i="21"/>
  <c r="K5" i="21"/>
  <c r="K6" i="21"/>
  <c r="K7" i="21"/>
  <c r="K8" i="21"/>
  <c r="K9" i="21"/>
  <c r="K10" i="21"/>
  <c r="K11" i="21"/>
  <c r="K12" i="21"/>
  <c r="K13" i="21"/>
  <c r="K14" i="21"/>
  <c r="K15" i="21"/>
  <c r="K16" i="21"/>
  <c r="K4" i="21"/>
  <c r="J15" i="21"/>
  <c r="B6" i="21"/>
  <c r="A3" i="9"/>
  <c r="B5" i="21" s="1"/>
  <c r="A3" i="10"/>
  <c r="A3" i="11"/>
  <c r="B7" i="21" s="1"/>
  <c r="A3" i="8"/>
  <c r="B4"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2" i="21"/>
  <c r="B20" i="21" l="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N39" i="21"/>
  <c r="M39" i="21"/>
  <c r="N38" i="21"/>
  <c r="M38" i="21"/>
  <c r="N37" i="21"/>
  <c r="M37" i="21"/>
  <c r="N36" i="21"/>
  <c r="M36" i="21"/>
  <c r="N35" i="21"/>
  <c r="M35" i="21"/>
  <c r="N34" i="21"/>
  <c r="M34" i="21"/>
  <c r="N33" i="21"/>
  <c r="M33" i="21"/>
  <c r="N32" i="21"/>
  <c r="M32" i="21"/>
  <c r="N31" i="21"/>
  <c r="M31" i="21"/>
  <c r="N30" i="21"/>
  <c r="M30" i="21"/>
  <c r="N29" i="21"/>
  <c r="M29" i="21"/>
  <c r="N28" i="21"/>
  <c r="M28" i="21"/>
  <c r="N27" i="21"/>
  <c r="M27" i="21"/>
  <c r="N26" i="21"/>
  <c r="M26" i="21"/>
  <c r="N25" i="21"/>
  <c r="M25" i="21"/>
  <c r="N24" i="21"/>
  <c r="M24" i="21"/>
  <c r="N23" i="21"/>
  <c r="M23" i="21"/>
  <c r="N22" i="21"/>
  <c r="M22" i="21"/>
  <c r="N21" i="21"/>
  <c r="M21" i="21"/>
  <c r="N20" i="21"/>
  <c r="M20" i="21"/>
  <c r="N19" i="21"/>
  <c r="M19" i="21"/>
  <c r="N18" i="21"/>
  <c r="M18" i="21"/>
  <c r="N17" i="21"/>
  <c r="M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16" i="21"/>
  <c r="F10" i="21"/>
  <c r="F9" i="21"/>
  <c r="F15" i="21"/>
  <c r="F14" i="21"/>
  <c r="F13" i="21"/>
  <c r="F12" i="21"/>
  <c r="F11" i="21"/>
  <c r="E14" i="21"/>
  <c r="E11" i="21"/>
  <c r="F8" i="21"/>
  <c r="E8" i="21"/>
  <c r="C7" i="21"/>
  <c r="C6" i="21"/>
  <c r="C5" i="21"/>
  <c r="C4" i="21"/>
  <c r="E4" i="21"/>
  <c r="F5" i="21"/>
  <c r="F6" i="21"/>
  <c r="F7" i="21"/>
  <c r="F4" i="21"/>
  <c r="AC74" i="21"/>
  <c r="T18" i="21"/>
  <c r="T48" i="21"/>
  <c r="S56" i="21"/>
  <c r="AC19" i="21"/>
  <c r="AF49" i="21"/>
  <c r="S52" i="21"/>
  <c r="R55" i="21"/>
  <c r="R50" i="21"/>
  <c r="AC33" i="21"/>
  <c r="S37" i="21"/>
  <c r="T50" i="21"/>
  <c r="S48" i="21"/>
  <c r="AF79" i="21"/>
  <c r="T74" i="21"/>
  <c r="AF53" i="21"/>
  <c r="AC23" i="21"/>
  <c r="AF66" i="21"/>
  <c r="AF48" i="21"/>
  <c r="AC76" i="21"/>
  <c r="T28" i="21"/>
  <c r="R75" i="21"/>
  <c r="T62" i="21"/>
  <c r="T57" i="21"/>
  <c r="R29" i="21"/>
  <c r="AC7" i="21"/>
  <c r="R58" i="21"/>
  <c r="AC31" i="21"/>
  <c r="R79" i="21"/>
  <c r="AC38" i="21"/>
  <c r="AF58" i="21"/>
  <c r="R80" i="21"/>
  <c r="S44" i="21"/>
  <c r="R41" i="21"/>
  <c r="T46" i="21"/>
  <c r="R69" i="21"/>
  <c r="AC72" i="21"/>
  <c r="T7" i="21"/>
  <c r="R74" i="21"/>
  <c r="T77" i="21"/>
  <c r="T34" i="21"/>
  <c r="AF72" i="21"/>
  <c r="AC49" i="21"/>
  <c r="AF31" i="21"/>
  <c r="T36" i="21"/>
  <c r="R14" i="21"/>
  <c r="R5" i="21"/>
  <c r="T52" i="21"/>
  <c r="R61" i="21"/>
  <c r="S24" i="21"/>
  <c r="S9" i="21"/>
  <c r="T11" i="21"/>
  <c r="T10" i="21"/>
  <c r="AC80" i="21"/>
  <c r="S19" i="21"/>
  <c r="AC12" i="21"/>
  <c r="AF21" i="21"/>
  <c r="AF68" i="21"/>
  <c r="T78" i="21"/>
  <c r="T64" i="21"/>
  <c r="AC79" i="21"/>
  <c r="S18" i="21"/>
  <c r="T31" i="21"/>
  <c r="AF75" i="21"/>
  <c r="T65" i="21"/>
  <c r="AC18" i="21"/>
  <c r="T67" i="21"/>
  <c r="AC41" i="21"/>
  <c r="T12" i="21"/>
  <c r="S27" i="21"/>
  <c r="R68" i="21"/>
  <c r="R22" i="21"/>
  <c r="AC14" i="21"/>
  <c r="AF11" i="21"/>
  <c r="R11" i="21"/>
  <c r="R30" i="21"/>
  <c r="AF37" i="21"/>
  <c r="S73" i="21"/>
  <c r="AF30" i="21"/>
  <c r="T4" i="21"/>
  <c r="S14" i="21"/>
  <c r="T42" i="21"/>
  <c r="S59" i="21"/>
  <c r="R47" i="21"/>
  <c r="T61" i="21"/>
  <c r="R7" i="21"/>
  <c r="T38" i="21"/>
  <c r="S39" i="21"/>
  <c r="S60" i="21"/>
  <c r="AC6" i="21"/>
  <c r="AC30" i="21"/>
  <c r="T25" i="21"/>
  <c r="AC28" i="21"/>
  <c r="S78" i="21"/>
  <c r="R15" i="21"/>
  <c r="S57" i="21"/>
  <c r="R62" i="21"/>
  <c r="R12" i="21"/>
  <c r="R60" i="21"/>
  <c r="T37" i="21"/>
  <c r="R71" i="21"/>
  <c r="AF24" i="21"/>
  <c r="AF51" i="21"/>
  <c r="R72" i="21"/>
  <c r="AF74" i="21"/>
  <c r="T29" i="21"/>
  <c r="AC66" i="21"/>
  <c r="AF34" i="21"/>
  <c r="R19" i="21"/>
  <c r="R66" i="21"/>
  <c r="AF78" i="21"/>
  <c r="R20" i="21"/>
  <c r="T72" i="21"/>
  <c r="AF45" i="21"/>
  <c r="AF9" i="21"/>
  <c r="S26" i="21"/>
  <c r="AF38" i="21"/>
  <c r="AF50" i="21"/>
  <c r="T60" i="21"/>
  <c r="T75" i="21"/>
  <c r="R76" i="21"/>
  <c r="AF54" i="21"/>
  <c r="AC32" i="21"/>
  <c r="S6" i="21"/>
  <c r="AC54" i="21"/>
  <c r="T35" i="21"/>
  <c r="T13" i="21"/>
  <c r="AF71" i="21"/>
  <c r="S75" i="21"/>
  <c r="R59" i="21"/>
  <c r="T17" i="21"/>
  <c r="R27" i="21"/>
  <c r="AC9" i="21"/>
  <c r="R36" i="21"/>
  <c r="R25" i="21"/>
  <c r="T39" i="21"/>
  <c r="AF42" i="21"/>
  <c r="S16" i="21"/>
  <c r="S66" i="21"/>
  <c r="T6" i="21"/>
  <c r="T79" i="21"/>
  <c r="AF65" i="21"/>
  <c r="AC57" i="21"/>
  <c r="S29" i="21"/>
  <c r="AF15" i="21"/>
  <c r="R77" i="21"/>
  <c r="S58" i="21"/>
  <c r="R24" i="21"/>
  <c r="T51" i="21"/>
  <c r="S34" i="21"/>
  <c r="AC59" i="21"/>
  <c r="R8" i="21"/>
  <c r="AF76" i="21"/>
  <c r="AC26" i="21"/>
  <c r="T55" i="21"/>
  <c r="R54" i="21"/>
  <c r="T59" i="21"/>
  <c r="AF13" i="21"/>
  <c r="S76" i="21"/>
  <c r="R51" i="21"/>
  <c r="AF63" i="21"/>
  <c r="S65" i="21"/>
  <c r="R46" i="21"/>
  <c r="AC77" i="21"/>
  <c r="T14" i="21"/>
  <c r="AC37" i="21"/>
  <c r="AF10" i="21"/>
  <c r="T49" i="21"/>
  <c r="R52" i="21"/>
  <c r="R65" i="21"/>
  <c r="R16" i="21"/>
  <c r="S42" i="21"/>
  <c r="R21" i="21"/>
  <c r="R28" i="21"/>
  <c r="T53" i="21"/>
  <c r="S46" i="21"/>
  <c r="T5" i="21"/>
  <c r="T66" i="21"/>
  <c r="AF60" i="21"/>
  <c r="AF70" i="21"/>
  <c r="AF57" i="21"/>
  <c r="R18" i="21"/>
  <c r="R78" i="21"/>
  <c r="AC44" i="21"/>
  <c r="R38" i="21"/>
  <c r="S23" i="21"/>
  <c r="AF18" i="21"/>
  <c r="T43" i="21"/>
  <c r="S10" i="21"/>
  <c r="R31" i="21"/>
  <c r="AF73" i="21"/>
  <c r="AF22" i="21"/>
  <c r="R63" i="21"/>
  <c r="AC4" i="21"/>
  <c r="T33" i="21"/>
  <c r="T54" i="21"/>
  <c r="AC58" i="21"/>
  <c r="AF35" i="21"/>
  <c r="T16" i="21"/>
  <c r="S80" i="21"/>
  <c r="R26" i="21"/>
  <c r="R64" i="21"/>
  <c r="AF64" i="21"/>
  <c r="S61" i="21"/>
  <c r="T20" i="21"/>
  <c r="R37" i="21"/>
  <c r="AC63" i="21"/>
  <c r="S51" i="21"/>
  <c r="S15" i="21"/>
  <c r="R4" i="21"/>
  <c r="AC17" i="21"/>
  <c r="R43" i="21"/>
  <c r="AF47" i="21"/>
  <c r="T23" i="21"/>
  <c r="AF17" i="21"/>
  <c r="T68" i="21"/>
  <c r="T19" i="21"/>
  <c r="AF23" i="21"/>
  <c r="AC52" i="21"/>
  <c r="AF16" i="21"/>
  <c r="AF44" i="21"/>
  <c r="S12" i="21"/>
  <c r="AF77" i="21"/>
  <c r="S20" i="21"/>
  <c r="AF20" i="21"/>
  <c r="S32" i="21"/>
  <c r="AF7" i="21"/>
  <c r="AC5" i="21"/>
  <c r="T30" i="21"/>
  <c r="AC36" i="21"/>
  <c r="S5" i="21"/>
  <c r="S49" i="21"/>
  <c r="AC61" i="21"/>
  <c r="AC64" i="21"/>
  <c r="AC51" i="21"/>
  <c r="AC10" i="21"/>
  <c r="R33" i="21"/>
  <c r="S69" i="21"/>
  <c r="AC65" i="21"/>
  <c r="R49" i="21"/>
  <c r="R6" i="21"/>
  <c r="AC16" i="21"/>
  <c r="AF43" i="21"/>
  <c r="AC46" i="21"/>
  <c r="AF6" i="21"/>
  <c r="AF39" i="21"/>
  <c r="AC70" i="21"/>
  <c r="AC35" i="21"/>
  <c r="AC60" i="21"/>
  <c r="T40" i="21"/>
  <c r="R9" i="21"/>
  <c r="AC75" i="21"/>
  <c r="AC27" i="21"/>
  <c r="S72" i="21"/>
  <c r="AC45" i="21"/>
  <c r="T21" i="21"/>
  <c r="S17" i="21"/>
  <c r="AF25" i="21"/>
  <c r="AC62" i="21"/>
  <c r="AF36" i="21"/>
  <c r="AF61" i="21"/>
  <c r="AF28" i="21"/>
  <c r="S67" i="21"/>
  <c r="AF55" i="21"/>
  <c r="R45" i="21"/>
  <c r="T15" i="21"/>
  <c r="S4" i="21"/>
  <c r="S53" i="21"/>
  <c r="AC73" i="21"/>
  <c r="AC15" i="21"/>
  <c r="AC47" i="21"/>
  <c r="S45" i="21"/>
  <c r="T41" i="21"/>
  <c r="AC21" i="21"/>
  <c r="R53" i="21"/>
  <c r="S71" i="21"/>
  <c r="S54" i="21"/>
  <c r="R57" i="21"/>
  <c r="AF32" i="21"/>
  <c r="AF69" i="21"/>
  <c r="AC67" i="21"/>
  <c r="AC50" i="21"/>
  <c r="S62" i="21"/>
  <c r="S63" i="21"/>
  <c r="AF52" i="21"/>
  <c r="R10" i="21"/>
  <c r="AC71" i="21"/>
  <c r="S43" i="21"/>
  <c r="AF14" i="21"/>
  <c r="T9" i="21"/>
  <c r="R42" i="21"/>
  <c r="T22" i="21"/>
  <c r="T76" i="21"/>
  <c r="AF59" i="21"/>
  <c r="AC25" i="21"/>
  <c r="R23" i="21"/>
  <c r="AF19" i="21"/>
  <c r="R70" i="21"/>
  <c r="AF5" i="21"/>
  <c r="S28" i="21"/>
  <c r="AC55" i="21"/>
  <c r="AC69" i="21"/>
  <c r="R56" i="21"/>
  <c r="AF33" i="21"/>
  <c r="T71" i="21"/>
  <c r="T8" i="21"/>
  <c r="S79" i="21"/>
  <c r="T26" i="21"/>
  <c r="AC53" i="21"/>
  <c r="S30" i="21"/>
  <c r="AC78" i="21"/>
  <c r="AC56" i="21"/>
  <c r="T44" i="21"/>
  <c r="R73" i="21"/>
  <c r="S7" i="21"/>
  <c r="S31" i="21"/>
  <c r="AF27" i="21"/>
  <c r="T80" i="21"/>
  <c r="AC42" i="21"/>
  <c r="T58" i="21"/>
  <c r="T70" i="21"/>
  <c r="AC34" i="21"/>
  <c r="R40" i="21"/>
  <c r="S11" i="21"/>
  <c r="AF8" i="21"/>
  <c r="S55" i="21"/>
  <c r="AF46" i="21"/>
  <c r="R35" i="21"/>
  <c r="S77" i="21"/>
  <c r="AC24" i="21"/>
  <c r="AC43" i="21"/>
  <c r="S74" i="21"/>
  <c r="S70" i="21"/>
  <c r="AF29" i="21"/>
  <c r="AC22" i="21"/>
  <c r="T32" i="21"/>
  <c r="S8" i="21"/>
  <c r="AC29" i="21"/>
  <c r="AF41" i="21"/>
  <c r="S50" i="21"/>
  <c r="AC11" i="21"/>
  <c r="AF67" i="21"/>
  <c r="R48" i="21"/>
  <c r="AC48" i="21"/>
  <c r="R67" i="21"/>
  <c r="AF56" i="21"/>
  <c r="R32" i="21"/>
  <c r="S47" i="21"/>
  <c r="S64" i="21"/>
  <c r="AF26" i="21"/>
  <c r="R13" i="21"/>
  <c r="S33" i="21"/>
  <c r="AC20" i="21"/>
  <c r="AC68" i="21"/>
  <c r="T56" i="21"/>
  <c r="S36" i="21"/>
  <c r="AC8" i="21"/>
  <c r="AC39" i="21"/>
  <c r="S38" i="21"/>
  <c r="R44" i="21"/>
  <c r="S21" i="21"/>
  <c r="T27" i="21"/>
  <c r="T63" i="21"/>
  <c r="T45" i="21"/>
  <c r="AF12" i="21"/>
  <c r="S41" i="21"/>
  <c r="AF4" i="21"/>
  <c r="AF40" i="21"/>
  <c r="S22" i="21"/>
  <c r="S40" i="21"/>
  <c r="S13" i="21"/>
  <c r="AC13" i="21"/>
  <c r="AF62" i="21"/>
  <c r="T73" i="21"/>
  <c r="T69" i="21"/>
  <c r="S68" i="21"/>
  <c r="T47" i="21"/>
  <c r="AC40" i="21"/>
  <c r="S25" i="21"/>
  <c r="R39" i="21"/>
  <c r="S35" i="21"/>
  <c r="R17" i="21"/>
  <c r="T24" i="21"/>
  <c r="R34" i="21"/>
  <c r="AF80" i="21"/>
  <c r="AE44" i="21" l="1"/>
  <c r="AE18" i="21"/>
  <c r="AE15" i="21"/>
  <c r="AE19" i="21"/>
  <c r="AE25" i="21"/>
  <c r="AE56" i="21"/>
  <c r="AE39" i="21"/>
  <c r="AE65" i="21"/>
  <c r="AE12" i="21"/>
  <c r="AE53" i="21"/>
  <c r="AE78" i="21"/>
  <c r="AE40" i="21"/>
  <c r="AE10" i="21"/>
  <c r="AE58" i="21"/>
  <c r="Z74" i="21"/>
  <c r="AB74" i="21" s="1"/>
  <c r="AE7" i="21"/>
  <c r="AE50" i="21"/>
  <c r="AE34" i="21"/>
  <c r="Z73" i="21"/>
  <c r="AB73" i="21" s="1"/>
  <c r="AE73" i="21"/>
  <c r="AE28" i="21"/>
  <c r="AE20" i="21"/>
  <c r="AE61" i="21"/>
  <c r="AE21" i="21"/>
  <c r="AE11" i="21"/>
  <c r="AE14" i="21"/>
  <c r="AE76" i="21"/>
  <c r="AE75" i="21"/>
  <c r="AE72" i="21"/>
  <c r="AE62" i="21"/>
  <c r="Z72" i="21"/>
  <c r="AB72" i="21" s="1"/>
  <c r="AE57" i="21"/>
  <c r="AE4" i="21"/>
  <c r="AE59" i="21"/>
  <c r="AE33" i="21"/>
  <c r="AE79" i="21"/>
  <c r="AE47" i="21"/>
  <c r="AE31" i="21"/>
  <c r="AE22" i="21"/>
  <c r="AE51" i="21"/>
  <c r="AE66" i="21"/>
  <c r="AE17" i="21"/>
  <c r="AE32" i="21"/>
  <c r="AE55" i="21"/>
  <c r="AE80" i="21"/>
  <c r="AE5" i="21"/>
  <c r="AE43" i="21"/>
  <c r="AE67" i="21"/>
  <c r="AE70" i="21"/>
  <c r="AE37" i="21"/>
  <c r="AE29" i="21"/>
  <c r="AE30" i="21"/>
  <c r="AE71" i="21"/>
  <c r="AE68" i="21"/>
  <c r="AE52" i="21"/>
  <c r="AE41" i="21"/>
  <c r="AE63" i="21"/>
  <c r="AE23" i="21"/>
  <c r="AE16" i="21"/>
  <c r="AE13" i="21"/>
  <c r="AE8" i="21"/>
  <c r="AE26" i="21"/>
  <c r="AE6" i="21"/>
  <c r="Z75" i="21"/>
  <c r="AB75" i="21" s="1"/>
  <c r="AE64" i="21"/>
  <c r="AE69" i="21"/>
  <c r="AE24" i="21"/>
  <c r="AE42" i="21"/>
  <c r="AE36" i="21"/>
  <c r="AE38" i="21"/>
  <c r="AE27" i="21"/>
  <c r="AE46" i="21"/>
  <c r="AE35" i="21"/>
  <c r="AE77" i="21"/>
  <c r="AE74" i="21"/>
  <c r="AE9" i="21"/>
  <c r="AE54" i="21"/>
  <c r="AE45" i="21"/>
  <c r="AE48" i="21"/>
  <c r="AE49" i="21"/>
  <c r="AE60" i="21"/>
  <c r="L13" i="21"/>
  <c r="O13" i="21" s="1"/>
  <c r="O33" i="21"/>
  <c r="O23" i="21"/>
  <c r="O27" i="21"/>
  <c r="O31" i="21"/>
  <c r="O19" i="21"/>
  <c r="O39" i="21"/>
  <c r="O35" i="21"/>
  <c r="O37" i="21"/>
  <c r="O21" i="21"/>
  <c r="L16" i="21"/>
  <c r="O16" i="21" s="1"/>
  <c r="O32" i="21"/>
  <c r="O36" i="21"/>
  <c r="O40" i="21"/>
  <c r="L14" i="21"/>
  <c r="O14" i="21" s="1"/>
  <c r="O22" i="21"/>
  <c r="O34" i="21"/>
  <c r="O38" i="21"/>
  <c r="L10" i="21"/>
  <c r="O10" i="21" s="1"/>
  <c r="L7" i="21"/>
  <c r="O7" i="21" s="1"/>
  <c r="O28" i="21"/>
  <c r="L11" i="21"/>
  <c r="O11" i="21" s="1"/>
  <c r="L5" i="21"/>
  <c r="O5" i="21" s="1"/>
  <c r="O18" i="21"/>
  <c r="O26" i="21"/>
  <c r="O30" i="21"/>
  <c r="L12" i="21"/>
  <c r="O12" i="21" s="1"/>
  <c r="O17" i="21"/>
  <c r="O29" i="21"/>
  <c r="O25" i="21"/>
  <c r="O24" i="21"/>
  <c r="O20" i="21"/>
  <c r="L15" i="21"/>
  <c r="O15" i="21" s="1"/>
  <c r="L8" i="21"/>
  <c r="O8" i="21" s="1"/>
  <c r="L9" i="21"/>
  <c r="O9" i="21" s="1"/>
  <c r="L4" i="21"/>
  <c r="O4" i="21" s="1"/>
  <c r="L6" i="21"/>
  <c r="Z54" i="21" l="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tc={DB201CDA-C03C-4C0B-8FE7-B76A36F22B96}</author>
    <author>tc={8AF4E7A7-F390-4BBE-8BF6-23BFE2CD1884}</author>
  </authors>
  <commentList>
    <comment ref="I5" authorId="0" shapeId="0" xr:uid="{DB201CDA-C03C-4C0B-8FE7-B76A36F22B96}">
      <text>
        <t>[Threaded comment]
Your version of Excel allows you to read this threaded comment; however, any edits to it will get removed if the file is opened in a newer version of Excel. Learn more: https://go.microsoft.com/fwlink/?linkid=870924
Comment:
    Please review all means of verification and Important Assumptions (throughout all outputs as well)</t>
      </text>
    </comment>
    <comment ref="E6" authorId="1" shapeId="0" xr:uid="{8AF4E7A7-F390-4BBE-8BF6-23BFE2CD1884}">
      <text>
        <t>[Threaded comment]
Your version of Excel allows you to read this threaded comment; however, any edits to it will get removed if the file is opened in a newer version of Excel. Learn more: https://go.microsoft.com/fwlink/?linkid=870924
Comment:
    Note - this doesn't seem to be covered within the outputs, so suggest this wording is either changed (although it's part of the Barclays plan) OR some wording is incorporated into the outputs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tc={CC84FB2C-B761-4743-9177-580C14F8CA27}</author>
  </authors>
  <commentList>
    <comment ref="F4" authorId="0" shapeId="0" xr:uid="{CC84FB2C-B761-4743-9177-580C14F8CA27}">
      <text>
        <t>[Threaded comment]
Your version of Excel allows you to read this threaded comment; however, any edits to it will get removed if the file is opened in a newer version of Excel. Learn more: https://go.microsoft.com/fwlink/?linkid=870924
Comment:
    Please input here a rough estimate of the total expected over the lifetime of the project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tc={449FBEB0-9B39-4130-933C-D0DA12CAE194}</author>
    <author>tc={B03F1600-4B32-4C94-B5A5-2C9544DADA24}</author>
    <author>tc={E5B4E06B-C156-4E0C-ADBE-73AFBECD8A7B}</author>
  </authors>
  <commentList>
    <comment ref="F4" authorId="0" shapeId="0" xr:uid="{449FBEB0-9B39-4130-933C-D0DA12CAE194}">
      <text>
        <t>[Threaded comment]
Your version of Excel allows you to read this threaded comment; however, any edits to it will get removed if the file is opened in a newer version of Excel. Learn more: https://go.microsoft.com/fwlink/?linkid=870924
Comment:
    Please could you input the total estimate of each of these across the lifetime of the project (except O.2.6 as it's more a mark of progress)</t>
      </text>
    </comment>
    <comment ref="R6" authorId="1" shapeId="0" xr:uid="{B03F1600-4B32-4C94-B5A5-2C9544DADA24}">
      <text>
        <t>[Threaded comment]
Your version of Excel allows you to read this threaded comment; however, any edits to it will get removed if the file is opened in a newer version of Excel. Learn more: https://go.microsoft.com/fwlink/?linkid=870924
Comment:
    Has this happened or it's going to happen?</t>
      </text>
    </comment>
    <comment ref="Q7" authorId="2" shapeId="0" xr:uid="{E5B4E06B-C156-4E0C-ADBE-73AFBECD8A7B}">
      <text>
        <t>[Threaded comment]
Your version of Excel allows you to read this threaded comment; however, any edits to it will get removed if the file is opened in a newer version of Excel. Learn more: https://go.microsoft.com/fwlink/?linkid=870924
Comment:
    Marked as zero because a new management plan wasn't created, but there was some progress done towards 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tc={3802190E-0A3C-43EE-93A9-991D5B35259C}</author>
    <author>tc={C78DC3BE-552F-46DB-8BA1-D4537836B742}</author>
    <author>tc={47EEB16C-5433-4EE2-8B92-782DE86E56D5}</author>
    <author>tc={4EBD225B-5160-40EB-849E-E8DF93645851}</author>
  </authors>
  <commentList>
    <comment ref="M5" authorId="0" shapeId="0" xr:uid="{3802190E-0A3C-43EE-93A9-991D5B35259C}">
      <text>
        <t>[Threaded comment]
Your version of Excel allows you to read this threaded comment; however, any edits to it will get removed if the file is opened in a newer version of Excel. Learn more: https://go.microsoft.com/fwlink/?linkid=870924
Comment:
    Do any of these overlap with the students outlined in Y2 stats?</t>
      </text>
    </comment>
    <comment ref="G6" authorId="1" shapeId="0" xr:uid="{C78DC3BE-552F-46DB-8BA1-D4537836B742}">
      <text>
        <t>[Threaded comment]
Your version of Excel allows you to read this threaded comment; however, any edits to it will get removed if the file is opened in a newer version of Excel. Learn more: https://go.microsoft.com/fwlink/?linkid=870924
Comment:
    Are they supported monetarily or in others ways?  I think other ways based on the comments provided for impact stats but please let me know if this isn't correct</t>
      </text>
    </comment>
    <comment ref="N6" authorId="2" shapeId="0" xr:uid="{47EEB16C-5433-4EE2-8B92-782DE86E56D5}">
      <text>
        <t>[Threaded comment]
Your version of Excel allows you to read this threaded comment; however, any edits to it will get removed if the file is opened in a newer version of Excel. Learn more: https://go.microsoft.com/fwlink/?linkid=870924
Comment:
    4 schools but do we know how many students?</t>
      </text>
    </comment>
    <comment ref="R6" authorId="3" shapeId="0" xr:uid="{4EBD225B-5160-40EB-849E-E8DF93645851}">
      <text>
        <t>[Threaded comment]
Your version of Excel allows you to read this threaded comment; however, any edits to it will get removed if the file is opened in a newer version of Excel. Learn more: https://go.microsoft.com/fwlink/?linkid=870924
Comment:
    What's our involvement in this?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tc={63F2C243-91D3-434A-8188-A100E77F320B}</author>
    <author>tc={1035060B-276B-4E05-89BB-F36A19F822D3}</author>
  </authors>
  <commentList>
    <comment ref="F4" authorId="0" shapeId="0" xr:uid="{63F2C243-91D3-434A-8188-A100E77F320B}">
      <text>
        <t>[Threaded comment]
Your version of Excel allows you to read this threaded comment; however, any edits to it will get removed if the file is opened in a newer version of Excel. Learn more: https://go.microsoft.com/fwlink/?linkid=870924
Comment:
    Please could you insert how many you're expecting for each of these across the lifetime of the project?</t>
      </text>
    </comment>
    <comment ref="E5" authorId="1" shapeId="0" xr:uid="{1035060B-276B-4E05-89BB-F36A19F822D3}">
      <text>
        <t>[Threaded comment]
Your version of Excel allows you to read this threaded comment; however, any edits to it will get removed if the file is opened in a newer version of Excel. Learn more: https://go.microsoft.com/fwlink/?linkid=870924
Comment:
    This is more like an activity, and very similar to Activity A.4.2, A.4.3 and A.4.4, so if you're happy to remove suggest we do so?  Can record progress in the activities notes section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tc={4F258FA1-2C84-47EF-9CBF-588A43A832F9}</author>
  </authors>
  <commentList>
    <comment ref="S7" authorId="0" shapeId="0" xr:uid="{4F258FA1-2C84-47EF-9CBF-588A43A832F9}">
      <text>
        <t>[Threaded comment]
Your version of Excel allows you to read this threaded comment; however, any edits to it will get removed if the file is opened in a newer version of Excel. Learn more: https://go.microsoft.com/fwlink/?linkid=870924
Comment:
    Jude to confirm whether these can be reported under our own stats</t>
      </text>
    </comment>
  </commentList>
</comments>
</file>

<file path=xl/sharedStrings.xml><?xml version="1.0" encoding="utf-8"?>
<sst xmlns="http://schemas.openxmlformats.org/spreadsheetml/2006/main" count="671" uniqueCount="390">
  <si>
    <r>
      <t xml:space="preserve">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t>
    </r>
    <r>
      <rPr>
        <b/>
        <sz val="11"/>
        <color theme="1"/>
        <rFont val="Calibri"/>
        <family val="2"/>
        <scheme val="minor"/>
      </rPr>
      <t>(1)</t>
    </r>
    <r>
      <rPr>
        <sz val="11"/>
        <color theme="1"/>
        <rFont val="Calibri"/>
        <family val="2"/>
        <scheme val="minor"/>
      </rPr>
      <t xml:space="preserve">, look at the logframe instructions </t>
    </r>
    <r>
      <rPr>
        <b/>
        <sz val="11"/>
        <color theme="1"/>
        <rFont val="Calibri"/>
        <family val="2"/>
        <scheme val="minor"/>
      </rPr>
      <t>(2)</t>
    </r>
    <r>
      <rPr>
        <sz val="11"/>
        <color theme="1"/>
        <rFont val="Calibri"/>
        <family val="2"/>
        <scheme val="minor"/>
      </rPr>
      <t xml:space="preserve"> and see the example logframe </t>
    </r>
    <r>
      <rPr>
        <b/>
        <sz val="11"/>
        <color theme="1"/>
        <rFont val="Calibri"/>
        <family val="2"/>
        <scheme val="minor"/>
      </rPr>
      <t>(3)</t>
    </r>
    <r>
      <rPr>
        <sz val="11"/>
        <color theme="1"/>
        <rFont val="Calibri"/>
        <family val="2"/>
        <scheme val="minor"/>
      </rPr>
      <t xml:space="preserve">.
To see all the Impact Indicators listed in a word doc, please see the Imapact Indicator list </t>
    </r>
    <r>
      <rPr>
        <b/>
        <sz val="11"/>
        <color theme="1"/>
        <rFont val="Calibri"/>
        <family val="2"/>
        <scheme val="minor"/>
      </rPr>
      <t>(4)</t>
    </r>
    <r>
      <rPr>
        <sz val="11"/>
        <color theme="1"/>
        <rFont val="Calibri"/>
        <family val="2"/>
        <scheme val="minor"/>
      </rPr>
      <t>.</t>
    </r>
  </si>
  <si>
    <t>M&amp;E Guide</t>
  </si>
  <si>
    <t>Logframe Instructions and Examples</t>
  </si>
  <si>
    <t>Example logframe</t>
  </si>
  <si>
    <t>Impact Indicator List</t>
  </si>
  <si>
    <t>Month</t>
  </si>
  <si>
    <t>Activities</t>
  </si>
  <si>
    <t>Comments/links</t>
  </si>
  <si>
    <t>Impact</t>
  </si>
  <si>
    <t>Ensure better protection of 444,916km2 of ocean (six per cent of the UK’s marine estate) and demonstrate how a local, small-scale fishery can work alongside marine protection to improve livelihoods while also improving conservation outcomes.</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</si>
  <si>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</si>
  <si>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</si>
  <si>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</si>
  <si>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</si>
  <si>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</si>
  <si>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</si>
  <si>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</si>
  <si>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</si>
  <si>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</si>
  <si>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</si>
  <si>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</si>
  <si>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</si>
  <si>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Enhance the Category VI MPA to include highly protected zoned areas, build local capacity, increase ocean literacy and champion conservation action among the St Helena community.</t>
  </si>
  <si>
    <t>OC.0.1</t>
  </si>
  <si>
    <t>Become one of the largest and most effectively managed sustainable use MPAs in the Atlantic</t>
  </si>
  <si>
    <t>1.4.1</t>
  </si>
  <si>
    <t>Reports outlining monitoring findings</t>
  </si>
  <si>
    <t>St Helena Gvoernment, UK Foreign Office and UK Government Agencies are receptive to implementing policy changes
Local community are receptive and engaged with project</t>
  </si>
  <si>
    <t>OC.0.2</t>
  </si>
  <si>
    <t>Continue to enhance the Category VI MPA to include highly protected zoned areas</t>
  </si>
  <si>
    <t>2, 4</t>
  </si>
  <si>
    <t>1.1.1, 1.3.1, 1.4.1, 3.4.1, 3.4.3, 4.2.1, 4.2.2, 4.3.1</t>
  </si>
  <si>
    <t>1.1, 1.3, 1.4, 3.4, 4.2, 4.3</t>
  </si>
  <si>
    <t>Written evidence of new highly protected zoned areas</t>
  </si>
  <si>
    <t>OC.0.3</t>
  </si>
  <si>
    <t>Continue to build local capacity, increase ocean literacy and champion conservation action among the St Helena community</t>
  </si>
  <si>
    <t>4.1.2, 4.2.1, 4.2.2</t>
  </si>
  <si>
    <t>4.1, 4.2</t>
  </si>
  <si>
    <t>Written evidence of local engagement and ocean champion support</t>
  </si>
  <si>
    <t>Outputs</t>
  </si>
  <si>
    <t>Tracking/Reporting</t>
  </si>
  <si>
    <t>No. of Indicators</t>
  </si>
  <si>
    <t>Output code</t>
  </si>
  <si>
    <t>Indicator code</t>
  </si>
  <si>
    <t>Indicator value</t>
  </si>
  <si>
    <t>Unit</t>
  </si>
  <si>
    <t>Impact Indicator</t>
  </si>
  <si>
    <t>Assumptions</t>
  </si>
  <si>
    <t>Progress Planned in Y1 (July 2020–June 2021)</t>
  </si>
  <si>
    <t>Progress achieved in Y1 (July 2020–June 2021)</t>
  </si>
  <si>
    <t>Progress planned in Y2 (July 2021–June 2022)</t>
  </si>
  <si>
    <t>Progress achieved in Y2 (July 2021–June 2022)</t>
  </si>
  <si>
    <t>Progress planned in Y3 (July 2022–Project end)</t>
  </si>
  <si>
    <t>Progress achieved in Y3 (July 2022–Project end)</t>
  </si>
  <si>
    <t>Progress achieved 2022 (for Appin to do)</t>
  </si>
  <si>
    <t>Value</t>
  </si>
  <si>
    <t>Output 1</t>
  </si>
  <si>
    <t>O.1</t>
  </si>
  <si>
    <t>Appropriate Fisheries regulations enacted by the St Helena Government.</t>
  </si>
  <si>
    <t>O.1.1</t>
  </si>
  <si>
    <t xml:space="preserve">Evidence of Government and stakeholder liason </t>
  </si>
  <si>
    <t>(number of recommendations submitted; meetings…)</t>
  </si>
  <si>
    <t>NA - progress</t>
  </si>
  <si>
    <t>Written copies of correspondence and meeting minutes including attendees</t>
  </si>
  <si>
    <t>St Helena Government is open to dialogue and updates to fisheries management practices
Evidence compiled encourages improved fisheries regulations</t>
  </si>
  <si>
    <t>Consultation feedback provided by Blue Marine and SHNT team on: Fishing Licence Policy -  Fisheries Bill for Ordinance - Developments in the Marine Environment - Tourism &amp; Accreditation Policy - Compliance &amp; Enforcement Policy - Marine Species Interaction Policies</t>
  </si>
  <si>
    <t>O.1.2</t>
  </si>
  <si>
    <t>Number of reports/other evidence documents submitted to the Government on TACs/quotas; long lining; observer coverage; human labour etc.</t>
  </si>
  <si>
    <t>Reports/ evidence documents</t>
  </si>
  <si>
    <t>Copies of reports</t>
  </si>
  <si>
    <t>Consultations on Fisheries Bill included formal recommendations on: prohibitions on transhipment, destructive fishing, the dumping of inorganic waste at sea, forced labour; the need to use sustainable gear in exploratory work; the need for 100% observer coverage and effective scientific reporting; the need for regular stakeholder input into reviewing the SHG Big eye tuna science monitoring programme.
Blue Marine and SHNT team sent evidence and TAC calculations to SHG and Elected Members, demonstrating appropriate quota and TACs based on: Cefas recommendations, previous scientific tagging rates and the precautionary approach</t>
  </si>
  <si>
    <t>Activity Code</t>
  </si>
  <si>
    <t>Indicator Code</t>
  </si>
  <si>
    <t>Status</t>
  </si>
  <si>
    <t>Notes</t>
  </si>
  <si>
    <t>Output 1 Activities</t>
  </si>
  <si>
    <t>A.1</t>
  </si>
  <si>
    <t>A.1.1</t>
  </si>
  <si>
    <t>Continue to work with St Helena Government and local stakeholders to ensure fisheries legislation is appropriately revised. This may include responding to the public consultation, assisting with requests for involvement in drafting, submitting evidence to the St Helena Government if requested</t>
  </si>
  <si>
    <t>Complete</t>
  </si>
  <si>
    <t>Fisheries legislation updated and enacted</t>
  </si>
  <si>
    <t>A.1.2</t>
  </si>
  <si>
    <t>Provide continued support for the St Helena Commercial Fishermen’s Association by leading the secretariat and coordinating input to the fisheries regulation process. To include:</t>
  </si>
  <si>
    <t>A.1.3</t>
  </si>
  <si>
    <t>Providing evidence to the Government to help them make evidence-based decisions when determining sustainable quotas and Total Allowable Catches (TACs)</t>
  </si>
  <si>
    <t>fed into fisheries reviews and provided feedback</t>
  </si>
  <si>
    <t>A.1.4</t>
  </si>
  <si>
    <t xml:space="preserve">Helping to highlight the need to ensure that no long_x0002_lining or fishing activities that are adverse to the IUCN Cat VI MPA takes place in St Helena’s waters in the interim period prior to the revised Fisheries Legislation being enacted. </t>
  </si>
  <si>
    <t>No longlining permitted in StH waters - now in legislation</t>
  </si>
  <si>
    <t>A.1.5</t>
  </si>
  <si>
    <t>Assisting the Government with evidence of the need to utilise suitable fishing gear within ‘exploratory work’ and of the merits of full observer coverage on the seamounts.</t>
  </si>
  <si>
    <t>continued advocacy work and letters sent to Governor</t>
  </si>
  <si>
    <t>A.1.6</t>
  </si>
  <si>
    <t>Working with UK and St Helena governments to ensure that forced labour and human trafficking is explicitly prohibited under any revised Fisheries Legislation and relating policy documents.</t>
  </si>
  <si>
    <t>"1"</t>
  </si>
  <si>
    <t>Output 2</t>
  </si>
  <si>
    <t>O.2</t>
  </si>
  <si>
    <t>A new marine management plan is completed and published by the St Helena Government.</t>
  </si>
  <si>
    <t>O.2.1</t>
  </si>
  <si>
    <t>Scientific analysis conducted, identifying biodiversity hot spots that will be used to propose zonation</t>
  </si>
  <si>
    <t>Number of hotspots identified under protection</t>
  </si>
  <si>
    <t>1.1.1</t>
  </si>
  <si>
    <t>Monitoring adequately identifies hotspots
Stakeholders are open to engagement
Universities and research partners are engagemend and receptive to partnerships
UK Foreign Office, Government Agencies and St Helena Government receptive to meetings and policy change
Local community engaged and receptive</t>
  </si>
  <si>
    <t>Work ongoing to use historic scientific data, anecdotal evidence and stakeholder workshops to identify 'biodiversity hotspots' which can then be included in any proposed zoning to enhance targeted spatial and temporal protection of species and habitats in St Helena's waters</t>
  </si>
  <si>
    <t>O.2.2</t>
  </si>
  <si>
    <t>Number of stakeholder consultation meetings conducted</t>
  </si>
  <si>
    <t>Number of consultation events</t>
  </si>
  <si>
    <t>4.2.2</t>
  </si>
  <si>
    <t xml:space="preserve"> Stakeholder consultation meetings will ensure community buy in to any measures proposed, however, Blue Marine and SHNT Team completed MMP questionnaire and attended MMP Workshop in September 2021. </t>
  </si>
  <si>
    <t>O.2.3</t>
  </si>
  <si>
    <t>Number of University/research partnerships established</t>
  </si>
  <si>
    <t>Partnerships</t>
  </si>
  <si>
    <t>4.3.1</t>
  </si>
  <si>
    <t>Blue Marine and SHNT team will work with ZSL on a marine debris and plastic programme.</t>
  </si>
  <si>
    <t>O.2.4</t>
  </si>
  <si>
    <t>Number of management plans influenced/created/improved</t>
  </si>
  <si>
    <t>Management plans</t>
  </si>
  <si>
    <t>3.4.3</t>
  </si>
  <si>
    <t xml:space="preserve"> Blue Marine and SHNT attended MPA management plan workshop and completed questionnaire </t>
  </si>
  <si>
    <t>Marine Management Plan Approved (maybe Dec 22?)</t>
  </si>
  <si>
    <t>O.2.5</t>
  </si>
  <si>
    <t>Amount of evidence compiled and provided for the removal of long lining</t>
  </si>
  <si>
    <t>Pieces of evidence</t>
  </si>
  <si>
    <t>3.4.1</t>
  </si>
  <si>
    <t xml:space="preserve"> Ordinance now legally prohibits use of anything other than pole ad line, droppers and dip nets. Blue Marine and SHNT fed into stakeholder input that made this happen</t>
  </si>
  <si>
    <t>O.2.6</t>
  </si>
  <si>
    <t>Number of meetings with UK Foreign Office, UK Government Agencies and St Helena Government conducted on marine management implementation</t>
  </si>
  <si>
    <t>Meetings</t>
  </si>
  <si>
    <t xml:space="preserve"> Regular meetings with FCDO Belt belt programme team lead and also with SHG Marine team management staff</t>
  </si>
  <si>
    <t>O.2.7</t>
  </si>
  <si>
    <t>Amount of community engagement events completed [if applicable for this output?]</t>
  </si>
  <si>
    <t>Events</t>
  </si>
  <si>
    <t xml:space="preserve">  Whale shark festival</t>
  </si>
  <si>
    <t>O.2.8</t>
  </si>
  <si>
    <t>Engagement levels across educational activities [reach, attendence rates, changes in support/awareness of marine conservaiton activities]</t>
  </si>
  <si>
    <t>Stakeholders reached</t>
  </si>
  <si>
    <t>4.2.1</t>
  </si>
  <si>
    <t>Marine team continues to host outreach and educational programmes to all local schools.
Hosted the 4th annual Bone (whale) shark festival in February 2022, (currently the Trust’s biggest local fundraiser). The Festival focuses on the celebration of this iconic marine species; as one of the Islands ‘7 Wonders’ and one of our most identifiable links to the outside world and celebrates ‘what’s on our doorstep’ in our pristine and sustainable Marine Protected Area which surrounds us.
&gt;1000 attendees but 300 expected to be not reached via output O.3.2</t>
  </si>
  <si>
    <t>Output 2 Activities</t>
  </si>
  <si>
    <t>A.2</t>
  </si>
  <si>
    <t>A.2.1</t>
  </si>
  <si>
    <t xml:space="preserve">Work with the St Helena Government and local stakeholders to build the case for enhancement of the spatial and temporal management of the current MPA. This will be achieved by:
- Using historic scientific data, anecdotal evidence and stakeholder workshops to identify ‘biodiversity hot spots’, which can then be included in any proposed zoning to enhance targeted spatial and temporal protection of both species and habitats in St Helena’s waters;
- Stakeholder consultation meetings will ensure community buy in to any measures proposed.
</t>
  </si>
  <si>
    <t>Updated MMP - includes ability for spatial management where science indicates. No take zones around wrekcs</t>
  </si>
  <si>
    <t>A.2.2</t>
  </si>
  <si>
    <t>By using the current Marine Management Plan as a roadmap, through expert advice help the Government to identify where focused research is needed for key coastal fauna.</t>
  </si>
  <si>
    <t>A.2.3</t>
  </si>
  <si>
    <t>Engage with external research bodies/universities and St Helena Research Institute to help deliver research objectives.</t>
  </si>
  <si>
    <t>whale shark research as core of SHNT, also now working on BRUV surbeys and other monitoring</t>
  </si>
  <si>
    <t>A.2.4</t>
  </si>
  <si>
    <t>Once this research – and any Government stock assessments are complete – this exercise will culminate in BLUE assisting in the development of tailored management plans for coastal fauna.</t>
  </si>
  <si>
    <t>Bluebelt programme producing individual species annual assessments</t>
  </si>
  <si>
    <t>A.2.5</t>
  </si>
  <si>
    <t>Continue to provide evidence for the complete removal of long lining (and any other unsustainable fishing gears) within the revised Marine Management Plan.</t>
  </si>
  <si>
    <t>Longlining prohobitied in fisheries legislation and updated MMP</t>
  </si>
  <si>
    <t>A.2.6</t>
  </si>
  <si>
    <t>Continue collaboration with UK Foreign Office, UK Government Agencies (MMO and Cefas) and St Helena Government to ensure timely and effective implementation. This will entail meetings with the relevant officials to update 
them on the evidence we have of progress – or lack of – towards a marine management plan that is appropriately revised and effectively implemented</t>
  </si>
  <si>
    <t>continued engagfement with FCDO and also through GBO weekly meetings</t>
  </si>
  <si>
    <t>A.2.7</t>
  </si>
  <si>
    <t>Continue engagement with St Helena community around the importance of the MPA and why zoning and enhanced management measures are being developed – this transparency and engagement will encourage adherence to 
new zoning/rules and demonstrate the long term benefits to the community.</t>
  </si>
  <si>
    <t>supported SHNT in advocacy work</t>
  </si>
  <si>
    <t>A.2.8</t>
  </si>
  <si>
    <t>Engagement will be conducted through tailored educational materials, our marine life mobile App, outreach events, newspaper articles, radio shows, and on social media.</t>
  </si>
  <si>
    <t>lots social media, engagement, whale shark festival yearly etc</t>
  </si>
  <si>
    <t>Output 3</t>
  </si>
  <si>
    <t>O.3</t>
  </si>
  <si>
    <t>Support the St Helena National Trust Marine Team.</t>
  </si>
  <si>
    <t>O.3.1</t>
  </si>
  <si>
    <t>Number of island-wide cleanups/pollution reduction programmes conducted</t>
  </si>
  <si>
    <t>Outreach activites delivered</t>
  </si>
  <si>
    <t>St Helena National Trust Marine Team remain in partnership with Blue Marine Foundation
Social Media and other outputs fosters engagement with local community</t>
  </si>
  <si>
    <t>Whale shark festival</t>
  </si>
  <si>
    <t>SHNT conducted one beach clean with work experience students to demonstrate the important of how single use plastics effects our marine environment. However, following funding from ZSL, a marine plastics and debris program will commence soon.
Trust team conducted oil spill pollution response training following SHG’s procurement of oil spill equipment. Team will continue training within this field by training for the OPRC OSR level 2 oil spill pollution response</t>
  </si>
  <si>
    <t>O.3.2</t>
  </si>
  <si>
    <t>Reach/engagement and wider impact of education intiatives  4.2.1 (knowledge/awareness change compared to baseline levels)</t>
  </si>
  <si>
    <t>Students</t>
  </si>
  <si>
    <t>O.3.3</t>
  </si>
  <si>
    <t>Number of ocean champions supported</t>
  </si>
  <si>
    <t>Number of beneficiaries</t>
  </si>
  <si>
    <t>4.1.2</t>
  </si>
  <si>
    <t>4 schools access to marine education content</t>
  </si>
  <si>
    <t xml:space="preserve"> Believe and Achieve St Helena, a youth group dedicated to mentoring, inspiring year 9 students, (14 -15 yr. old) and offering career guidance currently studying their IGCSE examination.</t>
  </si>
  <si>
    <t>Output 3 Activities</t>
  </si>
  <si>
    <t>A.3</t>
  </si>
  <si>
    <t>A.3.1</t>
  </si>
  <si>
    <t>Continue to fund the locally staffed Marine Team, housed within the St Helena National Trust. Duties include:</t>
  </si>
  <si>
    <t>secured JE funding for SHNT for 3 years. Darwin funded plastic programme funds core staff</t>
  </si>
  <si>
    <t>A.3.2</t>
  </si>
  <si>
    <t>Island-wide plastic clean-ups and pollution reduction programmes</t>
  </si>
  <si>
    <t>As part of Darwin plastics bid</t>
  </si>
  <si>
    <t>A.3.3</t>
  </si>
  <si>
    <t>Developing tailored ocean literacy initiatives.</t>
  </si>
  <si>
    <t>In Progress</t>
  </si>
  <si>
    <t>A.3.4</t>
  </si>
  <si>
    <t>Local media and community engagement on conservation (including whale shark festival, ocean education, sustainable marine tourism).</t>
  </si>
  <si>
    <t>A.3.5</t>
  </si>
  <si>
    <t>Providing training opportunities to build local capacity and develop a network of local ‘ocean champions’</t>
  </si>
  <si>
    <t>SHNT staff came to UK on training visit, continual virtual technical support from Blue UK team</t>
  </si>
  <si>
    <t>Output 4</t>
  </si>
  <si>
    <t>O.4</t>
  </si>
  <si>
    <t>Whale Shark research complete, to inform the revision of the marine management plan.</t>
  </si>
  <si>
    <t>O.4.1</t>
  </si>
  <si>
    <t>Number of whale shark hot spots identified</t>
  </si>
  <si>
    <t>Number of hotspots</t>
  </si>
  <si>
    <t>1.3.1</t>
  </si>
  <si>
    <t>Weather conditions allow for fieldwork
Planning application process takes due account of scientific findings</t>
  </si>
  <si>
    <t>Analysing data at end of Y2</t>
  </si>
  <si>
    <t>O.4.2</t>
  </si>
  <si>
    <t>Aerial and underwater footage of whale sharks collected</t>
  </si>
  <si>
    <t>Amount of photos collected</t>
  </si>
  <si>
    <t>O.4.3</t>
  </si>
  <si>
    <t>Amount of evidence (report, campaigns etc.) used to lobby against proposed planning applications</t>
  </si>
  <si>
    <t>O.4.4</t>
  </si>
  <si>
    <t>Number of recommendations provided to Government in regards to whale shark protection</t>
  </si>
  <si>
    <t>A recommendation was given to SHG to consider zoning whale shark hotspots from divers around the island during local whale shark season. Previous activity of divers shows they have knowingly gone to hotspots to dive.</t>
  </si>
  <si>
    <t>O.4.5</t>
  </si>
  <si>
    <t>Number of surveys conducted</t>
  </si>
  <si>
    <t>Surveys completed</t>
  </si>
  <si>
    <t>21 new whale sharks identified for zoning plans (not included in Y1 impact stats)</t>
  </si>
  <si>
    <r>
      <t xml:space="preserve">Between November 2021 and March 2022, the Trust successfully identified 42 different Bone sharks, of which </t>
    </r>
    <r>
      <rPr>
        <b/>
        <u/>
        <sz val="11"/>
        <rFont val="Calibri"/>
        <family val="2"/>
        <scheme val="minor"/>
      </rPr>
      <t>20 (47.62%) have never been identified previously</t>
    </r>
    <r>
      <rPr>
        <sz val="11"/>
        <rFont val="Calibri"/>
        <family val="2"/>
        <scheme val="minor"/>
      </rPr>
      <t xml:space="preserve"> in any global database. The research period covered 62 half-days, (avg. 0900hrs – 1300hrs) at sea, with 45 total sightings.</t>
    </r>
  </si>
  <si>
    <t>O.4.6</t>
  </si>
  <si>
    <t>Number of reports produced</t>
  </si>
  <si>
    <t>Reports produced</t>
  </si>
  <si>
    <t>As part of the licence permitted to conduct whale shark research and completion of the project a summary report featuring data and results of the research needed to be submitted to the St Helena research institute and those interested in the island biodiversity.</t>
  </si>
  <si>
    <t>Output 4 Activities</t>
  </si>
  <si>
    <t>A.4</t>
  </si>
  <si>
    <t>A.4.1</t>
  </si>
  <si>
    <t xml:space="preserve">Use a variety of technologies to identify key whale shark ‘hot spots’ from Dec-March, which will inform the revision of the MMP and the designation of zoning within the MPA. </t>
  </si>
  <si>
    <t>A.4.2</t>
  </si>
  <si>
    <t>Use CATS (Customized Animal Tracking Solutions) camera to obtain footage of whale sharks interacting with each other without human presence during their season in St Helena waters.</t>
  </si>
  <si>
    <t>A.4.3</t>
  </si>
  <si>
    <t>Use state of the art drones to capture aerial views of whale shark mass aggregation locations for the first time.</t>
  </si>
  <si>
    <t>A.4.4</t>
  </si>
  <si>
    <t xml:space="preserve">Use underwater Remotely Operated Vehicle to continue to document whale shark aggregation sites – this underwater footage will complement the aerial footage. </t>
  </si>
  <si>
    <t>A.4.5</t>
  </si>
  <si>
    <t>Use footage and data to actively lobby against any proposed planning applications (such as the subsea fibre optic cable) which would be adverse to known whale shark aggregation grounds. Environmentally sound alternatives to 
be provided to Government.</t>
  </si>
  <si>
    <t>A.4.6</t>
  </si>
  <si>
    <t>Collate the finding from the surveys – and previous – to inform zoning during the revision of the marine management plan.</t>
  </si>
  <si>
    <t>A.4.7</t>
  </si>
  <si>
    <t>Produce whale shark research summary report.</t>
  </si>
  <si>
    <t>Output 5</t>
  </si>
  <si>
    <t>O.5</t>
  </si>
  <si>
    <t>St Helena Education Programme is established, in partnership with St Helena National Trust, Prince Andrew Secondary School and St Helena Dive Club</t>
  </si>
  <si>
    <t>O.5.1</t>
  </si>
  <si>
    <t>Local high school students recieving and completing scuba diving scholarships (over 5 years)</t>
  </si>
  <si>
    <t>Attendence and completion records (PADI open water certificates)</t>
  </si>
  <si>
    <t xml:space="preserve">There is unmet demand for marine education and marine career enhancement on island. Partners for delivery are available (teachers, scientists, fishers). Funding is secured for the programme. </t>
  </si>
  <si>
    <t>Provide 3 dive scholarships</t>
  </si>
  <si>
    <t>Q1/2: NA, scholarships scheduled for Q3. Q3: Scholar positions advertised and candidates selected. Q4: 3 scholars are enrolled and training has begun. Equipment breifing and pool sessions completed, open water sessions in progress. Feedback from SCUBA teacher is very positive and the scholarship programme got an excellent response on island</t>
  </si>
  <si>
    <t>O.5.2</t>
  </si>
  <si>
    <t xml:space="preserve">Teachers supported on delivery of KS4 Marine Science </t>
  </si>
  <si>
    <t>Teachers</t>
  </si>
  <si>
    <t>Improved edcational materials and positive feedback from students</t>
  </si>
  <si>
    <t xml:space="preserve">Support Will, from Prince Andrew Secondary </t>
  </si>
  <si>
    <t xml:space="preserve">Q1/2: Will is involved and supportive of the project. Q3: Adverts for dive scholarhsips advertised and recieved well at the GCSE Marine science cohort. Q4: No contact with Will in Q4 as he is no longer teaching. We will seek new school contacts in the New Year. </t>
  </si>
  <si>
    <t>O.5.3</t>
  </si>
  <si>
    <t>Educational matierials created for Bone Shark festival and other events</t>
  </si>
  <si>
    <t xml:space="preserve">Outreach tools </t>
  </si>
  <si>
    <t xml:space="preserve">Copy of infographics, posters, leaflets, activity sheets etc. Photos of them in use at events </t>
  </si>
  <si>
    <t>Outreach tools will be developed for Jan 2024</t>
  </si>
  <si>
    <t xml:space="preserve">Q1/2: Discusstion with SHNT team aboout gaps and current needs. Q3: Efforts made to secure funding for a visit during the festival to deliver the new materials. Q4: Concluded that Blue Education team will not be attending festival, but will be supporting from the UK. Communication with SHNT team to define gaps and needs. Connections made for getting VR headsets to St Helena. </t>
  </si>
  <si>
    <t>O.5.4</t>
  </si>
  <si>
    <t xml:space="preserve">Video footage captured of the St Helena underwater habitat </t>
  </si>
  <si>
    <t>Assets (as outreach tools)</t>
  </si>
  <si>
    <t>Copy of video assets (both online in UK and on hard drive in St H)</t>
  </si>
  <si>
    <t>From Danny Copeland's 2023 trip</t>
  </si>
  <si>
    <t xml:space="preserve">Q2:Meeting with Danny Copeland to discuss oppurtunities. Q3: Danny Copeland confirmed for Jan-Feb 2024 trip. Q4. Funding secured for Danny Copelands time to create film on the dive scholars. Louis from SHNT is breifing the scholars. </t>
  </si>
  <si>
    <t>Output 5 Activities</t>
  </si>
  <si>
    <t>A.5</t>
  </si>
  <si>
    <t>A.5.1</t>
  </si>
  <si>
    <t>Local partners are contacted and secured, and partnership expectations laid out</t>
  </si>
  <si>
    <t>A.5.2</t>
  </si>
  <si>
    <t xml:space="preserve">Blue Marine Produce a concept note for review by partners </t>
  </si>
  <si>
    <t>A.5.3</t>
  </si>
  <si>
    <t>Funding applications and proposals are completed</t>
  </si>
  <si>
    <t>A.5.4</t>
  </si>
  <si>
    <t xml:space="preserve">Teachers, Blue Marine Team and partners plan and produce educational materials </t>
  </si>
  <si>
    <t>Not started</t>
  </si>
  <si>
    <t>A.5.5</t>
  </si>
  <si>
    <t xml:space="preserve">Programmes advertised and participants sign up / are selected </t>
  </si>
  <si>
    <t>A.5.6</t>
  </si>
  <si>
    <t xml:space="preserve">Timetable of delivery is created </t>
  </si>
  <si>
    <t>A.5.7</t>
  </si>
  <si>
    <t>Venues booked for teaching where necessary</t>
  </si>
  <si>
    <t>A.5.8</t>
  </si>
  <si>
    <t xml:space="preserve">Materials for teaching/fieldtrips/fieldwork sourced and distributed 		</t>
  </si>
  <si>
    <t>A.5.9</t>
  </si>
  <si>
    <t xml:space="preserve">Lessons and trips delivered </t>
  </si>
  <si>
    <t>A.5.10</t>
  </si>
  <si>
    <t>Distribution of post-course questioniare to knowledge gain, transfer and behaviour change</t>
  </si>
  <si>
    <t>A.5.11</t>
  </si>
  <si>
    <t xml:space="preserve">Participants provide feedback </t>
  </si>
  <si>
    <t>A.5.12</t>
  </si>
  <si>
    <t>Output</t>
  </si>
  <si>
    <t>U.1</t>
  </si>
  <si>
    <t>Beneficiaries</t>
  </si>
  <si>
    <t>3 staff members attained free dive level 1 certification this past season</t>
  </si>
  <si>
    <t>U.2</t>
  </si>
  <si>
    <t>One youth staff member is ready to start Advanced certification now and will be finished before she completes her SHNT contract in July and goes to uni</t>
  </si>
  <si>
    <t>U.3</t>
  </si>
  <si>
    <t xml:space="preserve">2 of the already Advanced certified divers have had a refresher and are currently working with the 2 staff mentioned above on improving skills for working underwater.  </t>
  </si>
  <si>
    <t>U.4</t>
  </si>
  <si>
    <t>Outreach activity</t>
  </si>
  <si>
    <t>Outreach activities/tools deployed</t>
  </si>
  <si>
    <r>
      <t>The Plastics team members have been using the dive training already so that they can organise community dive clean-ups using local divers and freedivers.  They organized a clean-up in March on the EMD Ocean Awareness day, another in April during Ocean month, and a 3</t>
    </r>
    <r>
      <rPr>
        <vertAlign val="superscript"/>
        <sz val="9"/>
        <rFont val="Calibri"/>
        <family val="2"/>
      </rPr>
      <t>rd</t>
    </r>
    <r>
      <rPr>
        <sz val="9"/>
        <rFont val="Calibri"/>
        <family val="2"/>
      </rPr>
      <t xml:space="preserve"> in June on world oceans day.  To date they have removed 392kg of trash from James Bay. </t>
    </r>
  </si>
  <si>
    <t>U.5</t>
  </si>
  <si>
    <t>Litter removed</t>
  </si>
  <si>
    <t>kg litter removed</t>
  </si>
  <si>
    <t xml:space="preserve">To date they have removed 392kg of trash from James Bay. </t>
  </si>
  <si>
    <t>U.6</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</si>
  <si>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</si>
  <si>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</si>
  <si>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</si>
  <si>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</si>
  <si>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</si>
  <si>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</si>
  <si>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</si>
  <si>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</si>
  <si>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</si>
  <si>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</si>
  <si>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</si>
  <si>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</si>
  <si>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</si>
  <si>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</si>
  <si>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</si>
  <si>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</si>
  <si>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</si>
  <si>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</si>
  <si>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</si>
  <si>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</si>
  <si>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</si>
  <si>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</si>
  <si>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</si>
  <si>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</si>
  <si>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</si>
  <si>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</si>
  <si>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</si>
  <si>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</si>
  <si>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</si>
  <si>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2022 planned</t>
  </si>
  <si>
    <t>2022 unplanned</t>
  </si>
  <si>
    <t>1.1.2</t>
  </si>
  <si>
    <t>1.1.3</t>
  </si>
  <si>
    <t>1.2.1</t>
  </si>
  <si>
    <t>1.2.2</t>
  </si>
  <si>
    <t>1.2.3</t>
  </si>
  <si>
    <t>1.3.2</t>
  </si>
  <si>
    <t>1.3.3</t>
  </si>
  <si>
    <t>1.4.2</t>
  </si>
  <si>
    <t>1.4.3</t>
  </si>
  <si>
    <t>Outputs:</t>
  </si>
  <si>
    <t>2.1.1</t>
  </si>
  <si>
    <t>2.1.2</t>
  </si>
  <si>
    <t>2.2.1</t>
  </si>
  <si>
    <t>2.2.2</t>
  </si>
  <si>
    <t>2.2.3</t>
  </si>
  <si>
    <t>2.3.1</t>
  </si>
  <si>
    <t>2.3.2</t>
  </si>
  <si>
    <t>2.3.3</t>
  </si>
  <si>
    <t>2.4.1</t>
  </si>
  <si>
    <t>2.4.2</t>
  </si>
  <si>
    <t>2.4.3</t>
  </si>
  <si>
    <t>3.1.1</t>
  </si>
  <si>
    <t>3.1.2</t>
  </si>
  <si>
    <t>3.1.3</t>
  </si>
  <si>
    <t>3.2.1</t>
  </si>
  <si>
    <t>3.2.2</t>
  </si>
  <si>
    <t>3.2.3</t>
  </si>
  <si>
    <t>3.2.4</t>
  </si>
  <si>
    <t>3.3.1</t>
  </si>
  <si>
    <t>3.3.2</t>
  </si>
  <si>
    <t>3.3.3</t>
  </si>
  <si>
    <t>3.4.2</t>
  </si>
  <si>
    <t>4.1.1</t>
  </si>
  <si>
    <t>4.2.3</t>
  </si>
  <si>
    <t>5.1.1</t>
  </si>
  <si>
    <t>5.1.2</t>
  </si>
  <si>
    <t>5.1.3</t>
  </si>
  <si>
    <t>5.2.1</t>
  </si>
  <si>
    <t>5.2.2</t>
  </si>
  <si>
    <t>5.3.1</t>
  </si>
  <si>
    <t>5.3.2</t>
  </si>
  <si>
    <t>5.3.3</t>
  </si>
  <si>
    <t>6.1.1</t>
  </si>
  <si>
    <t>6.1.2</t>
  </si>
  <si>
    <t>6.1.3</t>
  </si>
  <si>
    <t>6.1.5</t>
  </si>
  <si>
    <t>5.4.1</t>
  </si>
  <si>
    <t>5.4.2</t>
  </si>
  <si>
    <t>5.4.3</t>
  </si>
  <si>
    <t xml:space="preserve"> All local schools, (three primaries and 1 secondary) reached in year one, maintained in years two. Continued to build outreach with other local youth groups, which includes school holiday clubs, church lad brigade , Girl Guides.
SHNT collating feedback to measure outreach, and impact
school student numbers: (90-120 students each so assuming average of 105), 1 secondary school (300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</si>
</sst>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b/>
      <u/>
      <sz val="11"/>
      <name val="Calibri"/>
      <family val="2"/>
      <scheme val="minor"/>
    </font>
    <font>
      <sz val="11"/>
      <color rgb="FF353744"/>
      <name val="Calibri"/>
      <family val="2"/>
      <scheme val="minor"/>
    </font>
    <font>
      <sz val="11"/>
      <color rgb="FF000000"/>
      <name val="Calibri"/>
      <family val="2"/>
    </font>
    <font>
      <sz val="9"/>
      <color theme="1"/>
      <name val="Calibri"/>
      <family val="2"/>
      <scheme val="minor"/>
    </font>
    <font>
      <sz val="9"/>
      <name val="Calibri"/>
      <family val="2"/>
    </font>
    <font>
      <vertAlign val="superscript"/>
      <sz val="9"/>
      <name val="Calibri"/>
      <family val="2"/>
    </font>
  </fonts>
  <fills count="14">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93">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0" fillId="3" borderId="0" xfId="0" applyFill="1" applyAlignment="1">
      <alignment horizontal="center"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18" fillId="0" borderId="0" xfId="0" applyFont="1" applyAlignment="1">
      <alignment horizontal="center" vertical="center"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9"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1" fillId="3" borderId="0" xfId="0" applyFont="1" applyFill="1"/>
    <xf numFmtId="0" fontId="12" fillId="3" borderId="0" xfId="0" applyFont="1" applyFill="1" applyAlignment="1">
      <alignment vertical="center"/>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0" fillId="0" borderId="0" xfId="0" applyAlignment="1">
      <alignment horizontal="left" wrapText="1"/>
    </xf>
    <xf numFmtId="0" fontId="1" fillId="13" borderId="0" xfId="0" applyFont="1" applyFill="1" applyAlignment="1">
      <alignment horizontal="center" vertical="center" wrapText="1"/>
    </xf>
    <xf numFmtId="0" fontId="0" fillId="13" borderId="0" xfId="0" applyFill="1" applyAlignment="1">
      <alignment horizontal="center" vertical="center" wrapText="1"/>
    </xf>
    <xf numFmtId="0" fontId="0" fillId="13" borderId="0" xfId="0" applyFill="1" applyAlignment="1">
      <alignment horizontal="center" vertical="center"/>
    </xf>
    <xf numFmtId="0" fontId="1" fillId="13" borderId="0" xfId="0" applyFont="1" applyFill="1" applyAlignment="1">
      <alignment vertical="center" wrapText="1"/>
    </xf>
    <xf numFmtId="0" fontId="17" fillId="0" borderId="0" xfId="2" applyAlignment="1">
      <alignment horizontal="left" vertical="center" wrapText="1"/>
    </xf>
    <xf numFmtId="0" fontId="23" fillId="0" borderId="0" xfId="0" applyFont="1" applyAlignment="1">
      <alignment wrapText="1"/>
    </xf>
    <xf numFmtId="0" fontId="24" fillId="0" borderId="0" xfId="0" applyFont="1" applyAlignment="1">
      <alignment vertical="center" wrapText="1"/>
    </xf>
    <xf numFmtId="0" fontId="21" fillId="0" borderId="0" xfId="0" applyFont="1" applyAlignment="1">
      <alignment vertical="top" wrapText="1"/>
    </xf>
    <xf numFmtId="0" fontId="0" fillId="0" borderId="0" xfId="0"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left" vertical="center" wrapText="1"/>
    </xf>
    <xf numFmtId="0" fontId="1" fillId="13" borderId="0" xfId="0" applyFont="1" applyFill="1" applyAlignment="1">
      <alignment horizontal="left" vertical="center" wrapText="1"/>
    </xf>
    <xf numFmtId="0" fontId="10" fillId="13" borderId="0" xfId="0" applyFont="1" applyFill="1" applyAlignment="1">
      <alignment horizontal="left" vertical="center" wrapText="1"/>
    </xf>
    <xf numFmtId="0" fontId="2" fillId="3" borderId="0" xfId="0" applyFont="1" applyFill="1" applyAlignment="1">
      <alignment horizontal="center" vertical="center" wrapText="1"/>
    </xf>
    <xf numFmtId="0" fontId="1" fillId="0" borderId="0" xfId="0" applyFont="1" applyAlignment="1">
      <alignment horizontal="left" vertical="center" wrapText="1"/>
    </xf>
    <xf numFmtId="0" fontId="12" fillId="7" borderId="0" xfId="0" applyFont="1" applyFill="1" applyAlignment="1">
      <alignment horizontal="center" vertical="center"/>
    </xf>
    <xf numFmtId="0" fontId="3" fillId="6" borderId="0" xfId="0" applyFont="1" applyFill="1" applyAlignment="1">
      <alignment horizontal="center" vertical="center" wrapText="1"/>
    </xf>
    <xf numFmtId="0" fontId="0" fillId="13" borderId="0" xfId="0" applyFill="1" applyAlignment="1">
      <alignment horizontal="center" vertical="center" wrapText="1"/>
    </xf>
    <xf numFmtId="0" fontId="0" fillId="13" borderId="0" xfId="0" applyFill="1" applyAlignment="1">
      <alignment horizontal="center" vertical="center"/>
    </xf>
    <xf numFmtId="0" fontId="22" fillId="0" borderId="0" xfId="0" applyFont="1" applyAlignment="1">
      <alignment vertical="center" wrapText="1"/>
    </xf>
    <xf numFmtId="0" fontId="1" fillId="0" borderId="0" xfId="0" applyFont="1" applyAlignment="1">
      <alignment vertical="center" wrapText="1"/>
    </xf>
    <xf numFmtId="0" fontId="0" fillId="0" borderId="0" xfId="0" applyAlignment="1">
      <alignment horizontal="left" vertical="center"/>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20">
    <dxf>
      <font>
        <color theme="0" tint="-0.24994659260841701"/>
      </font>
    </dxf>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ppin Williamson" id="{588FA67E-C132-4FF0-86CB-68F15A18C053}" userId="S::appin@bluemarinefoundation.com::c38de373-eec4-4d14-95b7-4fa24101c5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 dT="2022-08-23T13:25:38.74" personId="{588FA67E-C132-4FF0-86CB-68F15A18C053}" id="{DB201CDA-C03C-4C0B-8FE7-B76A36F22B96}">
    <text>Please review all means of verification and Important Assumptions (throughout all outputs as well)</text>
  </threadedComment>
  <threadedComment ref="E6" dT="2022-08-23T13:24:17.76" personId="{588FA67E-C132-4FF0-86CB-68F15A18C053}" id="{8AF4E7A7-F390-4BBE-8BF6-23BFE2CD1884}">
    <text>Note - this doesn't seem to be covered within the outputs, so suggest this wording is either changed (although it's part of the Barclays plan) OR some wording is incorporated into the outputs</text>
  </threadedComment>
</ThreadedComments>
</file>

<file path=xl/threadedComments/threadedComment2.xml><?xml version="1.0" encoding="utf-8"?>
<ThreadedComments xmlns="http://schemas.microsoft.com/office/spreadsheetml/2018/threadedcomments" xmlns:x="http://schemas.openxmlformats.org/spreadsheetml/2006/main">
  <threadedComment ref="F4" dT="2022-08-23T09:40:00.93" personId="{588FA67E-C132-4FF0-86CB-68F15A18C053}" id="{CC84FB2C-B761-4743-9177-580C14F8CA27}">
    <text>Please input here a rough estimate of the total expected over the lifetime of the project</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2-08-23T10:58:40.99" personId="{588FA67E-C132-4FF0-86CB-68F15A18C053}" id="{449FBEB0-9B39-4130-933C-D0DA12CAE194}">
    <text>Please could you input the total estimate of each of these across the lifetime of the project (except O.2.6 as it's more a mark of progress)</text>
  </threadedComment>
  <threadedComment ref="R6" dT="2023-09-25T12:48:36.91" personId="{588FA67E-C132-4FF0-86CB-68F15A18C053}" id="{B03F1600-4B32-4C94-B5A5-2C9544DADA24}">
    <text>Has this happened or it's going to happen?</text>
  </threadedComment>
  <threadedComment ref="Q7" dT="2022-08-23T11:11:24.72" personId="{588FA67E-C132-4FF0-86CB-68F15A18C053}" id="{E5B4E06B-C156-4E0C-ADBE-73AFBECD8A7B}">
    <text>Marked as zero because a new management plan wasn't created, but there was some progress done towards it</text>
  </threadedComment>
</ThreadedComments>
</file>

<file path=xl/threadedComments/threadedComment4.xml><?xml version="1.0" encoding="utf-8"?>
<ThreadedComments xmlns="http://schemas.microsoft.com/office/spreadsheetml/2018/threadedcomments" xmlns:x="http://schemas.openxmlformats.org/spreadsheetml/2006/main">
  <threadedComment ref="M5" dT="2022-08-24T15:46:07.56" personId="{588FA67E-C132-4FF0-86CB-68F15A18C053}" id="{3802190E-0A3C-43EE-93A9-991D5B35259C}">
    <text>Do any of these overlap with the students outlined in Y2 stats?</text>
  </threadedComment>
  <threadedComment ref="G6" dT="2022-08-23T11:00:35.76" personId="{588FA67E-C132-4FF0-86CB-68F15A18C053}" id="{C78DC3BE-552F-46DB-8BA1-D4537836B742}">
    <text>Are they supported monetarily or in others ways?  I think other ways based on the comments provided for impact stats but please let me know if this isn't correct</text>
  </threadedComment>
  <threadedComment ref="N6" dT="2022-08-24T15:45:16.07" personId="{588FA67E-C132-4FF0-86CB-68F15A18C053}" id="{47EEB16C-5433-4EE2-8B92-782DE86E56D5}">
    <text>4 schools but do we know how many students?</text>
  </threadedComment>
  <threadedComment ref="R6" dT="2023-09-25T12:45:48.07" personId="{588FA67E-C132-4FF0-86CB-68F15A18C053}" id="{4EBD225B-5160-40EB-849E-E8DF93645851}">
    <text>What's our involvement in this?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2-08-23T10:26:31.90" personId="{588FA67E-C132-4FF0-86CB-68F15A18C053}" id="{63F2C243-91D3-434A-8188-A100E77F320B}">
    <text>Please could you insert how many you're expecting for each of these across the lifetime of the project?</text>
  </threadedComment>
  <threadedComment ref="E5" dT="2022-08-23T11:08:16.02" personId="{588FA67E-C132-4FF0-86CB-68F15A18C053}" id="{1035060B-276B-4E05-89BB-F36A19F822D3}">
    <text>This is more like an activity, and very similar to Activity A.4.2, A.4.3 and A.4.4, so if you're happy to remove suggest we do so?  Can record progress in the activities notes section</text>
  </threadedComment>
</ThreadedComments>
</file>

<file path=xl/threadedComments/threadedComment6.xml><?xml version="1.0" encoding="utf-8"?>
<ThreadedComments xmlns="http://schemas.microsoft.com/office/spreadsheetml/2018/threadedcomments" xmlns:x="http://schemas.openxmlformats.org/spreadsheetml/2006/main">
  <threadedComment ref="S7" dT="2023-11-29T14:48:03.05" personId="{588FA67E-C132-4FF0-86CB-68F15A18C053}" id="{4F258FA1-2C84-47EF-9CBF-588A43A832F9}">
    <text>Jude to confirm whether these can be reported under our own stats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x:/s/Projects/EWTIRHwIgDBFtWnNVRLHR4sBLABoGSlkeUC8a7oixCS9PQ?e=nGMgsJ" TargetMode="External"/><Relationship Id="rId2" Type="http://schemas.openxmlformats.org/officeDocument/2006/relationships/hyperlink" Target="../../../../../../:x:/s/Projects/EXntr7lZ0oVAnCxh6PzSaDgBVEY5WTUS8_2W4v2a895KwA?e=6EwyD5" TargetMode="External"/><Relationship Id="rId1" Type="http://schemas.openxmlformats.org/officeDocument/2006/relationships/hyperlink" Target="../../BLUE%27s%20M%26E%20Guide.pdf" TargetMode="External"/><Relationship Id="rId5" Type="http://schemas.openxmlformats.org/officeDocument/2006/relationships/printerSettings" Target="../printerSettings/printerSettings1.bin"/><Relationship Id="rId4" Type="http://schemas.openxmlformats.org/officeDocument/2006/relationships/hyperlink" Target="../../../../../../:w:/s/Projects/EbGbDNmws1ZPrPLa7rSAyOcB2yuPEqaqa4Xn8Ur-lsWWxg?e=e09GL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F4"/>
  <sheetViews>
    <sheetView workbookViewId="0">
      <selection sqref="A1:D4"/>
    </sheetView>
  </sheetViews>
  <sheetFormatPr defaultRowHeight="14.4" x14ac:dyDescent="0.3"/>
  <cols>
    <col min="1" max="1" width="21.44140625" bestFit="1" customWidth="1"/>
    <col min="2" max="2" width="100.5546875" customWidth="1"/>
    <col min="3" max="3" width="16.5546875" bestFit="1" customWidth="1"/>
    <col min="4" max="4" width="15.5546875" customWidth="1"/>
    <col min="6" max="6" width="16.44140625" style="21" customWidth="1"/>
    <col min="7" max="7" width="21.5546875" customWidth="1"/>
    <col min="8" max="8" width="15.44140625" customWidth="1"/>
    <col min="9" max="9" width="43.44140625" customWidth="1"/>
    <col min="10" max="10" width="16.5546875" customWidth="1"/>
    <col min="11" max="11" width="37" customWidth="1"/>
    <col min="12" max="12" width="21.5546875" customWidth="1"/>
    <col min="13" max="13" width="15.44140625" customWidth="1"/>
    <col min="14" max="14" width="20" customWidth="1"/>
    <col min="15" max="15" width="35" customWidth="1"/>
    <col min="16" max="16" width="47.44140625" customWidth="1"/>
    <col min="18" max="18" width="43.44140625" customWidth="1"/>
    <col min="20" max="20" width="43.44140625" customWidth="1"/>
    <col min="22" max="22" width="43.44140625" customWidth="1"/>
    <col min="24" max="24" width="43.44140625" customWidth="1"/>
    <col min="26" max="26" width="43.44140625" customWidth="1"/>
    <col min="28" max="28" width="43.44140625" customWidth="1"/>
  </cols>
  <sheetData>
    <row r="1" spans="1:6" ht="40.5" customHeight="1" x14ac:dyDescent="0.3">
      <c r="A1" s="72" t="s">
        <v>0</v>
      </c>
      <c r="B1" s="72"/>
      <c r="C1" s="72"/>
      <c r="D1" s="72"/>
      <c r="E1" s="29">
        <v>1</v>
      </c>
      <c r="F1" s="68" t="s">
        <v>1</v>
      </c>
    </row>
    <row r="2" spans="1:6" ht="40.5" customHeight="1" x14ac:dyDescent="0.3">
      <c r="A2" s="72"/>
      <c r="B2" s="72"/>
      <c r="C2" s="72"/>
      <c r="D2" s="72"/>
      <c r="E2" s="29">
        <v>2</v>
      </c>
      <c r="F2" s="68" t="s">
        <v>2</v>
      </c>
    </row>
    <row r="3" spans="1:6" ht="40.5" customHeight="1" x14ac:dyDescent="0.3">
      <c r="A3" s="72"/>
      <c r="B3" s="72"/>
      <c r="C3" s="72"/>
      <c r="D3" s="72"/>
      <c r="E3" s="29">
        <v>3</v>
      </c>
      <c r="F3" s="68" t="s">
        <v>3</v>
      </c>
    </row>
    <row r="4" spans="1:6" ht="40.5" customHeight="1" x14ac:dyDescent="0.3">
      <c r="A4" s="72"/>
      <c r="B4" s="72"/>
      <c r="C4" s="72"/>
      <c r="D4" s="72"/>
      <c r="E4" s="29">
        <v>4</v>
      </c>
      <c r="F4" s="68" t="s">
        <v>4</v>
      </c>
    </row>
  </sheetData>
  <mergeCells count="1">
    <mergeCell ref="A1:D4"/>
  </mergeCells>
  <hyperlinks>
    <hyperlink ref="F1" r:id="rId1" xr:uid="{8DBD5FA3-F98A-48A2-9CB0-B50449B7C0CA}"/>
    <hyperlink ref="F2" r:id="rId2" xr:uid="{96C94266-5E57-48E5-8EED-C12C022DD746}"/>
    <hyperlink ref="F3" r:id="rId3" xr:uid="{345A38E5-1A8F-4BAE-993C-BDEC62683FEC}"/>
    <hyperlink ref="F4" r:id="rId4" xr:uid="{E205DDF3-626D-41BE-B265-21FC9BADD4BE}"/>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G86"/>
  <sheetViews>
    <sheetView zoomScaleNormal="100" workbookViewId="0">
      <selection activeCell="S56" sqref="S56"/>
    </sheetView>
  </sheetViews>
  <sheetFormatPr defaultRowHeight="14.4" x14ac:dyDescent="0.3"/>
  <cols>
    <col min="1" max="1" width="11.5546875" customWidth="1"/>
    <col min="7" max="7" width="0" hidden="1" customWidth="1"/>
    <col min="8" max="8" width="8" bestFit="1" customWidth="1"/>
    <col min="9" max="9" width="9.44140625" hidden="1" customWidth="1"/>
    <col min="10" max="10" width="10" bestFit="1" customWidth="1"/>
    <col min="11" max="11" width="10" hidden="1" customWidth="1"/>
    <col min="12" max="12" width="11.5546875" style="33" customWidth="1"/>
    <col min="13" max="13" width="9.5546875" hidden="1" customWidth="1"/>
    <col min="14" max="14" width="10.5546875" hidden="1" customWidth="1"/>
    <col min="15" max="15" width="10.44140625" style="33" hidden="1" customWidth="1"/>
    <col min="17" max="17" width="8.44140625" style="6" bestFit="1" customWidth="1"/>
    <col min="18" max="20" width="11.44140625" customWidth="1"/>
    <col min="21" max="21" width="1.5546875" customWidth="1"/>
    <col min="25" max="25" width="1.44140625" customWidth="1"/>
    <col min="28" max="28" width="13.5546875" style="7" customWidth="1"/>
    <col min="39" max="39" width="10.5546875" customWidth="1"/>
  </cols>
  <sheetData>
    <row r="1" spans="1:33" x14ac:dyDescent="0.3">
      <c r="A1" s="89" t="s">
        <v>317</v>
      </c>
      <c r="B1" s="89"/>
      <c r="C1" s="89"/>
      <c r="E1" s="89" t="s">
        <v>318</v>
      </c>
      <c r="F1" s="89"/>
      <c r="G1" s="89"/>
      <c r="H1" s="89"/>
      <c r="I1" s="89"/>
      <c r="J1" s="89"/>
      <c r="K1" s="89"/>
      <c r="L1" s="89"/>
      <c r="M1" s="89"/>
      <c r="N1" s="89"/>
      <c r="O1" s="89"/>
      <c r="Q1" s="15"/>
      <c r="R1" s="92" t="s">
        <v>319</v>
      </c>
      <c r="S1" s="92"/>
      <c r="T1" s="92"/>
      <c r="U1" s="92"/>
      <c r="V1" s="92"/>
      <c r="W1" s="92"/>
      <c r="X1" s="92"/>
      <c r="Y1" s="92"/>
      <c r="Z1" s="92"/>
      <c r="AA1" s="92"/>
      <c r="AB1" s="92"/>
      <c r="AC1" s="92"/>
    </row>
    <row r="2" spans="1:33" x14ac:dyDescent="0.3">
      <c r="A2" s="89"/>
      <c r="B2" s="89"/>
      <c r="C2" s="89"/>
      <c r="E2" s="89"/>
      <c r="F2" s="89"/>
      <c r="G2" s="89"/>
      <c r="H2" s="89"/>
      <c r="I2" s="89"/>
      <c r="J2" s="89"/>
      <c r="K2" s="89"/>
      <c r="L2" s="89"/>
      <c r="M2" s="89"/>
      <c r="N2" s="89"/>
      <c r="O2" s="89"/>
      <c r="Q2" s="15"/>
      <c r="R2" s="90" t="s">
        <v>320</v>
      </c>
      <c r="S2" s="90"/>
      <c r="T2" s="90"/>
      <c r="U2" s="15"/>
      <c r="V2" s="90" t="s">
        <v>321</v>
      </c>
      <c r="W2" s="90"/>
      <c r="X2" s="90"/>
      <c r="Y2" s="15"/>
      <c r="Z2" s="91" t="s">
        <v>322</v>
      </c>
      <c r="AA2" s="91"/>
      <c r="AB2" s="91"/>
      <c r="AC2" s="91"/>
    </row>
    <row r="3" spans="1:33" ht="41.4" x14ac:dyDescent="0.3">
      <c r="A3" s="8" t="s">
        <v>323</v>
      </c>
      <c r="B3" s="8" t="s">
        <v>324</v>
      </c>
      <c r="C3" s="8" t="s">
        <v>325</v>
      </c>
      <c r="E3" s="8" t="s">
        <v>292</v>
      </c>
      <c r="F3" s="8" t="s">
        <v>326</v>
      </c>
      <c r="G3" s="8" t="s">
        <v>327</v>
      </c>
      <c r="H3" s="8" t="s">
        <v>328</v>
      </c>
      <c r="I3" s="8" t="s">
        <v>329</v>
      </c>
      <c r="J3" s="8" t="s">
        <v>330</v>
      </c>
      <c r="K3" s="8" t="s">
        <v>331</v>
      </c>
      <c r="L3" s="32" t="s">
        <v>332</v>
      </c>
      <c r="M3" s="8" t="s">
        <v>329</v>
      </c>
      <c r="N3" s="8" t="s">
        <v>331</v>
      </c>
      <c r="O3" s="32" t="s">
        <v>333</v>
      </c>
      <c r="Q3" s="54" t="s">
        <v>46</v>
      </c>
      <c r="R3" s="55" t="s">
        <v>328</v>
      </c>
      <c r="S3" s="55" t="s">
        <v>330</v>
      </c>
      <c r="T3" s="55" t="s">
        <v>331</v>
      </c>
      <c r="U3" s="57"/>
      <c r="V3" s="51" t="s">
        <v>328</v>
      </c>
      <c r="W3" s="51" t="s">
        <v>330</v>
      </c>
      <c r="X3" s="51" t="s">
        <v>331</v>
      </c>
      <c r="Y3" s="15"/>
      <c r="Z3" s="56" t="s">
        <v>334</v>
      </c>
      <c r="AA3" s="53" t="s">
        <v>335</v>
      </c>
      <c r="AB3" s="32" t="s">
        <v>336</v>
      </c>
      <c r="AC3" s="61" t="s">
        <v>337</v>
      </c>
      <c r="AE3" s="61">
        <v>2022</v>
      </c>
      <c r="AF3" s="32" t="s">
        <v>338</v>
      </c>
      <c r="AG3" s="32" t="s">
        <v>339</v>
      </c>
    </row>
    <row r="4" spans="1:33" x14ac:dyDescent="0.3">
      <c r="A4" t="s">
        <v>56</v>
      </c>
      <c r="B4" s="7">
        <f>'Output 1'!A3</f>
        <v>2</v>
      </c>
      <c r="C4" s="7">
        <f>4+B4</f>
        <v>6</v>
      </c>
      <c r="E4" t="str">
        <f>'Output 1'!B4</f>
        <v>O.1</v>
      </c>
      <c r="F4" t="str">
        <f>'Output 1'!D4</f>
        <v>O.1.1</v>
      </c>
      <c r="G4" s="4" t="e">
        <f>'Output 1'!$K$4/'Output 1'!$F$4</f>
        <v>#DIV/0!</v>
      </c>
      <c r="H4" s="4" t="e">
        <f>'Output 1'!M$4/'Output 1'!$F$4</f>
        <v>#DIV/0!</v>
      </c>
      <c r="I4" s="4" t="e">
        <f>('Output 1'!O$4)/'Output 1'!$F$4</f>
        <v>#DIV/0!</v>
      </c>
      <c r="J4" s="4" t="e">
        <f>('Output 1'!Q$4)/'Output 1'!$F$4</f>
        <v>#DIV/0!</v>
      </c>
      <c r="K4" s="4" t="e">
        <f>('Output 1'!U$4)/'Output 1'!$F$4</f>
        <v>#DIV/0!</v>
      </c>
      <c r="L4" s="34" t="e">
        <f>H4+J4</f>
        <v>#DIV/0!</v>
      </c>
      <c r="M4" s="4" t="e">
        <f>('Output 1'!S$4)/'Output 1'!$F$4</f>
        <v>#DIV/0!</v>
      </c>
      <c r="N4" s="4" t="e">
        <f>('Output 1'!U$4)/'Output 1'!$F$4</f>
        <v>#DIV/0!</v>
      </c>
      <c r="O4" s="34" t="e">
        <f>L4+N4</f>
        <v>#DIV/0!</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f>
        <v>0</v>
      </c>
      <c r="S4" s="5">
        <f ca="1">SUMIF(INDIRECT("'Output 1'!$H$4:$H$"&amp;$C$4),Analysis!Q4,INDIRECT("'Output 1'!$Q$4:$Q$"&amp;$C$4))
+SUMIF(INDIRECT("'Output 2'!$H$4:$H$"&amp;$C$5),Analysis!Q4,INDIRECT("'Output 2'!$Q$4:$Q$"&amp;$C$5))
+SUMIF(INDIRECT("'Output 3'!$H$4:$H$"&amp;$C$6),Analysis!Q4,INDIRECT("'Output 3'!$Q$4:$Q$"&amp;$C$6))
+SUMIF(INDIRECT("'Output 4'!$H$4:$H$"&amp;$C$7),Analysis!Q4,INDIRECT("'Output 4'!$Q$4:$Q$"&amp;$C$7))</f>
        <v>0</v>
      </c>
      <c r="T4" s="5">
        <f ca="1">SUMIF(INDIRECT("'Output 1'!$H$4:$H$"&amp;$C$4),Analysis!Q4,INDIRECT("'Output 1'!$U$4:$U$"&amp;$C$4))
+SUMIF(INDIRECT("'Output 2'!$H$4:$H$"&amp;$C$5),Analysis!Q4,INDIRECT("'Output 2'!$U$4:$U$"&amp;$C$5))
+SUMIF(INDIRECT("'Output 3'!$H$4:$H$"&amp;$C$6),Analysis!Q4,INDIRECT("'Output 3'!$U$4:$U$"&amp;$C$6))
+SUMIF(INDIRECT("'Output 4'!$H$4:$H$"&amp;$C$7),Analysis!Q4,INDIRECT("'Output 4'!$U$4:$U$"&amp;$C$7))</f>
        <v>0</v>
      </c>
      <c r="U4" s="31"/>
      <c r="V4" s="5">
        <f>SUMIF('Unplanned Outputs'!$E$4:$E$500,Analysis!Q4,'Unplanned Outputs'!$J$4:$J$500)</f>
        <v>0</v>
      </c>
      <c r="W4" s="5">
        <f>SUMIF('Unplanned Outputs'!$E$4:$E$500,Analysis!$Q4,'Unplanned Outputs'!$N$4:$N$500)</f>
        <v>0</v>
      </c>
      <c r="X4" s="5">
        <f>SUMIF('Unplanned Outputs'!$E$4:$E$500,Analysis!$Q4,'Unplanned Outputs'!$R$4:$R$500)</f>
        <v>0</v>
      </c>
      <c r="Y4" s="15"/>
      <c r="Z4" s="37">
        <f t="shared" ref="Z4:Z35" ca="1" si="0">SUM(R4:T4)</f>
        <v>0</v>
      </c>
      <c r="AA4" s="37">
        <f t="shared" ref="AA4:AA35" si="1">SUM(V4:X4)</f>
        <v>0</v>
      </c>
      <c r="AB4" s="52">
        <f t="shared" ref="AB4:AB35" ca="1" si="2">AA4+Z4</f>
        <v>0</v>
      </c>
      <c r="AC4" s="62">
        <f ca="1">SUMIF(INDIRECT("'Output 1'!$H$5:$H$"&amp;$C$4),Analysis!$Q4,INDIRECT("'Output 1'!$F$5:$F$"&amp;$C$4))
+SUMIF(INDIRECT("'Output 2'!$H$5:$H$"&amp;$C$5),Analysis!$Q4,INDIRECT("'Output 2'!$F$5:$F$"&amp;$C$5))
+SUMIF(INDIRECT("'Output 3'!$H$5:$H$"&amp;$C$6),Analysis!$Q4,INDIRECT("'Output 3'!$F$5:$F$"&amp;$C$6))
+SUMIF(INDIRECT("'Output 4'!$H$5:$H$"&amp;$C$7),Analysis!$Q4,INDIRECT("'Output 4'!$F$5:$F$"&amp;$C$7))</f>
        <v>0</v>
      </c>
      <c r="AE4" s="7">
        <f ca="1">SUM(AF4+AG4)</f>
        <v>0</v>
      </c>
      <c r="AF4" s="7">
        <f ca="1">SUMIF(INDIRECT("'Output 1'!$H$4:$H$"&amp;$C$4),Analysis!Q4,INDIRECT("'Output 1'!$w$4:$w$"&amp;$C$4))
+SUMIF(INDIRECT("'Output 2'!$H$4:$H$"&amp;$C$5),Analysis!Q4,INDIRECT("'Output 2'!$w$4:$w$"&amp;$C$5))
+SUMIF(INDIRECT("'Output 3'!$H$4:$H$"&amp;$C$6),Analysis!Q4,INDIRECT("'Output 3'!$w$4:$w$"&amp;$C$6))
+SUMIF(INDIRECT("'Output 4'!$H$4:$H$"&amp;$C$7),Analysis!Q4,INDIRECT("'Output 4'!$w$4:$w$"&amp;$C$7))</f>
        <v>0</v>
      </c>
      <c r="AG4" s="7">
        <f>SUMIF('Unplanned Outputs'!$E$4:$E$493,Analysis!Q4,'Unplanned Outputs'!$T$4:$T$493)</f>
        <v>0</v>
      </c>
    </row>
    <row r="5" spans="1:33" x14ac:dyDescent="0.3">
      <c r="A5" t="s">
        <v>95</v>
      </c>
      <c r="B5" s="7">
        <f>'Output 2'!A3</f>
        <v>8</v>
      </c>
      <c r="C5" s="7">
        <f t="shared" ref="C5:C7" si="3">4+B5</f>
        <v>12</v>
      </c>
      <c r="F5" t="str">
        <f>'Output 1'!D5</f>
        <v>O.1.2</v>
      </c>
      <c r="G5" s="4" t="e">
        <f>'Output 1'!K$5/'Output 1'!$F$5</f>
        <v>#DIV/0!</v>
      </c>
      <c r="H5" s="4" t="e">
        <f>'Output 1'!M$5/'Output 1'!$F$5</f>
        <v>#DIV/0!</v>
      </c>
      <c r="I5" s="4" t="e">
        <f>('Output 1'!O$5)/'Output 1'!$F$5</f>
        <v>#DIV/0!</v>
      </c>
      <c r="J5" s="4" t="e">
        <f>('Output 1'!Q$5)/'Output 1'!$F$5</f>
        <v>#DIV/0!</v>
      </c>
      <c r="K5" s="4" t="e">
        <f>('Output 1'!U$4)/'Output 1'!$F$4</f>
        <v>#DIV/0!</v>
      </c>
      <c r="L5" s="34" t="e">
        <f t="shared" ref="L5" si="4">H5+J5</f>
        <v>#DIV/0!</v>
      </c>
      <c r="M5" s="4" t="e">
        <f>('Output 1'!S$5)/'Output 1'!$F$5</f>
        <v>#DIV/0!</v>
      </c>
      <c r="N5" s="4" t="e">
        <f>('Output 1'!U$5)/'Output 1'!$F$5</f>
        <v>#DIV/0!</v>
      </c>
      <c r="O5" s="34" t="e">
        <f t="shared" ref="O5" si="5">L5+N5</f>
        <v>#DIV/0!</v>
      </c>
      <c r="Q5" s="31" t="s">
        <v>101</v>
      </c>
      <c r="R5" s="5">
        <f ca="1">SUMIF(INDIRECT("'Output 1'!$H$4:$H$"&amp;$C$4),Analysis!Q5,INDIRECT("'Output 1'!$m$4:$m$"&amp;$C$4))
+SUMIF(INDIRECT("'Output 2'!$H$4:$H$"&amp;$C$5),Analysis!Q5,INDIRECT("'Output 2'!$m$4:$m$"&amp;$C$5))
+SUMIF(INDIRECT("'Output 3'!$H$4:$H$"&amp;$C$6),Analysis!Q5,INDIRECT("'Output 3'!$m$4:$m$"&amp;$C$6))
+SUMIF(INDIRECT("'Output 4'!$H$4:$H$"&amp;$C$7),Analysis!Q5,INDIRECT("'Output 4'!$m$4:$m$"&amp;$C$7))</f>
        <v>0</v>
      </c>
      <c r="S5" s="5">
        <f ca="1">SUMIF(INDIRECT("'Output 1'!$H$4:$H$"&amp;$C$4),Analysis!Q5,INDIRECT("'Output 1'!$Q$4:$Q$"&amp;$C$4))
+SUMIF(INDIRECT("'Output 2'!$H$4:$H$"&amp;$C$5),Analysis!Q5,INDIRECT("'Output 2'!$Q$4:$Q$"&amp;$C$5))
+SUMIF(INDIRECT("'Output 3'!$H$4:$H$"&amp;$C$6),Analysis!Q5,INDIRECT("'Output 3'!$Q$4:$Q$"&amp;$C$6))
+SUMIF(INDIRECT("'Output 4'!$H$4:$H$"&amp;$C$7),Analysis!Q5,INDIRECT("'Output 4'!$Q$4:$Q$"&amp;$C$7))</f>
        <v>0</v>
      </c>
      <c r="T5" s="5">
        <f ca="1">SUMIF(INDIRECT("'Output 1'!$H$4:$H$"&amp;$C$4),Analysis!Q5,INDIRECT("'Output 1'!$U$4:$U$"&amp;$C$4))
+SUMIF(INDIRECT("'Output 2'!$H$4:$H$"&amp;$C$5),Analysis!Q5,INDIRECT("'Output 2'!$U$4:$U$"&amp;$C$5))
+SUMIF(INDIRECT("'Output 3'!$H$4:$H$"&amp;$C$6),Analysis!Q5,INDIRECT("'Output 3'!$U$4:$U$"&amp;$C$6))
+SUMIF(INDIRECT("'Output 4'!$H$4:$H$"&amp;$C$7),Analysis!Q5,INDIRECT("'Output 4'!$U$4:$U$"&amp;$C$7))</f>
        <v>0</v>
      </c>
      <c r="U5" s="31"/>
      <c r="V5" s="5">
        <f>SUMIF('Unplanned Outputs'!$E$4:$E$500,Analysis!Q5,'Unplanned Outputs'!$J$4:$J$500)</f>
        <v>0</v>
      </c>
      <c r="W5" s="5">
        <f>SUMIF('Unplanned Outputs'!$E$4:$E$500,Analysis!$Q5,'Unplanned Outputs'!$N$4:$N$500)</f>
        <v>0</v>
      </c>
      <c r="X5" s="5">
        <f>SUMIF('Unplanned Outputs'!$E$4:$E$500,Analysis!$Q5,'Unplanned Outputs'!$R$4:$R$500)</f>
        <v>0</v>
      </c>
      <c r="Y5" s="15"/>
      <c r="Z5" s="37">
        <f t="shared" ca="1" si="0"/>
        <v>0</v>
      </c>
      <c r="AA5" s="37">
        <f t="shared" si="1"/>
        <v>0</v>
      </c>
      <c r="AB5" s="52">
        <f t="shared" ca="1" si="2"/>
        <v>0</v>
      </c>
      <c r="AC5" s="62">
        <f ca="1">SUMIF(INDIRECT("'Output 1'!$H$5:$H$"&amp;$C$4),Analysis!$Q5,INDIRECT("'Output 1'!$F$5:$F$"&amp;$C$4))
+SUMIF(INDIRECT("'Output 2'!$H$5:$H$"&amp;$C$5),Analysis!$Q5,INDIRECT("'Output 2'!$F$5:$F$"&amp;$C$5))
+SUMIF(INDIRECT("'Output 3'!$H$5:$H$"&amp;$C$6),Analysis!$Q5,INDIRECT("'Output 3'!$F$5:$F$"&amp;$C$6))
+SUMIF(INDIRECT("'Output 4'!$H$5:$H$"&amp;$C$7),Analysis!$Q5,INDIRECT("'Output 4'!$F$5:$F$"&amp;$C$7))</f>
        <v>0</v>
      </c>
      <c r="AE5" s="7">
        <f t="shared" ref="AE5:AE68" ca="1" si="6">SUM(AF5+AG5)</f>
        <v>0</v>
      </c>
      <c r="AF5" s="7">
        <f ca="1">SUMIF(INDIRECT("'Output 1'!$H$4:$H$"&amp;$C$4),Analysis!Q5,INDIRECT("'Output 1'!$w$4:$w$"&amp;$C$4))
+SUMIF(INDIRECT("'Output 2'!$H$4:$H$"&amp;$C$5),Analysis!Q5,INDIRECT("'Output 2'!$w$4:$w$"&amp;$C$5))
+SUMIF(INDIRECT("'Output 3'!$H$4:$H$"&amp;$C$6),Analysis!Q5,INDIRECT("'Output 3'!$w$4:$w$"&amp;$C$6))
+SUMIF(INDIRECT("'Output 4'!$H$4:$H$"&amp;$C$7),Analysis!Q5,INDIRECT("'Output 4'!$w$4:$w$"&amp;$C$7))</f>
        <v>0</v>
      </c>
      <c r="AG5" s="7">
        <f>SUMIF('Unplanned Outputs'!$E$4:$E$493,Analysis!Q5,'Unplanned Outputs'!$T$4:$T$493)</f>
        <v>0</v>
      </c>
    </row>
    <row r="6" spans="1:33" x14ac:dyDescent="0.3">
      <c r="A6" t="s">
        <v>163</v>
      </c>
      <c r="B6" s="7">
        <f>'Output 3'!A3</f>
        <v>3</v>
      </c>
      <c r="C6" s="7">
        <f t="shared" si="3"/>
        <v>7</v>
      </c>
      <c r="F6">
        <f>'Output 1'!D6</f>
        <v>0</v>
      </c>
      <c r="G6" s="4" t="e">
        <f>'Output 1'!K$6/'Output 1'!$F$6</f>
        <v>#DIV/0!</v>
      </c>
      <c r="H6" s="4" t="e">
        <f>'Output 1'!M$6/'Output 1'!$F$6</f>
        <v>#DIV/0!</v>
      </c>
      <c r="I6" s="4" t="e">
        <f>('Output 1'!O$6)/'Output 1'!$F$6</f>
        <v>#DIV/0!</v>
      </c>
      <c r="J6" s="4" t="e">
        <f>('Output 1'!Q$6)/'Output 1'!$F$6</f>
        <v>#DIV/0!</v>
      </c>
      <c r="K6" s="4" t="e">
        <f>('Output 1'!U$4)/'Output 1'!$F$4</f>
        <v>#DIV/0!</v>
      </c>
      <c r="L6" s="34" t="e">
        <f>H$6+J$6</f>
        <v>#DIV/0!</v>
      </c>
      <c r="M6" s="4" t="e">
        <f>('Output 1'!S$6)/'Output 1'!$F$6</f>
        <v>#DIV/0!</v>
      </c>
      <c r="N6" s="4" t="e">
        <f>('Output 1'!U$6)/'Output 1'!$F$6</f>
        <v>#DIV/0!</v>
      </c>
      <c r="O6" s="34" t="e">
        <f>L$6+N$6</f>
        <v>#DIV/0!</v>
      </c>
      <c r="Q6" s="31" t="s">
        <v>340</v>
      </c>
      <c r="R6" s="5">
        <f ca="1">SUMIF(INDIRECT("'Output 1'!$H$4:$H$"&amp;$C$4),Analysis!Q6,INDIRECT("'Output 1'!$m$4:$m$"&amp;$C$4))
+SUMIF(INDIRECT("'Output 2'!$H$4:$H$"&amp;$C$5),Analysis!Q6,INDIRECT("'Output 2'!$m$4:$m$"&amp;$C$5))
+SUMIF(INDIRECT("'Output 3'!$H$4:$H$"&amp;$C$6),Analysis!Q6,INDIRECT("'Output 3'!$m$4:$m$"&amp;$C$6))
+SUMIF(INDIRECT("'Output 4'!$H$4:$H$"&amp;$C$7),Analysis!Q6,INDIRECT("'Output 4'!$m$4:$m$"&amp;$C$7))</f>
        <v>0</v>
      </c>
      <c r="S6" s="5">
        <f ca="1">SUMIF(INDIRECT("'Output 1'!$H$4:$H$"&amp;$C$4),Analysis!Q6,INDIRECT("'Output 1'!$Q$4:$Q$"&amp;$C$4))
+SUMIF(INDIRECT("'Output 2'!$H$4:$H$"&amp;$C$5),Analysis!Q6,INDIRECT("'Output 2'!$Q$4:$Q$"&amp;$C$5))
+SUMIF(INDIRECT("'Output 3'!$H$4:$H$"&amp;$C$6),Analysis!Q6,INDIRECT("'Output 3'!$Q$4:$Q$"&amp;$C$6))
+SUMIF(INDIRECT("'Output 4'!$H$4:$H$"&amp;$C$7),Analysis!Q6,INDIRECT("'Output 4'!$Q$4:$Q$"&amp;$C$7))</f>
        <v>0</v>
      </c>
      <c r="T6" s="5">
        <f ca="1">SUMIF(INDIRECT("'Output 1'!$H$4:$H$"&amp;$C$4),Analysis!Q6,INDIRECT("'Output 1'!$U$4:$U$"&amp;$C$4))
+SUMIF(INDIRECT("'Output 2'!$H$4:$H$"&amp;$C$5),Analysis!Q6,INDIRECT("'Output 2'!$U$4:$U$"&amp;$C$5))
+SUMIF(INDIRECT("'Output 3'!$H$4:$H$"&amp;$C$6),Analysis!Q6,INDIRECT("'Output 3'!$U$4:$U$"&amp;$C$6))
+SUMIF(INDIRECT("'Output 4'!$H$4:$H$"&amp;$C$7),Analysis!Q6,INDIRECT("'Output 4'!$U$4:$U$"&amp;$C$7))</f>
        <v>0</v>
      </c>
      <c r="U6" s="31"/>
      <c r="V6" s="5">
        <f>SUMIF('Unplanned Outputs'!$E$4:$E$500,Analysis!Q6,'Unplanned Outputs'!$J$4:$J$500)</f>
        <v>0</v>
      </c>
      <c r="W6" s="5">
        <f>SUMIF('Unplanned Outputs'!$E$4:$E$500,Analysis!$Q6,'Unplanned Outputs'!$N$4:$N$500)</f>
        <v>0</v>
      </c>
      <c r="X6" s="5">
        <f>SUMIF('Unplanned Outputs'!$E$4:$E$500,Analysis!$Q6,'Unplanned Outputs'!$R$4:$R$500)</f>
        <v>0</v>
      </c>
      <c r="Y6" s="15"/>
      <c r="Z6" s="37">
        <f t="shared" ca="1" si="0"/>
        <v>0</v>
      </c>
      <c r="AA6" s="37">
        <f t="shared" si="1"/>
        <v>0</v>
      </c>
      <c r="AB6" s="52">
        <f t="shared" ca="1" si="2"/>
        <v>0</v>
      </c>
      <c r="AC6" s="62">
        <f ca="1">SUMIF(INDIRECT("'Output 1'!$H$5:$H$"&amp;$C$4),Analysis!$Q6,INDIRECT("'Output 1'!$F$5:$F$"&amp;$C$4))
+SUMIF(INDIRECT("'Output 2'!$H$5:$H$"&amp;$C$5),Analysis!$Q6,INDIRECT("'Output 2'!$F$5:$F$"&amp;$C$5))
+SUMIF(INDIRECT("'Output 3'!$H$5:$H$"&amp;$C$6),Analysis!$Q6,INDIRECT("'Output 3'!$F$5:$F$"&amp;$C$6))
+SUMIF(INDIRECT("'Output 4'!$H$5:$H$"&amp;$C$7),Analysis!$Q6,INDIRECT("'Output 4'!$F$5:$F$"&amp;$C$7))</f>
        <v>0</v>
      </c>
      <c r="AE6" s="7">
        <f t="shared" ca="1" si="6"/>
        <v>0</v>
      </c>
      <c r="AF6" s="7">
        <f ca="1">SUMIF(INDIRECT("'Output 1'!$H$4:$H$"&amp;$C$4),Analysis!Q6,INDIRECT("'Output 1'!$w$4:$w$"&amp;$C$4))
+SUMIF(INDIRECT("'Output 2'!$H$4:$H$"&amp;$C$5),Analysis!Q6,INDIRECT("'Output 2'!$w$4:$w$"&amp;$C$5))
+SUMIF(INDIRECT("'Output 3'!$H$4:$H$"&amp;$C$6),Analysis!Q6,INDIRECT("'Output 3'!$w$4:$w$"&amp;$C$6))
+SUMIF(INDIRECT("'Output 4'!$H$4:$H$"&amp;$C$7),Analysis!Q6,INDIRECT("'Output 4'!$w$4:$w$"&amp;$C$7))</f>
        <v>0</v>
      </c>
      <c r="AG6" s="7">
        <f>SUMIF('Unplanned Outputs'!$E$4:$E$493,Analysis!Q6,'Unplanned Outputs'!$T$4:$T$493)</f>
        <v>0</v>
      </c>
    </row>
    <row r="7" spans="1:33" x14ac:dyDescent="0.3">
      <c r="A7" t="s">
        <v>197</v>
      </c>
      <c r="B7" s="7">
        <f>'Output 4'!A3</f>
        <v>6</v>
      </c>
      <c r="C7" s="7">
        <f t="shared" si="3"/>
        <v>10</v>
      </c>
      <c r="F7">
        <f>'Output 1'!D7</f>
        <v>0</v>
      </c>
      <c r="G7" s="4" t="e">
        <f>'Output 1'!K$7/'Output 1'!$F$7</f>
        <v>#DIV/0!</v>
      </c>
      <c r="H7" s="4" t="e">
        <f>'Output 1'!M$7/'Output 1'!$F$7</f>
        <v>#DIV/0!</v>
      </c>
      <c r="I7" s="4" t="e">
        <f>('Output 1'!O$7)/'Output 1'!$F$7</f>
        <v>#DIV/0!</v>
      </c>
      <c r="J7" s="4" t="e">
        <f>('Output 1'!Q$7)/'Output 1'!$F$7</f>
        <v>#DIV/0!</v>
      </c>
      <c r="K7" s="4" t="e">
        <f>('Output 1'!U$4)/'Output 1'!$F$4</f>
        <v>#DIV/0!</v>
      </c>
      <c r="L7" s="34" t="e">
        <f>H$7+J$7</f>
        <v>#DIV/0!</v>
      </c>
      <c r="M7" s="4" t="e">
        <f>('Output 1'!S$7)/'Output 1'!$F$7</f>
        <v>#DIV/0!</v>
      </c>
      <c r="N7" s="4" t="e">
        <f>('Output 1'!U$7)/'Output 1'!$F$7</f>
        <v>#DIV/0!</v>
      </c>
      <c r="O7" s="34" t="e">
        <f>L$7+N$7</f>
        <v>#DIV/0!</v>
      </c>
      <c r="Q7" s="31" t="s">
        <v>341</v>
      </c>
      <c r="R7" s="5">
        <f ca="1">SUMIF(INDIRECT("'Output 1'!$H$4:$H$"&amp;$C$4),Analysis!Q7,INDIRECT("'Output 1'!$m$4:$m$"&amp;$C$4))
+SUMIF(INDIRECT("'Output 2'!$H$4:$H$"&amp;$C$5),Analysis!Q7,INDIRECT("'Output 2'!$m$4:$m$"&amp;$C$5))
+SUMIF(INDIRECT("'Output 3'!$H$4:$H$"&amp;$C$6),Analysis!Q7,INDIRECT("'Output 3'!$m$4:$m$"&amp;$C$6))
+SUMIF(INDIRECT("'Output 4'!$H$4:$H$"&amp;$C$7),Analysis!Q7,INDIRECT("'Output 4'!$m$4:$m$"&amp;$C$7))</f>
        <v>0</v>
      </c>
      <c r="S7" s="5">
        <f ca="1">SUMIF(INDIRECT("'Output 1'!$H$4:$H$"&amp;$C$4),Analysis!Q7,INDIRECT("'Output 1'!$Q$4:$Q$"&amp;$C$4))
+SUMIF(INDIRECT("'Output 2'!$H$4:$H$"&amp;$C$5),Analysis!Q7,INDIRECT("'Output 2'!$Q$4:$Q$"&amp;$C$5))
+SUMIF(INDIRECT("'Output 3'!$H$4:$H$"&amp;$C$6),Analysis!Q7,INDIRECT("'Output 3'!$Q$4:$Q$"&amp;$C$6))
+SUMIF(INDIRECT("'Output 4'!$H$4:$H$"&amp;$C$7),Analysis!Q7,INDIRECT("'Output 4'!$Q$4:$Q$"&amp;$C$7))</f>
        <v>0</v>
      </c>
      <c r="T7" s="5">
        <f ca="1">SUMIF(INDIRECT("'Output 1'!$H$4:$H$"&amp;$C$4),Analysis!Q7,INDIRECT("'Output 1'!$U$4:$U$"&amp;$C$4))
+SUMIF(INDIRECT("'Output 2'!$H$4:$H$"&amp;$C$5),Analysis!Q7,INDIRECT("'Output 2'!$U$4:$U$"&amp;$C$5))
+SUMIF(INDIRECT("'Output 3'!$H$4:$H$"&amp;$C$6),Analysis!Q7,INDIRECT("'Output 3'!$U$4:$U$"&amp;$C$6))
+SUMIF(INDIRECT("'Output 4'!$H$4:$H$"&amp;$C$7),Analysis!Q7,INDIRECT("'Output 4'!$U$4:$U$"&amp;$C$7))</f>
        <v>0</v>
      </c>
      <c r="U7" s="31"/>
      <c r="V7" s="5">
        <f>SUMIF('Unplanned Outputs'!$E$4:$E$500,Analysis!Q7,'Unplanned Outputs'!$J$4:$J$500)</f>
        <v>0</v>
      </c>
      <c r="W7" s="5">
        <f>SUMIF('Unplanned Outputs'!$E$4:$E$500,Analysis!$Q7,'Unplanned Outputs'!$N$4:$N$500)</f>
        <v>0</v>
      </c>
      <c r="X7" s="5">
        <f>SUMIF('Unplanned Outputs'!$E$4:$E$500,Analysis!$Q7,'Unplanned Outputs'!$R$4:$R$500)</f>
        <v>0</v>
      </c>
      <c r="Y7" s="15"/>
      <c r="Z7" s="37">
        <f t="shared" ca="1" si="0"/>
        <v>0</v>
      </c>
      <c r="AA7" s="37">
        <f t="shared" si="1"/>
        <v>0</v>
      </c>
      <c r="AB7" s="52">
        <f t="shared" ca="1" si="2"/>
        <v>0</v>
      </c>
      <c r="AC7" s="62">
        <f ca="1">SUMIF(INDIRECT("'Output 1'!$H$5:$H$"&amp;$C$4),Analysis!$Q7,INDIRECT("'Output 1'!$F$5:$F$"&amp;$C$4))
+SUMIF(INDIRECT("'Output 2'!$H$5:$H$"&amp;$C$5),Analysis!$Q7,INDIRECT("'Output 2'!$F$5:$F$"&amp;$C$5))
+SUMIF(INDIRECT("'Output 3'!$H$5:$H$"&amp;$C$6),Analysis!$Q7,INDIRECT("'Output 3'!$F$5:$F$"&amp;$C$6))
+SUMIF(INDIRECT("'Output 4'!$H$5:$H$"&amp;$C$7),Analysis!$Q7,INDIRECT("'Output 4'!$F$5:$F$"&amp;$C$7))</f>
        <v>0</v>
      </c>
      <c r="AE7" s="7">
        <f t="shared" ca="1" si="6"/>
        <v>0</v>
      </c>
      <c r="AF7" s="7">
        <f ca="1">SUMIF(INDIRECT("'Output 1'!$H$4:$H$"&amp;$C$4),Analysis!Q7,INDIRECT("'Output 1'!$w$4:$w$"&amp;$C$4))
+SUMIF(INDIRECT("'Output 2'!$H$4:$H$"&amp;$C$5),Analysis!Q7,INDIRECT("'Output 2'!$w$4:$w$"&amp;$C$5))
+SUMIF(INDIRECT("'Output 3'!$H$4:$H$"&amp;$C$6),Analysis!Q7,INDIRECT("'Output 3'!$w$4:$w$"&amp;$C$6))
+SUMIF(INDIRECT("'Output 4'!$H$4:$H$"&amp;$C$7),Analysis!Q7,INDIRECT("'Output 4'!$w$4:$w$"&amp;$C$7))</f>
        <v>0</v>
      </c>
      <c r="AG7" s="7">
        <f>SUMIF('Unplanned Outputs'!$E$4:$E$493,Analysis!Q7,'Unplanned Outputs'!$T$4:$T$493)</f>
        <v>0</v>
      </c>
    </row>
    <row r="8" spans="1:33" x14ac:dyDescent="0.3">
      <c r="B8" s="7"/>
      <c r="C8" s="7"/>
      <c r="E8" t="str">
        <f>'Output 2'!$B$4</f>
        <v>O.2</v>
      </c>
      <c r="F8" t="str">
        <f>'Output 2'!$D$4</f>
        <v>O.2.1</v>
      </c>
      <c r="G8" s="4" t="e">
        <f>'Output 2'!$K$4/'Output 2'!$F$4</f>
        <v>#DIV/0!</v>
      </c>
      <c r="H8" s="4" t="e">
        <f>'Output 2'!M$4/'Output 2'!$F$4</f>
        <v>#DIV/0!</v>
      </c>
      <c r="I8" s="4" t="e">
        <f>('Output 2'!O$4)/'Output 2'!$F$4</f>
        <v>#DIV/0!</v>
      </c>
      <c r="J8" s="4" t="e">
        <f>('Output 2'!Q$4)/'Output 2'!$F$4</f>
        <v>#DIV/0!</v>
      </c>
      <c r="K8" s="4" t="e">
        <f>('Output 1'!U$4)/'Output 1'!$F$4</f>
        <v>#DIV/0!</v>
      </c>
      <c r="L8" s="34" t="e">
        <f>H8+J8</f>
        <v>#DIV/0!</v>
      </c>
      <c r="M8" s="4" t="e">
        <f>('Output 2'!S$4)/'Output 2'!$F$4</f>
        <v>#DIV/0!</v>
      </c>
      <c r="N8" s="4" t="e">
        <f>('Output 2'!U$4)/'Output 2'!$F$4</f>
        <v>#DIV/0!</v>
      </c>
      <c r="O8" s="34" t="e">
        <f>L8+N8</f>
        <v>#DIV/0!</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f>
        <v>0</v>
      </c>
      <c r="S8" s="5">
        <f ca="1">SUMIF(INDIRECT("'Output 1'!$H$4:$H$"&amp;$C$4),Analysis!Q8,INDIRECT("'Output 1'!$Q$4:$Q$"&amp;$C$4))
+SUMIF(INDIRECT("'Output 2'!$H$4:$H$"&amp;$C$5),Analysis!Q8,INDIRECT("'Output 2'!$Q$4:$Q$"&amp;$C$5))
+SUMIF(INDIRECT("'Output 3'!$H$4:$H$"&amp;$C$6),Analysis!Q8,INDIRECT("'Output 3'!$Q$4:$Q$"&amp;$C$6))
+SUMIF(INDIRECT("'Output 4'!$H$4:$H$"&amp;$C$7),Analysis!Q8,INDIRECT("'Output 4'!$Q$4:$Q$"&amp;$C$7))</f>
        <v>0</v>
      </c>
      <c r="T8" s="5">
        <f ca="1">SUMIF(INDIRECT("'Output 1'!$H$4:$H$"&amp;$C$4),Analysis!Q8,INDIRECT("'Output 1'!$U$4:$U$"&amp;$C$4))
+SUMIF(INDIRECT("'Output 2'!$H$4:$H$"&amp;$C$5),Analysis!Q8,INDIRECT("'Output 2'!$U$4:$U$"&amp;$C$5))
+SUMIF(INDIRECT("'Output 3'!$H$4:$H$"&amp;$C$6),Analysis!Q8,INDIRECT("'Output 3'!$U$4:$U$"&amp;$C$6))
+SUMIF(INDIRECT("'Output 4'!$H$4:$H$"&amp;$C$7),Analysis!Q8,INDIRECT("'Output 4'!$U$4:$U$"&amp;$C$7))</f>
        <v>0</v>
      </c>
      <c r="U8" s="31"/>
      <c r="V8" s="5">
        <f>SUMIF('Unplanned Outputs'!$E$4:$E$500,Analysis!Q8,'Unplanned Outputs'!$J$4:$J$500)</f>
        <v>0</v>
      </c>
      <c r="W8" s="5">
        <f>SUMIF('Unplanned Outputs'!$E$4:$E$500,Analysis!$Q8,'Unplanned Outputs'!$N$4:$N$500)</f>
        <v>0</v>
      </c>
      <c r="X8" s="5">
        <f>SUMIF('Unplanned Outputs'!$E$4:$E$500,Analysis!$Q8,'Unplanned Outputs'!$R$4:$R$500)</f>
        <v>0</v>
      </c>
      <c r="Y8" s="15"/>
      <c r="Z8" s="37">
        <f t="shared" ca="1" si="0"/>
        <v>0</v>
      </c>
      <c r="AA8" s="37">
        <f t="shared" si="1"/>
        <v>0</v>
      </c>
      <c r="AB8" s="52">
        <f t="shared" ca="1" si="2"/>
        <v>0</v>
      </c>
      <c r="AC8" s="62">
        <f ca="1">SUMIF(INDIRECT("'Output 1'!$H$5:$H$"&amp;$C$4),Analysis!$Q8,INDIRECT("'Output 1'!$F$5:$F$"&amp;$C$4))
+SUMIF(INDIRECT("'Output 2'!$H$5:$H$"&amp;$C$5),Analysis!$Q8,INDIRECT("'Output 2'!$F$5:$F$"&amp;$C$5))
+SUMIF(INDIRECT("'Output 3'!$H$5:$H$"&amp;$C$6),Analysis!$Q8,INDIRECT("'Output 3'!$F$5:$F$"&amp;$C$6))
+SUMIF(INDIRECT("'Output 4'!$H$5:$H$"&amp;$C$7),Analysis!$Q8,INDIRECT("'Output 4'!$F$5:$F$"&amp;$C$7))</f>
        <v>0</v>
      </c>
      <c r="AE8" s="7">
        <f t="shared" ca="1" si="6"/>
        <v>0</v>
      </c>
      <c r="AF8" s="7">
        <f ca="1">SUMIF(INDIRECT("'Output 1'!$H$4:$H$"&amp;$C$4),Analysis!Q8,INDIRECT("'Output 1'!$w$4:$w$"&amp;$C$4))
+SUMIF(INDIRECT("'Output 2'!$H$4:$H$"&amp;$C$5),Analysis!Q8,INDIRECT("'Output 2'!$w$4:$w$"&amp;$C$5))
+SUMIF(INDIRECT("'Output 3'!$H$4:$H$"&amp;$C$6),Analysis!Q8,INDIRECT("'Output 3'!$w$4:$w$"&amp;$C$6))
+SUMIF(INDIRECT("'Output 4'!$H$4:$H$"&amp;$C$7),Analysis!Q8,INDIRECT("'Output 4'!$w$4:$w$"&amp;$C$7))</f>
        <v>0</v>
      </c>
      <c r="AG8" s="7">
        <f>SUMIF('Unplanned Outputs'!$E$4:$E$493,Analysis!Q8,'Unplanned Outputs'!$T$4:$T$493)</f>
        <v>0</v>
      </c>
    </row>
    <row r="9" spans="1:33" x14ac:dyDescent="0.3">
      <c r="B9" s="7"/>
      <c r="C9" s="7"/>
      <c r="F9" t="str">
        <f>'Output 2'!$D$5</f>
        <v>O.2.2</v>
      </c>
      <c r="G9" s="4" t="e">
        <f>'Output 2'!K$5/'Output 2'!$F$5</f>
        <v>#DIV/0!</v>
      </c>
      <c r="H9" s="4" t="e">
        <f>'Output 2'!M$5/'Output 2'!$F$5</f>
        <v>#DIV/0!</v>
      </c>
      <c r="I9" s="4" t="e">
        <f>('Output 2'!O$5)/'Output 2'!$F$5</f>
        <v>#DIV/0!</v>
      </c>
      <c r="J9" s="4" t="e">
        <f>('Output 2'!Q$5)/'Output 2'!$F$5</f>
        <v>#DIV/0!</v>
      </c>
      <c r="K9" s="4" t="e">
        <f>('Output 1'!U$4)/'Output 1'!$F$4</f>
        <v>#DIV/0!</v>
      </c>
      <c r="L9" s="34" t="e">
        <f t="shared" ref="L9:L16" si="7">H9+J9</f>
        <v>#DIV/0!</v>
      </c>
      <c r="M9" s="4" t="e">
        <f>('Output 2'!S$5)/'Output 2'!$F$5</f>
        <v>#DIV/0!</v>
      </c>
      <c r="N9" s="4" t="e">
        <f>('Output 2'!U$5)/'Output 2'!$F$5</f>
        <v>#DIV/0!</v>
      </c>
      <c r="O9" s="34" t="e">
        <f t="shared" ref="O9:O25" si="8">L9+N9</f>
        <v>#DIV/0!</v>
      </c>
      <c r="Q9" s="31" t="s">
        <v>342</v>
      </c>
      <c r="R9" s="5">
        <f ca="1">SUMIF(INDIRECT("'Output 1'!$H$4:$H$"&amp;$C$4),Analysis!Q9,INDIRECT("'Output 1'!$m$4:$m$"&amp;$C$4))
+SUMIF(INDIRECT("'Output 2'!$H$4:$H$"&amp;$C$5),Analysis!Q9,INDIRECT("'Output 2'!$m$4:$m$"&amp;$C$5))
+SUMIF(INDIRECT("'Output 3'!$H$4:$H$"&amp;$C$6),Analysis!Q9,INDIRECT("'Output 3'!$m$4:$m$"&amp;$C$6))
+SUMIF(INDIRECT("'Output 4'!$H$4:$H$"&amp;$C$7),Analysis!Q9,INDIRECT("'Output 4'!$m$4:$m$"&amp;$C$7))</f>
        <v>0</v>
      </c>
      <c r="S9" s="5">
        <f ca="1">SUMIF(INDIRECT("'Output 1'!$H$4:$H$"&amp;$C$4),Analysis!Q9,INDIRECT("'Output 1'!$Q$4:$Q$"&amp;$C$4))
+SUMIF(INDIRECT("'Output 2'!$H$4:$H$"&amp;$C$5),Analysis!Q9,INDIRECT("'Output 2'!$Q$4:$Q$"&amp;$C$5))
+SUMIF(INDIRECT("'Output 3'!$H$4:$H$"&amp;$C$6),Analysis!Q9,INDIRECT("'Output 3'!$Q$4:$Q$"&amp;$C$6))
+SUMIF(INDIRECT("'Output 4'!$H$4:$H$"&amp;$C$7),Analysis!Q9,INDIRECT("'Output 4'!$Q$4:$Q$"&amp;$C$7))</f>
        <v>0</v>
      </c>
      <c r="T9" s="5">
        <f ca="1">SUMIF(INDIRECT("'Output 1'!$H$4:$H$"&amp;$C$4),Analysis!Q9,INDIRECT("'Output 1'!$U$4:$U$"&amp;$C$4))
+SUMIF(INDIRECT("'Output 2'!$H$4:$H$"&amp;$C$5),Analysis!Q9,INDIRECT("'Output 2'!$U$4:$U$"&amp;$C$5))
+SUMIF(INDIRECT("'Output 3'!$H$4:$H$"&amp;$C$6),Analysis!Q9,INDIRECT("'Output 3'!$U$4:$U$"&amp;$C$6))
+SUMIF(INDIRECT("'Output 4'!$H$4:$H$"&amp;$C$7),Analysis!Q9,INDIRECT("'Output 4'!$U$4:$U$"&amp;$C$7))</f>
        <v>0</v>
      </c>
      <c r="U9" s="31"/>
      <c r="V9" s="5">
        <f>SUMIF('Unplanned Outputs'!$E$4:$E$500,Analysis!Q9,'Unplanned Outputs'!$J$4:$J$500)</f>
        <v>0</v>
      </c>
      <c r="W9" s="5">
        <f>SUMIF('Unplanned Outputs'!$E$4:$E$500,Analysis!$Q9,'Unplanned Outputs'!$N$4:$N$500)</f>
        <v>0</v>
      </c>
      <c r="X9" s="5">
        <f>SUMIF('Unplanned Outputs'!$E$4:$E$500,Analysis!$Q9,'Unplanned Outputs'!$R$4:$R$500)</f>
        <v>0</v>
      </c>
      <c r="Y9" s="15"/>
      <c r="Z9" s="37">
        <f t="shared" ca="1" si="0"/>
        <v>0</v>
      </c>
      <c r="AA9" s="37">
        <f t="shared" si="1"/>
        <v>0</v>
      </c>
      <c r="AB9" s="52">
        <f t="shared" ca="1" si="2"/>
        <v>0</v>
      </c>
      <c r="AC9" s="62">
        <f ca="1">SUMIF(INDIRECT("'Output 1'!$H$5:$H$"&amp;$C$4),Analysis!$Q9,INDIRECT("'Output 1'!$F$5:$F$"&amp;$C$4))
+SUMIF(INDIRECT("'Output 2'!$H$5:$H$"&amp;$C$5),Analysis!$Q9,INDIRECT("'Output 2'!$F$5:$F$"&amp;$C$5))
+SUMIF(INDIRECT("'Output 3'!$H$5:$H$"&amp;$C$6),Analysis!$Q9,INDIRECT("'Output 3'!$F$5:$F$"&amp;$C$6))
+SUMIF(INDIRECT("'Output 4'!$H$5:$H$"&amp;$C$7),Analysis!$Q9,INDIRECT("'Output 4'!$F$5:$F$"&amp;$C$7))</f>
        <v>0</v>
      </c>
      <c r="AE9" s="7">
        <f t="shared" ca="1" si="6"/>
        <v>0</v>
      </c>
      <c r="AF9" s="7">
        <f ca="1">SUMIF(INDIRECT("'Output 1'!$H$4:$H$"&amp;$C$4),Analysis!Q9,INDIRECT("'Output 1'!$w$4:$w$"&amp;$C$4))
+SUMIF(INDIRECT("'Output 2'!$H$4:$H$"&amp;$C$5),Analysis!Q9,INDIRECT("'Output 2'!$w$4:$w$"&amp;$C$5))
+SUMIF(INDIRECT("'Output 3'!$H$4:$H$"&amp;$C$6),Analysis!Q9,INDIRECT("'Output 3'!$w$4:$w$"&amp;$C$6))
+SUMIF(INDIRECT("'Output 4'!$H$4:$H$"&amp;$C$7),Analysis!Q9,INDIRECT("'Output 4'!$w$4:$w$"&amp;$C$7))</f>
        <v>0</v>
      </c>
      <c r="AG9" s="7">
        <f>SUMIF('Unplanned Outputs'!$E$4:$E$493,Analysis!Q9,'Unplanned Outputs'!$T$4:$T$493)</f>
        <v>0</v>
      </c>
    </row>
    <row r="10" spans="1:33" x14ac:dyDescent="0.3">
      <c r="B10" s="7"/>
      <c r="C10" s="7"/>
      <c r="F10" t="str">
        <f>'Output 2'!$D$6</f>
        <v>O.2.3</v>
      </c>
      <c r="G10" s="4" t="e">
        <f>'Output 2'!K$6/'Output 2'!$F$6</f>
        <v>#DIV/0!</v>
      </c>
      <c r="H10" s="4" t="e">
        <f>'Output 2'!M$6/'Output 2'!$F$6</f>
        <v>#DIV/0!</v>
      </c>
      <c r="I10" s="4" t="e">
        <f>('Output 2'!O$6)/'Output 2'!$F$6</f>
        <v>#DIV/0!</v>
      </c>
      <c r="J10" s="4" t="e">
        <f>('Output 2'!Q$6)/'Output 2'!$F$6</f>
        <v>#DIV/0!</v>
      </c>
      <c r="K10" s="4" t="e">
        <f>('Output 1'!U$4)/'Output 1'!$F$4</f>
        <v>#DIV/0!</v>
      </c>
      <c r="L10" s="34" t="e">
        <f t="shared" si="7"/>
        <v>#DIV/0!</v>
      </c>
      <c r="M10" s="4" t="e">
        <f>('Output 2'!S$6)/'Output 2'!$F$6</f>
        <v>#DIV/0!</v>
      </c>
      <c r="N10" s="4" t="e">
        <f>('Output 2'!U$6)/'Output 2'!$F$6</f>
        <v>#DIV/0!</v>
      </c>
      <c r="O10" s="34" t="e">
        <f t="shared" si="8"/>
        <v>#DIV/0!</v>
      </c>
      <c r="Q10" s="31" t="s">
        <v>343</v>
      </c>
      <c r="R10" s="5">
        <f ca="1">SUMIF(INDIRECT("'Output 1'!$H$4:$H$"&amp;$C$4),Analysis!Q10,INDIRECT("'Output 1'!$m$4:$m$"&amp;$C$4))
+SUMIF(INDIRECT("'Output 2'!$H$4:$H$"&amp;$C$5),Analysis!Q10,INDIRECT("'Output 2'!$m$4:$m$"&amp;$C$5))
+SUMIF(INDIRECT("'Output 3'!$H$4:$H$"&amp;$C$6),Analysis!Q10,INDIRECT("'Output 3'!$m$4:$m$"&amp;$C$6))
+SUMIF(INDIRECT("'Output 4'!$H$4:$H$"&amp;$C$7),Analysis!Q10,INDIRECT("'Output 4'!$m$4:$m$"&amp;$C$7))</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7">
        <f t="shared" ca="1" si="0"/>
        <v>0</v>
      </c>
      <c r="AA10" s="37">
        <f t="shared" si="1"/>
        <v>0</v>
      </c>
      <c r="AB10" s="52">
        <f t="shared" ca="1" si="2"/>
        <v>0</v>
      </c>
      <c r="AC10" s="62">
        <f ca="1">SUMIF(INDIRECT("'Output 1'!$H$5:$H$"&amp;$C$4),Analysis!$Q10,INDIRECT("'Output 1'!$F$5:$F$"&amp;$C$4))
+SUMIF(INDIRECT("'Output 2'!$H$5:$H$"&amp;$C$5),Analysis!$Q10,INDIRECT("'Output 2'!$F$5:$F$"&amp;$C$5))
+SUMIF(INDIRECT("'Output 3'!$H$5:$H$"&amp;$C$6),Analysis!$Q10,INDIRECT("'Output 3'!$F$5:$F$"&amp;$C$6))
+SUMIF(INDIRECT("'Output 4'!$H$5:$H$"&amp;$C$7),Analysis!$Q10,INDIRECT("'Output 4'!$F$5:$F$"&amp;$C$7))</f>
        <v>0</v>
      </c>
      <c r="AE10" s="7">
        <f t="shared" ca="1" si="6"/>
        <v>0</v>
      </c>
      <c r="AF10" s="7">
        <f ca="1">SUMIF(INDIRECT("'Output 1'!$H$4:$H$"&amp;$C$4),Analysis!Q10,INDIRECT("'Output 1'!$w$4:$w$"&amp;$C$4))
+SUMIF(INDIRECT("'Output 2'!$H$4:$H$"&amp;$C$5),Analysis!Q10,INDIRECT("'Output 2'!$w$4:$w$"&amp;$C$5))
+SUMIF(INDIRECT("'Output 3'!$H$4:$H$"&amp;$C$6),Analysis!Q10,INDIRECT("'Output 3'!$w$4:$w$"&amp;$C$6))
+SUMIF(INDIRECT("'Output 4'!$H$4:$H$"&amp;$C$7),Analysis!Q10,INDIRECT("'Output 4'!$w$4:$w$"&amp;$C$7))</f>
        <v>0</v>
      </c>
      <c r="AG10" s="7">
        <f>SUMIF('Unplanned Outputs'!$E$4:$E$493,Analysis!Q10,'Unplanned Outputs'!$T$4:$T$493)</f>
        <v>0</v>
      </c>
    </row>
    <row r="11" spans="1:33" x14ac:dyDescent="0.3">
      <c r="B11" s="7"/>
      <c r="C11" s="7"/>
      <c r="E11" t="str">
        <f>'Output 3'!$B$4</f>
        <v>O.3</v>
      </c>
      <c r="F11" t="str">
        <f>'Output 3'!$D$4</f>
        <v>O.3.1</v>
      </c>
      <c r="G11" s="4" t="e">
        <f>'Output 3'!$K$4/'Output 3'!$F$4</f>
        <v>#DIV/0!</v>
      </c>
      <c r="H11" s="4" t="e">
        <f>'Output 3'!M$4/'Output 3'!$F$4</f>
        <v>#DIV/0!</v>
      </c>
      <c r="I11" s="4" t="e">
        <f>('Output 3'!O$4)/'Output 3'!$F$4</f>
        <v>#DIV/0!</v>
      </c>
      <c r="J11" s="4" t="e">
        <f>('Output 3'!Q$4)/'Output 3'!$F$4</f>
        <v>#DIV/0!</v>
      </c>
      <c r="K11" s="4" t="e">
        <f>('Output 1'!U$4)/'Output 1'!$F$4</f>
        <v>#DIV/0!</v>
      </c>
      <c r="L11" s="34" t="e">
        <f t="shared" si="7"/>
        <v>#DIV/0!</v>
      </c>
      <c r="M11" s="4" t="e">
        <f>('Output 3'!S$4)/'Output 3'!$F$4</f>
        <v>#DIV/0!</v>
      </c>
      <c r="N11" s="4" t="e">
        <f>('Output 3'!U$4)/'Output 3'!$F$4</f>
        <v>#DIV/0!</v>
      </c>
      <c r="O11" s="34" t="e">
        <f t="shared" si="8"/>
        <v>#DIV/0!</v>
      </c>
      <c r="Q11" s="31" t="s">
        <v>344</v>
      </c>
      <c r="R11" s="5">
        <f ca="1">SUMIF(INDIRECT("'Output 1'!$H$4:$H$"&amp;$C$4),Analysis!Q11,INDIRECT("'Output 1'!$m$4:$m$"&amp;$C$4))
+SUMIF(INDIRECT("'Output 2'!$H$4:$H$"&amp;$C$5),Analysis!Q11,INDIRECT("'Output 2'!$m$4:$m$"&amp;$C$5))
+SUMIF(INDIRECT("'Output 3'!$H$4:$H$"&amp;$C$6),Analysis!Q11,INDIRECT("'Output 3'!$m$4:$m$"&amp;$C$6))
+SUMIF(INDIRECT("'Output 4'!$H$4:$H$"&amp;$C$7),Analysis!Q11,INDIRECT("'Output 4'!$m$4:$m$"&amp;$C$7))</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7">
        <f t="shared" ca="1" si="0"/>
        <v>0</v>
      </c>
      <c r="AA11" s="37">
        <f t="shared" si="1"/>
        <v>0</v>
      </c>
      <c r="AB11" s="52">
        <f t="shared" ca="1" si="2"/>
        <v>0</v>
      </c>
      <c r="AC11" s="62">
        <f ca="1">SUMIF(INDIRECT("'Output 1'!$H$5:$H$"&amp;$C$4),Analysis!$Q11,INDIRECT("'Output 1'!$F$5:$F$"&amp;$C$4))
+SUMIF(INDIRECT("'Output 2'!$H$5:$H$"&amp;$C$5),Analysis!$Q11,INDIRECT("'Output 2'!$F$5:$F$"&amp;$C$5))
+SUMIF(INDIRECT("'Output 3'!$H$5:$H$"&amp;$C$6),Analysis!$Q11,INDIRECT("'Output 3'!$F$5:$F$"&amp;$C$6))
+SUMIF(INDIRECT("'Output 4'!$H$5:$H$"&amp;$C$7),Analysis!$Q11,INDIRECT("'Output 4'!$F$5:$F$"&amp;$C$7))</f>
        <v>0</v>
      </c>
      <c r="AE11" s="7">
        <f t="shared" ca="1" si="6"/>
        <v>0</v>
      </c>
      <c r="AF11" s="7">
        <f ca="1">SUMIF(INDIRECT("'Output 1'!$H$4:$H$"&amp;$C$4),Analysis!Q11,INDIRECT("'Output 1'!$w$4:$w$"&amp;$C$4))
+SUMIF(INDIRECT("'Output 2'!$H$4:$H$"&amp;$C$5),Analysis!Q11,INDIRECT("'Output 2'!$w$4:$w$"&amp;$C$5))
+SUMIF(INDIRECT("'Output 3'!$H$4:$H$"&amp;$C$6),Analysis!Q11,INDIRECT("'Output 3'!$w$4:$w$"&amp;$C$6))
+SUMIF(INDIRECT("'Output 4'!$H$4:$H$"&amp;$C$7),Analysis!Q11,INDIRECT("'Output 4'!$w$4:$w$"&amp;$C$7))</f>
        <v>0</v>
      </c>
      <c r="AG11" s="7">
        <f>SUMIF('Unplanned Outputs'!$E$4:$E$493,Analysis!Q11,'Unplanned Outputs'!$T$4:$T$493)</f>
        <v>0</v>
      </c>
    </row>
    <row r="12" spans="1:33" x14ac:dyDescent="0.3">
      <c r="B12" s="7"/>
      <c r="C12" s="7"/>
      <c r="F12" t="str">
        <f>'Output 3'!$D$5</f>
        <v>O.3.2</v>
      </c>
      <c r="G12" s="4" t="e">
        <f>'Output 3'!K$5/'Output 3'!$F$5</f>
        <v>#DIV/0!</v>
      </c>
      <c r="H12" s="4" t="e">
        <f>'Output 3'!M$5/'Output 3'!$F$5</f>
        <v>#DIV/0!</v>
      </c>
      <c r="I12" s="4" t="e">
        <f>('Output 3'!Q$5)/'Output 3'!$F$5</f>
        <v>#DIV/0!</v>
      </c>
      <c r="J12" s="4" t="e">
        <f>('Output 3'!$Q$5)/'Output 3'!$F$5</f>
        <v>#DIV/0!</v>
      </c>
      <c r="K12" s="4" t="e">
        <f>('Output 1'!U$4)/'Output 1'!$F$4</f>
        <v>#DIV/0!</v>
      </c>
      <c r="L12" s="34" t="e">
        <f t="shared" si="7"/>
        <v>#DIV/0!</v>
      </c>
      <c r="M12" s="4" t="e">
        <f>('Output 3'!S$5)/'Output 3'!$F$5</f>
        <v>#DIV/0!</v>
      </c>
      <c r="N12" s="4" t="e">
        <f>('Output 3'!U$5)/'Output 3'!$F$5</f>
        <v>#DIV/0!</v>
      </c>
      <c r="O12" s="34" t="e">
        <f t="shared" si="8"/>
        <v>#DIV/0!</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7">
        <f t="shared" ca="1" si="0"/>
        <v>0</v>
      </c>
      <c r="AA12" s="37">
        <f t="shared" si="1"/>
        <v>0</v>
      </c>
      <c r="AB12" s="52">
        <f t="shared" ca="1" si="2"/>
        <v>0</v>
      </c>
      <c r="AC12" s="62">
        <f ca="1">SUMIF(INDIRECT("'Output 1'!$H$5:$H$"&amp;$C$4),Analysis!$Q12,INDIRECT("'Output 1'!$F$5:$F$"&amp;$C$4))
+SUMIF(INDIRECT("'Output 2'!$H$5:$H$"&amp;$C$5),Analysis!$Q12,INDIRECT("'Output 2'!$F$5:$F$"&amp;$C$5))
+SUMIF(INDIRECT("'Output 3'!$H$5:$H$"&amp;$C$6),Analysis!$Q12,INDIRECT("'Output 3'!$F$5:$F$"&amp;$C$6))
+SUMIF(INDIRECT("'Output 4'!$H$5:$H$"&amp;$C$7),Analysis!$Q12,INDIRECT("'Output 4'!$F$5:$F$"&amp;$C$7))</f>
        <v>0</v>
      </c>
      <c r="AE12" s="7">
        <f t="shared" ca="1" si="6"/>
        <v>0</v>
      </c>
      <c r="AF12" s="7">
        <f ca="1">SUMIF(INDIRECT("'Output 1'!$H$4:$H$"&amp;$C$4),Analysis!Q12,INDIRECT("'Output 1'!$w$4:$w$"&amp;$C$4))
+SUMIF(INDIRECT("'Output 2'!$H$4:$H$"&amp;$C$5),Analysis!Q12,INDIRECT("'Output 2'!$w$4:$w$"&amp;$C$5))
+SUMIF(INDIRECT("'Output 3'!$H$4:$H$"&amp;$C$6),Analysis!Q12,INDIRECT("'Output 3'!$w$4:$w$"&amp;$C$6))
+SUMIF(INDIRECT("'Output 4'!$H$4:$H$"&amp;$C$7),Analysis!Q12,INDIRECT("'Output 4'!$w$4:$w$"&amp;$C$7))</f>
        <v>0</v>
      </c>
      <c r="AG12" s="7">
        <f>SUMIF('Unplanned Outputs'!$E$4:$E$493,Analysis!Q12,'Unplanned Outputs'!$T$4:$T$493)</f>
        <v>0</v>
      </c>
    </row>
    <row r="13" spans="1:33" x14ac:dyDescent="0.3">
      <c r="B13" s="7"/>
      <c r="C13" s="7"/>
      <c r="F13" t="str">
        <f>'Output 3'!$D$6</f>
        <v>O.3.3</v>
      </c>
      <c r="G13" s="4" t="e">
        <f>'Output 3'!K$6/'Output 3'!$F$6</f>
        <v>#DIV/0!</v>
      </c>
      <c r="H13" s="4" t="e">
        <f>'Output 3'!M$6/'Output 3'!$F$6</f>
        <v>#DIV/0!</v>
      </c>
      <c r="I13" s="4" t="e">
        <f>('Output 3'!O$6)/'Output 3'!$F$6</f>
        <v>#DIV/0!</v>
      </c>
      <c r="J13" s="4" t="e">
        <f>('Output 3'!Q$6)/'Output 3'!$F$6</f>
        <v>#DIV/0!</v>
      </c>
      <c r="K13" s="4" t="e">
        <f>('Output 1'!U$4)/'Output 1'!$F$4</f>
        <v>#DIV/0!</v>
      </c>
      <c r="L13" s="34" t="e">
        <f t="shared" si="7"/>
        <v>#DIV/0!</v>
      </c>
      <c r="M13" s="4" t="e">
        <f>('Output 3'!S$6)/'Output 3'!$F$6</f>
        <v>#DIV/0!</v>
      </c>
      <c r="N13" s="4" t="e">
        <f>('Output 3'!U$6)/'Output 3'!$F$6</f>
        <v>#DIV/0!</v>
      </c>
      <c r="O13" s="34" t="e">
        <f t="shared" si="8"/>
        <v>#DIV/0!</v>
      </c>
      <c r="Q13" s="31" t="s">
        <v>203</v>
      </c>
      <c r="R13" s="5">
        <f ca="1">SUMIF(INDIRECT("'Output 1'!$H$4:$H$"&amp;$C$4),Analysis!Q13,INDIRECT("'Output 1'!$m$4:$m$"&amp;$C$4))
+SUMIF(INDIRECT("'Output 2'!$H$4:$H$"&amp;$C$5),Analysis!Q13,INDIRECT("'Output 2'!$m$4:$m$"&amp;$C$5))
+SUMIF(INDIRECT("'Output 3'!$H$4:$H$"&amp;$C$6),Analysis!Q13,INDIRECT("'Output 3'!$m$4:$m$"&amp;$C$6))
+SUMIF(INDIRECT("'Output 4'!$H$4:$H$"&amp;$C$7),Analysis!Q13,INDIRECT("'Output 4'!$m$4:$m$"&amp;$C$7))</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7">
        <f t="shared" ca="1" si="0"/>
        <v>0</v>
      </c>
      <c r="AA13" s="37">
        <f t="shared" si="1"/>
        <v>0</v>
      </c>
      <c r="AB13" s="52">
        <f t="shared" ca="1" si="2"/>
        <v>0</v>
      </c>
      <c r="AC13" s="62">
        <f ca="1">SUMIF(INDIRECT("'Output 1'!$H$5:$H$"&amp;$C$4),Analysis!$Q13,INDIRECT("'Output 1'!$F$5:$F$"&amp;$C$4))
+SUMIF(INDIRECT("'Output 2'!$H$5:$H$"&amp;$C$5),Analysis!$Q13,INDIRECT("'Output 2'!$F$5:$F$"&amp;$C$5))
+SUMIF(INDIRECT("'Output 3'!$H$5:$H$"&amp;$C$6),Analysis!$Q13,INDIRECT("'Output 3'!$F$5:$F$"&amp;$C$6))
+SUMIF(INDIRECT("'Output 4'!$H$5:$H$"&amp;$C$7),Analysis!$Q13,INDIRECT("'Output 4'!$F$5:$F$"&amp;$C$7))</f>
        <v>0</v>
      </c>
      <c r="AE13" s="7">
        <f t="shared" ca="1" si="6"/>
        <v>0</v>
      </c>
      <c r="AF13" s="7">
        <f ca="1">SUMIF(INDIRECT("'Output 1'!$H$4:$H$"&amp;$C$4),Analysis!Q13,INDIRECT("'Output 1'!$w$4:$w$"&amp;$C$4))
+SUMIF(INDIRECT("'Output 2'!$H$4:$H$"&amp;$C$5),Analysis!Q13,INDIRECT("'Output 2'!$w$4:$w$"&amp;$C$5))
+SUMIF(INDIRECT("'Output 3'!$H$4:$H$"&amp;$C$6),Analysis!Q13,INDIRECT("'Output 3'!$w$4:$w$"&amp;$C$6))
+SUMIF(INDIRECT("'Output 4'!$H$4:$H$"&amp;$C$7),Analysis!Q13,INDIRECT("'Output 4'!$w$4:$w$"&amp;$C$7))</f>
        <v>0</v>
      </c>
      <c r="AG13" s="7">
        <f>SUMIF('Unplanned Outputs'!$E$4:$E$493,Analysis!Q13,'Unplanned Outputs'!$T$4:$T$493)</f>
        <v>0</v>
      </c>
    </row>
    <row r="14" spans="1:33" x14ac:dyDescent="0.3">
      <c r="E14" t="str">
        <f>'Output 4'!$B$4</f>
        <v>O.4</v>
      </c>
      <c r="F14" t="str">
        <f>'Output 4'!$D$4</f>
        <v>O.4.1</v>
      </c>
      <c r="G14" s="4" t="e">
        <f>'Output 4'!$K$4/'Output 4'!$F$4</f>
        <v>#DIV/0!</v>
      </c>
      <c r="H14" s="4" t="e">
        <f>'Output 4'!M$4/'Output 4'!$F$4</f>
        <v>#DIV/0!</v>
      </c>
      <c r="I14" s="4" t="e">
        <f>('Output 4'!O$4)/'Output 4'!$F$4</f>
        <v>#DIV/0!</v>
      </c>
      <c r="J14" s="4" t="e">
        <f>('Output 4'!Q$4)/'Output 4'!$F$4</f>
        <v>#DIV/0!</v>
      </c>
      <c r="K14" s="4" t="e">
        <f>('Output 1'!U$4)/'Output 1'!$F$4</f>
        <v>#DIV/0!</v>
      </c>
      <c r="L14" s="34" t="e">
        <f t="shared" si="7"/>
        <v>#DIV/0!</v>
      </c>
      <c r="M14" s="4" t="e">
        <f>('Output 4'!S$4)/'Output 4'!$F$4</f>
        <v>#DIV/0!</v>
      </c>
      <c r="N14" s="4" t="e">
        <f>('Output 4'!U$4)/'Output 4'!$F$4</f>
        <v>#DIV/0!</v>
      </c>
      <c r="O14" s="34" t="e">
        <f t="shared" si="8"/>
        <v>#DIV/0!</v>
      </c>
      <c r="Q14" s="31" t="s">
        <v>345</v>
      </c>
      <c r="R14" s="5">
        <f ca="1">SUMIF(INDIRECT("'Output 1'!$H$4:$H$"&amp;$C$4),Analysis!Q14,INDIRECT("'Output 1'!$m$4:$m$"&amp;$C$4))
+SUMIF(INDIRECT("'Output 2'!$H$4:$H$"&amp;$C$5),Analysis!Q14,INDIRECT("'Output 2'!$m$4:$m$"&amp;$C$5))
+SUMIF(INDIRECT("'Output 3'!$H$4:$H$"&amp;$C$6),Analysis!Q14,INDIRECT("'Output 3'!$m$4:$m$"&amp;$C$6))
+SUMIF(INDIRECT("'Output 4'!$H$4:$H$"&amp;$C$7),Analysis!Q14,INDIRECT("'Output 4'!$m$4:$m$"&amp;$C$7))</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f>
        <v>0</v>
      </c>
      <c r="U14" s="31"/>
      <c r="V14" s="5">
        <f>SUMIF('Unplanned Outputs'!$E$4:$E$500,Analysis!Q14,'Unplanned Outputs'!$J$4:$J$500)</f>
        <v>0</v>
      </c>
      <c r="W14" s="5">
        <f>SUMIF('Unplanned Outputs'!$E$4:$E$500,Analysis!$Q14,'Unplanned Outputs'!$N$4:$N$500)</f>
        <v>0</v>
      </c>
      <c r="X14" s="5">
        <f>SUMIF('Unplanned Outputs'!$E$4:$E$500,Analysis!$Q14,'Unplanned Outputs'!$R$4:$R$500)</f>
        <v>0</v>
      </c>
      <c r="Y14" s="15"/>
      <c r="Z14" s="37">
        <f t="shared" ca="1" si="0"/>
        <v>0</v>
      </c>
      <c r="AA14" s="37">
        <f t="shared" si="1"/>
        <v>0</v>
      </c>
      <c r="AB14" s="52">
        <f t="shared" ca="1" si="2"/>
        <v>0</v>
      </c>
      <c r="AC14" s="62">
        <f ca="1">SUMIF(INDIRECT("'Output 1'!$H$5:$H$"&amp;$C$4),Analysis!$Q14,INDIRECT("'Output 1'!$F$5:$F$"&amp;$C$4))
+SUMIF(INDIRECT("'Output 2'!$H$5:$H$"&amp;$C$5),Analysis!$Q14,INDIRECT("'Output 2'!$F$5:$F$"&amp;$C$5))
+SUMIF(INDIRECT("'Output 3'!$H$5:$H$"&amp;$C$6),Analysis!$Q14,INDIRECT("'Output 3'!$F$5:$F$"&amp;$C$6))
+SUMIF(INDIRECT("'Output 4'!$H$5:$H$"&amp;$C$7),Analysis!$Q14,INDIRECT("'Output 4'!$F$5:$F$"&amp;$C$7))</f>
        <v>0</v>
      </c>
      <c r="AE14" s="7">
        <f t="shared" ca="1" si="6"/>
        <v>0</v>
      </c>
      <c r="AF14" s="7">
        <f ca="1">SUMIF(INDIRECT("'Output 1'!$H$4:$H$"&amp;$C$4),Analysis!Q14,INDIRECT("'Output 1'!$w$4:$w$"&amp;$C$4))
+SUMIF(INDIRECT("'Output 2'!$H$4:$H$"&amp;$C$5),Analysis!Q14,INDIRECT("'Output 2'!$w$4:$w$"&amp;$C$5))
+SUMIF(INDIRECT("'Output 3'!$H$4:$H$"&amp;$C$6),Analysis!Q14,INDIRECT("'Output 3'!$w$4:$w$"&amp;$C$6))
+SUMIF(INDIRECT("'Output 4'!$H$4:$H$"&amp;$C$7),Analysis!Q14,INDIRECT("'Output 4'!$w$4:$w$"&amp;$C$7))</f>
        <v>0</v>
      </c>
      <c r="AG14" s="7">
        <f>SUMIF('Unplanned Outputs'!$E$4:$E$493,Analysis!Q14,'Unplanned Outputs'!$T$4:$T$493)</f>
        <v>0</v>
      </c>
    </row>
    <row r="15" spans="1:33" x14ac:dyDescent="0.3">
      <c r="F15" t="str">
        <f>'Output 4'!$D$5</f>
        <v>O.4.2</v>
      </c>
      <c r="G15" s="4" t="e">
        <f>'Output 4'!K$5/'Output 4'!$F$5</f>
        <v>#DIV/0!</v>
      </c>
      <c r="H15" s="4" t="e">
        <f>'Output 4'!M$5/'Output 4'!$F$5</f>
        <v>#DIV/0!</v>
      </c>
      <c r="I15" s="4" t="e">
        <f>('Output 4'!Q$5)/'Output 4'!$F$5</f>
        <v>#DIV/0!</v>
      </c>
      <c r="J15" s="4" t="e">
        <f>('Output 4'!Q$5)/'Output 4'!$F$5</f>
        <v>#DIV/0!</v>
      </c>
      <c r="K15" s="4" t="e">
        <f>('Output 1'!U$4)/'Output 1'!$F$4</f>
        <v>#DIV/0!</v>
      </c>
      <c r="L15" s="34" t="e">
        <f t="shared" si="7"/>
        <v>#DIV/0!</v>
      </c>
      <c r="M15" s="4" t="e">
        <f>('Output 4'!#REF!)/'Output 4'!$F$5</f>
        <v>#REF!</v>
      </c>
      <c r="N15" s="4" t="e">
        <f>('Output 4'!U$5)/'Output 4'!$F$5</f>
        <v>#DIV/0!</v>
      </c>
      <c r="O15" s="34" t="e">
        <f t="shared" si="8"/>
        <v>#DIV/0!</v>
      </c>
      <c r="Q15" s="31" t="s">
        <v>346</v>
      </c>
      <c r="R15" s="5">
        <f ca="1">SUMIF(INDIRECT("'Output 1'!$H$4:$H$"&amp;$C$4),Analysis!Q15,INDIRECT("'Output 1'!$m$4:$m$"&amp;$C$4))
+SUMIF(INDIRECT("'Output 2'!$H$4:$H$"&amp;$C$5),Analysis!Q15,INDIRECT("'Output 2'!$m$4:$m$"&amp;$C$5))
+SUMIF(INDIRECT("'Output 3'!$H$4:$H$"&amp;$C$6),Analysis!Q15,INDIRECT("'Output 3'!$m$4:$m$"&amp;$C$6))
+SUMIF(INDIRECT("'Output 4'!$H$4:$H$"&amp;$C$7),Analysis!Q15,INDIRECT("'Output 4'!$m$4:$m$"&amp;$C$7))</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f>
        <v>0</v>
      </c>
      <c r="U15" s="31"/>
      <c r="V15" s="5">
        <f>SUMIF('Unplanned Outputs'!$E$4:$E$500,Analysis!Q15,'Unplanned Outputs'!$J$4:$J$500)</f>
        <v>0</v>
      </c>
      <c r="W15" s="5">
        <f>SUMIF('Unplanned Outputs'!$E$4:$E$500,Analysis!$Q15,'Unplanned Outputs'!$N$4:$N$500)</f>
        <v>0</v>
      </c>
      <c r="X15" s="5">
        <f>SUMIF('Unplanned Outputs'!$E$4:$E$500,Analysis!$Q15,'Unplanned Outputs'!$R$4:$R$500)</f>
        <v>0</v>
      </c>
      <c r="Y15" s="15"/>
      <c r="Z15" s="37">
        <f t="shared" ca="1" si="0"/>
        <v>0</v>
      </c>
      <c r="AA15" s="37">
        <f t="shared" si="1"/>
        <v>0</v>
      </c>
      <c r="AB15" s="52">
        <f t="shared" ca="1" si="2"/>
        <v>0</v>
      </c>
      <c r="AC15" s="62">
        <f ca="1">SUMIF(INDIRECT("'Output 1'!$H$5:$H$"&amp;$C$4),Analysis!$Q15,INDIRECT("'Output 1'!$F$5:$F$"&amp;$C$4))
+SUMIF(INDIRECT("'Output 2'!$H$5:$H$"&amp;$C$5),Analysis!$Q15,INDIRECT("'Output 2'!$F$5:$F$"&amp;$C$5))
+SUMIF(INDIRECT("'Output 3'!$H$5:$H$"&amp;$C$6),Analysis!$Q15,INDIRECT("'Output 3'!$F$5:$F$"&amp;$C$6))
+SUMIF(INDIRECT("'Output 4'!$H$5:$H$"&amp;$C$7),Analysis!$Q15,INDIRECT("'Output 4'!$F$5:$F$"&amp;$C$7))</f>
        <v>0</v>
      </c>
      <c r="AE15" s="7">
        <f t="shared" ca="1" si="6"/>
        <v>0</v>
      </c>
      <c r="AF15" s="7">
        <f ca="1">SUMIF(INDIRECT("'Output 1'!$H$4:$H$"&amp;$C$4),Analysis!Q15,INDIRECT("'Output 1'!$w$4:$w$"&amp;$C$4))
+SUMIF(INDIRECT("'Output 2'!$H$4:$H$"&amp;$C$5),Analysis!Q15,INDIRECT("'Output 2'!$w$4:$w$"&amp;$C$5))
+SUMIF(INDIRECT("'Output 3'!$H$4:$H$"&amp;$C$6),Analysis!Q15,INDIRECT("'Output 3'!$w$4:$w$"&amp;$C$6))
+SUMIF(INDIRECT("'Output 4'!$H$4:$H$"&amp;$C$7),Analysis!Q15,INDIRECT("'Output 4'!$w$4:$w$"&amp;$C$7))</f>
        <v>0</v>
      </c>
      <c r="AG15" s="7">
        <f>SUMIF('Unplanned Outputs'!$E$4:$E$493,Analysis!Q15,'Unplanned Outputs'!$T$4:$T$493)</f>
        <v>0</v>
      </c>
    </row>
    <row r="16" spans="1:33" x14ac:dyDescent="0.3">
      <c r="F16" t="str">
        <f>'Output 4'!$D$9</f>
        <v>O.4.6</v>
      </c>
      <c r="G16" s="4" t="e">
        <f>'Output 4'!K$9/'Output 4'!$F$9</f>
        <v>#DIV/0!</v>
      </c>
      <c r="H16" s="4" t="e">
        <f>'Output 4'!M$9/'Output 4'!$F$9</f>
        <v>#DIV/0!</v>
      </c>
      <c r="I16" s="4" t="e">
        <f>('Output 4'!O$9)/'Output 4'!$F$9</f>
        <v>#DIV/0!</v>
      </c>
      <c r="J16" s="4" t="e">
        <f>('Output 4'!Q$9)/'Output 4'!$F$9</f>
        <v>#DIV/0!</v>
      </c>
      <c r="K16" s="4" t="e">
        <f>('Output 1'!U$4)/'Output 1'!$F$4</f>
        <v>#DIV/0!</v>
      </c>
      <c r="L16" s="34" t="e">
        <f t="shared" si="7"/>
        <v>#DIV/0!</v>
      </c>
      <c r="M16" s="4" t="e">
        <f>('Output 4'!S$9)/'Output 4'!$F$9</f>
        <v>#DIV/0!</v>
      </c>
      <c r="N16" s="4" t="e">
        <f>('Output 4'!U$9)/'Output 4'!$F$9</f>
        <v>#DIV/0!</v>
      </c>
      <c r="O16" s="34" t="e">
        <f t="shared" si="8"/>
        <v>#DIV/0!</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7">
        <f t="shared" ca="1" si="0"/>
        <v>0</v>
      </c>
      <c r="AA16" s="37">
        <f t="shared" si="1"/>
        <v>0</v>
      </c>
      <c r="AB16" s="52">
        <f t="shared" ca="1" si="2"/>
        <v>0</v>
      </c>
      <c r="AC16" s="62">
        <f ca="1">SUMIF(INDIRECT("'Output 1'!$H$5:$H$"&amp;$C$4),Analysis!$Q16,INDIRECT("'Output 1'!$F$5:$F$"&amp;$C$4))
+SUMIF(INDIRECT("'Output 2'!$H$5:$H$"&amp;$C$5),Analysis!$Q16,INDIRECT("'Output 2'!$F$5:$F$"&amp;$C$5))
+SUMIF(INDIRECT("'Output 3'!$H$5:$H$"&amp;$C$6),Analysis!$Q16,INDIRECT("'Output 3'!$F$5:$F$"&amp;$C$6))
+SUMIF(INDIRECT("'Output 4'!$H$5:$H$"&amp;$C$7),Analysis!$Q16,INDIRECT("'Output 4'!$F$5:$F$"&amp;$C$7))</f>
        <v>0</v>
      </c>
      <c r="AE16" s="7">
        <f t="shared" ca="1" si="6"/>
        <v>0</v>
      </c>
      <c r="AF16" s="7">
        <f ca="1">SUMIF(INDIRECT("'Output 1'!$H$4:$H$"&amp;$C$4),Analysis!Q16,INDIRECT("'Output 1'!$w$4:$w$"&amp;$C$4))
+SUMIF(INDIRECT("'Output 2'!$H$4:$H$"&amp;$C$5),Analysis!Q16,INDIRECT("'Output 2'!$w$4:$w$"&amp;$C$5))
+SUMIF(INDIRECT("'Output 3'!$H$4:$H$"&amp;$C$6),Analysis!Q16,INDIRECT("'Output 3'!$w$4:$w$"&amp;$C$6))
+SUMIF(INDIRECT("'Output 4'!$H$4:$H$"&amp;$C$7),Analysis!Q16,INDIRECT("'Output 4'!$w$4:$w$"&amp;$C$7))</f>
        <v>0</v>
      </c>
      <c r="AG16" s="7">
        <f>SUMIF('Unplanned Outputs'!$E$4:$E$493,Analysis!Q16,'Unplanned Outputs'!$T$4:$T$493)</f>
        <v>0</v>
      </c>
    </row>
    <row r="17" spans="1:33" x14ac:dyDescent="0.3">
      <c r="G17" s="4"/>
      <c r="H17" s="4"/>
      <c r="I17" s="4"/>
      <c r="J17" s="4"/>
      <c r="K17" s="4"/>
      <c r="L17" s="34"/>
      <c r="M17" s="4" t="e">
        <f>(#REF!)/#REF!</f>
        <v>#REF!</v>
      </c>
      <c r="N17" s="4" t="e">
        <f>(#REF!)/#REF!</f>
        <v>#REF!</v>
      </c>
      <c r="O17" s="34" t="e">
        <f t="shared" si="8"/>
        <v>#REF!</v>
      </c>
      <c r="Q17" s="31" t="s">
        <v>25</v>
      </c>
      <c r="R17" s="5">
        <f ca="1">SUMIF(INDIRECT("'Output 1'!$H$4:$H$"&amp;$C$4),Analysis!Q17,INDIRECT("'Output 1'!$m$4:$m$"&amp;$C$4))
+SUMIF(INDIRECT("'Output 2'!$H$4:$H$"&amp;$C$5),Analysis!Q17,INDIRECT("'Output 2'!$m$4:$m$"&amp;$C$5))
+SUMIF(INDIRECT("'Output 3'!$H$4:$H$"&amp;$C$6),Analysis!Q17,INDIRECT("'Output 3'!$m$4:$m$"&amp;$C$6))
+SUMIF(INDIRECT("'Output 4'!$H$4:$H$"&amp;$C$7),Analysis!Q17,INDIRECT("'Output 4'!$m$4:$m$"&amp;$C$7))</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f>
        <v>4</v>
      </c>
      <c r="T17" s="5">
        <f ca="1">SUMIF(INDIRECT("'Output 1'!$H$4:$H$"&amp;$C$4),Analysis!Q17,INDIRECT("'Output 1'!$U$4:$U$"&amp;$C$4))
+SUMIF(INDIRECT("'Output 2'!$H$4:$H$"&amp;$C$5),Analysis!Q17,INDIRECT("'Output 2'!$U$4:$U$"&amp;$C$5))
+SUMIF(INDIRECT("'Output 3'!$H$4:$H$"&amp;$C$6),Analysis!Q17,INDIRECT("'Output 3'!$U$4:$U$"&amp;$C$6))
+SUMIF(INDIRECT("'Output 4'!$H$4:$H$"&amp;$C$7),Analysis!Q17,INDIRECT("'Output 4'!$U$4:$U$"&amp;$C$7))</f>
        <v>0</v>
      </c>
      <c r="U17" s="31"/>
      <c r="V17" s="5">
        <f>SUMIF('Unplanned Outputs'!$E$4:$E$500,Analysis!Q17,'Unplanned Outputs'!$J$4:$J$500)</f>
        <v>0</v>
      </c>
      <c r="W17" s="5">
        <f>SUMIF('Unplanned Outputs'!$E$4:$E$500,Analysis!$Q17,'Unplanned Outputs'!$N$4:$N$500)</f>
        <v>0</v>
      </c>
      <c r="X17" s="5">
        <f>SUMIF('Unplanned Outputs'!$E$4:$E$500,Analysis!$Q17,'Unplanned Outputs'!$R$4:$R$500)</f>
        <v>0</v>
      </c>
      <c r="Y17" s="15"/>
      <c r="Z17" s="37">
        <f t="shared" ca="1" si="0"/>
        <v>4</v>
      </c>
      <c r="AA17" s="37">
        <f t="shared" si="1"/>
        <v>0</v>
      </c>
      <c r="AB17" s="52">
        <f t="shared" ca="1" si="2"/>
        <v>4</v>
      </c>
      <c r="AC17" s="62">
        <f ca="1">SUMIF(INDIRECT("'Output 1'!$H$5:$H$"&amp;$C$4),Analysis!$Q17,INDIRECT("'Output 1'!$F$5:$F$"&amp;$C$4))
+SUMIF(INDIRECT("'Output 2'!$H$5:$H$"&amp;$C$5),Analysis!$Q17,INDIRECT("'Output 2'!$F$5:$F$"&amp;$C$5))
+SUMIF(INDIRECT("'Output 3'!$H$5:$H$"&amp;$C$6),Analysis!$Q17,INDIRECT("'Output 3'!$F$5:$F$"&amp;$C$6))
+SUMIF(INDIRECT("'Output 4'!$H$5:$H$"&amp;$C$7),Analysis!$Q17,INDIRECT("'Output 4'!$F$5:$F$"&amp;$C$7))</f>
        <v>0</v>
      </c>
      <c r="AE17" s="7">
        <f t="shared" ca="1" si="6"/>
        <v>0</v>
      </c>
      <c r="AF17" s="7">
        <f ca="1">SUMIF(INDIRECT("'Output 1'!$H$4:$H$"&amp;$C$4),Analysis!Q17,INDIRECT("'Output 1'!$w$4:$w$"&amp;$C$4))
+SUMIF(INDIRECT("'Output 2'!$H$4:$H$"&amp;$C$5),Analysis!Q17,INDIRECT("'Output 2'!$w$4:$w$"&amp;$C$5))
+SUMIF(INDIRECT("'Output 3'!$H$4:$H$"&amp;$C$6),Analysis!Q17,INDIRECT("'Output 3'!$w$4:$w$"&amp;$C$6))
+SUMIF(INDIRECT("'Output 4'!$H$4:$H$"&amp;$C$7),Analysis!Q17,INDIRECT("'Output 4'!$w$4:$w$"&amp;$C$7))</f>
        <v>0</v>
      </c>
      <c r="AG17" s="7">
        <f>SUMIF('Unplanned Outputs'!$E$4:$E$493,Analysis!Q17,'Unplanned Outputs'!$T$4:$T$493)</f>
        <v>0</v>
      </c>
    </row>
    <row r="18" spans="1:33" x14ac:dyDescent="0.3">
      <c r="G18" s="4"/>
      <c r="H18" s="4"/>
      <c r="I18" s="4"/>
      <c r="J18" s="4"/>
      <c r="K18" s="4"/>
      <c r="L18" s="34"/>
      <c r="M18" s="4" t="e">
        <f>(#REF!)/#REF!</f>
        <v>#REF!</v>
      </c>
      <c r="N18" s="4" t="e">
        <f>(#REF!)/#REF!</f>
        <v>#REF!</v>
      </c>
      <c r="O18" s="34" t="e">
        <f t="shared" si="8"/>
        <v>#REF!</v>
      </c>
      <c r="Q18" s="31" t="s">
        <v>347</v>
      </c>
      <c r="R18" s="5">
        <f ca="1">SUMIF(INDIRECT("'Output 1'!$H$4:$H$"&amp;$C$4),Analysis!Q18,INDIRECT("'Output 1'!$m$4:$m$"&amp;$C$4))
+SUMIF(INDIRECT("'Output 2'!$H$4:$H$"&amp;$C$5),Analysis!Q18,INDIRECT("'Output 2'!$m$4:$m$"&amp;$C$5))
+SUMIF(INDIRECT("'Output 3'!$H$4:$H$"&amp;$C$6),Analysis!Q18,INDIRECT("'Output 3'!$m$4:$m$"&amp;$C$6))
+SUMIF(INDIRECT("'Output 4'!$H$4:$H$"&amp;$C$7),Analysis!Q18,INDIRECT("'Output 4'!$m$4:$m$"&amp;$C$7))</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f>
        <v>0</v>
      </c>
      <c r="U18" s="31"/>
      <c r="V18" s="5">
        <f>SUMIF('Unplanned Outputs'!$E$4:$E$500,Analysis!Q18,'Unplanned Outputs'!$J$4:$J$500)</f>
        <v>0</v>
      </c>
      <c r="W18" s="5">
        <f>SUMIF('Unplanned Outputs'!$E$4:$E$500,Analysis!$Q18,'Unplanned Outputs'!$N$4:$N$500)</f>
        <v>0</v>
      </c>
      <c r="X18" s="5">
        <f>SUMIF('Unplanned Outputs'!$E$4:$E$500,Analysis!$Q18,'Unplanned Outputs'!$R$4:$R$500)</f>
        <v>0</v>
      </c>
      <c r="Y18" s="15"/>
      <c r="Z18" s="37">
        <f t="shared" ca="1" si="0"/>
        <v>0</v>
      </c>
      <c r="AA18" s="37">
        <f t="shared" si="1"/>
        <v>0</v>
      </c>
      <c r="AB18" s="52">
        <f t="shared" ca="1" si="2"/>
        <v>0</v>
      </c>
      <c r="AC18" s="62">
        <f ca="1">SUMIF(INDIRECT("'Output 1'!$H$5:$H$"&amp;$C$4),Analysis!$Q18,INDIRECT("'Output 1'!$F$5:$F$"&amp;$C$4))
+SUMIF(INDIRECT("'Output 2'!$H$5:$H$"&amp;$C$5),Analysis!$Q18,INDIRECT("'Output 2'!$F$5:$F$"&amp;$C$5))
+SUMIF(INDIRECT("'Output 3'!$H$5:$H$"&amp;$C$6),Analysis!$Q18,INDIRECT("'Output 3'!$F$5:$F$"&amp;$C$6))
+SUMIF(INDIRECT("'Output 4'!$H$5:$H$"&amp;$C$7),Analysis!$Q18,INDIRECT("'Output 4'!$F$5:$F$"&amp;$C$7))</f>
        <v>0</v>
      </c>
      <c r="AE18" s="7">
        <f t="shared" ca="1" si="6"/>
        <v>0</v>
      </c>
      <c r="AF18" s="7">
        <f ca="1">SUMIF(INDIRECT("'Output 1'!$H$4:$H$"&amp;$C$4),Analysis!Q18,INDIRECT("'Output 1'!$w$4:$w$"&amp;$C$4))
+SUMIF(INDIRECT("'Output 2'!$H$4:$H$"&amp;$C$5),Analysis!Q18,INDIRECT("'Output 2'!$w$4:$w$"&amp;$C$5))
+SUMIF(INDIRECT("'Output 3'!$H$4:$H$"&amp;$C$6),Analysis!Q18,INDIRECT("'Output 3'!$w$4:$w$"&amp;$C$6))
+SUMIF(INDIRECT("'Output 4'!$H$4:$H$"&amp;$C$7),Analysis!Q18,INDIRECT("'Output 4'!$w$4:$w$"&amp;$C$7))</f>
        <v>0</v>
      </c>
      <c r="AG18" s="7">
        <f>SUMIF('Unplanned Outputs'!$E$4:$E$493,Analysis!Q18,'Unplanned Outputs'!$T$4:$T$493)</f>
        <v>0</v>
      </c>
    </row>
    <row r="19" spans="1:33" x14ac:dyDescent="0.3">
      <c r="G19" s="4"/>
      <c r="H19" s="4"/>
      <c r="I19" s="4"/>
      <c r="J19" s="4"/>
      <c r="K19" s="4"/>
      <c r="L19" s="34"/>
      <c r="M19" s="4" t="e">
        <f>(#REF!)/#REF!</f>
        <v>#REF!</v>
      </c>
      <c r="N19" s="4" t="e">
        <f>(#REF!)/#REF!</f>
        <v>#REF!</v>
      </c>
      <c r="O19" s="34" t="e">
        <f t="shared" si="8"/>
        <v>#REF!</v>
      </c>
      <c r="Q19" s="31" t="s">
        <v>348</v>
      </c>
      <c r="R19" s="5">
        <f ca="1">SUMIF(INDIRECT("'Output 1'!$H$4:$H$"&amp;$C$4),Analysis!Q19,INDIRECT("'Output 1'!$m$4:$m$"&amp;$C$4))
+SUMIF(INDIRECT("'Output 2'!$H$4:$H$"&amp;$C$5),Analysis!Q19,INDIRECT("'Output 2'!$m$4:$m$"&amp;$C$5))
+SUMIF(INDIRECT("'Output 3'!$H$4:$H$"&amp;$C$6),Analysis!Q19,INDIRECT("'Output 3'!$m$4:$m$"&amp;$C$6))
+SUMIF(INDIRECT("'Output 4'!$H$4:$H$"&amp;$C$7),Analysis!Q19,INDIRECT("'Output 4'!$m$4:$m$"&amp;$C$7))</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f>
        <v>0</v>
      </c>
      <c r="U19" s="31"/>
      <c r="V19" s="5">
        <f>SUMIF('Unplanned Outputs'!$E$4:$E$500,Analysis!Q19,'Unplanned Outputs'!$J$4:$J$500)</f>
        <v>0</v>
      </c>
      <c r="W19" s="5">
        <f>SUMIF('Unplanned Outputs'!$E$4:$E$500,Analysis!$Q19,'Unplanned Outputs'!$N$4:$N$500)</f>
        <v>0</v>
      </c>
      <c r="X19" s="5">
        <f>SUMIF('Unplanned Outputs'!$E$4:$E$500,Analysis!$Q19,'Unplanned Outputs'!$R$4:$R$500)</f>
        <v>0</v>
      </c>
      <c r="Y19" s="15"/>
      <c r="Z19" s="37">
        <f t="shared" ca="1" si="0"/>
        <v>0</v>
      </c>
      <c r="AA19" s="37">
        <f t="shared" si="1"/>
        <v>0</v>
      </c>
      <c r="AB19" s="52">
        <f t="shared" ca="1" si="2"/>
        <v>0</v>
      </c>
      <c r="AC19" s="62">
        <f ca="1">SUMIF(INDIRECT("'Output 1'!$H$5:$H$"&amp;$C$4),Analysis!$Q19,INDIRECT("'Output 1'!$F$5:$F$"&amp;$C$4))
+SUMIF(INDIRECT("'Output 2'!$H$5:$H$"&amp;$C$5),Analysis!$Q19,INDIRECT("'Output 2'!$F$5:$F$"&amp;$C$5))
+SUMIF(INDIRECT("'Output 3'!$H$5:$H$"&amp;$C$6),Analysis!$Q19,INDIRECT("'Output 3'!$F$5:$F$"&amp;$C$6))
+SUMIF(INDIRECT("'Output 4'!$H$5:$H$"&amp;$C$7),Analysis!$Q19,INDIRECT("'Output 4'!$F$5:$F$"&amp;$C$7))</f>
        <v>0</v>
      </c>
      <c r="AE19" s="7">
        <f t="shared" ca="1" si="6"/>
        <v>0</v>
      </c>
      <c r="AF19" s="7">
        <f ca="1">SUMIF(INDIRECT("'Output 1'!$H$4:$H$"&amp;$C$4),Analysis!Q19,INDIRECT("'Output 1'!$w$4:$w$"&amp;$C$4))
+SUMIF(INDIRECT("'Output 2'!$H$4:$H$"&amp;$C$5),Analysis!Q19,INDIRECT("'Output 2'!$w$4:$w$"&amp;$C$5))
+SUMIF(INDIRECT("'Output 3'!$H$4:$H$"&amp;$C$6),Analysis!Q19,INDIRECT("'Output 3'!$w$4:$w$"&amp;$C$6))
+SUMIF(INDIRECT("'Output 4'!$H$4:$H$"&amp;$C$7),Analysis!Q19,INDIRECT("'Output 4'!$w$4:$w$"&amp;$C$7))</f>
        <v>0</v>
      </c>
      <c r="AG19" s="7">
        <f>SUMIF('Unplanned Outputs'!$E$4:$E$493,Analysis!Q19,'Unplanned Outputs'!$T$4:$T$493)</f>
        <v>0</v>
      </c>
    </row>
    <row r="20" spans="1:33" x14ac:dyDescent="0.3">
      <c r="A20" t="s">
        <v>349</v>
      </c>
      <c r="B20" s="7">
        <f>COUNTIF(B4:B18,"&lt;&gt;")</f>
        <v>4</v>
      </c>
      <c r="G20" s="4"/>
      <c r="H20" s="4"/>
      <c r="I20" s="4"/>
      <c r="J20" s="4"/>
      <c r="K20" s="4"/>
      <c r="L20" s="34"/>
      <c r="M20" s="4" t="e">
        <f>(#REF!)/#REF!</f>
        <v>#REF!</v>
      </c>
      <c r="N20" s="4" t="e">
        <f>(#REF!)/#REF!</f>
        <v>#REF!</v>
      </c>
      <c r="O20" s="34" t="e">
        <f t="shared" si="8"/>
        <v>#REF!</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7">
        <f t="shared" ca="1" si="0"/>
        <v>0</v>
      </c>
      <c r="AA20" s="37">
        <f t="shared" si="1"/>
        <v>0</v>
      </c>
      <c r="AB20" s="52">
        <f t="shared" ca="1" si="2"/>
        <v>0</v>
      </c>
      <c r="AC20" s="62">
        <f ca="1">SUMIF(INDIRECT("'Output 1'!$H$5:$H$"&amp;$C$4),Analysis!$Q20,INDIRECT("'Output 1'!$F$5:$F$"&amp;$C$4))
+SUMIF(INDIRECT("'Output 2'!$H$5:$H$"&amp;$C$5),Analysis!$Q20,INDIRECT("'Output 2'!$F$5:$F$"&amp;$C$5))
+SUMIF(INDIRECT("'Output 3'!$H$5:$H$"&amp;$C$6),Analysis!$Q20,INDIRECT("'Output 3'!$F$5:$F$"&amp;$C$6))
+SUMIF(INDIRECT("'Output 4'!$H$5:$H$"&amp;$C$7),Analysis!$Q20,INDIRECT("'Output 4'!$F$5:$F$"&amp;$C$7))</f>
        <v>0</v>
      </c>
      <c r="AE20" s="7">
        <f t="shared" ca="1" si="6"/>
        <v>0</v>
      </c>
      <c r="AF20" s="7">
        <f ca="1">SUMIF(INDIRECT("'Output 1'!$H$4:$H$"&amp;$C$4),Analysis!Q20,INDIRECT("'Output 1'!$w$4:$w$"&amp;$C$4))
+SUMIF(INDIRECT("'Output 2'!$H$4:$H$"&amp;$C$5),Analysis!Q20,INDIRECT("'Output 2'!$w$4:$w$"&amp;$C$5))
+SUMIF(INDIRECT("'Output 3'!$H$4:$H$"&amp;$C$6),Analysis!Q20,INDIRECT("'Output 3'!$w$4:$w$"&amp;$C$6))
+SUMIF(INDIRECT("'Output 4'!$H$4:$H$"&amp;$C$7),Analysis!Q20,INDIRECT("'Output 4'!$w$4:$w$"&amp;$C$7))</f>
        <v>0</v>
      </c>
      <c r="AG20" s="7">
        <f>SUMIF('Unplanned Outputs'!$E$4:$E$493,Analysis!Q20,'Unplanned Outputs'!$T$4:$T$493)</f>
        <v>0</v>
      </c>
    </row>
    <row r="21" spans="1:33" x14ac:dyDescent="0.3">
      <c r="G21" s="4"/>
      <c r="H21" s="4"/>
      <c r="I21" s="4"/>
      <c r="J21" s="4"/>
      <c r="K21" s="4"/>
      <c r="L21" s="34"/>
      <c r="M21" s="4" t="e">
        <f>(#REF!)/#REF!</f>
        <v>#REF!</v>
      </c>
      <c r="N21" s="4" t="e">
        <f>(#REF!)/#REF!</f>
        <v>#REF!</v>
      </c>
      <c r="O21" s="34" t="e">
        <f t="shared" si="8"/>
        <v>#REF!</v>
      </c>
      <c r="Q21" s="31" t="s">
        <v>350</v>
      </c>
      <c r="R21" s="5">
        <f ca="1">SUMIF(INDIRECT("'Output 1'!$H$4:$H$"&amp;$C$4),Analysis!Q21,INDIRECT("'Output 1'!$m$4:$m$"&amp;$C$4))
+SUMIF(INDIRECT("'Output 2'!$H$4:$H$"&amp;$C$5),Analysis!Q21,INDIRECT("'Output 2'!$m$4:$m$"&amp;$C$5))
+SUMIF(INDIRECT("'Output 3'!$H$4:$H$"&amp;$C$6),Analysis!Q21,INDIRECT("'Output 3'!$m$4:$m$"&amp;$C$6))
+SUMIF(INDIRECT("'Output 4'!$H$4:$H$"&amp;$C$7),Analysis!Q21,INDIRECT("'Output 4'!$m$4:$m$"&amp;$C$7))</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f>
        <v>0</v>
      </c>
      <c r="U21" s="31"/>
      <c r="V21" s="5">
        <f>SUMIF('Unplanned Outputs'!$E$4:$E$500,Analysis!Q21,'Unplanned Outputs'!$J$4:$J$500)</f>
        <v>0</v>
      </c>
      <c r="W21" s="5">
        <f>SUMIF('Unplanned Outputs'!$E$4:$E$500,Analysis!$Q21,'Unplanned Outputs'!$N$4:$N$500)</f>
        <v>0</v>
      </c>
      <c r="X21" s="5">
        <f>SUMIF('Unplanned Outputs'!$E$4:$E$500,Analysis!$Q21,'Unplanned Outputs'!$R$4:$R$500)</f>
        <v>0</v>
      </c>
      <c r="Y21" s="15"/>
      <c r="Z21" s="37">
        <f t="shared" ca="1" si="0"/>
        <v>0</v>
      </c>
      <c r="AA21" s="37">
        <f t="shared" si="1"/>
        <v>0</v>
      </c>
      <c r="AB21" s="52">
        <f t="shared" ca="1" si="2"/>
        <v>0</v>
      </c>
      <c r="AC21" s="62">
        <f ca="1">SUMIF(INDIRECT("'Output 1'!$H$5:$H$"&amp;$C$4),Analysis!$Q21,INDIRECT("'Output 1'!$F$5:$F$"&amp;$C$4))
+SUMIF(INDIRECT("'Output 2'!$H$5:$H$"&amp;$C$5),Analysis!$Q21,INDIRECT("'Output 2'!$F$5:$F$"&amp;$C$5))
+SUMIF(INDIRECT("'Output 3'!$H$5:$H$"&amp;$C$6),Analysis!$Q21,INDIRECT("'Output 3'!$F$5:$F$"&amp;$C$6))
+SUMIF(INDIRECT("'Output 4'!$H$5:$H$"&amp;$C$7),Analysis!$Q21,INDIRECT("'Output 4'!$F$5:$F$"&amp;$C$7))</f>
        <v>0</v>
      </c>
      <c r="AE21" s="7">
        <f t="shared" ca="1" si="6"/>
        <v>0</v>
      </c>
      <c r="AF21" s="7">
        <f ca="1">SUMIF(INDIRECT("'Output 1'!$H$4:$H$"&amp;$C$4),Analysis!Q21,INDIRECT("'Output 1'!$w$4:$w$"&amp;$C$4))
+SUMIF(INDIRECT("'Output 2'!$H$4:$H$"&amp;$C$5),Analysis!Q21,INDIRECT("'Output 2'!$w$4:$w$"&amp;$C$5))
+SUMIF(INDIRECT("'Output 3'!$H$4:$H$"&amp;$C$6),Analysis!Q21,INDIRECT("'Output 3'!$w$4:$w$"&amp;$C$6))
+SUMIF(INDIRECT("'Output 4'!$H$4:$H$"&amp;$C$7),Analysis!Q21,INDIRECT("'Output 4'!$w$4:$w$"&amp;$C$7))</f>
        <v>0</v>
      </c>
      <c r="AG21" s="7">
        <f>SUMIF('Unplanned Outputs'!$E$4:$E$493,Analysis!Q21,'Unplanned Outputs'!$T$4:$T$493)</f>
        <v>0</v>
      </c>
    </row>
    <row r="22" spans="1:33" x14ac:dyDescent="0.3">
      <c r="G22" s="4"/>
      <c r="H22" s="4"/>
      <c r="I22" s="4"/>
      <c r="J22" s="4"/>
      <c r="K22" s="4"/>
      <c r="L22" s="34"/>
      <c r="M22" s="4" t="e">
        <f>(#REF!)/#REF!</f>
        <v>#REF!</v>
      </c>
      <c r="N22" s="4" t="e">
        <f>(#REF!)/#REF!</f>
        <v>#REF!</v>
      </c>
      <c r="O22" s="34" t="e">
        <f t="shared" si="8"/>
        <v>#REF!</v>
      </c>
      <c r="Q22" s="31" t="s">
        <v>351</v>
      </c>
      <c r="R22" s="5">
        <f ca="1">SUMIF(INDIRECT("'Output 1'!$H$4:$H$"&amp;$C$4),Analysis!Q22,INDIRECT("'Output 1'!$m$4:$m$"&amp;$C$4))
+SUMIF(INDIRECT("'Output 2'!$H$4:$H$"&amp;$C$5),Analysis!Q22,INDIRECT("'Output 2'!$m$4:$m$"&amp;$C$5))
+SUMIF(INDIRECT("'Output 3'!$H$4:$H$"&amp;$C$6),Analysis!Q22,INDIRECT("'Output 3'!$m$4:$m$"&amp;$C$6))
+SUMIF(INDIRECT("'Output 4'!$H$4:$H$"&amp;$C$7),Analysis!Q22,INDIRECT("'Output 4'!$m$4:$m$"&amp;$C$7))</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7">
        <f t="shared" ca="1" si="0"/>
        <v>0</v>
      </c>
      <c r="AA22" s="37">
        <f t="shared" si="1"/>
        <v>0</v>
      </c>
      <c r="AB22" s="52">
        <f t="shared" ca="1" si="2"/>
        <v>0</v>
      </c>
      <c r="AC22" s="62">
        <f ca="1">SUMIF(INDIRECT("'Output 1'!$H$5:$H$"&amp;$C$4),Analysis!$Q22,INDIRECT("'Output 1'!$F$5:$F$"&amp;$C$4))
+SUMIF(INDIRECT("'Output 2'!$H$5:$H$"&amp;$C$5),Analysis!$Q22,INDIRECT("'Output 2'!$F$5:$F$"&amp;$C$5))
+SUMIF(INDIRECT("'Output 3'!$H$5:$H$"&amp;$C$6),Analysis!$Q22,INDIRECT("'Output 3'!$F$5:$F$"&amp;$C$6))
+SUMIF(INDIRECT("'Output 4'!$H$5:$H$"&amp;$C$7),Analysis!$Q22,INDIRECT("'Output 4'!$F$5:$F$"&amp;$C$7))</f>
        <v>0</v>
      </c>
      <c r="AE22" s="7">
        <f t="shared" ca="1" si="6"/>
        <v>0</v>
      </c>
      <c r="AF22" s="7">
        <f ca="1">SUMIF(INDIRECT("'Output 1'!$H$4:$H$"&amp;$C$4),Analysis!Q22,INDIRECT("'Output 1'!$w$4:$w$"&amp;$C$4))
+SUMIF(INDIRECT("'Output 2'!$H$4:$H$"&amp;$C$5),Analysis!Q22,INDIRECT("'Output 2'!$w$4:$w$"&amp;$C$5))
+SUMIF(INDIRECT("'Output 3'!$H$4:$H$"&amp;$C$6),Analysis!Q22,INDIRECT("'Output 3'!$w$4:$w$"&amp;$C$6))
+SUMIF(INDIRECT("'Output 4'!$H$4:$H$"&amp;$C$7),Analysis!Q22,INDIRECT("'Output 4'!$w$4:$w$"&amp;$C$7))</f>
        <v>0</v>
      </c>
      <c r="AG22" s="7">
        <f>SUMIF('Unplanned Outputs'!$E$4:$E$493,Analysis!Q22,'Unplanned Outputs'!$T$4:$T$493)</f>
        <v>0</v>
      </c>
    </row>
    <row r="23" spans="1:33" x14ac:dyDescent="0.3">
      <c r="G23" s="4"/>
      <c r="H23" s="4"/>
      <c r="I23" s="4"/>
      <c r="J23" s="4"/>
      <c r="K23" s="4"/>
      <c r="L23" s="34"/>
      <c r="M23" s="4" t="e">
        <f>(#REF!)/#REF!</f>
        <v>#REF!</v>
      </c>
      <c r="N23" s="4" t="e">
        <f>(#REF!)/#REF!</f>
        <v>#REF!</v>
      </c>
      <c r="O23" s="34" t="e">
        <f t="shared" si="8"/>
        <v>#REF!</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7">
        <f t="shared" ca="1" si="0"/>
        <v>0</v>
      </c>
      <c r="AA23" s="37">
        <f t="shared" si="1"/>
        <v>0</v>
      </c>
      <c r="AB23" s="52">
        <f t="shared" ca="1" si="2"/>
        <v>0</v>
      </c>
      <c r="AC23" s="62">
        <f ca="1">SUMIF(INDIRECT("'Output 1'!$H$5:$H$"&amp;$C$4),Analysis!$Q23,INDIRECT("'Output 1'!$F$5:$F$"&amp;$C$4))
+SUMIF(INDIRECT("'Output 2'!$H$5:$H$"&amp;$C$5),Analysis!$Q23,INDIRECT("'Output 2'!$F$5:$F$"&amp;$C$5))
+SUMIF(INDIRECT("'Output 3'!$H$5:$H$"&amp;$C$6),Analysis!$Q23,INDIRECT("'Output 3'!$F$5:$F$"&amp;$C$6))
+SUMIF(INDIRECT("'Output 4'!$H$5:$H$"&amp;$C$7),Analysis!$Q23,INDIRECT("'Output 4'!$F$5:$F$"&amp;$C$7))</f>
        <v>0</v>
      </c>
      <c r="AE23" s="7">
        <f t="shared" ca="1" si="6"/>
        <v>0</v>
      </c>
      <c r="AF23" s="7">
        <f ca="1">SUMIF(INDIRECT("'Output 1'!$H$4:$H$"&amp;$C$4),Analysis!Q23,INDIRECT("'Output 1'!$w$4:$w$"&amp;$C$4))
+SUMIF(INDIRECT("'Output 2'!$H$4:$H$"&amp;$C$5),Analysis!Q23,INDIRECT("'Output 2'!$w$4:$w$"&amp;$C$5))
+SUMIF(INDIRECT("'Output 3'!$H$4:$H$"&amp;$C$6),Analysis!Q23,INDIRECT("'Output 3'!$w$4:$w$"&amp;$C$6))
+SUMIF(INDIRECT("'Output 4'!$H$4:$H$"&amp;$C$7),Analysis!Q23,INDIRECT("'Output 4'!$w$4:$w$"&amp;$C$7))</f>
        <v>0</v>
      </c>
      <c r="AG23" s="7">
        <f>SUMIF('Unplanned Outputs'!$E$4:$E$493,Analysis!Q23,'Unplanned Outputs'!$T$4:$T$493)</f>
        <v>0</v>
      </c>
    </row>
    <row r="24" spans="1:33" x14ac:dyDescent="0.3">
      <c r="G24" s="4"/>
      <c r="H24" s="4"/>
      <c r="I24" s="4"/>
      <c r="J24" s="4"/>
      <c r="K24" s="4"/>
      <c r="L24" s="34"/>
      <c r="M24" s="4" t="e">
        <f>(#REF!)/#REF!</f>
        <v>#REF!</v>
      </c>
      <c r="N24" s="4" t="e">
        <f>(#REF!)/#REF!</f>
        <v>#REF!</v>
      </c>
      <c r="O24" s="34" t="e">
        <f t="shared" si="8"/>
        <v>#REF!</v>
      </c>
      <c r="Q24" s="31" t="s">
        <v>352</v>
      </c>
      <c r="R24" s="5">
        <f ca="1">SUMIF(INDIRECT("'Output 1'!$H$4:$H$"&amp;$C$4),Analysis!Q24,INDIRECT("'Output 1'!$m$4:$m$"&amp;$C$4))
+SUMIF(INDIRECT("'Output 2'!$H$4:$H$"&amp;$C$5),Analysis!Q24,INDIRECT("'Output 2'!$m$4:$m$"&amp;$C$5))
+SUMIF(INDIRECT("'Output 3'!$H$4:$H$"&amp;$C$6),Analysis!Q24,INDIRECT("'Output 3'!$m$4:$m$"&amp;$C$6))
+SUMIF(INDIRECT("'Output 4'!$H$4:$H$"&amp;$C$7),Analysis!Q24,INDIRECT("'Output 4'!$m$4:$m$"&amp;$C$7))</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f>
        <v>0</v>
      </c>
      <c r="U24" s="31"/>
      <c r="V24" s="5">
        <f>SUMIF('Unplanned Outputs'!$E$4:$E$500,Analysis!Q24,'Unplanned Outputs'!$J$4:$J$500)</f>
        <v>0</v>
      </c>
      <c r="W24" s="5">
        <f>SUMIF('Unplanned Outputs'!$E$4:$E$500,Analysis!$Q24,'Unplanned Outputs'!$N$4:$N$500)</f>
        <v>0</v>
      </c>
      <c r="X24" s="5">
        <f>SUMIF('Unplanned Outputs'!$E$4:$E$500,Analysis!$Q24,'Unplanned Outputs'!$R$4:$R$500)</f>
        <v>0</v>
      </c>
      <c r="Y24" s="15"/>
      <c r="Z24" s="37">
        <f t="shared" ca="1" si="0"/>
        <v>0</v>
      </c>
      <c r="AA24" s="37">
        <f t="shared" si="1"/>
        <v>0</v>
      </c>
      <c r="AB24" s="52">
        <f t="shared" ca="1" si="2"/>
        <v>0</v>
      </c>
      <c r="AC24" s="62">
        <f ca="1">SUMIF(INDIRECT("'Output 1'!$H$5:$H$"&amp;$C$4),Analysis!$Q24,INDIRECT("'Output 1'!$F$5:$F$"&amp;$C$4))
+SUMIF(INDIRECT("'Output 2'!$H$5:$H$"&amp;$C$5),Analysis!$Q24,INDIRECT("'Output 2'!$F$5:$F$"&amp;$C$5))
+SUMIF(INDIRECT("'Output 3'!$H$5:$H$"&amp;$C$6),Analysis!$Q24,INDIRECT("'Output 3'!$F$5:$F$"&amp;$C$6))
+SUMIF(INDIRECT("'Output 4'!$H$5:$H$"&amp;$C$7),Analysis!$Q24,INDIRECT("'Output 4'!$F$5:$F$"&amp;$C$7))</f>
        <v>0</v>
      </c>
      <c r="AE24" s="7">
        <f t="shared" ca="1" si="6"/>
        <v>0</v>
      </c>
      <c r="AF24" s="7">
        <f ca="1">SUMIF(INDIRECT("'Output 1'!$H$4:$H$"&amp;$C$4),Analysis!Q24,INDIRECT("'Output 1'!$w$4:$w$"&amp;$C$4))
+SUMIF(INDIRECT("'Output 2'!$H$4:$H$"&amp;$C$5),Analysis!Q24,INDIRECT("'Output 2'!$w$4:$w$"&amp;$C$5))
+SUMIF(INDIRECT("'Output 3'!$H$4:$H$"&amp;$C$6),Analysis!Q24,INDIRECT("'Output 3'!$w$4:$w$"&amp;$C$6))
+SUMIF(INDIRECT("'Output 4'!$H$4:$H$"&amp;$C$7),Analysis!Q24,INDIRECT("'Output 4'!$w$4:$w$"&amp;$C$7))</f>
        <v>0</v>
      </c>
      <c r="AG24" s="7">
        <f>SUMIF('Unplanned Outputs'!$E$4:$E$493,Analysis!Q24,'Unplanned Outputs'!$T$4:$T$493)</f>
        <v>0</v>
      </c>
    </row>
    <row r="25" spans="1:33" x14ac:dyDescent="0.3">
      <c r="G25" s="4"/>
      <c r="H25" s="4"/>
      <c r="I25" s="4"/>
      <c r="J25" s="4"/>
      <c r="K25" s="4"/>
      <c r="L25" s="34"/>
      <c r="M25" s="4" t="e">
        <f>(#REF!)/#REF!</f>
        <v>#REF!</v>
      </c>
      <c r="N25" s="4" t="e">
        <f>(#REF!)/#REF!</f>
        <v>#REF!</v>
      </c>
      <c r="O25" s="34" t="e">
        <f t="shared" si="8"/>
        <v>#REF!</v>
      </c>
      <c r="Q25" s="31" t="s">
        <v>353</v>
      </c>
      <c r="R25" s="5">
        <f ca="1">SUMIF(INDIRECT("'Output 1'!$H$4:$H$"&amp;$C$4),Analysis!Q25,INDIRECT("'Output 1'!$m$4:$m$"&amp;$C$4))
+SUMIF(INDIRECT("'Output 2'!$H$4:$H$"&amp;$C$5),Analysis!Q25,INDIRECT("'Output 2'!$m$4:$m$"&amp;$C$5))
+SUMIF(INDIRECT("'Output 3'!$H$4:$H$"&amp;$C$6),Analysis!Q25,INDIRECT("'Output 3'!$m$4:$m$"&amp;$C$6))
+SUMIF(INDIRECT("'Output 4'!$H$4:$H$"&amp;$C$7),Analysis!Q25,INDIRECT("'Output 4'!$m$4:$m$"&amp;$C$7))</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7">
        <f t="shared" ca="1" si="0"/>
        <v>0</v>
      </c>
      <c r="AA25" s="37">
        <f t="shared" si="1"/>
        <v>0</v>
      </c>
      <c r="AB25" s="52">
        <f t="shared" ca="1" si="2"/>
        <v>0</v>
      </c>
      <c r="AC25" s="62">
        <f ca="1">SUMIF(INDIRECT("'Output 1'!$H$5:$H$"&amp;$C$4),Analysis!$Q25,INDIRECT("'Output 1'!$F$5:$F$"&amp;$C$4))
+SUMIF(INDIRECT("'Output 2'!$H$5:$H$"&amp;$C$5),Analysis!$Q25,INDIRECT("'Output 2'!$F$5:$F$"&amp;$C$5))
+SUMIF(INDIRECT("'Output 3'!$H$5:$H$"&amp;$C$6),Analysis!$Q25,INDIRECT("'Output 3'!$F$5:$F$"&amp;$C$6))
+SUMIF(INDIRECT("'Output 4'!$H$5:$H$"&amp;$C$7),Analysis!$Q25,INDIRECT("'Output 4'!$F$5:$F$"&amp;$C$7))</f>
        <v>0</v>
      </c>
      <c r="AE25" s="7">
        <f t="shared" ca="1" si="6"/>
        <v>0</v>
      </c>
      <c r="AF25" s="7">
        <f ca="1">SUMIF(INDIRECT("'Output 1'!$H$4:$H$"&amp;$C$4),Analysis!Q25,INDIRECT("'Output 1'!$w$4:$w$"&amp;$C$4))
+SUMIF(INDIRECT("'Output 2'!$H$4:$H$"&amp;$C$5),Analysis!Q25,INDIRECT("'Output 2'!$w$4:$w$"&amp;$C$5))
+SUMIF(INDIRECT("'Output 3'!$H$4:$H$"&amp;$C$6),Analysis!Q25,INDIRECT("'Output 3'!$w$4:$w$"&amp;$C$6))
+SUMIF(INDIRECT("'Output 4'!$H$4:$H$"&amp;$C$7),Analysis!Q25,INDIRECT("'Output 4'!$w$4:$w$"&amp;$C$7))</f>
        <v>0</v>
      </c>
      <c r="AG25" s="7">
        <f>SUMIF('Unplanned Outputs'!$E$4:$E$493,Analysis!Q25,'Unplanned Outputs'!$T$4:$T$493)</f>
        <v>0</v>
      </c>
    </row>
    <row r="26" spans="1:33" x14ac:dyDescent="0.3">
      <c r="G26" s="4"/>
      <c r="H26" s="4"/>
      <c r="I26" s="4"/>
      <c r="J26" s="4"/>
      <c r="K26" s="4"/>
      <c r="L26" s="34"/>
      <c r="M26" s="4" t="e">
        <f>(#REF!)/#REF!</f>
        <v>#REF!</v>
      </c>
      <c r="N26" s="4" t="e">
        <f>(#REF!)/#REF!</f>
        <v>#REF!</v>
      </c>
      <c r="O26" s="34" t="e">
        <f>#REF!+N26</f>
        <v>#REF!</v>
      </c>
      <c r="Q26" s="31" t="s">
        <v>354</v>
      </c>
      <c r="R26" s="5">
        <f ca="1">SUMIF(INDIRECT("'Output 1'!$H$4:$H$"&amp;$C$4),Analysis!Q26,INDIRECT("'Output 1'!$m$4:$m$"&amp;$C$4))
+SUMIF(INDIRECT("'Output 2'!$H$4:$H$"&amp;$C$5),Analysis!Q26,INDIRECT("'Output 2'!$m$4:$m$"&amp;$C$5))
+SUMIF(INDIRECT("'Output 3'!$H$4:$H$"&amp;$C$6),Analysis!Q26,INDIRECT("'Output 3'!$m$4:$m$"&amp;$C$6))
+SUMIF(INDIRECT("'Output 4'!$H$4:$H$"&amp;$C$7),Analysis!Q26,INDIRECT("'Output 4'!$m$4:$m$"&amp;$C$7))</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7">
        <f t="shared" ca="1" si="0"/>
        <v>0</v>
      </c>
      <c r="AA26" s="37">
        <f t="shared" si="1"/>
        <v>0</v>
      </c>
      <c r="AB26" s="52">
        <f t="shared" ca="1" si="2"/>
        <v>0</v>
      </c>
      <c r="AC26" s="62">
        <f ca="1">SUMIF(INDIRECT("'Output 1'!$H$5:$H$"&amp;$C$4),Analysis!$Q26,INDIRECT("'Output 1'!$F$5:$F$"&amp;$C$4))
+SUMIF(INDIRECT("'Output 2'!$H$5:$H$"&amp;$C$5),Analysis!$Q26,INDIRECT("'Output 2'!$F$5:$F$"&amp;$C$5))
+SUMIF(INDIRECT("'Output 3'!$H$5:$H$"&amp;$C$6),Analysis!$Q26,INDIRECT("'Output 3'!$F$5:$F$"&amp;$C$6))
+SUMIF(INDIRECT("'Output 4'!$H$5:$H$"&amp;$C$7),Analysis!$Q26,INDIRECT("'Output 4'!$F$5:$F$"&amp;$C$7))</f>
        <v>0</v>
      </c>
      <c r="AE26" s="7">
        <f t="shared" ca="1" si="6"/>
        <v>0</v>
      </c>
      <c r="AF26" s="7">
        <f ca="1">SUMIF(INDIRECT("'Output 1'!$H$4:$H$"&amp;$C$4),Analysis!Q26,INDIRECT("'Output 1'!$w$4:$w$"&amp;$C$4))
+SUMIF(INDIRECT("'Output 2'!$H$4:$H$"&amp;$C$5),Analysis!Q26,INDIRECT("'Output 2'!$w$4:$w$"&amp;$C$5))
+SUMIF(INDIRECT("'Output 3'!$H$4:$H$"&amp;$C$6),Analysis!Q26,INDIRECT("'Output 3'!$w$4:$w$"&amp;$C$6))
+SUMIF(INDIRECT("'Output 4'!$H$4:$H$"&amp;$C$7),Analysis!Q26,INDIRECT("'Output 4'!$w$4:$w$"&amp;$C$7))</f>
        <v>0</v>
      </c>
      <c r="AG26" s="7">
        <f>SUMIF('Unplanned Outputs'!$E$4:$E$493,Analysis!Q26,'Unplanned Outputs'!$T$4:$T$493)</f>
        <v>0</v>
      </c>
    </row>
    <row r="27" spans="1:33" x14ac:dyDescent="0.3">
      <c r="G27" s="4"/>
      <c r="H27" s="4"/>
      <c r="I27" s="4"/>
      <c r="J27" s="4"/>
      <c r="K27" s="4"/>
      <c r="L27" s="34"/>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7">
        <f t="shared" ca="1" si="0"/>
        <v>0</v>
      </c>
      <c r="AA27" s="37">
        <f t="shared" si="1"/>
        <v>0</v>
      </c>
      <c r="AB27" s="52">
        <f t="shared" ca="1" si="2"/>
        <v>0</v>
      </c>
      <c r="AC27" s="62">
        <f ca="1">SUMIF(INDIRECT("'Output 1'!$H$5:$H$"&amp;$C$4),Analysis!$Q27,INDIRECT("'Output 1'!$F$5:$F$"&amp;$C$4))
+SUMIF(INDIRECT("'Output 2'!$H$5:$H$"&amp;$C$5),Analysis!$Q27,INDIRECT("'Output 2'!$F$5:$F$"&amp;$C$5))
+SUMIF(INDIRECT("'Output 3'!$H$5:$H$"&amp;$C$6),Analysis!$Q27,INDIRECT("'Output 3'!$F$5:$F$"&amp;$C$6))
+SUMIF(INDIRECT("'Output 4'!$H$5:$H$"&amp;$C$7),Analysis!$Q27,INDIRECT("'Output 4'!$F$5:$F$"&amp;$C$7))</f>
        <v>0</v>
      </c>
      <c r="AE27" s="7">
        <f t="shared" ca="1" si="6"/>
        <v>0</v>
      </c>
      <c r="AF27" s="7">
        <f ca="1">SUMIF(INDIRECT("'Output 1'!$H$4:$H$"&amp;$C$4),Analysis!Q27,INDIRECT("'Output 1'!$w$4:$w$"&amp;$C$4))
+SUMIF(INDIRECT("'Output 2'!$H$4:$H$"&amp;$C$5),Analysis!Q27,INDIRECT("'Output 2'!$w$4:$w$"&amp;$C$5))
+SUMIF(INDIRECT("'Output 3'!$H$4:$H$"&amp;$C$6),Analysis!Q27,INDIRECT("'Output 3'!$w$4:$w$"&amp;$C$6))
+SUMIF(INDIRECT("'Output 4'!$H$4:$H$"&amp;$C$7),Analysis!Q27,INDIRECT("'Output 4'!$w$4:$w$"&amp;$C$7))</f>
        <v>0</v>
      </c>
      <c r="AG27" s="7">
        <f>SUMIF('Unplanned Outputs'!$E$4:$E$493,Analysis!Q27,'Unplanned Outputs'!$T$4:$T$493)</f>
        <v>0</v>
      </c>
    </row>
    <row r="28" spans="1:33" x14ac:dyDescent="0.3">
      <c r="G28" s="4"/>
      <c r="H28" s="4"/>
      <c r="I28" s="4"/>
      <c r="J28" s="4"/>
      <c r="K28" s="4"/>
      <c r="L28" s="34"/>
      <c r="M28" s="4" t="e">
        <f>(#REF!)/#REF!</f>
        <v>#REF!</v>
      </c>
      <c r="N28" s="4" t="e">
        <f>(#REF!)/#REF!</f>
        <v>#REF!</v>
      </c>
      <c r="O28" s="34" t="e">
        <f>#REF!+N28</f>
        <v>#REF!</v>
      </c>
      <c r="Q28" s="31" t="s">
        <v>355</v>
      </c>
      <c r="R28" s="5">
        <f ca="1">SUMIF(INDIRECT("'Output 1'!$H$4:$H$"&amp;$C$4),Analysis!Q28,INDIRECT("'Output 1'!$m$4:$m$"&amp;$C$4))
+SUMIF(INDIRECT("'Output 2'!$H$4:$H$"&amp;$C$5),Analysis!Q28,INDIRECT("'Output 2'!$m$4:$m$"&amp;$C$5))
+SUMIF(INDIRECT("'Output 3'!$H$4:$H$"&amp;$C$6),Analysis!Q28,INDIRECT("'Output 3'!$m$4:$m$"&amp;$C$6))
+SUMIF(INDIRECT("'Output 4'!$H$4:$H$"&amp;$C$7),Analysis!Q28,INDIRECT("'Output 4'!$m$4:$m$"&amp;$C$7))</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7">
        <f t="shared" ca="1" si="0"/>
        <v>0</v>
      </c>
      <c r="AA28" s="37">
        <f t="shared" si="1"/>
        <v>0</v>
      </c>
      <c r="AB28" s="52">
        <f t="shared" ca="1" si="2"/>
        <v>0</v>
      </c>
      <c r="AC28" s="62">
        <f ca="1">SUMIF(INDIRECT("'Output 1'!$H$5:$H$"&amp;$C$4),Analysis!$Q28,INDIRECT("'Output 1'!$F$5:$F$"&amp;$C$4))
+SUMIF(INDIRECT("'Output 2'!$H$5:$H$"&amp;$C$5),Analysis!$Q28,INDIRECT("'Output 2'!$F$5:$F$"&amp;$C$5))
+SUMIF(INDIRECT("'Output 3'!$H$5:$H$"&amp;$C$6),Analysis!$Q28,INDIRECT("'Output 3'!$F$5:$F$"&amp;$C$6))
+SUMIF(INDIRECT("'Output 4'!$H$5:$H$"&amp;$C$7),Analysis!$Q28,INDIRECT("'Output 4'!$F$5:$F$"&amp;$C$7))</f>
        <v>0</v>
      </c>
      <c r="AE28" s="7">
        <f t="shared" ca="1" si="6"/>
        <v>0</v>
      </c>
      <c r="AF28" s="7">
        <f ca="1">SUMIF(INDIRECT("'Output 1'!$H$4:$H$"&amp;$C$4),Analysis!Q28,INDIRECT("'Output 1'!$w$4:$w$"&amp;$C$4))
+SUMIF(INDIRECT("'Output 2'!$H$4:$H$"&amp;$C$5),Analysis!Q28,INDIRECT("'Output 2'!$w$4:$w$"&amp;$C$5))
+SUMIF(INDIRECT("'Output 3'!$H$4:$H$"&amp;$C$6),Analysis!Q28,INDIRECT("'Output 3'!$w$4:$w$"&amp;$C$6))
+SUMIF(INDIRECT("'Output 4'!$H$4:$H$"&amp;$C$7),Analysis!Q28,INDIRECT("'Output 4'!$w$4:$w$"&amp;$C$7))</f>
        <v>0</v>
      </c>
      <c r="AG28" s="7">
        <f>SUMIF('Unplanned Outputs'!$E$4:$E$493,Analysis!Q28,'Unplanned Outputs'!$T$4:$T$493)</f>
        <v>0</v>
      </c>
    </row>
    <row r="29" spans="1:33" x14ac:dyDescent="0.3">
      <c r="G29" s="4"/>
      <c r="H29" s="4"/>
      <c r="I29" s="4"/>
      <c r="J29" s="4"/>
      <c r="K29" s="4"/>
      <c r="L29" s="34"/>
      <c r="M29" s="4" t="e">
        <f>(#REF!)/#REF!</f>
        <v>#REF!</v>
      </c>
      <c r="N29" s="4" t="e">
        <f>(#REF!)/#REF!</f>
        <v>#REF!</v>
      </c>
      <c r="O29" s="34" t="e">
        <f t="shared" ref="O29:O34" si="9">L26+N29</f>
        <v>#REF!</v>
      </c>
      <c r="Q29" s="31" t="s">
        <v>356</v>
      </c>
      <c r="R29" s="5">
        <f ca="1">SUMIF(INDIRECT("'Output 1'!$H$4:$H$"&amp;$C$4),Analysis!Q29,INDIRECT("'Output 1'!$m$4:$m$"&amp;$C$4))
+SUMIF(INDIRECT("'Output 2'!$H$4:$H$"&amp;$C$5),Analysis!Q29,INDIRECT("'Output 2'!$m$4:$m$"&amp;$C$5))
+SUMIF(INDIRECT("'Output 3'!$H$4:$H$"&amp;$C$6),Analysis!Q29,INDIRECT("'Output 3'!$m$4:$m$"&amp;$C$6))
+SUMIF(INDIRECT("'Output 4'!$H$4:$H$"&amp;$C$7),Analysis!Q29,INDIRECT("'Output 4'!$m$4:$m$"&amp;$C$7))</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7">
        <f t="shared" ca="1" si="0"/>
        <v>0</v>
      </c>
      <c r="AA29" s="37">
        <f t="shared" si="1"/>
        <v>0</v>
      </c>
      <c r="AB29" s="52">
        <f t="shared" ca="1" si="2"/>
        <v>0</v>
      </c>
      <c r="AC29" s="62">
        <f ca="1">SUMIF(INDIRECT("'Output 1'!$H$5:$H$"&amp;$C$4),Analysis!$Q29,INDIRECT("'Output 1'!$F$5:$F$"&amp;$C$4))
+SUMIF(INDIRECT("'Output 2'!$H$5:$H$"&amp;$C$5),Analysis!$Q29,INDIRECT("'Output 2'!$F$5:$F$"&amp;$C$5))
+SUMIF(INDIRECT("'Output 3'!$H$5:$H$"&amp;$C$6),Analysis!$Q29,INDIRECT("'Output 3'!$F$5:$F$"&amp;$C$6))
+SUMIF(INDIRECT("'Output 4'!$H$5:$H$"&amp;$C$7),Analysis!$Q29,INDIRECT("'Output 4'!$F$5:$F$"&amp;$C$7))</f>
        <v>0</v>
      </c>
      <c r="AE29" s="7">
        <f t="shared" ca="1" si="6"/>
        <v>0</v>
      </c>
      <c r="AF29" s="7">
        <f ca="1">SUMIF(INDIRECT("'Output 1'!$H$4:$H$"&amp;$C$4),Analysis!Q29,INDIRECT("'Output 1'!$w$4:$w$"&amp;$C$4))
+SUMIF(INDIRECT("'Output 2'!$H$4:$H$"&amp;$C$5),Analysis!Q29,INDIRECT("'Output 2'!$w$4:$w$"&amp;$C$5))
+SUMIF(INDIRECT("'Output 3'!$H$4:$H$"&amp;$C$6),Analysis!Q29,INDIRECT("'Output 3'!$w$4:$w$"&amp;$C$6))
+SUMIF(INDIRECT("'Output 4'!$H$4:$H$"&amp;$C$7),Analysis!Q29,INDIRECT("'Output 4'!$w$4:$w$"&amp;$C$7))</f>
        <v>0</v>
      </c>
      <c r="AG29" s="7">
        <f>SUMIF('Unplanned Outputs'!$E$4:$E$493,Analysis!Q29,'Unplanned Outputs'!$T$4:$T$493)</f>
        <v>0</v>
      </c>
    </row>
    <row r="30" spans="1:33" x14ac:dyDescent="0.3">
      <c r="G30" s="4"/>
      <c r="H30" s="4"/>
      <c r="I30" s="4"/>
      <c r="J30" s="4"/>
      <c r="K30" s="4"/>
      <c r="L30" s="34"/>
      <c r="M30" s="4" t="e">
        <f>(#REF!)/#REF!</f>
        <v>#REF!</v>
      </c>
      <c r="N30" s="4" t="e">
        <f>(#REF!)/#REF!</f>
        <v>#REF!</v>
      </c>
      <c r="O30" s="34" t="e">
        <f t="shared" si="9"/>
        <v>#REF!</v>
      </c>
      <c r="Q30" s="31" t="s">
        <v>357</v>
      </c>
      <c r="R30" s="5">
        <f ca="1">SUMIF(INDIRECT("'Output 1'!$H$4:$H$"&amp;$C$4),Analysis!Q30,INDIRECT("'Output 1'!$m$4:$m$"&amp;$C$4))
+SUMIF(INDIRECT("'Output 2'!$H$4:$H$"&amp;$C$5),Analysis!Q30,INDIRECT("'Output 2'!$m$4:$m$"&amp;$C$5))
+SUMIF(INDIRECT("'Output 3'!$H$4:$H$"&amp;$C$6),Analysis!Q30,INDIRECT("'Output 3'!$m$4:$m$"&amp;$C$6))
+SUMIF(INDIRECT("'Output 4'!$H$4:$H$"&amp;$C$7),Analysis!Q30,INDIRECT("'Output 4'!$m$4:$m$"&amp;$C$7))</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7">
        <f t="shared" ca="1" si="0"/>
        <v>0</v>
      </c>
      <c r="AA30" s="37">
        <f t="shared" si="1"/>
        <v>0</v>
      </c>
      <c r="AB30" s="52">
        <f t="shared" ca="1" si="2"/>
        <v>0</v>
      </c>
      <c r="AC30" s="62">
        <f ca="1">SUMIF(INDIRECT("'Output 1'!$H$5:$H$"&amp;$C$4),Analysis!$Q30,INDIRECT("'Output 1'!$F$5:$F$"&amp;$C$4))
+SUMIF(INDIRECT("'Output 2'!$H$5:$H$"&amp;$C$5),Analysis!$Q30,INDIRECT("'Output 2'!$F$5:$F$"&amp;$C$5))
+SUMIF(INDIRECT("'Output 3'!$H$5:$H$"&amp;$C$6),Analysis!$Q30,INDIRECT("'Output 3'!$F$5:$F$"&amp;$C$6))
+SUMIF(INDIRECT("'Output 4'!$H$5:$H$"&amp;$C$7),Analysis!$Q30,INDIRECT("'Output 4'!$F$5:$F$"&amp;$C$7))</f>
        <v>0</v>
      </c>
      <c r="AE30" s="7">
        <f t="shared" ca="1" si="6"/>
        <v>0</v>
      </c>
      <c r="AF30" s="7">
        <f ca="1">SUMIF(INDIRECT("'Output 1'!$H$4:$H$"&amp;$C$4),Analysis!Q30,INDIRECT("'Output 1'!$w$4:$w$"&amp;$C$4))
+SUMIF(INDIRECT("'Output 2'!$H$4:$H$"&amp;$C$5),Analysis!Q30,INDIRECT("'Output 2'!$w$4:$w$"&amp;$C$5))
+SUMIF(INDIRECT("'Output 3'!$H$4:$H$"&amp;$C$6),Analysis!Q30,INDIRECT("'Output 3'!$w$4:$w$"&amp;$C$6))
+SUMIF(INDIRECT("'Output 4'!$H$4:$H$"&amp;$C$7),Analysis!Q30,INDIRECT("'Output 4'!$w$4:$w$"&amp;$C$7))</f>
        <v>0</v>
      </c>
      <c r="AG30" s="7">
        <f>SUMIF('Unplanned Outputs'!$E$4:$E$493,Analysis!Q30,'Unplanned Outputs'!$T$4:$T$493)</f>
        <v>0</v>
      </c>
    </row>
    <row r="31" spans="1:33" x14ac:dyDescent="0.3">
      <c r="G31" s="4"/>
      <c r="H31" s="4"/>
      <c r="I31" s="4"/>
      <c r="J31" s="4"/>
      <c r="K31" s="4"/>
      <c r="L31" s="34"/>
      <c r="M31" s="4" t="e">
        <f>(#REF!)/#REF!</f>
        <v>#REF!</v>
      </c>
      <c r="N31" s="4" t="e">
        <f>(#REF!)/#REF!</f>
        <v>#REF!</v>
      </c>
      <c r="O31" s="34" t="e">
        <f t="shared" si="9"/>
        <v>#REF!</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7">
        <f t="shared" ca="1" si="0"/>
        <v>0</v>
      </c>
      <c r="AA31" s="37">
        <f t="shared" si="1"/>
        <v>0</v>
      </c>
      <c r="AB31" s="52">
        <f t="shared" ca="1" si="2"/>
        <v>0</v>
      </c>
      <c r="AC31" s="62">
        <f ca="1">SUMIF(INDIRECT("'Output 1'!$H$5:$H$"&amp;$C$4),Analysis!$Q31,INDIRECT("'Output 1'!$F$5:$F$"&amp;$C$4))
+SUMIF(INDIRECT("'Output 2'!$H$5:$H$"&amp;$C$5),Analysis!$Q31,INDIRECT("'Output 2'!$F$5:$F$"&amp;$C$5))
+SUMIF(INDIRECT("'Output 3'!$H$5:$H$"&amp;$C$6),Analysis!$Q31,INDIRECT("'Output 3'!$F$5:$F$"&amp;$C$6))
+SUMIF(INDIRECT("'Output 4'!$H$5:$H$"&amp;$C$7),Analysis!$Q31,INDIRECT("'Output 4'!$F$5:$F$"&amp;$C$7))</f>
        <v>0</v>
      </c>
      <c r="AE31" s="7">
        <f t="shared" ca="1" si="6"/>
        <v>0</v>
      </c>
      <c r="AF31" s="7">
        <f ca="1">SUMIF(INDIRECT("'Output 1'!$H$4:$H$"&amp;$C$4),Analysis!Q31,INDIRECT("'Output 1'!$w$4:$w$"&amp;$C$4))
+SUMIF(INDIRECT("'Output 2'!$H$4:$H$"&amp;$C$5),Analysis!Q31,INDIRECT("'Output 2'!$w$4:$w$"&amp;$C$5))
+SUMIF(INDIRECT("'Output 3'!$H$4:$H$"&amp;$C$6),Analysis!Q31,INDIRECT("'Output 3'!$w$4:$w$"&amp;$C$6))
+SUMIF(INDIRECT("'Output 4'!$H$4:$H$"&amp;$C$7),Analysis!Q31,INDIRECT("'Output 4'!$w$4:$w$"&amp;$C$7))</f>
        <v>0</v>
      </c>
      <c r="AG31" s="7">
        <f>SUMIF('Unplanned Outputs'!$E$4:$E$493,Analysis!Q31,'Unplanned Outputs'!$T$4:$T$493)</f>
        <v>0</v>
      </c>
    </row>
    <row r="32" spans="1:33" x14ac:dyDescent="0.3">
      <c r="G32" s="4"/>
      <c r="H32" s="4"/>
      <c r="I32" s="4"/>
      <c r="J32" s="4"/>
      <c r="K32" s="4"/>
      <c r="L32" s="34"/>
      <c r="M32" s="4" t="e">
        <f>(#REF!)/#REF!</f>
        <v>#REF!</v>
      </c>
      <c r="N32" s="4" t="e">
        <f>(#REF!)/#REF!</f>
        <v>#REF!</v>
      </c>
      <c r="O32" s="34" t="e">
        <f t="shared" si="9"/>
        <v>#REF!</v>
      </c>
      <c r="Q32" s="31" t="s">
        <v>358</v>
      </c>
      <c r="R32" s="5">
        <f ca="1">SUMIF(INDIRECT("'Output 1'!$H$4:$H$"&amp;$C$4),Analysis!Q32,INDIRECT("'Output 1'!$m$4:$m$"&amp;$C$4))
+SUMIF(INDIRECT("'Output 2'!$H$4:$H$"&amp;$C$5),Analysis!Q32,INDIRECT("'Output 2'!$m$4:$m$"&amp;$C$5))
+SUMIF(INDIRECT("'Output 3'!$H$4:$H$"&amp;$C$6),Analysis!Q32,INDIRECT("'Output 3'!$m$4:$m$"&amp;$C$6))
+SUMIF(INDIRECT("'Output 4'!$H$4:$H$"&amp;$C$7),Analysis!Q32,INDIRECT("'Output 4'!$m$4:$m$"&amp;$C$7))</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f>
        <v>0</v>
      </c>
      <c r="U32" s="31"/>
      <c r="V32" s="5">
        <f>SUMIF('Unplanned Outputs'!$E$4:$E$500,Analysis!Q32,'Unplanned Outputs'!$J$4:$J$500)</f>
        <v>0</v>
      </c>
      <c r="W32" s="5">
        <f>SUMIF('Unplanned Outputs'!$E$4:$E$500,Analysis!$Q32,'Unplanned Outputs'!$N$4:$N$500)</f>
        <v>0</v>
      </c>
      <c r="X32" s="5">
        <f>SUMIF('Unplanned Outputs'!$E$4:$E$500,Analysis!$Q32,'Unplanned Outputs'!$R$4:$R$500)</f>
        <v>0</v>
      </c>
      <c r="Y32" s="15"/>
      <c r="Z32" s="37">
        <f t="shared" ca="1" si="0"/>
        <v>0</v>
      </c>
      <c r="AA32" s="37">
        <f t="shared" si="1"/>
        <v>0</v>
      </c>
      <c r="AB32" s="52">
        <f t="shared" ca="1" si="2"/>
        <v>0</v>
      </c>
      <c r="AC32" s="62">
        <f ca="1">SUMIF(INDIRECT("'Output 1'!$H$5:$H$"&amp;$C$4),Analysis!$Q32,INDIRECT("'Output 1'!$F$5:$F$"&amp;$C$4))
+SUMIF(INDIRECT("'Output 2'!$H$5:$H$"&amp;$C$5),Analysis!$Q32,INDIRECT("'Output 2'!$F$5:$F$"&amp;$C$5))
+SUMIF(INDIRECT("'Output 3'!$H$5:$H$"&amp;$C$6),Analysis!$Q32,INDIRECT("'Output 3'!$F$5:$F$"&amp;$C$6))
+SUMIF(INDIRECT("'Output 4'!$H$5:$H$"&amp;$C$7),Analysis!$Q32,INDIRECT("'Output 4'!$F$5:$F$"&amp;$C$7))</f>
        <v>0</v>
      </c>
      <c r="AE32" s="7">
        <f t="shared" ca="1" si="6"/>
        <v>0</v>
      </c>
      <c r="AF32" s="7">
        <f ca="1">SUMIF(INDIRECT("'Output 1'!$H$4:$H$"&amp;$C$4),Analysis!Q32,INDIRECT("'Output 1'!$w$4:$w$"&amp;$C$4))
+SUMIF(INDIRECT("'Output 2'!$H$4:$H$"&amp;$C$5),Analysis!Q32,INDIRECT("'Output 2'!$w$4:$w$"&amp;$C$5))
+SUMIF(INDIRECT("'Output 3'!$H$4:$H$"&amp;$C$6),Analysis!Q32,INDIRECT("'Output 3'!$w$4:$w$"&amp;$C$6))
+SUMIF(INDIRECT("'Output 4'!$H$4:$H$"&amp;$C$7),Analysis!Q32,INDIRECT("'Output 4'!$w$4:$w$"&amp;$C$7))</f>
        <v>0</v>
      </c>
      <c r="AG32" s="7">
        <f>SUMIF('Unplanned Outputs'!$E$4:$E$493,Analysis!Q32,'Unplanned Outputs'!$T$4:$T$493)</f>
        <v>0</v>
      </c>
    </row>
    <row r="33" spans="7:33" x14ac:dyDescent="0.3">
      <c r="G33" s="4"/>
      <c r="H33" s="4"/>
      <c r="I33" s="4"/>
      <c r="J33" s="4"/>
      <c r="K33" s="4"/>
      <c r="L33" s="34"/>
      <c r="M33" s="4" t="e">
        <f>(#REF!)/#REF!</f>
        <v>#REF!</v>
      </c>
      <c r="N33" s="4" t="e">
        <f>(#REF!)/#REF!</f>
        <v>#REF!</v>
      </c>
      <c r="O33" s="34" t="e">
        <f t="shared" si="9"/>
        <v>#REF!</v>
      </c>
      <c r="Q33" s="31" t="s">
        <v>359</v>
      </c>
      <c r="R33" s="5">
        <f ca="1">SUMIF(INDIRECT("'Output 1'!$H$4:$H$"&amp;$C$4),Analysis!Q33,INDIRECT("'Output 1'!$m$4:$m$"&amp;$C$4))
+SUMIF(INDIRECT("'Output 2'!$H$4:$H$"&amp;$C$5),Analysis!Q33,INDIRECT("'Output 2'!$m$4:$m$"&amp;$C$5))
+SUMIF(INDIRECT("'Output 3'!$H$4:$H$"&amp;$C$6),Analysis!Q33,INDIRECT("'Output 3'!$m$4:$m$"&amp;$C$6))
+SUMIF(INDIRECT("'Output 4'!$H$4:$H$"&amp;$C$7),Analysis!Q33,INDIRECT("'Output 4'!$m$4:$m$"&amp;$C$7))</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7">
        <f t="shared" ca="1" si="0"/>
        <v>0</v>
      </c>
      <c r="AA33" s="37">
        <f t="shared" si="1"/>
        <v>0</v>
      </c>
      <c r="AB33" s="52">
        <f t="shared" ca="1" si="2"/>
        <v>0</v>
      </c>
      <c r="AC33" s="62">
        <f ca="1">SUMIF(INDIRECT("'Output 1'!$H$5:$H$"&amp;$C$4),Analysis!$Q33,INDIRECT("'Output 1'!$F$5:$F$"&amp;$C$4))
+SUMIF(INDIRECT("'Output 2'!$H$5:$H$"&amp;$C$5),Analysis!$Q33,INDIRECT("'Output 2'!$F$5:$F$"&amp;$C$5))
+SUMIF(INDIRECT("'Output 3'!$H$5:$H$"&amp;$C$6),Analysis!$Q33,INDIRECT("'Output 3'!$F$5:$F$"&amp;$C$6))
+SUMIF(INDIRECT("'Output 4'!$H$5:$H$"&amp;$C$7),Analysis!$Q33,INDIRECT("'Output 4'!$F$5:$F$"&amp;$C$7))</f>
        <v>0</v>
      </c>
      <c r="AE33" s="7">
        <f t="shared" ca="1" si="6"/>
        <v>0</v>
      </c>
      <c r="AF33" s="7">
        <f ca="1">SUMIF(INDIRECT("'Output 1'!$H$4:$H$"&amp;$C$4),Analysis!Q33,INDIRECT("'Output 1'!$w$4:$w$"&amp;$C$4))
+SUMIF(INDIRECT("'Output 2'!$H$4:$H$"&amp;$C$5),Analysis!Q33,INDIRECT("'Output 2'!$w$4:$w$"&amp;$C$5))
+SUMIF(INDIRECT("'Output 3'!$H$4:$H$"&amp;$C$6),Analysis!Q33,INDIRECT("'Output 3'!$w$4:$w$"&amp;$C$6))
+SUMIF(INDIRECT("'Output 4'!$H$4:$H$"&amp;$C$7),Analysis!Q33,INDIRECT("'Output 4'!$w$4:$w$"&amp;$C$7))</f>
        <v>0</v>
      </c>
      <c r="AG33" s="7">
        <f>SUMIF('Unplanned Outputs'!$E$4:$E$493,Analysis!Q33,'Unplanned Outputs'!$T$4:$T$493)</f>
        <v>0</v>
      </c>
    </row>
    <row r="34" spans="7:33" x14ac:dyDescent="0.3">
      <c r="G34" s="4"/>
      <c r="H34" s="4"/>
      <c r="I34" s="4"/>
      <c r="J34" s="4"/>
      <c r="K34" s="4"/>
      <c r="L34" s="34"/>
      <c r="M34" s="4" t="e">
        <f>(#REF!)/#REF!</f>
        <v>#REF!</v>
      </c>
      <c r="N34" s="4" t="e">
        <f>(#REF!)/#REF!</f>
        <v>#REF!</v>
      </c>
      <c r="O34" s="34" t="e">
        <f t="shared" si="9"/>
        <v>#REF!</v>
      </c>
      <c r="Q34" s="31" t="s">
        <v>360</v>
      </c>
      <c r="R34" s="5">
        <f ca="1">SUMIF(INDIRECT("'Output 1'!$H$4:$H$"&amp;$C$4),Analysis!Q34,INDIRECT("'Output 1'!$m$4:$m$"&amp;$C$4))
+SUMIF(INDIRECT("'Output 2'!$H$4:$H$"&amp;$C$5),Analysis!Q34,INDIRECT("'Output 2'!$m$4:$m$"&amp;$C$5))
+SUMIF(INDIRECT("'Output 3'!$H$4:$H$"&amp;$C$6),Analysis!Q34,INDIRECT("'Output 3'!$m$4:$m$"&amp;$C$6))
+SUMIF(INDIRECT("'Output 4'!$H$4:$H$"&amp;$C$7),Analysis!Q34,INDIRECT("'Output 4'!$m$4:$m$"&amp;$C$7))</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7">
        <f t="shared" ca="1" si="0"/>
        <v>0</v>
      </c>
      <c r="AA34" s="37">
        <f t="shared" si="1"/>
        <v>0</v>
      </c>
      <c r="AB34" s="52">
        <f t="shared" ca="1" si="2"/>
        <v>0</v>
      </c>
      <c r="AC34" s="62">
        <f ca="1">SUMIF(INDIRECT("'Output 1'!$H$5:$H$"&amp;$C$4),Analysis!$Q34,INDIRECT("'Output 1'!$F$5:$F$"&amp;$C$4))
+SUMIF(INDIRECT("'Output 2'!$H$5:$H$"&amp;$C$5),Analysis!$Q34,INDIRECT("'Output 2'!$F$5:$F$"&amp;$C$5))
+SUMIF(INDIRECT("'Output 3'!$H$5:$H$"&amp;$C$6),Analysis!$Q34,INDIRECT("'Output 3'!$F$5:$F$"&amp;$C$6))
+SUMIF(INDIRECT("'Output 4'!$H$5:$H$"&amp;$C$7),Analysis!$Q34,INDIRECT("'Output 4'!$F$5:$F$"&amp;$C$7))</f>
        <v>0</v>
      </c>
      <c r="AE34" s="7">
        <f t="shared" ca="1" si="6"/>
        <v>0</v>
      </c>
      <c r="AF34" s="7">
        <f ca="1">SUMIF(INDIRECT("'Output 1'!$H$4:$H$"&amp;$C$4),Analysis!Q34,INDIRECT("'Output 1'!$w$4:$w$"&amp;$C$4))
+SUMIF(INDIRECT("'Output 2'!$H$4:$H$"&amp;$C$5),Analysis!Q34,INDIRECT("'Output 2'!$w$4:$w$"&amp;$C$5))
+SUMIF(INDIRECT("'Output 3'!$H$4:$H$"&amp;$C$6),Analysis!Q34,INDIRECT("'Output 3'!$w$4:$w$"&amp;$C$6))
+SUMIF(INDIRECT("'Output 4'!$H$4:$H$"&amp;$C$7),Analysis!Q34,INDIRECT("'Output 4'!$w$4:$w$"&amp;$C$7))</f>
        <v>0</v>
      </c>
      <c r="AG34" s="7">
        <f>SUMIF('Unplanned Outputs'!$E$4:$E$493,Analysis!Q34,'Unplanned Outputs'!$T$4:$T$493)</f>
        <v>0</v>
      </c>
    </row>
    <row r="35" spans="7:33" x14ac:dyDescent="0.3">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7">
        <f t="shared" ca="1" si="0"/>
        <v>0</v>
      </c>
      <c r="AA35" s="37">
        <f t="shared" si="1"/>
        <v>0</v>
      </c>
      <c r="AB35" s="52">
        <f t="shared" ca="1" si="2"/>
        <v>0</v>
      </c>
      <c r="AC35" s="62">
        <f ca="1">SUMIF(INDIRECT("'Output 1'!$H$5:$H$"&amp;$C$4),Analysis!$Q35,INDIRECT("'Output 1'!$F$5:$F$"&amp;$C$4))
+SUMIF(INDIRECT("'Output 2'!$H$5:$H$"&amp;$C$5),Analysis!$Q35,INDIRECT("'Output 2'!$F$5:$F$"&amp;$C$5))
+SUMIF(INDIRECT("'Output 3'!$H$5:$H$"&amp;$C$6),Analysis!$Q35,INDIRECT("'Output 3'!$F$5:$F$"&amp;$C$6))
+SUMIF(INDIRECT("'Output 4'!$H$5:$H$"&amp;$C$7),Analysis!$Q35,INDIRECT("'Output 4'!$F$5:$F$"&amp;$C$7))</f>
        <v>0</v>
      </c>
      <c r="AE35" s="7">
        <f t="shared" ca="1" si="6"/>
        <v>0</v>
      </c>
      <c r="AF35" s="7">
        <f ca="1">SUMIF(INDIRECT("'Output 1'!$H$4:$H$"&amp;$C$4),Analysis!Q35,INDIRECT("'Output 1'!$w$4:$w$"&amp;$C$4))
+SUMIF(INDIRECT("'Output 2'!$H$4:$H$"&amp;$C$5),Analysis!Q35,INDIRECT("'Output 2'!$w$4:$w$"&amp;$C$5))
+SUMIF(INDIRECT("'Output 3'!$H$4:$H$"&amp;$C$6),Analysis!Q35,INDIRECT("'Output 3'!$w$4:$w$"&amp;$C$6))
+SUMIF(INDIRECT("'Output 4'!$H$4:$H$"&amp;$C$7),Analysis!Q35,INDIRECT("'Output 4'!$w$4:$w$"&amp;$C$7))</f>
        <v>0</v>
      </c>
      <c r="AG35" s="7">
        <f>SUMIF('Unplanned Outputs'!$E$4:$E$493,Analysis!Q35,'Unplanned Outputs'!$T$4:$T$493)</f>
        <v>0</v>
      </c>
    </row>
    <row r="36" spans="7:33" x14ac:dyDescent="0.3">
      <c r="M36" s="4" t="e">
        <f>(#REF!)/#REF!</f>
        <v>#REF!</v>
      </c>
      <c r="N36" s="4" t="e">
        <f>(#REF!)/#REF!</f>
        <v>#REF!</v>
      </c>
      <c r="O36" s="34" t="e">
        <f>#REF!+N36</f>
        <v>#REF!</v>
      </c>
      <c r="Q36" s="31" t="s">
        <v>361</v>
      </c>
      <c r="R36" s="5">
        <f ca="1">SUMIF(INDIRECT("'Output 1'!$H$4:$H$"&amp;$C$4),Analysis!Q36,INDIRECT("'Output 1'!$m$4:$m$"&amp;$C$4))
+SUMIF(INDIRECT("'Output 2'!$H$4:$H$"&amp;$C$5),Analysis!Q36,INDIRECT("'Output 2'!$m$4:$m$"&amp;$C$5))
+SUMIF(INDIRECT("'Output 3'!$H$4:$H$"&amp;$C$6),Analysis!Q36,INDIRECT("'Output 3'!$m$4:$m$"&amp;$C$6))
+SUMIF(INDIRECT("'Output 4'!$H$4:$H$"&amp;$C$7),Analysis!Q36,INDIRECT("'Output 4'!$m$4:$m$"&amp;$C$7))</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7">
        <f t="shared" ref="Z36:Z67" ca="1" si="10">SUM(R36:T36)</f>
        <v>0</v>
      </c>
      <c r="AA36" s="37">
        <f t="shared" ref="AA36:AA67" si="11">SUM(V36:X36)</f>
        <v>0</v>
      </c>
      <c r="AB36" s="52">
        <f t="shared" ref="AB36:AB67" ca="1" si="12">AA36+Z36</f>
        <v>0</v>
      </c>
      <c r="AC36" s="62">
        <f ca="1">SUMIF(INDIRECT("'Output 1'!$H$5:$H$"&amp;$C$4),Analysis!$Q36,INDIRECT("'Output 1'!$F$5:$F$"&amp;$C$4))
+SUMIF(INDIRECT("'Output 2'!$H$5:$H$"&amp;$C$5),Analysis!$Q36,INDIRECT("'Output 2'!$F$5:$F$"&amp;$C$5))
+SUMIF(INDIRECT("'Output 3'!$H$5:$H$"&amp;$C$6),Analysis!$Q36,INDIRECT("'Output 3'!$F$5:$F$"&amp;$C$6))
+SUMIF(INDIRECT("'Output 4'!$H$5:$H$"&amp;$C$7),Analysis!$Q36,INDIRECT("'Output 4'!$F$5:$F$"&amp;$C$7))</f>
        <v>0</v>
      </c>
      <c r="AE36" s="7">
        <f t="shared" ca="1" si="6"/>
        <v>0</v>
      </c>
      <c r="AF36" s="7">
        <f ca="1">SUMIF(INDIRECT("'Output 1'!$H$4:$H$"&amp;$C$4),Analysis!Q36,INDIRECT("'Output 1'!$w$4:$w$"&amp;$C$4))
+SUMIF(INDIRECT("'Output 2'!$H$4:$H$"&amp;$C$5),Analysis!Q36,INDIRECT("'Output 2'!$w$4:$w$"&amp;$C$5))
+SUMIF(INDIRECT("'Output 3'!$H$4:$H$"&amp;$C$6),Analysis!Q36,INDIRECT("'Output 3'!$w$4:$w$"&amp;$C$6))
+SUMIF(INDIRECT("'Output 4'!$H$4:$H$"&amp;$C$7),Analysis!Q36,INDIRECT("'Output 4'!$w$4:$w$"&amp;$C$7))</f>
        <v>0</v>
      </c>
      <c r="AG36" s="7">
        <f>SUMIF('Unplanned Outputs'!$E$4:$E$493,Analysis!Q36,'Unplanned Outputs'!$T$4:$T$493)</f>
        <v>0</v>
      </c>
    </row>
    <row r="37" spans="7:33" x14ac:dyDescent="0.3">
      <c r="M37" s="4" t="e">
        <f>(#REF!)/#REF!</f>
        <v>#REF!</v>
      </c>
      <c r="N37" s="4" t="e">
        <f>(#REF!)/#REF!</f>
        <v>#REF!</v>
      </c>
      <c r="O37" s="34" t="e">
        <f>#REF!+N37</f>
        <v>#REF!</v>
      </c>
      <c r="Q37" s="31" t="s">
        <v>362</v>
      </c>
      <c r="R37" s="5">
        <f ca="1">SUMIF(INDIRECT("'Output 1'!$H$4:$H$"&amp;$C$4),Analysis!Q37,INDIRECT("'Output 1'!$m$4:$m$"&amp;$C$4))
+SUMIF(INDIRECT("'Output 2'!$H$4:$H$"&amp;$C$5),Analysis!Q37,INDIRECT("'Output 2'!$m$4:$m$"&amp;$C$5))
+SUMIF(INDIRECT("'Output 3'!$H$4:$H$"&amp;$C$6),Analysis!Q37,INDIRECT("'Output 3'!$m$4:$m$"&amp;$C$6))
+SUMIF(INDIRECT("'Output 4'!$H$4:$H$"&amp;$C$7),Analysis!Q37,INDIRECT("'Output 4'!$m$4:$m$"&amp;$C$7))</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7">
        <f t="shared" ca="1" si="10"/>
        <v>0</v>
      </c>
      <c r="AA37" s="37">
        <f t="shared" si="11"/>
        <v>0</v>
      </c>
      <c r="AB37" s="52">
        <f t="shared" ca="1" si="12"/>
        <v>0</v>
      </c>
      <c r="AC37" s="62">
        <f ca="1">SUMIF(INDIRECT("'Output 1'!$H$5:$H$"&amp;$C$4),Analysis!$Q37,INDIRECT("'Output 1'!$F$5:$F$"&amp;$C$4))
+SUMIF(INDIRECT("'Output 2'!$H$5:$H$"&amp;$C$5),Analysis!$Q37,INDIRECT("'Output 2'!$F$5:$F$"&amp;$C$5))
+SUMIF(INDIRECT("'Output 3'!$H$5:$H$"&amp;$C$6),Analysis!$Q37,INDIRECT("'Output 3'!$F$5:$F$"&amp;$C$6))
+SUMIF(INDIRECT("'Output 4'!$H$5:$H$"&amp;$C$7),Analysis!$Q37,INDIRECT("'Output 4'!$F$5:$F$"&amp;$C$7))</f>
        <v>0</v>
      </c>
      <c r="AE37" s="7">
        <f t="shared" ca="1" si="6"/>
        <v>0</v>
      </c>
      <c r="AF37" s="7">
        <f ca="1">SUMIF(INDIRECT("'Output 1'!$H$4:$H$"&amp;$C$4),Analysis!Q37,INDIRECT("'Output 1'!$w$4:$w$"&amp;$C$4))
+SUMIF(INDIRECT("'Output 2'!$H$4:$H$"&amp;$C$5),Analysis!Q37,INDIRECT("'Output 2'!$w$4:$w$"&amp;$C$5))
+SUMIF(INDIRECT("'Output 3'!$H$4:$H$"&amp;$C$6),Analysis!Q37,INDIRECT("'Output 3'!$w$4:$w$"&amp;$C$6))
+SUMIF(INDIRECT("'Output 4'!$H$4:$H$"&amp;$C$7),Analysis!Q37,INDIRECT("'Output 4'!$w$4:$w$"&amp;$C$7))</f>
        <v>0</v>
      </c>
      <c r="AG37" s="7">
        <f>SUMIF('Unplanned Outputs'!$E$4:$E$493,Analysis!Q37,'Unplanned Outputs'!$T$4:$T$493)</f>
        <v>0</v>
      </c>
    </row>
    <row r="38" spans="7:33" x14ac:dyDescent="0.3">
      <c r="M38" s="4" t="e">
        <f>(#REF!)/#REF!</f>
        <v>#REF!</v>
      </c>
      <c r="N38" s="4" t="e">
        <f>(#REF!)/#REF!</f>
        <v>#REF!</v>
      </c>
      <c r="O38" s="34" t="e">
        <f>L32+N38</f>
        <v>#REF!</v>
      </c>
      <c r="Q38" s="31" t="s">
        <v>363</v>
      </c>
      <c r="R38" s="5">
        <f ca="1">SUMIF(INDIRECT("'Output 1'!$H$4:$H$"&amp;$C$4),Analysis!Q38,INDIRECT("'Output 1'!$m$4:$m$"&amp;$C$4))
+SUMIF(INDIRECT("'Output 2'!$H$4:$H$"&amp;$C$5),Analysis!Q38,INDIRECT("'Output 2'!$m$4:$m$"&amp;$C$5))
+SUMIF(INDIRECT("'Output 3'!$H$4:$H$"&amp;$C$6),Analysis!Q38,INDIRECT("'Output 3'!$m$4:$m$"&amp;$C$6))
+SUMIF(INDIRECT("'Output 4'!$H$4:$H$"&amp;$C$7),Analysis!Q38,INDIRECT("'Output 4'!$m$4:$m$"&amp;$C$7))</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7">
        <f t="shared" ca="1" si="10"/>
        <v>0</v>
      </c>
      <c r="AA38" s="37">
        <f t="shared" si="11"/>
        <v>0</v>
      </c>
      <c r="AB38" s="52">
        <f t="shared" ca="1" si="12"/>
        <v>0</v>
      </c>
      <c r="AC38" s="62">
        <f ca="1">SUMIF(INDIRECT("'Output 1'!$H$5:$H$"&amp;$C$4),Analysis!$Q38,INDIRECT("'Output 1'!$F$5:$F$"&amp;$C$4))
+SUMIF(INDIRECT("'Output 2'!$H$5:$H$"&amp;$C$5),Analysis!$Q38,INDIRECT("'Output 2'!$F$5:$F$"&amp;$C$5))
+SUMIF(INDIRECT("'Output 3'!$H$5:$H$"&amp;$C$6),Analysis!$Q38,INDIRECT("'Output 3'!$F$5:$F$"&amp;$C$6))
+SUMIF(INDIRECT("'Output 4'!$H$5:$H$"&amp;$C$7),Analysis!$Q38,INDIRECT("'Output 4'!$F$5:$F$"&amp;$C$7))</f>
        <v>0</v>
      </c>
      <c r="AE38" s="7">
        <f t="shared" ca="1" si="6"/>
        <v>0</v>
      </c>
      <c r="AF38" s="7">
        <f ca="1">SUMIF(INDIRECT("'Output 1'!$H$4:$H$"&amp;$C$4),Analysis!Q38,INDIRECT("'Output 1'!$w$4:$w$"&amp;$C$4))
+SUMIF(INDIRECT("'Output 2'!$H$4:$H$"&amp;$C$5),Analysis!Q38,INDIRECT("'Output 2'!$w$4:$w$"&amp;$C$5))
+SUMIF(INDIRECT("'Output 3'!$H$4:$H$"&amp;$C$6),Analysis!Q38,INDIRECT("'Output 3'!$w$4:$w$"&amp;$C$6))
+SUMIF(INDIRECT("'Output 4'!$H$4:$H$"&amp;$C$7),Analysis!Q38,INDIRECT("'Output 4'!$w$4:$w$"&amp;$C$7))</f>
        <v>0</v>
      </c>
      <c r="AG38" s="7">
        <f>SUMIF('Unplanned Outputs'!$E$4:$E$493,Analysis!Q38,'Unplanned Outputs'!$T$4:$T$493)</f>
        <v>0</v>
      </c>
    </row>
    <row r="39" spans="7:33" x14ac:dyDescent="0.3">
      <c r="M39" s="4" t="e">
        <f>(#REF!)/#REF!</f>
        <v>#REF!</v>
      </c>
      <c r="N39" s="4" t="e">
        <f>(#REF!)/#REF!</f>
        <v>#REF!</v>
      </c>
      <c r="O39" s="34" t="e">
        <f>L33+N39</f>
        <v>#REF!</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7">
        <f t="shared" ca="1" si="10"/>
        <v>0</v>
      </c>
      <c r="AA39" s="37">
        <f t="shared" si="11"/>
        <v>0</v>
      </c>
      <c r="AB39" s="52">
        <f t="shared" ca="1" si="12"/>
        <v>0</v>
      </c>
      <c r="AC39" s="62">
        <f ca="1">SUMIF(INDIRECT("'Output 1'!$H$5:$H$"&amp;$C$4),Analysis!$Q39,INDIRECT("'Output 1'!$F$5:$F$"&amp;$C$4))
+SUMIF(INDIRECT("'Output 2'!$H$5:$H$"&amp;$C$5),Analysis!$Q39,INDIRECT("'Output 2'!$F$5:$F$"&amp;$C$5))
+SUMIF(INDIRECT("'Output 3'!$H$5:$H$"&amp;$C$6),Analysis!$Q39,INDIRECT("'Output 3'!$F$5:$F$"&amp;$C$6))
+SUMIF(INDIRECT("'Output 4'!$H$5:$H$"&amp;$C$7),Analysis!$Q39,INDIRECT("'Output 4'!$F$5:$F$"&amp;$C$7))</f>
        <v>0</v>
      </c>
      <c r="AE39" s="7">
        <f t="shared" ca="1" si="6"/>
        <v>0</v>
      </c>
      <c r="AF39" s="7">
        <f ca="1">SUMIF(INDIRECT("'Output 1'!$H$4:$H$"&amp;$C$4),Analysis!Q39,INDIRECT("'Output 1'!$w$4:$w$"&amp;$C$4))
+SUMIF(INDIRECT("'Output 2'!$H$4:$H$"&amp;$C$5),Analysis!Q39,INDIRECT("'Output 2'!$w$4:$w$"&amp;$C$5))
+SUMIF(INDIRECT("'Output 3'!$H$4:$H$"&amp;$C$6),Analysis!Q39,INDIRECT("'Output 3'!$w$4:$w$"&amp;$C$6))
+SUMIF(INDIRECT("'Output 4'!$H$4:$H$"&amp;$C$7),Analysis!Q39,INDIRECT("'Output 4'!$w$4:$w$"&amp;$C$7))</f>
        <v>0</v>
      </c>
      <c r="AG39" s="7">
        <f>SUMIF('Unplanned Outputs'!$E$4:$E$493,Analysis!Q39,'Unplanned Outputs'!$T$4:$T$493)</f>
        <v>0</v>
      </c>
    </row>
    <row r="40" spans="7:33" x14ac:dyDescent="0.3">
      <c r="M40" s="4" t="e">
        <f>(#REF!)/#REF!</f>
        <v>#REF!</v>
      </c>
      <c r="N40" s="4" t="e">
        <f>(#REF!)/#REF!</f>
        <v>#REF!</v>
      </c>
      <c r="O40" s="34" t="e">
        <f>L34+N40</f>
        <v>#REF!</v>
      </c>
      <c r="Q40" s="31" t="s">
        <v>364</v>
      </c>
      <c r="R40" s="5">
        <f ca="1">SUMIF(INDIRECT("'Output 1'!$H$4:$H$"&amp;$C$4),Analysis!Q40,INDIRECT("'Output 1'!$m$4:$m$"&amp;$C$4))
+SUMIF(INDIRECT("'Output 2'!$H$4:$H$"&amp;$C$5),Analysis!Q40,INDIRECT("'Output 2'!$m$4:$m$"&amp;$C$5))
+SUMIF(INDIRECT("'Output 3'!$H$4:$H$"&amp;$C$6),Analysis!Q40,INDIRECT("'Output 3'!$m$4:$m$"&amp;$C$6))
+SUMIF(INDIRECT("'Output 4'!$H$4:$H$"&amp;$C$7),Analysis!Q40,INDIRECT("'Output 4'!$m$4:$m$"&amp;$C$7))</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7">
        <f t="shared" ca="1" si="10"/>
        <v>0</v>
      </c>
      <c r="AA40" s="37">
        <f t="shared" si="11"/>
        <v>0</v>
      </c>
      <c r="AB40" s="52">
        <f t="shared" ca="1" si="12"/>
        <v>0</v>
      </c>
      <c r="AC40" s="62">
        <f ca="1">SUMIF(INDIRECT("'Output 1'!$H$5:$H$"&amp;$C$4),Analysis!$Q40,INDIRECT("'Output 1'!$F$5:$F$"&amp;$C$4))
+SUMIF(INDIRECT("'Output 2'!$H$5:$H$"&amp;$C$5),Analysis!$Q40,INDIRECT("'Output 2'!$F$5:$F$"&amp;$C$5))
+SUMIF(INDIRECT("'Output 3'!$H$5:$H$"&amp;$C$6),Analysis!$Q40,INDIRECT("'Output 3'!$F$5:$F$"&amp;$C$6))
+SUMIF(INDIRECT("'Output 4'!$H$5:$H$"&amp;$C$7),Analysis!$Q40,INDIRECT("'Output 4'!$F$5:$F$"&amp;$C$7))</f>
        <v>0</v>
      </c>
      <c r="AE40" s="7">
        <f t="shared" ca="1" si="6"/>
        <v>0</v>
      </c>
      <c r="AF40" s="7">
        <f ca="1">SUMIF(INDIRECT("'Output 1'!$H$4:$H$"&amp;$C$4),Analysis!Q40,INDIRECT("'Output 1'!$w$4:$w$"&amp;$C$4))
+SUMIF(INDIRECT("'Output 2'!$H$4:$H$"&amp;$C$5),Analysis!Q40,INDIRECT("'Output 2'!$w$4:$w$"&amp;$C$5))
+SUMIF(INDIRECT("'Output 3'!$H$4:$H$"&amp;$C$6),Analysis!Q40,INDIRECT("'Output 3'!$w$4:$w$"&amp;$C$6))
+SUMIF(INDIRECT("'Output 4'!$H$4:$H$"&amp;$C$7),Analysis!Q40,INDIRECT("'Output 4'!$w$4:$w$"&amp;$C$7))</f>
        <v>0</v>
      </c>
      <c r="AG40" s="7">
        <f>SUMIF('Unplanned Outputs'!$E$4:$E$493,Analysis!Q40,'Unplanned Outputs'!$T$4:$T$493)</f>
        <v>0</v>
      </c>
    </row>
    <row r="41" spans="7:33" x14ac:dyDescent="0.3">
      <c r="Q41" s="31" t="s">
        <v>365</v>
      </c>
      <c r="R41" s="5">
        <f ca="1">SUMIF(INDIRECT("'Output 1'!$H$4:$H$"&amp;$C$4),Analysis!Q41,INDIRECT("'Output 1'!$m$4:$m$"&amp;$C$4))
+SUMIF(INDIRECT("'Output 2'!$H$4:$H$"&amp;$C$5),Analysis!Q41,INDIRECT("'Output 2'!$m$4:$m$"&amp;$C$5))
+SUMIF(INDIRECT("'Output 3'!$H$4:$H$"&amp;$C$6),Analysis!Q41,INDIRECT("'Output 3'!$m$4:$m$"&amp;$C$6))
+SUMIF(INDIRECT("'Output 4'!$H$4:$H$"&amp;$C$7),Analysis!Q41,INDIRECT("'Output 4'!$m$4:$m$"&amp;$C$7))</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f>
        <v>0</v>
      </c>
      <c r="U41" s="31"/>
      <c r="V41" s="5">
        <f>SUMIF('Unplanned Outputs'!$E$4:$E$500,Analysis!Q41,'Unplanned Outputs'!$J$4:$J$500)</f>
        <v>0</v>
      </c>
      <c r="W41" s="5">
        <f>SUMIF('Unplanned Outputs'!$E$4:$E$500,Analysis!$Q41,'Unplanned Outputs'!$N$4:$N$500)</f>
        <v>0</v>
      </c>
      <c r="X41" s="5">
        <f>SUMIF('Unplanned Outputs'!$E$4:$E$500,Analysis!$Q41,'Unplanned Outputs'!$R$4:$R$500)</f>
        <v>0</v>
      </c>
      <c r="Y41" s="15"/>
      <c r="Z41" s="37">
        <f t="shared" ca="1" si="10"/>
        <v>0</v>
      </c>
      <c r="AA41" s="37">
        <f t="shared" si="11"/>
        <v>0</v>
      </c>
      <c r="AB41" s="52">
        <f t="shared" ca="1" si="12"/>
        <v>0</v>
      </c>
      <c r="AC41" s="62">
        <f ca="1">SUMIF(INDIRECT("'Output 1'!$H$5:$H$"&amp;$C$4),Analysis!$Q41,INDIRECT("'Output 1'!$F$5:$F$"&amp;$C$4))
+SUMIF(INDIRECT("'Output 2'!$H$5:$H$"&amp;$C$5),Analysis!$Q41,INDIRECT("'Output 2'!$F$5:$F$"&amp;$C$5))
+SUMIF(INDIRECT("'Output 3'!$H$5:$H$"&amp;$C$6),Analysis!$Q41,INDIRECT("'Output 3'!$F$5:$F$"&amp;$C$6))
+SUMIF(INDIRECT("'Output 4'!$H$5:$H$"&amp;$C$7),Analysis!$Q41,INDIRECT("'Output 4'!$F$5:$F$"&amp;$C$7))</f>
        <v>0</v>
      </c>
      <c r="AE41" s="7">
        <f t="shared" ca="1" si="6"/>
        <v>0</v>
      </c>
      <c r="AF41" s="7">
        <f ca="1">SUMIF(INDIRECT("'Output 1'!$H$4:$H$"&amp;$C$4),Analysis!Q41,INDIRECT("'Output 1'!$w$4:$w$"&amp;$C$4))
+SUMIF(INDIRECT("'Output 2'!$H$4:$H$"&amp;$C$5),Analysis!Q41,INDIRECT("'Output 2'!$w$4:$w$"&amp;$C$5))
+SUMIF(INDIRECT("'Output 3'!$H$4:$H$"&amp;$C$6),Analysis!Q41,INDIRECT("'Output 3'!$w$4:$w$"&amp;$C$6))
+SUMIF(INDIRECT("'Output 4'!$H$4:$H$"&amp;$C$7),Analysis!Q41,INDIRECT("'Output 4'!$w$4:$w$"&amp;$C$7))</f>
        <v>0</v>
      </c>
      <c r="AG41" s="7">
        <f>SUMIF('Unplanned Outputs'!$E$4:$E$493,Analysis!Q41,'Unplanned Outputs'!$T$4:$T$493)</f>
        <v>0</v>
      </c>
    </row>
    <row r="42" spans="7:33" x14ac:dyDescent="0.3">
      <c r="Q42" s="31" t="s">
        <v>366</v>
      </c>
      <c r="R42" s="5">
        <f ca="1">SUMIF(INDIRECT("'Output 1'!$H$4:$H$"&amp;$C$4),Analysis!Q42,INDIRECT("'Output 1'!$m$4:$m$"&amp;$C$4))
+SUMIF(INDIRECT("'Output 2'!$H$4:$H$"&amp;$C$5),Analysis!Q42,INDIRECT("'Output 2'!$m$4:$m$"&amp;$C$5))
+SUMIF(INDIRECT("'Output 3'!$H$4:$H$"&amp;$C$6),Analysis!Q42,INDIRECT("'Output 3'!$m$4:$m$"&amp;$C$6))
+SUMIF(INDIRECT("'Output 4'!$H$4:$H$"&amp;$C$7),Analysis!Q42,INDIRECT("'Output 4'!$m$4:$m$"&amp;$C$7))</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7">
        <f t="shared" ca="1" si="10"/>
        <v>0</v>
      </c>
      <c r="AA42" s="37">
        <f t="shared" si="11"/>
        <v>0</v>
      </c>
      <c r="AB42" s="52">
        <f t="shared" ca="1" si="12"/>
        <v>0</v>
      </c>
      <c r="AC42" s="62">
        <f ca="1">SUMIF(INDIRECT("'Output 1'!$H$5:$H$"&amp;$C$4),Analysis!$Q42,INDIRECT("'Output 1'!$F$5:$F$"&amp;$C$4))
+SUMIF(INDIRECT("'Output 2'!$H$5:$H$"&amp;$C$5),Analysis!$Q42,INDIRECT("'Output 2'!$F$5:$F$"&amp;$C$5))
+SUMIF(INDIRECT("'Output 3'!$H$5:$H$"&amp;$C$6),Analysis!$Q42,INDIRECT("'Output 3'!$F$5:$F$"&amp;$C$6))
+SUMIF(INDIRECT("'Output 4'!$H$5:$H$"&amp;$C$7),Analysis!$Q42,INDIRECT("'Output 4'!$F$5:$F$"&amp;$C$7))</f>
        <v>0</v>
      </c>
      <c r="AE42" s="7">
        <f t="shared" ca="1" si="6"/>
        <v>0</v>
      </c>
      <c r="AF42" s="7">
        <f ca="1">SUMIF(INDIRECT("'Output 1'!$H$4:$H$"&amp;$C$4),Analysis!Q42,INDIRECT("'Output 1'!$w$4:$w$"&amp;$C$4))
+SUMIF(INDIRECT("'Output 2'!$H$4:$H$"&amp;$C$5),Analysis!Q42,INDIRECT("'Output 2'!$w$4:$w$"&amp;$C$5))
+SUMIF(INDIRECT("'Output 3'!$H$4:$H$"&amp;$C$6),Analysis!Q42,INDIRECT("'Output 3'!$w$4:$w$"&amp;$C$6))
+SUMIF(INDIRECT("'Output 4'!$H$4:$H$"&amp;$C$7),Analysis!Q42,INDIRECT("'Output 4'!$w$4:$w$"&amp;$C$7))</f>
        <v>0</v>
      </c>
      <c r="AG42" s="7">
        <f>SUMIF('Unplanned Outputs'!$E$4:$E$493,Analysis!Q42,'Unplanned Outputs'!$T$4:$T$493)</f>
        <v>0</v>
      </c>
    </row>
    <row r="43" spans="7:33" x14ac:dyDescent="0.3">
      <c r="Q43" s="31" t="s">
        <v>367</v>
      </c>
      <c r="R43" s="5">
        <f ca="1">SUMIF(INDIRECT("'Output 1'!$H$4:$H$"&amp;$C$4),Analysis!Q43,INDIRECT("'Output 1'!$m$4:$m$"&amp;$C$4))
+SUMIF(INDIRECT("'Output 2'!$H$4:$H$"&amp;$C$5),Analysis!Q43,INDIRECT("'Output 2'!$m$4:$m$"&amp;$C$5))
+SUMIF(INDIRECT("'Output 3'!$H$4:$H$"&amp;$C$6),Analysis!Q43,INDIRECT("'Output 3'!$m$4:$m$"&amp;$C$6))
+SUMIF(INDIRECT("'Output 4'!$H$4:$H$"&amp;$C$7),Analysis!Q43,INDIRECT("'Output 4'!$m$4:$m$"&amp;$C$7))</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7">
        <f t="shared" ca="1" si="10"/>
        <v>0</v>
      </c>
      <c r="AA43" s="37">
        <f t="shared" si="11"/>
        <v>0</v>
      </c>
      <c r="AB43" s="52">
        <f t="shared" ca="1" si="12"/>
        <v>0</v>
      </c>
      <c r="AC43" s="62">
        <f ca="1">SUMIF(INDIRECT("'Output 1'!$H$5:$H$"&amp;$C$4),Analysis!$Q43,INDIRECT("'Output 1'!$F$5:$F$"&amp;$C$4))
+SUMIF(INDIRECT("'Output 2'!$H$5:$H$"&amp;$C$5),Analysis!$Q43,INDIRECT("'Output 2'!$F$5:$F$"&amp;$C$5))
+SUMIF(INDIRECT("'Output 3'!$H$5:$H$"&amp;$C$6),Analysis!$Q43,INDIRECT("'Output 3'!$F$5:$F$"&amp;$C$6))
+SUMIF(INDIRECT("'Output 4'!$H$5:$H$"&amp;$C$7),Analysis!$Q43,INDIRECT("'Output 4'!$F$5:$F$"&amp;$C$7))</f>
        <v>0</v>
      </c>
      <c r="AE43" s="7">
        <f t="shared" ca="1" si="6"/>
        <v>0</v>
      </c>
      <c r="AF43" s="7">
        <f ca="1">SUMIF(INDIRECT("'Output 1'!$H$4:$H$"&amp;$C$4),Analysis!Q43,INDIRECT("'Output 1'!$w$4:$w$"&amp;$C$4))
+SUMIF(INDIRECT("'Output 2'!$H$4:$H$"&amp;$C$5),Analysis!Q43,INDIRECT("'Output 2'!$w$4:$w$"&amp;$C$5))
+SUMIF(INDIRECT("'Output 3'!$H$4:$H$"&amp;$C$6),Analysis!Q43,INDIRECT("'Output 3'!$w$4:$w$"&amp;$C$6))
+SUMIF(INDIRECT("'Output 4'!$H$4:$H$"&amp;$C$7),Analysis!Q43,INDIRECT("'Output 4'!$w$4:$w$"&amp;$C$7))</f>
        <v>0</v>
      </c>
      <c r="AG43" s="7">
        <f>SUMIF('Unplanned Outputs'!$E$4:$E$493,Analysis!Q43,'Unplanned Outputs'!$T$4:$T$493)</f>
        <v>0</v>
      </c>
    </row>
    <row r="44" spans="7:33" x14ac:dyDescent="0.3">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7">
        <f t="shared" ca="1" si="10"/>
        <v>0</v>
      </c>
      <c r="AA44" s="37">
        <f t="shared" si="11"/>
        <v>0</v>
      </c>
      <c r="AB44" s="52">
        <f t="shared" ca="1" si="12"/>
        <v>0</v>
      </c>
      <c r="AC44" s="62">
        <f ca="1">SUMIF(INDIRECT("'Output 1'!$H$5:$H$"&amp;$C$4),Analysis!$Q44,INDIRECT("'Output 1'!$F$5:$F$"&amp;$C$4))
+SUMIF(INDIRECT("'Output 2'!$H$5:$H$"&amp;$C$5),Analysis!$Q44,INDIRECT("'Output 2'!$F$5:$F$"&amp;$C$5))
+SUMIF(INDIRECT("'Output 3'!$H$5:$H$"&amp;$C$6),Analysis!$Q44,INDIRECT("'Output 3'!$F$5:$F$"&amp;$C$6))
+SUMIF(INDIRECT("'Output 4'!$H$5:$H$"&amp;$C$7),Analysis!$Q44,INDIRECT("'Output 4'!$F$5:$F$"&amp;$C$7))</f>
        <v>0</v>
      </c>
      <c r="AE44" s="7">
        <f t="shared" ca="1" si="6"/>
        <v>0</v>
      </c>
      <c r="AF44" s="7">
        <f ca="1">SUMIF(INDIRECT("'Output 1'!$H$4:$H$"&amp;$C$4),Analysis!Q44,INDIRECT("'Output 1'!$w$4:$w$"&amp;$C$4))
+SUMIF(INDIRECT("'Output 2'!$H$4:$H$"&amp;$C$5),Analysis!Q44,INDIRECT("'Output 2'!$w$4:$w$"&amp;$C$5))
+SUMIF(INDIRECT("'Output 3'!$H$4:$H$"&amp;$C$6),Analysis!Q44,INDIRECT("'Output 3'!$w$4:$w$"&amp;$C$6))
+SUMIF(INDIRECT("'Output 4'!$H$4:$H$"&amp;$C$7),Analysis!Q44,INDIRECT("'Output 4'!$w$4:$w$"&amp;$C$7))</f>
        <v>0</v>
      </c>
      <c r="AG44" s="7">
        <f>SUMIF('Unplanned Outputs'!$E$4:$E$493,Analysis!Q44,'Unplanned Outputs'!$T$4:$T$493)</f>
        <v>0</v>
      </c>
    </row>
    <row r="45" spans="7:33" x14ac:dyDescent="0.3">
      <c r="Q45" s="31" t="s">
        <v>368</v>
      </c>
      <c r="R45" s="5">
        <f ca="1">SUMIF(INDIRECT("'Output 1'!$H$4:$H$"&amp;$C$4),Analysis!Q45,INDIRECT("'Output 1'!$m$4:$m$"&amp;$C$4))
+SUMIF(INDIRECT("'Output 2'!$H$4:$H$"&amp;$C$5),Analysis!Q45,INDIRECT("'Output 2'!$m$4:$m$"&amp;$C$5))
+SUMIF(INDIRECT("'Output 3'!$H$4:$H$"&amp;$C$6),Analysis!Q45,INDIRECT("'Output 3'!$m$4:$m$"&amp;$C$6))
+SUMIF(INDIRECT("'Output 4'!$H$4:$H$"&amp;$C$7),Analysis!Q45,INDIRECT("'Output 4'!$m$4:$m$"&amp;$C$7))</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7">
        <f t="shared" ca="1" si="10"/>
        <v>0</v>
      </c>
      <c r="AA45" s="37">
        <f t="shared" si="11"/>
        <v>0</v>
      </c>
      <c r="AB45" s="52">
        <f t="shared" ca="1" si="12"/>
        <v>0</v>
      </c>
      <c r="AC45" s="62">
        <f ca="1">SUMIF(INDIRECT("'Output 1'!$H$5:$H$"&amp;$C$4),Analysis!$Q45,INDIRECT("'Output 1'!$F$5:$F$"&amp;$C$4))
+SUMIF(INDIRECT("'Output 2'!$H$5:$H$"&amp;$C$5),Analysis!$Q45,INDIRECT("'Output 2'!$F$5:$F$"&amp;$C$5))
+SUMIF(INDIRECT("'Output 3'!$H$5:$H$"&amp;$C$6),Analysis!$Q45,INDIRECT("'Output 3'!$F$5:$F$"&amp;$C$6))
+SUMIF(INDIRECT("'Output 4'!$H$5:$H$"&amp;$C$7),Analysis!$Q45,INDIRECT("'Output 4'!$F$5:$F$"&amp;$C$7))</f>
        <v>0</v>
      </c>
      <c r="AE45" s="7">
        <f t="shared" ca="1" si="6"/>
        <v>0</v>
      </c>
      <c r="AF45" s="7">
        <f ca="1">SUMIF(INDIRECT("'Output 1'!$H$4:$H$"&amp;$C$4),Analysis!Q45,INDIRECT("'Output 1'!$w$4:$w$"&amp;$C$4))
+SUMIF(INDIRECT("'Output 2'!$H$4:$H$"&amp;$C$5),Analysis!Q45,INDIRECT("'Output 2'!$w$4:$w$"&amp;$C$5))
+SUMIF(INDIRECT("'Output 3'!$H$4:$H$"&amp;$C$6),Analysis!Q45,INDIRECT("'Output 3'!$w$4:$w$"&amp;$C$6))
+SUMIF(INDIRECT("'Output 4'!$H$4:$H$"&amp;$C$7),Analysis!Q45,INDIRECT("'Output 4'!$w$4:$w$"&amp;$C$7))</f>
        <v>0</v>
      </c>
      <c r="AG45" s="7">
        <f>SUMIF('Unplanned Outputs'!$E$4:$E$493,Analysis!Q45,'Unplanned Outputs'!$T$4:$T$493)</f>
        <v>0</v>
      </c>
    </row>
    <row r="46" spans="7:33" x14ac:dyDescent="0.3">
      <c r="Q46" s="31" t="s">
        <v>369</v>
      </c>
      <c r="R46" s="5">
        <f ca="1">SUMIF(INDIRECT("'Output 1'!$H$4:$H$"&amp;$C$4),Analysis!Q46,INDIRECT("'Output 1'!$m$4:$m$"&amp;$C$4))
+SUMIF(INDIRECT("'Output 2'!$H$4:$H$"&amp;$C$5),Analysis!Q46,INDIRECT("'Output 2'!$m$4:$m$"&amp;$C$5))
+SUMIF(INDIRECT("'Output 3'!$H$4:$H$"&amp;$C$6),Analysis!Q46,INDIRECT("'Output 3'!$m$4:$m$"&amp;$C$6))
+SUMIF(INDIRECT("'Output 4'!$H$4:$H$"&amp;$C$7),Analysis!Q46,INDIRECT("'Output 4'!$m$4:$m$"&amp;$C$7))</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7">
        <f t="shared" ca="1" si="10"/>
        <v>0</v>
      </c>
      <c r="AA46" s="37">
        <f t="shared" si="11"/>
        <v>0</v>
      </c>
      <c r="AB46" s="52">
        <f t="shared" ca="1" si="12"/>
        <v>0</v>
      </c>
      <c r="AC46" s="62">
        <f ca="1">SUMIF(INDIRECT("'Output 1'!$H$5:$H$"&amp;$C$4),Analysis!$Q46,INDIRECT("'Output 1'!$F$5:$F$"&amp;$C$4))
+SUMIF(INDIRECT("'Output 2'!$H$5:$H$"&amp;$C$5),Analysis!$Q46,INDIRECT("'Output 2'!$F$5:$F$"&amp;$C$5))
+SUMIF(INDIRECT("'Output 3'!$H$5:$H$"&amp;$C$6),Analysis!$Q46,INDIRECT("'Output 3'!$F$5:$F$"&amp;$C$6))
+SUMIF(INDIRECT("'Output 4'!$H$5:$H$"&amp;$C$7),Analysis!$Q46,INDIRECT("'Output 4'!$F$5:$F$"&amp;$C$7))</f>
        <v>0</v>
      </c>
      <c r="AE46" s="7">
        <f t="shared" ca="1" si="6"/>
        <v>0</v>
      </c>
      <c r="AF46" s="7">
        <f ca="1">SUMIF(INDIRECT("'Output 1'!$H$4:$H$"&amp;$C$4),Analysis!Q46,INDIRECT("'Output 1'!$w$4:$w$"&amp;$C$4))
+SUMIF(INDIRECT("'Output 2'!$H$4:$H$"&amp;$C$5),Analysis!Q46,INDIRECT("'Output 2'!$w$4:$w$"&amp;$C$5))
+SUMIF(INDIRECT("'Output 3'!$H$4:$H$"&amp;$C$6),Analysis!Q46,INDIRECT("'Output 3'!$w$4:$w$"&amp;$C$6))
+SUMIF(INDIRECT("'Output 4'!$H$4:$H$"&amp;$C$7),Analysis!Q46,INDIRECT("'Output 4'!$w$4:$w$"&amp;$C$7))</f>
        <v>0</v>
      </c>
      <c r="AG46" s="7">
        <f>SUMIF('Unplanned Outputs'!$E$4:$E$493,Analysis!Q46,'Unplanned Outputs'!$T$4:$T$493)</f>
        <v>0</v>
      </c>
    </row>
    <row r="47" spans="7:33" x14ac:dyDescent="0.3">
      <c r="Q47" s="31" t="s">
        <v>370</v>
      </c>
      <c r="R47" s="5">
        <f ca="1">SUMIF(INDIRECT("'Output 1'!$H$4:$H$"&amp;$C$4),Analysis!Q47,INDIRECT("'Output 1'!$m$4:$m$"&amp;$C$4))
+SUMIF(INDIRECT("'Output 2'!$H$4:$H$"&amp;$C$5),Analysis!Q47,INDIRECT("'Output 2'!$m$4:$m$"&amp;$C$5))
+SUMIF(INDIRECT("'Output 3'!$H$4:$H$"&amp;$C$6),Analysis!Q47,INDIRECT("'Output 3'!$m$4:$m$"&amp;$C$6))
+SUMIF(INDIRECT("'Output 4'!$H$4:$H$"&amp;$C$7),Analysis!Q47,INDIRECT("'Output 4'!$m$4:$m$"&amp;$C$7))</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f>
        <v>0</v>
      </c>
      <c r="U47" s="31"/>
      <c r="V47" s="5">
        <f>SUMIF('Unplanned Outputs'!$E$4:$E$500,Analysis!Q47,'Unplanned Outputs'!$J$4:$J$500)</f>
        <v>0</v>
      </c>
      <c r="W47" s="5">
        <f>SUMIF('Unplanned Outputs'!$E$4:$E$500,Analysis!$Q47,'Unplanned Outputs'!$N$4:$N$500)</f>
        <v>0</v>
      </c>
      <c r="X47" s="5">
        <f>SUMIF('Unplanned Outputs'!$E$4:$E$500,Analysis!$Q47,'Unplanned Outputs'!$R$4:$R$500)</f>
        <v>0</v>
      </c>
      <c r="Y47" s="15"/>
      <c r="Z47" s="37">
        <f t="shared" ca="1" si="10"/>
        <v>0</v>
      </c>
      <c r="AA47" s="37">
        <f t="shared" si="11"/>
        <v>0</v>
      </c>
      <c r="AB47" s="52">
        <f t="shared" ca="1" si="12"/>
        <v>0</v>
      </c>
      <c r="AC47" s="62">
        <f ca="1">SUMIF(INDIRECT("'Output 1'!$H$5:$H$"&amp;$C$4),Analysis!$Q47,INDIRECT("'Output 1'!$F$5:$F$"&amp;$C$4))
+SUMIF(INDIRECT("'Output 2'!$H$5:$H$"&amp;$C$5),Analysis!$Q47,INDIRECT("'Output 2'!$F$5:$F$"&amp;$C$5))
+SUMIF(INDIRECT("'Output 3'!$H$5:$H$"&amp;$C$6),Analysis!$Q47,INDIRECT("'Output 3'!$F$5:$F$"&amp;$C$6))
+SUMIF(INDIRECT("'Output 4'!$H$5:$H$"&amp;$C$7),Analysis!$Q47,INDIRECT("'Output 4'!$F$5:$F$"&amp;$C$7))</f>
        <v>0</v>
      </c>
      <c r="AE47" s="7">
        <f t="shared" ca="1" si="6"/>
        <v>0</v>
      </c>
      <c r="AF47" s="7">
        <f ca="1">SUMIF(INDIRECT("'Output 1'!$H$4:$H$"&amp;$C$4),Analysis!Q47,INDIRECT("'Output 1'!$w$4:$w$"&amp;$C$4))
+SUMIF(INDIRECT("'Output 2'!$H$4:$H$"&amp;$C$5),Analysis!Q47,INDIRECT("'Output 2'!$w$4:$w$"&amp;$C$5))
+SUMIF(INDIRECT("'Output 3'!$H$4:$H$"&amp;$C$6),Analysis!Q47,INDIRECT("'Output 3'!$w$4:$w$"&amp;$C$6))
+SUMIF(INDIRECT("'Output 4'!$H$4:$H$"&amp;$C$7),Analysis!Q47,INDIRECT("'Output 4'!$w$4:$w$"&amp;$C$7))</f>
        <v>0</v>
      </c>
      <c r="AG47" s="7">
        <f>SUMIF('Unplanned Outputs'!$E$4:$E$493,Analysis!Q47,'Unplanned Outputs'!$T$4:$T$493)</f>
        <v>0</v>
      </c>
    </row>
    <row r="48" spans="7:33" x14ac:dyDescent="0.3">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7">
        <f t="shared" ca="1" si="10"/>
        <v>0</v>
      </c>
      <c r="AA48" s="37">
        <f t="shared" si="11"/>
        <v>0</v>
      </c>
      <c r="AB48" s="52">
        <f t="shared" ca="1" si="12"/>
        <v>0</v>
      </c>
      <c r="AC48" s="62">
        <f ca="1">SUMIF(INDIRECT("'Output 1'!$H$5:$H$"&amp;$C$4),Analysis!$Q48,INDIRECT("'Output 1'!$F$5:$F$"&amp;$C$4))
+SUMIF(INDIRECT("'Output 2'!$H$5:$H$"&amp;$C$5),Analysis!$Q48,INDIRECT("'Output 2'!$F$5:$F$"&amp;$C$5))
+SUMIF(INDIRECT("'Output 3'!$H$5:$H$"&amp;$C$6),Analysis!$Q48,INDIRECT("'Output 3'!$F$5:$F$"&amp;$C$6))
+SUMIF(INDIRECT("'Output 4'!$H$5:$H$"&amp;$C$7),Analysis!$Q48,INDIRECT("'Output 4'!$F$5:$F$"&amp;$C$7))</f>
        <v>0</v>
      </c>
      <c r="AE48" s="7">
        <f t="shared" ca="1" si="6"/>
        <v>0</v>
      </c>
      <c r="AF48" s="7">
        <f ca="1">SUMIF(INDIRECT("'Output 1'!$H$4:$H$"&amp;$C$4),Analysis!Q48,INDIRECT("'Output 1'!$w$4:$w$"&amp;$C$4))
+SUMIF(INDIRECT("'Output 2'!$H$4:$H$"&amp;$C$5),Analysis!Q48,INDIRECT("'Output 2'!$w$4:$w$"&amp;$C$5))
+SUMIF(INDIRECT("'Output 3'!$H$4:$H$"&amp;$C$6),Analysis!Q48,INDIRECT("'Output 3'!$w$4:$w$"&amp;$C$6))
+SUMIF(INDIRECT("'Output 4'!$H$4:$H$"&amp;$C$7),Analysis!Q48,INDIRECT("'Output 4'!$w$4:$w$"&amp;$C$7))</f>
        <v>0</v>
      </c>
      <c r="AG48" s="7">
        <f>SUMIF('Unplanned Outputs'!$E$4:$E$493,Analysis!Q48,'Unplanned Outputs'!$T$4:$T$493)</f>
        <v>0</v>
      </c>
    </row>
    <row r="49" spans="17:33" x14ac:dyDescent="0.3">
      <c r="Q49" s="31" t="s">
        <v>123</v>
      </c>
      <c r="R49" s="5">
        <f ca="1">SUMIF(INDIRECT("'Output 1'!$H$4:$H$"&amp;$C$4),Analysis!Q49,INDIRECT("'Output 1'!$m$4:$m$"&amp;$C$4))
+SUMIF(INDIRECT("'Output 2'!$H$4:$H$"&amp;$C$5),Analysis!Q49,INDIRECT("'Output 2'!$m$4:$m$"&amp;$C$5))
+SUMIF(INDIRECT("'Output 3'!$H$4:$H$"&amp;$C$6),Analysis!Q49,INDIRECT("'Output 3'!$m$4:$m$"&amp;$C$6))
+SUMIF(INDIRECT("'Output 4'!$H$4:$H$"&amp;$C$7),Analysis!Q49,INDIRECT("'Output 4'!$m$4:$m$"&amp;$C$7))</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f>
        <v>1</v>
      </c>
      <c r="T49" s="5">
        <f ca="1">SUMIF(INDIRECT("'Output 1'!$H$4:$H$"&amp;$C$4),Analysis!Q49,INDIRECT("'Output 1'!$U$4:$U$"&amp;$C$4))
+SUMIF(INDIRECT("'Output 2'!$H$4:$H$"&amp;$C$5),Analysis!Q49,INDIRECT("'Output 2'!$U$4:$U$"&amp;$C$5))
+SUMIF(INDIRECT("'Output 3'!$H$4:$H$"&amp;$C$6),Analysis!Q49,INDIRECT("'Output 3'!$U$4:$U$"&amp;$C$6))
+SUMIF(INDIRECT("'Output 4'!$H$4:$H$"&amp;$C$7),Analysis!Q49,INDIRECT("'Output 4'!$U$4:$U$"&amp;$C$7))</f>
        <v>0</v>
      </c>
      <c r="U49" s="31"/>
      <c r="V49" s="5">
        <f>SUMIF('Unplanned Outputs'!$E$4:$E$500,Analysis!Q49,'Unplanned Outputs'!$J$4:$J$500)</f>
        <v>0</v>
      </c>
      <c r="W49" s="5">
        <f>SUMIF('Unplanned Outputs'!$E$4:$E$500,Analysis!$Q49,'Unplanned Outputs'!$N$4:$N$500)</f>
        <v>0</v>
      </c>
      <c r="X49" s="5">
        <f>SUMIF('Unplanned Outputs'!$E$4:$E$500,Analysis!$Q49,'Unplanned Outputs'!$R$4:$R$500)</f>
        <v>0</v>
      </c>
      <c r="Y49" s="15"/>
      <c r="Z49" s="37">
        <f t="shared" ca="1" si="10"/>
        <v>1</v>
      </c>
      <c r="AA49" s="37">
        <f t="shared" si="11"/>
        <v>0</v>
      </c>
      <c r="AB49" s="52">
        <f t="shared" ca="1" si="12"/>
        <v>1</v>
      </c>
      <c r="AC49" s="62">
        <f ca="1">SUMIF(INDIRECT("'Output 1'!$H$5:$H$"&amp;$C$4),Analysis!$Q49,INDIRECT("'Output 1'!$F$5:$F$"&amp;$C$4))
+SUMIF(INDIRECT("'Output 2'!$H$5:$H$"&amp;$C$5),Analysis!$Q49,INDIRECT("'Output 2'!$F$5:$F$"&amp;$C$5))
+SUMIF(INDIRECT("'Output 3'!$H$5:$H$"&amp;$C$6),Analysis!$Q49,INDIRECT("'Output 3'!$F$5:$F$"&amp;$C$6))
+SUMIF(INDIRECT("'Output 4'!$H$5:$H$"&amp;$C$7),Analysis!$Q49,INDIRECT("'Output 4'!$F$5:$F$"&amp;$C$7))</f>
        <v>0</v>
      </c>
      <c r="AE49" s="7">
        <f t="shared" ca="1" si="6"/>
        <v>0</v>
      </c>
      <c r="AF49" s="7">
        <f ca="1">SUMIF(INDIRECT("'Output 1'!$H$4:$H$"&amp;$C$4),Analysis!Q49,INDIRECT("'Output 1'!$w$4:$w$"&amp;$C$4))
+SUMIF(INDIRECT("'Output 2'!$H$4:$H$"&amp;$C$5),Analysis!Q49,INDIRECT("'Output 2'!$w$4:$w$"&amp;$C$5))
+SUMIF(INDIRECT("'Output 3'!$H$4:$H$"&amp;$C$6),Analysis!Q49,INDIRECT("'Output 3'!$w$4:$w$"&amp;$C$6))
+SUMIF(INDIRECT("'Output 4'!$H$4:$H$"&amp;$C$7),Analysis!Q49,INDIRECT("'Output 4'!$w$4:$w$"&amp;$C$7))</f>
        <v>0</v>
      </c>
      <c r="AG49" s="7">
        <f>SUMIF('Unplanned Outputs'!$E$4:$E$493,Analysis!Q49,'Unplanned Outputs'!$T$4:$T$493)</f>
        <v>0</v>
      </c>
    </row>
    <row r="50" spans="17:33" x14ac:dyDescent="0.3">
      <c r="Q50" s="31" t="s">
        <v>371</v>
      </c>
      <c r="R50" s="5">
        <f ca="1">SUMIF(INDIRECT("'Output 1'!$H$4:$H$"&amp;$C$4),Analysis!Q50,INDIRECT("'Output 1'!$m$4:$m$"&amp;$C$4))
+SUMIF(INDIRECT("'Output 2'!$H$4:$H$"&amp;$C$5),Analysis!Q50,INDIRECT("'Output 2'!$m$4:$m$"&amp;$C$5))
+SUMIF(INDIRECT("'Output 3'!$H$4:$H$"&amp;$C$6),Analysis!Q50,INDIRECT("'Output 3'!$m$4:$m$"&amp;$C$6))
+SUMIF(INDIRECT("'Output 4'!$H$4:$H$"&amp;$C$7),Analysis!Q50,INDIRECT("'Output 4'!$m$4:$m$"&amp;$C$7))</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f>
        <v>0</v>
      </c>
      <c r="U50" s="31"/>
      <c r="V50" s="5">
        <f>SUMIF('Unplanned Outputs'!$E$4:$E$500,Analysis!Q50,'Unplanned Outputs'!$J$4:$J$500)</f>
        <v>0</v>
      </c>
      <c r="W50" s="5">
        <f>SUMIF('Unplanned Outputs'!$E$4:$E$500,Analysis!$Q50,'Unplanned Outputs'!$N$4:$N$500)</f>
        <v>0</v>
      </c>
      <c r="X50" s="5">
        <f>SUMIF('Unplanned Outputs'!$E$4:$E$500,Analysis!$Q50,'Unplanned Outputs'!$R$4:$R$500)</f>
        <v>0</v>
      </c>
      <c r="Y50" s="15"/>
      <c r="Z50" s="37">
        <f t="shared" ca="1" si="10"/>
        <v>0</v>
      </c>
      <c r="AA50" s="37">
        <f t="shared" si="11"/>
        <v>0</v>
      </c>
      <c r="AB50" s="52">
        <f t="shared" ca="1" si="12"/>
        <v>0</v>
      </c>
      <c r="AC50" s="62">
        <f ca="1">SUMIF(INDIRECT("'Output 1'!$H$5:$H$"&amp;$C$4),Analysis!$Q50,INDIRECT("'Output 1'!$F$5:$F$"&amp;$C$4))
+SUMIF(INDIRECT("'Output 2'!$H$5:$H$"&amp;$C$5),Analysis!$Q50,INDIRECT("'Output 2'!$F$5:$F$"&amp;$C$5))
+SUMIF(INDIRECT("'Output 3'!$H$5:$H$"&amp;$C$6),Analysis!$Q50,INDIRECT("'Output 3'!$F$5:$F$"&amp;$C$6))
+SUMIF(INDIRECT("'Output 4'!$H$5:$H$"&amp;$C$7),Analysis!$Q50,INDIRECT("'Output 4'!$F$5:$F$"&amp;$C$7))</f>
        <v>0</v>
      </c>
      <c r="AE50" s="7">
        <f t="shared" ca="1" si="6"/>
        <v>0</v>
      </c>
      <c r="AF50" s="7">
        <f ca="1">SUMIF(INDIRECT("'Output 1'!$H$4:$H$"&amp;$C$4),Analysis!Q50,INDIRECT("'Output 1'!$w$4:$w$"&amp;$C$4))
+SUMIF(INDIRECT("'Output 2'!$H$4:$H$"&amp;$C$5),Analysis!Q50,INDIRECT("'Output 2'!$w$4:$w$"&amp;$C$5))
+SUMIF(INDIRECT("'Output 3'!$H$4:$H$"&amp;$C$6),Analysis!Q50,INDIRECT("'Output 3'!$w$4:$w$"&amp;$C$6))
+SUMIF(INDIRECT("'Output 4'!$H$4:$H$"&amp;$C$7),Analysis!Q50,INDIRECT("'Output 4'!$w$4:$w$"&amp;$C$7))</f>
        <v>0</v>
      </c>
      <c r="AG50" s="7">
        <f>SUMIF('Unplanned Outputs'!$E$4:$E$493,Analysis!Q50,'Unplanned Outputs'!$T$4:$T$493)</f>
        <v>0</v>
      </c>
    </row>
    <row r="51" spans="17:33" x14ac:dyDescent="0.3">
      <c r="Q51" s="31" t="s">
        <v>117</v>
      </c>
      <c r="R51" s="5">
        <f ca="1">SUMIF(INDIRECT("'Output 1'!$H$4:$H$"&amp;$C$4),Analysis!Q51,INDIRECT("'Output 1'!$m$4:$m$"&amp;$C$4))
+SUMIF(INDIRECT("'Output 2'!$H$4:$H$"&amp;$C$5),Analysis!Q51,INDIRECT("'Output 2'!$m$4:$m$"&amp;$C$5))
+SUMIF(INDIRECT("'Output 3'!$H$4:$H$"&amp;$C$6),Analysis!Q51,INDIRECT("'Output 3'!$m$4:$m$"&amp;$C$6))
+SUMIF(INDIRECT("'Output 4'!$H$4:$H$"&amp;$C$7),Analysis!Q51,INDIRECT("'Output 4'!$m$4:$m$"&amp;$C$7))</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f>
        <v>1</v>
      </c>
      <c r="U51" s="31"/>
      <c r="V51" s="5">
        <f>SUMIF('Unplanned Outputs'!$E$4:$E$500,Analysis!Q51,'Unplanned Outputs'!$J$4:$J$500)</f>
        <v>0</v>
      </c>
      <c r="W51" s="5">
        <f>SUMIF('Unplanned Outputs'!$E$4:$E$500,Analysis!$Q51,'Unplanned Outputs'!$N$4:$N$500)</f>
        <v>0</v>
      </c>
      <c r="X51" s="5">
        <f>SUMIF('Unplanned Outputs'!$E$4:$E$500,Analysis!$Q51,'Unplanned Outputs'!$R$4:$R$500)</f>
        <v>0</v>
      </c>
      <c r="Y51" s="15"/>
      <c r="Z51" s="37">
        <f t="shared" ca="1" si="10"/>
        <v>1</v>
      </c>
      <c r="AA51" s="37">
        <f t="shared" si="11"/>
        <v>0</v>
      </c>
      <c r="AB51" s="52">
        <f t="shared" ca="1" si="12"/>
        <v>1</v>
      </c>
      <c r="AC51" s="62">
        <f ca="1">SUMIF(INDIRECT("'Output 1'!$H$5:$H$"&amp;$C$4),Analysis!$Q51,INDIRECT("'Output 1'!$F$5:$F$"&amp;$C$4))
+SUMIF(INDIRECT("'Output 2'!$H$5:$H$"&amp;$C$5),Analysis!$Q51,INDIRECT("'Output 2'!$F$5:$F$"&amp;$C$5))
+SUMIF(INDIRECT("'Output 3'!$H$5:$H$"&amp;$C$6),Analysis!$Q51,INDIRECT("'Output 3'!$F$5:$F$"&amp;$C$6))
+SUMIF(INDIRECT("'Output 4'!$H$5:$H$"&amp;$C$7),Analysis!$Q51,INDIRECT("'Output 4'!$F$5:$F$"&amp;$C$7))</f>
        <v>0</v>
      </c>
      <c r="AE51" s="7">
        <f t="shared" ca="1" si="6"/>
        <v>0</v>
      </c>
      <c r="AF51" s="7">
        <f ca="1">SUMIF(INDIRECT("'Output 1'!$H$4:$H$"&amp;$C$4),Analysis!Q51,INDIRECT("'Output 1'!$w$4:$w$"&amp;$C$4))
+SUMIF(INDIRECT("'Output 2'!$H$4:$H$"&amp;$C$5),Analysis!Q51,INDIRECT("'Output 2'!$w$4:$w$"&amp;$C$5))
+SUMIF(INDIRECT("'Output 3'!$H$4:$H$"&amp;$C$6),Analysis!Q51,INDIRECT("'Output 3'!$w$4:$w$"&amp;$C$6))
+SUMIF(INDIRECT("'Output 4'!$H$4:$H$"&amp;$C$7),Analysis!Q51,INDIRECT("'Output 4'!$w$4:$w$"&amp;$C$7))</f>
        <v>0</v>
      </c>
      <c r="AG51" s="7">
        <f>SUMIF('Unplanned Outputs'!$E$4:$E$493,Analysis!Q51,'Unplanned Outputs'!$T$4:$T$493)</f>
        <v>0</v>
      </c>
    </row>
    <row r="52" spans="17:33" x14ac:dyDescent="0.3">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7">
        <f t="shared" ca="1" si="10"/>
        <v>0</v>
      </c>
      <c r="AA52" s="37">
        <f t="shared" si="11"/>
        <v>0</v>
      </c>
      <c r="AB52" s="52">
        <f t="shared" ca="1" si="12"/>
        <v>0</v>
      </c>
      <c r="AC52" s="62">
        <f ca="1">SUMIF(INDIRECT("'Output 1'!$H$5:$H$"&amp;$C$4),Analysis!$Q52,INDIRECT("'Output 1'!$F$5:$F$"&amp;$C$4))
+SUMIF(INDIRECT("'Output 2'!$H$5:$H$"&amp;$C$5),Analysis!$Q52,INDIRECT("'Output 2'!$F$5:$F$"&amp;$C$5))
+SUMIF(INDIRECT("'Output 3'!$H$5:$H$"&amp;$C$6),Analysis!$Q52,INDIRECT("'Output 3'!$F$5:$F$"&amp;$C$6))
+SUMIF(INDIRECT("'Output 4'!$H$5:$H$"&amp;$C$7),Analysis!$Q52,INDIRECT("'Output 4'!$F$5:$F$"&amp;$C$7))</f>
        <v>0</v>
      </c>
      <c r="AE52" s="7">
        <f t="shared" ca="1" si="6"/>
        <v>0</v>
      </c>
      <c r="AF52" s="7">
        <f ca="1">SUMIF(INDIRECT("'Output 1'!$H$4:$H$"&amp;$C$4),Analysis!Q52,INDIRECT("'Output 1'!$w$4:$w$"&amp;$C$4))
+SUMIF(INDIRECT("'Output 2'!$H$4:$H$"&amp;$C$5),Analysis!Q52,INDIRECT("'Output 2'!$w$4:$w$"&amp;$C$5))
+SUMIF(INDIRECT("'Output 3'!$H$4:$H$"&amp;$C$6),Analysis!Q52,INDIRECT("'Output 3'!$w$4:$w$"&amp;$C$6))
+SUMIF(INDIRECT("'Output 4'!$H$4:$H$"&amp;$C$7),Analysis!Q52,INDIRECT("'Output 4'!$w$4:$w$"&amp;$C$7))</f>
        <v>0</v>
      </c>
      <c r="AG52" s="7">
        <f>SUMIF('Unplanned Outputs'!$E$4:$E$493,Analysis!Q52,'Unplanned Outputs'!$T$4:$T$493)</f>
        <v>0</v>
      </c>
    </row>
    <row r="53" spans="17:33" x14ac:dyDescent="0.3">
      <c r="Q53" s="31" t="s">
        <v>372</v>
      </c>
      <c r="R53" s="5">
        <f ca="1">SUMIF(INDIRECT("'Output 1'!$H$4:$H$"&amp;$C$4),Analysis!Q53,INDIRECT("'Output 1'!$m$4:$m$"&amp;$C$4))
+SUMIF(INDIRECT("'Output 2'!$H$4:$H$"&amp;$C$5),Analysis!Q53,INDIRECT("'Output 2'!$m$4:$m$"&amp;$C$5))
+SUMIF(INDIRECT("'Output 3'!$H$4:$H$"&amp;$C$6),Analysis!Q53,INDIRECT("'Output 3'!$m$4:$m$"&amp;$C$6))
+SUMIF(INDIRECT("'Output 4'!$H$4:$H$"&amp;$C$7),Analysis!Q53,INDIRECT("'Output 4'!$m$4:$m$"&amp;$C$7))</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f>
        <v>0</v>
      </c>
      <c r="U53" s="31"/>
      <c r="V53" s="5">
        <f>SUMIF('Unplanned Outputs'!$E$4:$E$500,Analysis!Q53,'Unplanned Outputs'!$J$4:$J$500)</f>
        <v>0</v>
      </c>
      <c r="W53" s="5">
        <f>SUMIF('Unplanned Outputs'!$E$4:$E$500,Analysis!$Q53,'Unplanned Outputs'!$N$4:$N$500)</f>
        <v>0</v>
      </c>
      <c r="X53" s="5">
        <f>SUMIF('Unplanned Outputs'!$E$4:$E$500,Analysis!$Q53,'Unplanned Outputs'!$R$4:$R$500)</f>
        <v>0</v>
      </c>
      <c r="Y53" s="15"/>
      <c r="Z53" s="37">
        <f t="shared" ca="1" si="10"/>
        <v>0</v>
      </c>
      <c r="AA53" s="37">
        <f t="shared" si="11"/>
        <v>0</v>
      </c>
      <c r="AB53" s="52">
        <f t="shared" ca="1" si="12"/>
        <v>0</v>
      </c>
      <c r="AC53" s="62">
        <f ca="1">SUMIF(INDIRECT("'Output 1'!$H$5:$H$"&amp;$C$4),Analysis!$Q53,INDIRECT("'Output 1'!$F$5:$F$"&amp;$C$4))
+SUMIF(INDIRECT("'Output 2'!$H$5:$H$"&amp;$C$5),Analysis!$Q53,INDIRECT("'Output 2'!$F$5:$F$"&amp;$C$5))
+SUMIF(INDIRECT("'Output 3'!$H$5:$H$"&amp;$C$6),Analysis!$Q53,INDIRECT("'Output 3'!$F$5:$F$"&amp;$C$6))
+SUMIF(INDIRECT("'Output 4'!$H$5:$H$"&amp;$C$7),Analysis!$Q53,INDIRECT("'Output 4'!$F$5:$F$"&amp;$C$7))</f>
        <v>0</v>
      </c>
      <c r="AE53" s="7">
        <f t="shared" ca="1" si="6"/>
        <v>0</v>
      </c>
      <c r="AF53" s="7">
        <f ca="1">SUMIF(INDIRECT("'Output 1'!$H$4:$H$"&amp;$C$4),Analysis!Q53,INDIRECT("'Output 1'!$w$4:$w$"&amp;$C$4))
+SUMIF(INDIRECT("'Output 2'!$H$4:$H$"&amp;$C$5),Analysis!Q53,INDIRECT("'Output 2'!$w$4:$w$"&amp;$C$5))
+SUMIF(INDIRECT("'Output 3'!$H$4:$H$"&amp;$C$6),Analysis!Q53,INDIRECT("'Output 3'!$w$4:$w$"&amp;$C$6))
+SUMIF(INDIRECT("'Output 4'!$H$4:$H$"&amp;$C$7),Analysis!Q53,INDIRECT("'Output 4'!$w$4:$w$"&amp;$C$7))</f>
        <v>0</v>
      </c>
      <c r="AG53" s="7">
        <f>SUMIF('Unplanned Outputs'!$E$4:$E$493,Analysis!Q53,'Unplanned Outputs'!$T$4:$T$493)</f>
        <v>0</v>
      </c>
    </row>
    <row r="54" spans="17:33" x14ac:dyDescent="0.3">
      <c r="Q54" s="31" t="s">
        <v>178</v>
      </c>
      <c r="R54" s="5">
        <f ca="1">SUMIF(INDIRECT("'Output 1'!$H$4:$H$"&amp;$C$4),Analysis!Q54,INDIRECT("'Output 1'!$m$4:$m$"&amp;$C$4))
+SUMIF(INDIRECT("'Output 2'!$H$4:$H$"&amp;$C$5),Analysis!Q54,INDIRECT("'Output 2'!$m$4:$m$"&amp;$C$5))
+SUMIF(INDIRECT("'Output 3'!$H$4:$H$"&amp;$C$6),Analysis!Q54,INDIRECT("'Output 3'!$m$4:$m$"&amp;$C$6))
+SUMIF(INDIRECT("'Output 4'!$H$4:$H$"&amp;$C$7),Analysis!Q54,INDIRECT("'Output 4'!$m$4:$m$"&amp;$C$7))</f>
        <v>200</v>
      </c>
      <c r="S54" s="5">
        <f ca="1">SUMIF(INDIRECT("'Output 1'!$H$4:$H$"&amp;$C$4),Analysis!Q54,INDIRECT("'Output 1'!$Q$4:$Q$"&amp;$C$4))
+SUMIF(INDIRECT("'Output 2'!$H$4:$H$"&amp;$C$5),Analysis!Q54,INDIRECT("'Output 2'!$Q$4:$Q$"&amp;$C$5))
+SUMIF(INDIRECT("'Output 3'!$H$4:$H$"&amp;$C$6),Analysis!Q54,INDIRECT("'Output 3'!$Q$4:$Q$"&amp;$C$6))
+SUMIF(INDIRECT("'Output 4'!$H$4:$H$"&amp;$C$7),Analysis!Q54,INDIRECT("'Output 4'!$Q$4:$Q$"&amp;$C$7))</f>
        <v>30</v>
      </c>
      <c r="T54" s="5">
        <f ca="1">SUMIF(INDIRECT("'Output 1'!$H$4:$H$"&amp;$C$4),Analysis!Q54,INDIRECT("'Output 1'!$U$4:$U$"&amp;$C$4))
+SUMIF(INDIRECT("'Output 2'!$H$4:$H$"&amp;$C$5),Analysis!Q54,INDIRECT("'Output 2'!$U$4:$U$"&amp;$C$5))
+SUMIF(INDIRECT("'Output 3'!$H$4:$H$"&amp;$C$6),Analysis!Q54,INDIRECT("'Output 3'!$U$4:$U$"&amp;$C$6))
+SUMIF(INDIRECT("'Output 4'!$H$4:$H$"&amp;$C$7),Analysis!Q54,INDIRECT("'Output 4'!$U$4:$U$"&amp;$C$7))</f>
        <v>0</v>
      </c>
      <c r="U54" s="31"/>
      <c r="V54" s="5">
        <f>SUMIF('Unplanned Outputs'!$E$4:$E$500,Analysis!Q54,'Unplanned Outputs'!$J$4:$J$500)</f>
        <v>0</v>
      </c>
      <c r="W54" s="5">
        <f>SUMIF('Unplanned Outputs'!$E$4:$E$500,Analysis!$Q54,'Unplanned Outputs'!$N$4:$N$500)</f>
        <v>0</v>
      </c>
      <c r="X54" s="5">
        <f>SUMIF('Unplanned Outputs'!$E$4:$E$500,Analysis!$Q54,'Unplanned Outputs'!$R$4:$R$500)</f>
        <v>0</v>
      </c>
      <c r="Y54" s="15"/>
      <c r="Z54" s="37">
        <f t="shared" ca="1" si="10"/>
        <v>230</v>
      </c>
      <c r="AA54" s="37">
        <f t="shared" si="11"/>
        <v>0</v>
      </c>
      <c r="AB54" s="52">
        <f t="shared" ca="1" si="12"/>
        <v>230</v>
      </c>
      <c r="AC54" s="62">
        <f ca="1">SUMIF(INDIRECT("'Output 1'!$H$5:$H$"&amp;$C$4),Analysis!$Q54,INDIRECT("'Output 1'!$F$5:$F$"&amp;$C$4))
+SUMIF(INDIRECT("'Output 2'!$H$5:$H$"&amp;$C$5),Analysis!$Q54,INDIRECT("'Output 2'!$F$5:$F$"&amp;$C$5))
+SUMIF(INDIRECT("'Output 3'!$H$5:$H$"&amp;$C$6),Analysis!$Q54,INDIRECT("'Output 3'!$F$5:$F$"&amp;$C$6))
+SUMIF(INDIRECT("'Output 4'!$H$5:$H$"&amp;$C$7),Analysis!$Q54,INDIRECT("'Output 4'!$F$5:$F$"&amp;$C$7))</f>
        <v>0</v>
      </c>
      <c r="AE54" s="7">
        <f t="shared" ca="1" si="6"/>
        <v>0</v>
      </c>
      <c r="AF54" s="7">
        <f ca="1">SUMIF(INDIRECT("'Output 1'!$H$4:$H$"&amp;$C$4),Analysis!Q54,INDIRECT("'Output 1'!$w$4:$w$"&amp;$C$4))
+SUMIF(INDIRECT("'Output 2'!$H$4:$H$"&amp;$C$5),Analysis!Q54,INDIRECT("'Output 2'!$w$4:$w$"&amp;$C$5))
+SUMIF(INDIRECT("'Output 3'!$H$4:$H$"&amp;$C$6),Analysis!Q54,INDIRECT("'Output 3'!$w$4:$w$"&amp;$C$6))
+SUMIF(INDIRECT("'Output 4'!$H$4:$H$"&amp;$C$7),Analysis!Q54,INDIRECT("'Output 4'!$w$4:$w$"&amp;$C$7))</f>
        <v>0</v>
      </c>
      <c r="AG54" s="7">
        <f>SUMIF('Unplanned Outputs'!$E$4:$E$493,Analysis!Q54,'Unplanned Outputs'!$T$4:$T$493)</f>
        <v>0</v>
      </c>
    </row>
    <row r="55" spans="17:33" x14ac:dyDescent="0.3">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7">
        <f t="shared" ca="1" si="10"/>
        <v>0</v>
      </c>
      <c r="AA55" s="37">
        <f t="shared" si="11"/>
        <v>0</v>
      </c>
      <c r="AB55" s="52">
        <f t="shared" ca="1" si="12"/>
        <v>0</v>
      </c>
      <c r="AC55" s="62">
        <f ca="1">SUMIF(INDIRECT("'Output 1'!$H$5:$H$"&amp;$C$4),Analysis!$Q55,INDIRECT("'Output 1'!$F$5:$F$"&amp;$C$4))
+SUMIF(INDIRECT("'Output 2'!$H$5:$H$"&amp;$C$5),Analysis!$Q55,INDIRECT("'Output 2'!$F$5:$F$"&amp;$C$5))
+SUMIF(INDIRECT("'Output 3'!$H$5:$H$"&amp;$C$6),Analysis!$Q55,INDIRECT("'Output 3'!$F$5:$F$"&amp;$C$6))
+SUMIF(INDIRECT("'Output 4'!$H$5:$H$"&amp;$C$7),Analysis!$Q55,INDIRECT("'Output 4'!$F$5:$F$"&amp;$C$7))</f>
        <v>0</v>
      </c>
      <c r="AE55" s="7">
        <f t="shared" ca="1" si="6"/>
        <v>0</v>
      </c>
      <c r="AF55" s="7">
        <f ca="1">SUMIF(INDIRECT("'Output 1'!$H$4:$H$"&amp;$C$4),Analysis!Q55,INDIRECT("'Output 1'!$w$4:$w$"&amp;$C$4))
+SUMIF(INDIRECT("'Output 2'!$H$4:$H$"&amp;$C$5),Analysis!Q55,INDIRECT("'Output 2'!$w$4:$w$"&amp;$C$5))
+SUMIF(INDIRECT("'Output 3'!$H$4:$H$"&amp;$C$6),Analysis!Q55,INDIRECT("'Output 3'!$w$4:$w$"&amp;$C$6))
+SUMIF(INDIRECT("'Output 4'!$H$4:$H$"&amp;$C$7),Analysis!Q55,INDIRECT("'Output 4'!$w$4:$w$"&amp;$C$7))</f>
        <v>0</v>
      </c>
      <c r="AG55" s="7">
        <f>SUMIF('Unplanned Outputs'!$E$4:$E$493,Analysis!Q55,'Unplanned Outputs'!$T$4:$T$493)</f>
        <v>0</v>
      </c>
    </row>
    <row r="56" spans="17:33" x14ac:dyDescent="0.3">
      <c r="Q56" s="31" t="s">
        <v>136</v>
      </c>
      <c r="R56" s="5">
        <f ca="1">SUMIF(INDIRECT("'Output 1'!$H$4:$H$"&amp;$C$4),Analysis!Q56,INDIRECT("'Output 1'!$m$4:$m$"&amp;$C$4))
+SUMIF(INDIRECT("'Output 2'!$H$4:$H$"&amp;$C$5),Analysis!Q56,INDIRECT("'Output 2'!$m$4:$m$"&amp;$C$5))
+SUMIF(INDIRECT("'Output 3'!$H$4:$H$"&amp;$C$6),Analysis!Q56,INDIRECT("'Output 3'!$m$4:$m$"&amp;$C$6))
+SUMIF(INDIRECT("'Output 4'!$H$4:$H$"&amp;$C$7),Analysis!Q56,INDIRECT("'Output 4'!$m$4:$m$"&amp;$C$7))</f>
        <v>500</v>
      </c>
      <c r="S56" s="5">
        <f ca="1">SUMIF(INDIRECT("'Output 1'!$H$4:$H$"&amp;$C$4),Analysis!Q56,INDIRECT("'Output 1'!$Q$4:$Q$"&amp;$C$4))
+SUMIF(INDIRECT("'Output 2'!$H$4:$H$"&amp;$C$5),Analysis!Q56,INDIRECT("'Output 2'!$Q$4:$Q$"&amp;$C$5))
+SUMIF(INDIRECT("'Output 3'!$H$4:$H$"&amp;$C$6),Analysis!Q56,INDIRECT("'Output 3'!$Q$4:$Q$"&amp;$C$6))
+SUMIF(INDIRECT("'Output 4'!$H$4:$H$"&amp;$C$7),Analysis!Q56,INDIRECT("'Output 4'!$Q$4:$Q$"&amp;$C$7))</f>
        <v>810</v>
      </c>
      <c r="T56" s="5">
        <f ca="1">SUMIF(INDIRECT("'Output 1'!$H$4:$H$"&amp;$C$4),Analysis!Q56,INDIRECT("'Output 1'!$U$4:$U$"&amp;$C$4))
+SUMIF(INDIRECT("'Output 2'!$H$4:$H$"&amp;$C$5),Analysis!Q56,INDIRECT("'Output 2'!$U$4:$U$"&amp;$C$5))
+SUMIF(INDIRECT("'Output 3'!$H$4:$H$"&amp;$C$6),Analysis!Q56,INDIRECT("'Output 3'!$U$4:$U$"&amp;$C$6))
+SUMIF(INDIRECT("'Output 4'!$H$4:$H$"&amp;$C$7),Analysis!Q56,INDIRECT("'Output 4'!$U$4:$U$"&amp;$C$7))</f>
        <v>0</v>
      </c>
      <c r="U56" s="31"/>
      <c r="V56" s="5">
        <f>SUMIF('Unplanned Outputs'!$E$4:$E$500,Analysis!Q56,'Unplanned Outputs'!$J$4:$J$500)</f>
        <v>0</v>
      </c>
      <c r="W56" s="5">
        <f>SUMIF('Unplanned Outputs'!$E$4:$E$500,Analysis!$Q56,'Unplanned Outputs'!$N$4:$N$500)</f>
        <v>0</v>
      </c>
      <c r="X56" s="5">
        <f>SUMIF('Unplanned Outputs'!$E$4:$E$500,Analysis!$Q56,'Unplanned Outputs'!$R$4:$R$500)</f>
        <v>0</v>
      </c>
      <c r="Y56" s="15"/>
      <c r="Z56" s="37">
        <f t="shared" ca="1" si="10"/>
        <v>1310</v>
      </c>
      <c r="AA56" s="37">
        <f t="shared" si="11"/>
        <v>0</v>
      </c>
      <c r="AB56" s="52">
        <f t="shared" ca="1" si="12"/>
        <v>1310</v>
      </c>
      <c r="AC56" s="62">
        <f ca="1">SUMIF(INDIRECT("'Output 1'!$H$5:$H$"&amp;$C$4),Analysis!$Q56,INDIRECT("'Output 1'!$F$5:$F$"&amp;$C$4))
+SUMIF(INDIRECT("'Output 2'!$H$5:$H$"&amp;$C$5),Analysis!$Q56,INDIRECT("'Output 2'!$F$5:$F$"&amp;$C$5))
+SUMIF(INDIRECT("'Output 3'!$H$5:$H$"&amp;$C$6),Analysis!$Q56,INDIRECT("'Output 3'!$F$5:$F$"&amp;$C$6))
+SUMIF(INDIRECT("'Output 4'!$H$5:$H$"&amp;$C$7),Analysis!$Q56,INDIRECT("'Output 4'!$F$5:$F$"&amp;$C$7))</f>
        <v>0</v>
      </c>
      <c r="AE56" s="7">
        <f t="shared" ca="1" si="6"/>
        <v>0</v>
      </c>
      <c r="AF56" s="7">
        <f ca="1">SUMIF(INDIRECT("'Output 1'!$H$4:$H$"&amp;$C$4),Analysis!Q56,INDIRECT("'Output 1'!$w$4:$w$"&amp;$C$4))
+SUMIF(INDIRECT("'Output 2'!$H$4:$H$"&amp;$C$5),Analysis!Q56,INDIRECT("'Output 2'!$w$4:$w$"&amp;$C$5))
+SUMIF(INDIRECT("'Output 3'!$H$4:$H$"&amp;$C$6),Analysis!Q56,INDIRECT("'Output 3'!$w$4:$w$"&amp;$C$6))
+SUMIF(INDIRECT("'Output 4'!$H$4:$H$"&amp;$C$7),Analysis!Q56,INDIRECT("'Output 4'!$w$4:$w$"&amp;$C$7))</f>
        <v>0</v>
      </c>
      <c r="AG56" s="7">
        <f>SUMIF('Unplanned Outputs'!$E$4:$E$493,Analysis!Q56,'Unplanned Outputs'!$T$4:$T$493)</f>
        <v>0</v>
      </c>
    </row>
    <row r="57" spans="17:33" x14ac:dyDescent="0.3">
      <c r="Q57" s="31" t="s">
        <v>107</v>
      </c>
      <c r="R57" s="5">
        <f ca="1">SUMIF(INDIRECT("'Output 1'!$H$4:$H$"&amp;$C$4),Analysis!Q57,INDIRECT("'Output 1'!$m$4:$m$"&amp;$C$4))
+SUMIF(INDIRECT("'Output 2'!$H$4:$H$"&amp;$C$5),Analysis!Q57,INDIRECT("'Output 2'!$m$4:$m$"&amp;$C$5))
+SUMIF(INDIRECT("'Output 3'!$H$4:$H$"&amp;$C$6),Analysis!Q57,INDIRECT("'Output 3'!$m$4:$m$"&amp;$C$6))
+SUMIF(INDIRECT("'Output 4'!$H$4:$H$"&amp;$C$7),Analysis!Q57,INDIRECT("'Output 4'!$m$4:$m$"&amp;$C$7))</f>
        <v>1</v>
      </c>
      <c r="S57" s="5">
        <f ca="1">SUMIF(INDIRECT("'Output 1'!$H$4:$H$"&amp;$C$4),Analysis!Q57,INDIRECT("'Output 1'!$Q$4:$Q$"&amp;$C$4))
+SUMIF(INDIRECT("'Output 2'!$H$4:$H$"&amp;$C$5),Analysis!Q57,INDIRECT("'Output 2'!$Q$4:$Q$"&amp;$C$5))
+SUMIF(INDIRECT("'Output 3'!$H$4:$H$"&amp;$C$6),Analysis!Q57,INDIRECT("'Output 3'!$Q$4:$Q$"&amp;$C$6))
+SUMIF(INDIRECT("'Output 4'!$H$4:$H$"&amp;$C$7),Analysis!Q57,INDIRECT("'Output 4'!$Q$4:$Q$"&amp;$C$7))</f>
        <v>4</v>
      </c>
      <c r="T57" s="5">
        <f ca="1">SUMIF(INDIRECT("'Output 1'!$H$4:$H$"&amp;$C$4),Analysis!Q57,INDIRECT("'Output 1'!$U$4:$U$"&amp;$C$4))
+SUMIF(INDIRECT("'Output 2'!$H$4:$H$"&amp;$C$5),Analysis!Q57,INDIRECT("'Output 2'!$U$4:$U$"&amp;$C$5))
+SUMIF(INDIRECT("'Output 3'!$H$4:$H$"&amp;$C$6),Analysis!Q57,INDIRECT("'Output 3'!$U$4:$U$"&amp;$C$6))
+SUMIF(INDIRECT("'Output 4'!$H$4:$H$"&amp;$C$7),Analysis!Q57,INDIRECT("'Output 4'!$U$4:$U$"&amp;$C$7))</f>
        <v>0</v>
      </c>
      <c r="U57" s="31"/>
      <c r="V57" s="5">
        <f>SUMIF('Unplanned Outputs'!$E$4:$E$500,Analysis!Q57,'Unplanned Outputs'!$J$4:$J$500)</f>
        <v>0</v>
      </c>
      <c r="W57" s="5">
        <f>SUMIF('Unplanned Outputs'!$E$4:$E$500,Analysis!$Q57,'Unplanned Outputs'!$N$4:$N$500)</f>
        <v>0</v>
      </c>
      <c r="X57" s="5">
        <f>SUMIF('Unplanned Outputs'!$E$4:$E$500,Analysis!$Q57,'Unplanned Outputs'!$R$4:$R$500)</f>
        <v>0</v>
      </c>
      <c r="Y57" s="15"/>
      <c r="Z57" s="37">
        <f t="shared" ca="1" si="10"/>
        <v>5</v>
      </c>
      <c r="AA57" s="37">
        <f t="shared" si="11"/>
        <v>0</v>
      </c>
      <c r="AB57" s="52">
        <f t="shared" ca="1" si="12"/>
        <v>5</v>
      </c>
      <c r="AC57" s="62">
        <f ca="1">SUMIF(INDIRECT("'Output 1'!$H$5:$H$"&amp;$C$4),Analysis!$Q57,INDIRECT("'Output 1'!$F$5:$F$"&amp;$C$4))
+SUMIF(INDIRECT("'Output 2'!$H$5:$H$"&amp;$C$5),Analysis!$Q57,INDIRECT("'Output 2'!$F$5:$F$"&amp;$C$5))
+SUMIF(INDIRECT("'Output 3'!$H$5:$H$"&amp;$C$6),Analysis!$Q57,INDIRECT("'Output 3'!$F$5:$F$"&amp;$C$6))
+SUMIF(INDIRECT("'Output 4'!$H$5:$H$"&amp;$C$7),Analysis!$Q57,INDIRECT("'Output 4'!$F$5:$F$"&amp;$C$7))</f>
        <v>0</v>
      </c>
      <c r="AE57" s="7">
        <f t="shared" ca="1" si="6"/>
        <v>0</v>
      </c>
      <c r="AF57" s="7">
        <f ca="1">SUMIF(INDIRECT("'Output 1'!$H$4:$H$"&amp;$C$4),Analysis!Q57,INDIRECT("'Output 1'!$w$4:$w$"&amp;$C$4))
+SUMIF(INDIRECT("'Output 2'!$H$4:$H$"&amp;$C$5),Analysis!Q57,INDIRECT("'Output 2'!$w$4:$w$"&amp;$C$5))
+SUMIF(INDIRECT("'Output 3'!$H$4:$H$"&amp;$C$6),Analysis!Q57,INDIRECT("'Output 3'!$w$4:$w$"&amp;$C$6))
+SUMIF(INDIRECT("'Output 4'!$H$4:$H$"&amp;$C$7),Analysis!Q57,INDIRECT("'Output 4'!$w$4:$w$"&amp;$C$7))</f>
        <v>0</v>
      </c>
      <c r="AG57" s="7">
        <f>SUMIF('Unplanned Outputs'!$E$4:$E$493,Analysis!Q57,'Unplanned Outputs'!$T$4:$T$493)</f>
        <v>0</v>
      </c>
    </row>
    <row r="58" spans="17:33" x14ac:dyDescent="0.3">
      <c r="Q58" s="31" t="s">
        <v>373</v>
      </c>
      <c r="R58" s="5">
        <f ca="1">SUMIF(INDIRECT("'Output 1'!$H$4:$H$"&amp;$C$4),Analysis!Q58,INDIRECT("'Output 1'!$m$4:$m$"&amp;$C$4))
+SUMIF(INDIRECT("'Output 2'!$H$4:$H$"&amp;$C$5),Analysis!Q58,INDIRECT("'Output 2'!$m$4:$m$"&amp;$C$5))
+SUMIF(INDIRECT("'Output 3'!$H$4:$H$"&amp;$C$6),Analysis!Q58,INDIRECT("'Output 3'!$m$4:$m$"&amp;$C$6))
+SUMIF(INDIRECT("'Output 4'!$H$4:$H$"&amp;$C$7),Analysis!Q58,INDIRECT("'Output 4'!$m$4:$m$"&amp;$C$7))</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f>
        <v>0</v>
      </c>
      <c r="U58" s="31"/>
      <c r="V58" s="5">
        <f>SUMIF('Unplanned Outputs'!$E$4:$E$500,Analysis!Q58,'Unplanned Outputs'!$J$4:$J$500)</f>
        <v>0</v>
      </c>
      <c r="W58" s="5">
        <f>SUMIF('Unplanned Outputs'!$E$4:$E$500,Analysis!$Q58,'Unplanned Outputs'!$N$4:$N$500)</f>
        <v>0</v>
      </c>
      <c r="X58" s="5">
        <f>SUMIF('Unplanned Outputs'!$E$4:$E$500,Analysis!$Q58,'Unplanned Outputs'!$R$4:$R$500)</f>
        <v>0</v>
      </c>
      <c r="Y58" s="15"/>
      <c r="Z58" s="37">
        <f t="shared" ca="1" si="10"/>
        <v>0</v>
      </c>
      <c r="AA58" s="37">
        <f t="shared" si="11"/>
        <v>0</v>
      </c>
      <c r="AB58" s="52">
        <f t="shared" ca="1" si="12"/>
        <v>0</v>
      </c>
      <c r="AC58" s="62">
        <f ca="1">SUMIF(INDIRECT("'Output 1'!$H$5:$H$"&amp;$C$4),Analysis!$Q58,INDIRECT("'Output 1'!$F$5:$F$"&amp;$C$4))
+SUMIF(INDIRECT("'Output 2'!$H$5:$H$"&amp;$C$5),Analysis!$Q58,INDIRECT("'Output 2'!$F$5:$F$"&amp;$C$5))
+SUMIF(INDIRECT("'Output 3'!$H$5:$H$"&amp;$C$6),Analysis!$Q58,INDIRECT("'Output 3'!$F$5:$F$"&amp;$C$6))
+SUMIF(INDIRECT("'Output 4'!$H$5:$H$"&amp;$C$7),Analysis!$Q58,INDIRECT("'Output 4'!$F$5:$F$"&amp;$C$7))</f>
        <v>0</v>
      </c>
      <c r="AE58" s="7">
        <f t="shared" ca="1" si="6"/>
        <v>0</v>
      </c>
      <c r="AF58" s="7">
        <f ca="1">SUMIF(INDIRECT("'Output 1'!$H$4:$H$"&amp;$C$4),Analysis!Q58,INDIRECT("'Output 1'!$w$4:$w$"&amp;$C$4))
+SUMIF(INDIRECT("'Output 2'!$H$4:$H$"&amp;$C$5),Analysis!Q58,INDIRECT("'Output 2'!$w$4:$w$"&amp;$C$5))
+SUMIF(INDIRECT("'Output 3'!$H$4:$H$"&amp;$C$6),Analysis!Q58,INDIRECT("'Output 3'!$w$4:$w$"&amp;$C$6))
+SUMIF(INDIRECT("'Output 4'!$H$4:$H$"&amp;$C$7),Analysis!Q58,INDIRECT("'Output 4'!$w$4:$w$"&amp;$C$7))</f>
        <v>0</v>
      </c>
      <c r="AG58" s="7">
        <f>SUMIF('Unplanned Outputs'!$E$4:$E$493,Analysis!Q58,'Unplanned Outputs'!$T$4:$T$493)</f>
        <v>0</v>
      </c>
    </row>
    <row r="59" spans="17:33" x14ac:dyDescent="0.3">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7">
        <f t="shared" ca="1" si="10"/>
        <v>0</v>
      </c>
      <c r="AA59" s="37">
        <f t="shared" si="11"/>
        <v>0</v>
      </c>
      <c r="AB59" s="52">
        <f t="shared" ca="1" si="12"/>
        <v>0</v>
      </c>
      <c r="AC59" s="62">
        <f ca="1">SUMIF(INDIRECT("'Output 1'!$H$5:$H$"&amp;$C$4),Analysis!$Q59,INDIRECT("'Output 1'!$F$5:$F$"&amp;$C$4))
+SUMIF(INDIRECT("'Output 2'!$H$5:$H$"&amp;$C$5),Analysis!$Q59,INDIRECT("'Output 2'!$F$5:$F$"&amp;$C$5))
+SUMIF(INDIRECT("'Output 3'!$H$5:$H$"&amp;$C$6),Analysis!$Q59,INDIRECT("'Output 3'!$F$5:$F$"&amp;$C$6))
+SUMIF(INDIRECT("'Output 4'!$H$5:$H$"&amp;$C$7),Analysis!$Q59,INDIRECT("'Output 4'!$F$5:$F$"&amp;$C$7))</f>
        <v>0</v>
      </c>
      <c r="AE59" s="7">
        <f t="shared" ca="1" si="6"/>
        <v>0</v>
      </c>
      <c r="AF59" s="7">
        <f ca="1">SUMIF(INDIRECT("'Output 1'!$H$4:$H$"&amp;$C$4),Analysis!Q59,INDIRECT("'Output 1'!$w$4:$w$"&amp;$C$4))
+SUMIF(INDIRECT("'Output 2'!$H$4:$H$"&amp;$C$5),Analysis!Q59,INDIRECT("'Output 2'!$w$4:$w$"&amp;$C$5))
+SUMIF(INDIRECT("'Output 3'!$H$4:$H$"&amp;$C$6),Analysis!Q59,INDIRECT("'Output 3'!$w$4:$w$"&amp;$C$6))
+SUMIF(INDIRECT("'Output 4'!$H$4:$H$"&amp;$C$7),Analysis!Q59,INDIRECT("'Output 4'!$w$4:$w$"&amp;$C$7))</f>
        <v>0</v>
      </c>
      <c r="AG59" s="7">
        <f>SUMIF('Unplanned Outputs'!$E$4:$E$493,Analysis!Q59,'Unplanned Outputs'!$T$4:$T$493)</f>
        <v>0</v>
      </c>
    </row>
    <row r="60" spans="17:33" x14ac:dyDescent="0.3">
      <c r="Q60" s="31" t="s">
        <v>112</v>
      </c>
      <c r="R60" s="5">
        <f ca="1">SUMIF(INDIRECT("'Output 1'!$H$4:$H$"&amp;$C$4),Analysis!Q60,INDIRECT("'Output 1'!$m$4:$m$"&amp;$C$4))
+SUMIF(INDIRECT("'Output 2'!$H$4:$H$"&amp;$C$5),Analysis!Q60,INDIRECT("'Output 2'!$m$4:$m$"&amp;$C$5))
+SUMIF(INDIRECT("'Output 3'!$H$4:$H$"&amp;$C$6),Analysis!Q60,INDIRECT("'Output 3'!$m$4:$m$"&amp;$C$6))
+SUMIF(INDIRECT("'Output 4'!$H$4:$H$"&amp;$C$7),Analysis!Q60,INDIRECT("'Output 4'!$m$4:$m$"&amp;$C$7))</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7">
        <f t="shared" ca="1" si="10"/>
        <v>0</v>
      </c>
      <c r="AA60" s="37">
        <f t="shared" si="11"/>
        <v>0</v>
      </c>
      <c r="AB60" s="52">
        <f t="shared" ca="1" si="12"/>
        <v>0</v>
      </c>
      <c r="AC60" s="62">
        <f ca="1">SUMIF(INDIRECT("'Output 1'!$H$5:$H$"&amp;$C$4),Analysis!$Q60,INDIRECT("'Output 1'!$F$5:$F$"&amp;$C$4))
+SUMIF(INDIRECT("'Output 2'!$H$5:$H$"&amp;$C$5),Analysis!$Q60,INDIRECT("'Output 2'!$F$5:$F$"&amp;$C$5))
+SUMIF(INDIRECT("'Output 3'!$H$5:$H$"&amp;$C$6),Analysis!$Q60,INDIRECT("'Output 3'!$F$5:$F$"&amp;$C$6))
+SUMIF(INDIRECT("'Output 4'!$H$5:$H$"&amp;$C$7),Analysis!$Q60,INDIRECT("'Output 4'!$F$5:$F$"&amp;$C$7))</f>
        <v>0</v>
      </c>
      <c r="AE60" s="7">
        <f t="shared" ca="1" si="6"/>
        <v>0</v>
      </c>
      <c r="AF60" s="7">
        <f ca="1">SUMIF(INDIRECT("'Output 1'!$H$4:$H$"&amp;$C$4),Analysis!Q60,INDIRECT("'Output 1'!$w$4:$w$"&amp;$C$4))
+SUMIF(INDIRECT("'Output 2'!$H$4:$H$"&amp;$C$5),Analysis!Q60,INDIRECT("'Output 2'!$w$4:$w$"&amp;$C$5))
+SUMIF(INDIRECT("'Output 3'!$H$4:$H$"&amp;$C$6),Analysis!Q60,INDIRECT("'Output 3'!$w$4:$w$"&amp;$C$6))
+SUMIF(INDIRECT("'Output 4'!$H$4:$H$"&amp;$C$7),Analysis!Q60,INDIRECT("'Output 4'!$w$4:$w$"&amp;$C$7))</f>
        <v>0</v>
      </c>
      <c r="AG60" s="7">
        <f>SUMIF('Unplanned Outputs'!$E$4:$E$493,Analysis!Q60,'Unplanned Outputs'!$T$4:$T$493)</f>
        <v>0</v>
      </c>
    </row>
    <row r="61" spans="17:33" x14ac:dyDescent="0.3">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7">
        <f t="shared" ca="1" si="10"/>
        <v>0</v>
      </c>
      <c r="AA61" s="37">
        <f t="shared" si="11"/>
        <v>0</v>
      </c>
      <c r="AB61" s="52">
        <f t="shared" ca="1" si="12"/>
        <v>0</v>
      </c>
      <c r="AC61" s="62">
        <f ca="1">SUMIF(INDIRECT("'Output 1'!$H$5:$H$"&amp;$C$4),Analysis!$Q61,INDIRECT("'Output 1'!$F$5:$F$"&amp;$C$4))
+SUMIF(INDIRECT("'Output 2'!$H$5:$H$"&amp;$C$5),Analysis!$Q61,INDIRECT("'Output 2'!$F$5:$F$"&amp;$C$5))
+SUMIF(INDIRECT("'Output 3'!$H$5:$H$"&amp;$C$6),Analysis!$Q61,INDIRECT("'Output 3'!$F$5:$F$"&amp;$C$6))
+SUMIF(INDIRECT("'Output 4'!$H$5:$H$"&amp;$C$7),Analysis!$Q61,INDIRECT("'Output 4'!$F$5:$F$"&amp;$C$7))</f>
        <v>0</v>
      </c>
      <c r="AE61" s="7">
        <f t="shared" ca="1" si="6"/>
        <v>0</v>
      </c>
      <c r="AF61" s="7">
        <f ca="1">SUMIF(INDIRECT("'Output 1'!$H$4:$H$"&amp;$C$4),Analysis!Q61,INDIRECT("'Output 1'!$w$4:$w$"&amp;$C$4))
+SUMIF(INDIRECT("'Output 2'!$H$4:$H$"&amp;$C$5),Analysis!Q61,INDIRECT("'Output 2'!$w$4:$w$"&amp;$C$5))
+SUMIF(INDIRECT("'Output 3'!$H$4:$H$"&amp;$C$6),Analysis!Q61,INDIRECT("'Output 3'!$w$4:$w$"&amp;$C$6))
+SUMIF(INDIRECT("'Output 4'!$H$4:$H$"&amp;$C$7),Analysis!Q61,INDIRECT("'Output 4'!$w$4:$w$"&amp;$C$7))</f>
        <v>0</v>
      </c>
      <c r="AG61" s="7">
        <f>SUMIF('Unplanned Outputs'!$E$4:$E$493,Analysis!Q61,'Unplanned Outputs'!$T$4:$T$493)</f>
        <v>0</v>
      </c>
    </row>
    <row r="62" spans="17:33" x14ac:dyDescent="0.3">
      <c r="Q62" s="31" t="s">
        <v>374</v>
      </c>
      <c r="R62" s="5">
        <f ca="1">SUMIF(INDIRECT("'Output 1'!$H$4:$H$"&amp;$C$4),Analysis!Q62,INDIRECT("'Output 1'!$m$4:$m$"&amp;$C$4))
+SUMIF(INDIRECT("'Output 2'!$H$4:$H$"&amp;$C$5),Analysis!Q62,INDIRECT("'Output 2'!$m$4:$m$"&amp;$C$5))
+SUMIF(INDIRECT("'Output 3'!$H$4:$H$"&amp;$C$6),Analysis!Q62,INDIRECT("'Output 3'!$m$4:$m$"&amp;$C$6))
+SUMIF(INDIRECT("'Output 4'!$H$4:$H$"&amp;$C$7),Analysis!Q62,INDIRECT("'Output 4'!$m$4:$m$"&amp;$C$7))</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7">
        <f t="shared" ca="1" si="10"/>
        <v>0</v>
      </c>
      <c r="AA62" s="37">
        <f t="shared" si="11"/>
        <v>0</v>
      </c>
      <c r="AB62" s="52">
        <f t="shared" ca="1" si="12"/>
        <v>0</v>
      </c>
      <c r="AC62" s="62">
        <f ca="1">SUMIF(INDIRECT("'Output 1'!$H$5:$H$"&amp;$C$4),Analysis!$Q62,INDIRECT("'Output 1'!$F$5:$F$"&amp;$C$4))
+SUMIF(INDIRECT("'Output 2'!$H$5:$H$"&amp;$C$5),Analysis!$Q62,INDIRECT("'Output 2'!$F$5:$F$"&amp;$C$5))
+SUMIF(INDIRECT("'Output 3'!$H$5:$H$"&amp;$C$6),Analysis!$Q62,INDIRECT("'Output 3'!$F$5:$F$"&amp;$C$6))
+SUMIF(INDIRECT("'Output 4'!$H$5:$H$"&amp;$C$7),Analysis!$Q62,INDIRECT("'Output 4'!$F$5:$F$"&amp;$C$7))</f>
        <v>0</v>
      </c>
      <c r="AE62" s="7">
        <f t="shared" ca="1" si="6"/>
        <v>0</v>
      </c>
      <c r="AF62" s="7">
        <f ca="1">SUMIF(INDIRECT("'Output 1'!$H$4:$H$"&amp;$C$4),Analysis!Q62,INDIRECT("'Output 1'!$w$4:$w$"&amp;$C$4))
+SUMIF(INDIRECT("'Output 2'!$H$4:$H$"&amp;$C$5),Analysis!Q62,INDIRECT("'Output 2'!$w$4:$w$"&amp;$C$5))
+SUMIF(INDIRECT("'Output 3'!$H$4:$H$"&amp;$C$6),Analysis!Q62,INDIRECT("'Output 3'!$w$4:$w$"&amp;$C$6))
+SUMIF(INDIRECT("'Output 4'!$H$4:$H$"&amp;$C$7),Analysis!Q62,INDIRECT("'Output 4'!$w$4:$w$"&amp;$C$7))</f>
        <v>0</v>
      </c>
      <c r="AG62" s="7">
        <f>SUMIF('Unplanned Outputs'!$E$4:$E$493,Analysis!Q62,'Unplanned Outputs'!$T$4:$T$493)</f>
        <v>0</v>
      </c>
    </row>
    <row r="63" spans="17:33" x14ac:dyDescent="0.3">
      <c r="Q63" s="31" t="s">
        <v>375</v>
      </c>
      <c r="R63" s="5">
        <f ca="1">SUMIF(INDIRECT("'Output 1'!$H$4:$H$"&amp;$C$4),Analysis!Q63,INDIRECT("'Output 1'!$m$4:$m$"&amp;$C$4))
+SUMIF(INDIRECT("'Output 2'!$H$4:$H$"&amp;$C$5),Analysis!Q63,INDIRECT("'Output 2'!$m$4:$m$"&amp;$C$5))
+SUMIF(INDIRECT("'Output 3'!$H$4:$H$"&amp;$C$6),Analysis!Q63,INDIRECT("'Output 3'!$m$4:$m$"&amp;$C$6))
+SUMIF(INDIRECT("'Output 4'!$H$4:$H$"&amp;$C$7),Analysis!Q63,INDIRECT("'Output 4'!$m$4:$m$"&amp;$C$7))</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7">
        <f t="shared" ca="1" si="10"/>
        <v>0</v>
      </c>
      <c r="AA63" s="37">
        <f t="shared" si="11"/>
        <v>0</v>
      </c>
      <c r="AB63" s="52">
        <f t="shared" ca="1" si="12"/>
        <v>0</v>
      </c>
      <c r="AC63" s="62">
        <f ca="1">SUMIF(INDIRECT("'Output 1'!$H$5:$H$"&amp;$C$4),Analysis!$Q63,INDIRECT("'Output 1'!$F$5:$F$"&amp;$C$4))
+SUMIF(INDIRECT("'Output 2'!$H$5:$H$"&amp;$C$5),Analysis!$Q63,INDIRECT("'Output 2'!$F$5:$F$"&amp;$C$5))
+SUMIF(INDIRECT("'Output 3'!$H$5:$H$"&amp;$C$6),Analysis!$Q63,INDIRECT("'Output 3'!$F$5:$F$"&amp;$C$6))
+SUMIF(INDIRECT("'Output 4'!$H$5:$H$"&amp;$C$7),Analysis!$Q63,INDIRECT("'Output 4'!$F$5:$F$"&amp;$C$7))</f>
        <v>0</v>
      </c>
      <c r="AE63" s="7">
        <f t="shared" ca="1" si="6"/>
        <v>0</v>
      </c>
      <c r="AF63" s="7">
        <f ca="1">SUMIF(INDIRECT("'Output 1'!$H$4:$H$"&amp;$C$4),Analysis!Q63,INDIRECT("'Output 1'!$w$4:$w$"&amp;$C$4))
+SUMIF(INDIRECT("'Output 2'!$H$4:$H$"&amp;$C$5),Analysis!Q63,INDIRECT("'Output 2'!$w$4:$w$"&amp;$C$5))
+SUMIF(INDIRECT("'Output 3'!$H$4:$H$"&amp;$C$6),Analysis!Q63,INDIRECT("'Output 3'!$w$4:$w$"&amp;$C$6))
+SUMIF(INDIRECT("'Output 4'!$H$4:$H$"&amp;$C$7),Analysis!Q63,INDIRECT("'Output 4'!$w$4:$w$"&amp;$C$7))</f>
        <v>0</v>
      </c>
      <c r="AG63" s="7">
        <f>SUMIF('Unplanned Outputs'!$E$4:$E$493,Analysis!Q63,'Unplanned Outputs'!$T$4:$T$493)</f>
        <v>0</v>
      </c>
    </row>
    <row r="64" spans="17:33" x14ac:dyDescent="0.3">
      <c r="Q64" s="31" t="s">
        <v>376</v>
      </c>
      <c r="R64" s="5">
        <f ca="1">SUMIF(INDIRECT("'Output 1'!$H$4:$H$"&amp;$C$4),Analysis!Q64,INDIRECT("'Output 1'!$m$4:$m$"&amp;$C$4))
+SUMIF(INDIRECT("'Output 2'!$H$4:$H$"&amp;$C$5),Analysis!Q64,INDIRECT("'Output 2'!$m$4:$m$"&amp;$C$5))
+SUMIF(INDIRECT("'Output 3'!$H$4:$H$"&amp;$C$6),Analysis!Q64,INDIRECT("'Output 3'!$m$4:$m$"&amp;$C$6))
+SUMIF(INDIRECT("'Output 4'!$H$4:$H$"&amp;$C$7),Analysis!Q64,INDIRECT("'Output 4'!$m$4:$m$"&amp;$C$7))</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7">
        <f t="shared" ca="1" si="10"/>
        <v>0</v>
      </c>
      <c r="AA64" s="37">
        <f t="shared" si="11"/>
        <v>0</v>
      </c>
      <c r="AB64" s="52">
        <f t="shared" ca="1" si="12"/>
        <v>0</v>
      </c>
      <c r="AC64" s="62">
        <f ca="1">SUMIF(INDIRECT("'Output 1'!$H$5:$H$"&amp;$C$4),Analysis!$Q64,INDIRECT("'Output 1'!$F$5:$F$"&amp;$C$4))
+SUMIF(INDIRECT("'Output 2'!$H$5:$H$"&amp;$C$5),Analysis!$Q64,INDIRECT("'Output 2'!$F$5:$F$"&amp;$C$5))
+SUMIF(INDIRECT("'Output 3'!$H$5:$H$"&amp;$C$6),Analysis!$Q64,INDIRECT("'Output 3'!$F$5:$F$"&amp;$C$6))
+SUMIF(INDIRECT("'Output 4'!$H$5:$H$"&amp;$C$7),Analysis!$Q64,INDIRECT("'Output 4'!$F$5:$F$"&amp;$C$7))</f>
        <v>0</v>
      </c>
      <c r="AE64" s="7">
        <f t="shared" ca="1" si="6"/>
        <v>0</v>
      </c>
      <c r="AF64" s="7">
        <f ca="1">SUMIF(INDIRECT("'Output 1'!$H$4:$H$"&amp;$C$4),Analysis!Q64,INDIRECT("'Output 1'!$w$4:$w$"&amp;$C$4))
+SUMIF(INDIRECT("'Output 2'!$H$4:$H$"&amp;$C$5),Analysis!Q64,INDIRECT("'Output 2'!$w$4:$w$"&amp;$C$5))
+SUMIF(INDIRECT("'Output 3'!$H$4:$H$"&amp;$C$6),Analysis!Q64,INDIRECT("'Output 3'!$w$4:$w$"&amp;$C$6))
+SUMIF(INDIRECT("'Output 4'!$H$4:$H$"&amp;$C$7),Analysis!Q64,INDIRECT("'Output 4'!$w$4:$w$"&amp;$C$7))</f>
        <v>0</v>
      </c>
      <c r="AG64" s="7">
        <f>SUMIF('Unplanned Outputs'!$E$4:$E$493,Analysis!Q64,'Unplanned Outputs'!$T$4:$T$493)</f>
        <v>0</v>
      </c>
    </row>
    <row r="65" spans="17:33" x14ac:dyDescent="0.3">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7">
        <f t="shared" ca="1" si="10"/>
        <v>0</v>
      </c>
      <c r="AA65" s="37">
        <f t="shared" si="11"/>
        <v>0</v>
      </c>
      <c r="AB65" s="52">
        <f t="shared" ca="1" si="12"/>
        <v>0</v>
      </c>
      <c r="AC65" s="62">
        <f ca="1">SUMIF(INDIRECT("'Output 1'!$H$5:$H$"&amp;$C$4),Analysis!$Q65,INDIRECT("'Output 1'!$F$5:$F$"&amp;$C$4))
+SUMIF(INDIRECT("'Output 2'!$H$5:$H$"&amp;$C$5),Analysis!$Q65,INDIRECT("'Output 2'!$F$5:$F$"&amp;$C$5))
+SUMIF(INDIRECT("'Output 3'!$H$5:$H$"&amp;$C$6),Analysis!$Q65,INDIRECT("'Output 3'!$F$5:$F$"&amp;$C$6))
+SUMIF(INDIRECT("'Output 4'!$H$5:$H$"&amp;$C$7),Analysis!$Q65,INDIRECT("'Output 4'!$F$5:$F$"&amp;$C$7))</f>
        <v>0</v>
      </c>
      <c r="AE65" s="7">
        <f t="shared" ca="1" si="6"/>
        <v>0</v>
      </c>
      <c r="AF65" s="7">
        <f ca="1">SUMIF(INDIRECT("'Output 1'!$H$4:$H$"&amp;$C$4),Analysis!Q65,INDIRECT("'Output 1'!$w$4:$w$"&amp;$C$4))
+SUMIF(INDIRECT("'Output 2'!$H$4:$H$"&amp;$C$5),Analysis!Q65,INDIRECT("'Output 2'!$w$4:$w$"&amp;$C$5))
+SUMIF(INDIRECT("'Output 3'!$H$4:$H$"&amp;$C$6),Analysis!Q65,INDIRECT("'Output 3'!$w$4:$w$"&amp;$C$6))
+SUMIF(INDIRECT("'Output 4'!$H$4:$H$"&amp;$C$7),Analysis!Q65,INDIRECT("'Output 4'!$w$4:$w$"&amp;$C$7))</f>
        <v>0</v>
      </c>
      <c r="AG65" s="7">
        <f>SUMIF('Unplanned Outputs'!$E$4:$E$493,Analysis!Q65,'Unplanned Outputs'!$T$4:$T$493)</f>
        <v>0</v>
      </c>
    </row>
    <row r="66" spans="17:33" x14ac:dyDescent="0.3">
      <c r="Q66" s="31" t="s">
        <v>377</v>
      </c>
      <c r="R66" s="5">
        <f ca="1">SUMIF(INDIRECT("'Output 1'!$H$4:$H$"&amp;$C$4),Analysis!Q66,INDIRECT("'Output 1'!$m$4:$m$"&amp;$C$4))
+SUMIF(INDIRECT("'Output 2'!$H$4:$H$"&amp;$C$5),Analysis!Q66,INDIRECT("'Output 2'!$m$4:$m$"&amp;$C$5))
+SUMIF(INDIRECT("'Output 3'!$H$4:$H$"&amp;$C$6),Analysis!Q66,INDIRECT("'Output 3'!$m$4:$m$"&amp;$C$6))
+SUMIF(INDIRECT("'Output 4'!$H$4:$H$"&amp;$C$7),Analysis!Q66,INDIRECT("'Output 4'!$m$4:$m$"&amp;$C$7))</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7">
        <f t="shared" ca="1" si="10"/>
        <v>0</v>
      </c>
      <c r="AA66" s="37">
        <f t="shared" si="11"/>
        <v>0</v>
      </c>
      <c r="AB66" s="52">
        <f t="shared" ca="1" si="12"/>
        <v>0</v>
      </c>
      <c r="AC66" s="62">
        <f ca="1">SUMIF(INDIRECT("'Output 1'!$H$5:$H$"&amp;$C$4),Analysis!$Q66,INDIRECT("'Output 1'!$F$5:$F$"&amp;$C$4))
+SUMIF(INDIRECT("'Output 2'!$H$5:$H$"&amp;$C$5),Analysis!$Q66,INDIRECT("'Output 2'!$F$5:$F$"&amp;$C$5))
+SUMIF(INDIRECT("'Output 3'!$H$5:$H$"&amp;$C$6),Analysis!$Q66,INDIRECT("'Output 3'!$F$5:$F$"&amp;$C$6))
+SUMIF(INDIRECT("'Output 4'!$H$5:$H$"&amp;$C$7),Analysis!$Q66,INDIRECT("'Output 4'!$F$5:$F$"&amp;$C$7))</f>
        <v>0</v>
      </c>
      <c r="AE66" s="7">
        <f t="shared" ca="1" si="6"/>
        <v>0</v>
      </c>
      <c r="AF66" s="7">
        <f ca="1">SUMIF(INDIRECT("'Output 1'!$H$4:$H$"&amp;$C$4),Analysis!Q66,INDIRECT("'Output 1'!$w$4:$w$"&amp;$C$4))
+SUMIF(INDIRECT("'Output 2'!$H$4:$H$"&amp;$C$5),Analysis!Q66,INDIRECT("'Output 2'!$w$4:$w$"&amp;$C$5))
+SUMIF(INDIRECT("'Output 3'!$H$4:$H$"&amp;$C$6),Analysis!Q66,INDIRECT("'Output 3'!$w$4:$w$"&amp;$C$6))
+SUMIF(INDIRECT("'Output 4'!$H$4:$H$"&amp;$C$7),Analysis!Q66,INDIRECT("'Output 4'!$w$4:$w$"&amp;$C$7))</f>
        <v>0</v>
      </c>
      <c r="AG66" s="7">
        <f>SUMIF('Unplanned Outputs'!$E$4:$E$493,Analysis!Q66,'Unplanned Outputs'!$T$4:$T$493)</f>
        <v>0</v>
      </c>
    </row>
    <row r="67" spans="17:33" x14ac:dyDescent="0.3">
      <c r="Q67" s="31" t="s">
        <v>378</v>
      </c>
      <c r="R67" s="5">
        <f ca="1">SUMIF(INDIRECT("'Output 1'!$H$4:$H$"&amp;$C$4),Analysis!Q67,INDIRECT("'Output 1'!$m$4:$m$"&amp;$C$4))
+SUMIF(INDIRECT("'Output 2'!$H$4:$H$"&amp;$C$5),Analysis!Q67,INDIRECT("'Output 2'!$m$4:$m$"&amp;$C$5))
+SUMIF(INDIRECT("'Output 3'!$H$4:$H$"&amp;$C$6),Analysis!Q67,INDIRECT("'Output 3'!$m$4:$m$"&amp;$C$6))
+SUMIF(INDIRECT("'Output 4'!$H$4:$H$"&amp;$C$7),Analysis!Q67,INDIRECT("'Output 4'!$m$4:$m$"&amp;$C$7))</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7">
        <f t="shared" ca="1" si="10"/>
        <v>0</v>
      </c>
      <c r="AA67" s="37">
        <f t="shared" si="11"/>
        <v>0</v>
      </c>
      <c r="AB67" s="52">
        <f t="shared" ca="1" si="12"/>
        <v>0</v>
      </c>
      <c r="AC67" s="62">
        <f ca="1">SUMIF(INDIRECT("'Output 1'!$H$5:$H$"&amp;$C$4),Analysis!$Q67,INDIRECT("'Output 1'!$F$5:$F$"&amp;$C$4))
+SUMIF(INDIRECT("'Output 2'!$H$5:$H$"&amp;$C$5),Analysis!$Q67,INDIRECT("'Output 2'!$F$5:$F$"&amp;$C$5))
+SUMIF(INDIRECT("'Output 3'!$H$5:$H$"&amp;$C$6),Analysis!$Q67,INDIRECT("'Output 3'!$F$5:$F$"&amp;$C$6))
+SUMIF(INDIRECT("'Output 4'!$H$5:$H$"&amp;$C$7),Analysis!$Q67,INDIRECT("'Output 4'!$F$5:$F$"&amp;$C$7))</f>
        <v>0</v>
      </c>
      <c r="AE67" s="7">
        <f t="shared" ca="1" si="6"/>
        <v>0</v>
      </c>
      <c r="AF67" s="7">
        <f ca="1">SUMIF(INDIRECT("'Output 1'!$H$4:$H$"&amp;$C$4),Analysis!Q67,INDIRECT("'Output 1'!$w$4:$w$"&amp;$C$4))
+SUMIF(INDIRECT("'Output 2'!$H$4:$H$"&amp;$C$5),Analysis!Q67,INDIRECT("'Output 2'!$w$4:$w$"&amp;$C$5))
+SUMIF(INDIRECT("'Output 3'!$H$4:$H$"&amp;$C$6),Analysis!Q67,INDIRECT("'Output 3'!$w$4:$w$"&amp;$C$6))
+SUMIF(INDIRECT("'Output 4'!$H$4:$H$"&amp;$C$7),Analysis!Q67,INDIRECT("'Output 4'!$w$4:$w$"&amp;$C$7))</f>
        <v>0</v>
      </c>
      <c r="AG67" s="7">
        <f>SUMIF('Unplanned Outputs'!$E$4:$E$493,Analysis!Q67,'Unplanned Outputs'!$T$4:$T$493)</f>
        <v>0</v>
      </c>
    </row>
    <row r="68" spans="17:33" x14ac:dyDescent="0.3">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7">
        <f t="shared" ref="Z68:Z80" ca="1" si="13">SUM(R68:T68)</f>
        <v>0</v>
      </c>
      <c r="AA68" s="37">
        <f t="shared" ref="AA68:AA80" si="14">SUM(V68:X68)</f>
        <v>0</v>
      </c>
      <c r="AB68" s="52">
        <f t="shared" ref="AB68:AB80" ca="1" si="15">AA68+Z68</f>
        <v>0</v>
      </c>
      <c r="AC68" s="62">
        <f ca="1">SUMIF(INDIRECT("'Output 1'!$H$5:$H$"&amp;$C$4),Analysis!$Q68,INDIRECT("'Output 1'!$F$5:$F$"&amp;$C$4))
+SUMIF(INDIRECT("'Output 2'!$H$5:$H$"&amp;$C$5),Analysis!$Q68,INDIRECT("'Output 2'!$F$5:$F$"&amp;$C$5))
+SUMIF(INDIRECT("'Output 3'!$H$5:$H$"&amp;$C$6),Analysis!$Q68,INDIRECT("'Output 3'!$F$5:$F$"&amp;$C$6))
+SUMIF(INDIRECT("'Output 4'!$H$5:$H$"&amp;$C$7),Analysis!$Q68,INDIRECT("'Output 4'!$F$5:$F$"&amp;$C$7))</f>
        <v>0</v>
      </c>
      <c r="AE68" s="7">
        <f t="shared" ca="1" si="6"/>
        <v>0</v>
      </c>
      <c r="AF68" s="7">
        <f ca="1">SUMIF(INDIRECT("'Output 1'!$H$4:$H$"&amp;$C$4),Analysis!Q68,INDIRECT("'Output 1'!$w$4:$w$"&amp;$C$4))
+SUMIF(INDIRECT("'Output 2'!$H$4:$H$"&amp;$C$5),Analysis!Q68,INDIRECT("'Output 2'!$w$4:$w$"&amp;$C$5))
+SUMIF(INDIRECT("'Output 3'!$H$4:$H$"&amp;$C$6),Analysis!Q68,INDIRECT("'Output 3'!$w$4:$w$"&amp;$C$6))
+SUMIF(INDIRECT("'Output 4'!$H$4:$H$"&amp;$C$7),Analysis!Q68,INDIRECT("'Output 4'!$w$4:$w$"&amp;$C$7))</f>
        <v>0</v>
      </c>
      <c r="AG68" s="7">
        <f>SUMIF('Unplanned Outputs'!$E$4:$E$493,Analysis!Q68,'Unplanned Outputs'!$T$4:$T$493)</f>
        <v>0</v>
      </c>
    </row>
    <row r="69" spans="17:33" x14ac:dyDescent="0.3">
      <c r="Q69" s="31" t="s">
        <v>379</v>
      </c>
      <c r="R69" s="5">
        <f ca="1">SUMIF(INDIRECT("'Output 1'!$H$4:$H$"&amp;$C$4),Analysis!Q69,INDIRECT("'Output 1'!$m$4:$m$"&amp;$C$4))
+SUMIF(INDIRECT("'Output 2'!$H$4:$H$"&amp;$C$5),Analysis!Q69,INDIRECT("'Output 2'!$m$4:$m$"&amp;$C$5))
+SUMIF(INDIRECT("'Output 3'!$H$4:$H$"&amp;$C$6),Analysis!Q69,INDIRECT("'Output 3'!$m$4:$m$"&amp;$C$6))
+SUMIF(INDIRECT("'Output 4'!$H$4:$H$"&amp;$C$7),Analysis!Q69,INDIRECT("'Output 4'!$m$4:$m$"&amp;$C$7))</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7">
        <f t="shared" ca="1" si="13"/>
        <v>0</v>
      </c>
      <c r="AA69" s="37">
        <f t="shared" si="14"/>
        <v>0</v>
      </c>
      <c r="AB69" s="52">
        <f t="shared" ca="1" si="15"/>
        <v>0</v>
      </c>
      <c r="AC69" s="62">
        <f ca="1">SUMIF(INDIRECT("'Output 1'!$H$5:$H$"&amp;$C$4),Analysis!$Q69,INDIRECT("'Output 1'!$F$5:$F$"&amp;$C$4))
+SUMIF(INDIRECT("'Output 2'!$H$5:$H$"&amp;$C$5),Analysis!$Q69,INDIRECT("'Output 2'!$F$5:$F$"&amp;$C$5))
+SUMIF(INDIRECT("'Output 3'!$H$5:$H$"&amp;$C$6),Analysis!$Q69,INDIRECT("'Output 3'!$F$5:$F$"&amp;$C$6))
+SUMIF(INDIRECT("'Output 4'!$H$5:$H$"&amp;$C$7),Analysis!$Q69,INDIRECT("'Output 4'!$F$5:$F$"&amp;$C$7))</f>
        <v>0</v>
      </c>
      <c r="AE69" s="7">
        <f t="shared" ref="AE69:AE80" ca="1" si="16">SUM(AF69+AG69)</f>
        <v>0</v>
      </c>
      <c r="AF69" s="7">
        <f ca="1">SUMIF(INDIRECT("'Output 1'!$H$4:$H$"&amp;$C$4),Analysis!Q69,INDIRECT("'Output 1'!$w$4:$w$"&amp;$C$4))
+SUMIF(INDIRECT("'Output 2'!$H$4:$H$"&amp;$C$5),Analysis!Q69,INDIRECT("'Output 2'!$w$4:$w$"&amp;$C$5))
+SUMIF(INDIRECT("'Output 3'!$H$4:$H$"&amp;$C$6),Analysis!Q69,INDIRECT("'Output 3'!$w$4:$w$"&amp;$C$6))
+SUMIF(INDIRECT("'Output 4'!$H$4:$H$"&amp;$C$7),Analysis!Q69,INDIRECT("'Output 4'!$w$4:$w$"&amp;$C$7))</f>
        <v>0</v>
      </c>
      <c r="AG69" s="7">
        <f>SUMIF('Unplanned Outputs'!$E$4:$E$493,Analysis!Q69,'Unplanned Outputs'!$T$4:$T$493)</f>
        <v>0</v>
      </c>
    </row>
    <row r="70" spans="17:33" x14ac:dyDescent="0.3">
      <c r="Q70" s="31" t="s">
        <v>380</v>
      </c>
      <c r="R70" s="5">
        <f ca="1">SUMIF(INDIRECT("'Output 1'!$H$4:$H$"&amp;$C$4),Analysis!Q70,INDIRECT("'Output 1'!$m$4:$m$"&amp;$C$4))
+SUMIF(INDIRECT("'Output 2'!$H$4:$H$"&amp;$C$5),Analysis!Q70,INDIRECT("'Output 2'!$m$4:$m$"&amp;$C$5))
+SUMIF(INDIRECT("'Output 3'!$H$4:$H$"&amp;$C$6),Analysis!Q70,INDIRECT("'Output 3'!$m$4:$m$"&amp;$C$6))
+SUMIF(INDIRECT("'Output 4'!$H$4:$H$"&amp;$C$7),Analysis!Q70,INDIRECT("'Output 4'!$m$4:$m$"&amp;$C$7))</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7">
        <f t="shared" ca="1" si="13"/>
        <v>0</v>
      </c>
      <c r="AA70" s="37">
        <f t="shared" si="14"/>
        <v>0</v>
      </c>
      <c r="AB70" s="52">
        <f t="shared" ca="1" si="15"/>
        <v>0</v>
      </c>
      <c r="AC70" s="62">
        <f ca="1">SUMIF(INDIRECT("'Output 1'!$H$5:$H$"&amp;$C$4),Analysis!$Q70,INDIRECT("'Output 1'!$F$5:$F$"&amp;$C$4))
+SUMIF(INDIRECT("'Output 2'!$H$5:$H$"&amp;$C$5),Analysis!$Q70,INDIRECT("'Output 2'!$F$5:$F$"&amp;$C$5))
+SUMIF(INDIRECT("'Output 3'!$H$5:$H$"&amp;$C$6),Analysis!$Q70,INDIRECT("'Output 3'!$F$5:$F$"&amp;$C$6))
+SUMIF(INDIRECT("'Output 4'!$H$5:$H$"&amp;$C$7),Analysis!$Q70,INDIRECT("'Output 4'!$F$5:$F$"&amp;$C$7))</f>
        <v>0</v>
      </c>
      <c r="AE70" s="7">
        <f t="shared" ca="1" si="16"/>
        <v>0</v>
      </c>
      <c r="AF70" s="7">
        <f ca="1">SUMIF(INDIRECT("'Output 1'!$H$4:$H$"&amp;$C$4),Analysis!Q70,INDIRECT("'Output 1'!$w$4:$w$"&amp;$C$4))
+SUMIF(INDIRECT("'Output 2'!$H$4:$H$"&amp;$C$5),Analysis!Q70,INDIRECT("'Output 2'!$w$4:$w$"&amp;$C$5))
+SUMIF(INDIRECT("'Output 3'!$H$4:$H$"&amp;$C$6),Analysis!Q70,INDIRECT("'Output 3'!$w$4:$w$"&amp;$C$6))
+SUMIF(INDIRECT("'Output 4'!$H$4:$H$"&amp;$C$7),Analysis!Q70,INDIRECT("'Output 4'!$w$4:$w$"&amp;$C$7))</f>
        <v>0</v>
      </c>
      <c r="AG70" s="7">
        <f>SUMIF('Unplanned Outputs'!$E$4:$E$493,Analysis!Q70,'Unplanned Outputs'!$T$4:$T$493)</f>
        <v>0</v>
      </c>
    </row>
    <row r="71" spans="17:33" x14ac:dyDescent="0.3">
      <c r="Q71" s="31" t="s">
        <v>381</v>
      </c>
      <c r="R71" s="5">
        <f ca="1">SUMIF(INDIRECT("'Output 1'!$H$4:$H$"&amp;$C$4),Analysis!Q71,INDIRECT("'Output 1'!$m$4:$m$"&amp;$C$4))
+SUMIF(INDIRECT("'Output 2'!$H$4:$H$"&amp;$C$5),Analysis!Q71,INDIRECT("'Output 2'!$m$4:$m$"&amp;$C$5))
+SUMIF(INDIRECT("'Output 3'!$H$4:$H$"&amp;$C$6),Analysis!Q71,INDIRECT("'Output 3'!$m$4:$m$"&amp;$C$6))
+SUMIF(INDIRECT("'Output 4'!$H$4:$H$"&amp;$C$7),Analysis!Q71,INDIRECT("'Output 4'!$m$4:$m$"&amp;$C$7))</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7">
        <f t="shared" ca="1" si="13"/>
        <v>0</v>
      </c>
      <c r="AA71" s="37">
        <f t="shared" si="14"/>
        <v>0</v>
      </c>
      <c r="AB71" s="52">
        <f t="shared" ca="1" si="15"/>
        <v>0</v>
      </c>
      <c r="AC71" s="62">
        <f ca="1">SUMIF(INDIRECT("'Output 1'!$H$5:$H$"&amp;$C$4),Analysis!$Q71,INDIRECT("'Output 1'!$F$5:$F$"&amp;$C$4))
+SUMIF(INDIRECT("'Output 2'!$H$5:$H$"&amp;$C$5),Analysis!$Q71,INDIRECT("'Output 2'!$F$5:$F$"&amp;$C$5))
+SUMIF(INDIRECT("'Output 3'!$H$5:$H$"&amp;$C$6),Analysis!$Q71,INDIRECT("'Output 3'!$F$5:$F$"&amp;$C$6))
+SUMIF(INDIRECT("'Output 4'!$H$5:$H$"&amp;$C$7),Analysis!$Q71,INDIRECT("'Output 4'!$F$5:$F$"&amp;$C$7))</f>
        <v>0</v>
      </c>
      <c r="AE71" s="7">
        <f t="shared" ca="1" si="16"/>
        <v>0</v>
      </c>
      <c r="AF71" s="7">
        <f ca="1">SUMIF(INDIRECT("'Output 1'!$H$4:$H$"&amp;$C$4),Analysis!Q71,INDIRECT("'Output 1'!$w$4:$w$"&amp;$C$4))
+SUMIF(INDIRECT("'Output 2'!$H$4:$H$"&amp;$C$5),Analysis!Q71,INDIRECT("'Output 2'!$w$4:$w$"&amp;$C$5))
+SUMIF(INDIRECT("'Output 3'!$H$4:$H$"&amp;$C$6),Analysis!Q71,INDIRECT("'Output 3'!$w$4:$w$"&amp;$C$6))
+SUMIF(INDIRECT("'Output 4'!$H$4:$H$"&amp;$C$7),Analysis!Q71,INDIRECT("'Output 4'!$w$4:$w$"&amp;$C$7))</f>
        <v>0</v>
      </c>
      <c r="AG71" s="7">
        <f>SUMIF('Unplanned Outputs'!$E$4:$E$493,Analysis!Q71,'Unplanned Outputs'!$T$4:$T$493)</f>
        <v>0</v>
      </c>
    </row>
    <row r="72" spans="17:33" x14ac:dyDescent="0.3">
      <c r="Q72" s="31">
        <v>6.1</v>
      </c>
      <c r="R72" s="5">
        <f ca="1">SUMIF(INDIRECT("'Output 1'!$H$4:$H$"&amp;$C$4),Analysis!Q72,INDIRECT("'Output 1'!$m$4:$m$"&amp;$C$4))
+SUMIF(INDIRECT("'Output 2'!$H$4:$H$"&amp;$C$5),Analysis!Q72,INDIRECT("'Output 2'!$m$4:$m$"&amp;$C$5))
+SUMIF(INDIRECT("'Output 3'!$H$4:$H$"&amp;$C$6),Analysis!Q72,INDIRECT("'Output 3'!$m$4:$m$"&amp;$C$6))
+SUMIF(INDIRECT("'Output 4'!$H$4:$H$"&amp;$C$7),Analysis!Q72,INDIRECT("'Output 4'!$m$4:$m$"&amp;$C$7))</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7">
        <f t="shared" ref="Z72:Z75" ca="1" si="17">SUM(R72:T72)</f>
        <v>0</v>
      </c>
      <c r="AA72" s="37">
        <f t="shared" ref="AA72:AA75" si="18">SUM(V72:X72)</f>
        <v>0</v>
      </c>
      <c r="AB72" s="52">
        <f t="shared" ref="AB72:AB75" ca="1" si="19">AA72+Z72</f>
        <v>0</v>
      </c>
      <c r="AC72" s="62">
        <f ca="1">SUMIF(INDIRECT("'Output 1'!$H$5:$H$"&amp;$C$4),Analysis!$Q72,INDIRECT("'Output 1'!$F$5:$F$"&amp;$C$4))
+SUMIF(INDIRECT("'Output 2'!$H$5:$H$"&amp;$C$5),Analysis!$Q72,INDIRECT("'Output 2'!$F$5:$F$"&amp;$C$5))
+SUMIF(INDIRECT("'Output 3'!$H$5:$H$"&amp;$C$6),Analysis!$Q72,INDIRECT("'Output 3'!$F$5:$F$"&amp;$C$6))
+SUMIF(INDIRECT("'Output 4'!$H$5:$H$"&amp;$C$7),Analysis!$Q72,INDIRECT("'Output 4'!$F$5:$F$"&amp;$C$7))</f>
        <v>0</v>
      </c>
      <c r="AE72" s="7">
        <f t="shared" ca="1" si="16"/>
        <v>0</v>
      </c>
      <c r="AF72" s="7">
        <f ca="1">SUMIF(INDIRECT("'Output 1'!$H$4:$H$"&amp;$C$4),Analysis!Q72,INDIRECT("'Output 1'!$w$4:$w$"&amp;$C$4))
+SUMIF(INDIRECT("'Output 2'!$H$4:$H$"&amp;$C$5),Analysis!Q72,INDIRECT("'Output 2'!$w$4:$w$"&amp;$C$5))
+SUMIF(INDIRECT("'Output 3'!$H$4:$H$"&amp;$C$6),Analysis!Q72,INDIRECT("'Output 3'!$w$4:$w$"&amp;$C$6))
+SUMIF(INDIRECT("'Output 4'!$H$4:$H$"&amp;$C$7),Analysis!Q72,INDIRECT("'Output 4'!$w$4:$w$"&amp;$C$7))</f>
        <v>0</v>
      </c>
      <c r="AG72" s="7">
        <f>SUMIF('Unplanned Outputs'!$E$4:$E$493,Analysis!Q72,'Unplanned Outputs'!$T$4:$T$493)</f>
        <v>0</v>
      </c>
    </row>
    <row r="73" spans="17:33" x14ac:dyDescent="0.3">
      <c r="Q73" s="31" t="s">
        <v>382</v>
      </c>
      <c r="R73" s="5">
        <f ca="1">SUMIF(INDIRECT("'Output 1'!$H$4:$H$"&amp;$C$4),Analysis!Q73,INDIRECT("'Output 1'!$m$4:$m$"&amp;$C$4))
+SUMIF(INDIRECT("'Output 2'!$H$4:$H$"&amp;$C$5),Analysis!Q73,INDIRECT("'Output 2'!$m$4:$m$"&amp;$C$5))
+SUMIF(INDIRECT("'Output 3'!$H$4:$H$"&amp;$C$6),Analysis!Q73,INDIRECT("'Output 3'!$m$4:$m$"&amp;$C$6))
+SUMIF(INDIRECT("'Output 4'!$H$4:$H$"&amp;$C$7),Analysis!Q73,INDIRECT("'Output 4'!$m$4:$m$"&amp;$C$7))</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7">
        <f t="shared" ca="1" si="17"/>
        <v>0</v>
      </c>
      <c r="AA73" s="37">
        <f t="shared" si="18"/>
        <v>0</v>
      </c>
      <c r="AB73" s="52">
        <f t="shared" ca="1" si="19"/>
        <v>0</v>
      </c>
      <c r="AC73" s="62">
        <f ca="1">SUMIF(INDIRECT("'Output 1'!$H$5:$H$"&amp;$C$4),Analysis!$Q73,INDIRECT("'Output 1'!$F$5:$F$"&amp;$C$4))
+SUMIF(INDIRECT("'Output 2'!$H$5:$H$"&amp;$C$5),Analysis!$Q73,INDIRECT("'Output 2'!$F$5:$F$"&amp;$C$5))
+SUMIF(INDIRECT("'Output 3'!$H$5:$H$"&amp;$C$6),Analysis!$Q73,INDIRECT("'Output 3'!$F$5:$F$"&amp;$C$6))
+SUMIF(INDIRECT("'Output 4'!$H$5:$H$"&amp;$C$7),Analysis!$Q73,INDIRECT("'Output 4'!$F$5:$F$"&amp;$C$7))</f>
        <v>0</v>
      </c>
      <c r="AE73" s="7">
        <f t="shared" ca="1" si="16"/>
        <v>0</v>
      </c>
      <c r="AF73" s="7">
        <f ca="1">SUMIF(INDIRECT("'Output 1'!$H$4:$H$"&amp;$C$4),Analysis!Q73,INDIRECT("'Output 1'!$w$4:$w$"&amp;$C$4))
+SUMIF(INDIRECT("'Output 2'!$H$4:$H$"&amp;$C$5),Analysis!Q73,INDIRECT("'Output 2'!$w$4:$w$"&amp;$C$5))
+SUMIF(INDIRECT("'Output 3'!$H$4:$H$"&amp;$C$6),Analysis!Q73,INDIRECT("'Output 3'!$w$4:$w$"&amp;$C$6))
+SUMIF(INDIRECT("'Output 4'!$H$4:$H$"&amp;$C$7),Analysis!Q73,INDIRECT("'Output 4'!$w$4:$w$"&amp;$C$7))</f>
        <v>0</v>
      </c>
      <c r="AG73" s="7">
        <f>SUMIF('Unplanned Outputs'!$E$4:$E$493,Analysis!Q73,'Unplanned Outputs'!$T$4:$T$493)</f>
        <v>0</v>
      </c>
    </row>
    <row r="74" spans="17:33" x14ac:dyDescent="0.3">
      <c r="Q74" s="31" t="s">
        <v>383</v>
      </c>
      <c r="R74" s="5">
        <f ca="1">SUMIF(INDIRECT("'Output 1'!$H$4:$H$"&amp;$C$4),Analysis!Q74,INDIRECT("'Output 1'!$m$4:$m$"&amp;$C$4))
+SUMIF(INDIRECT("'Output 2'!$H$4:$H$"&amp;$C$5),Analysis!Q74,INDIRECT("'Output 2'!$m$4:$m$"&amp;$C$5))
+SUMIF(INDIRECT("'Output 3'!$H$4:$H$"&amp;$C$6),Analysis!Q74,INDIRECT("'Output 3'!$m$4:$m$"&amp;$C$6))
+SUMIF(INDIRECT("'Output 4'!$H$4:$H$"&amp;$C$7),Analysis!Q74,INDIRECT("'Output 4'!$m$4:$m$"&amp;$C$7))</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7">
        <f t="shared" ca="1" si="17"/>
        <v>0</v>
      </c>
      <c r="AA74" s="37">
        <f t="shared" si="18"/>
        <v>0</v>
      </c>
      <c r="AB74" s="52">
        <f t="shared" ca="1" si="19"/>
        <v>0</v>
      </c>
      <c r="AC74" s="62">
        <f ca="1">SUMIF(INDIRECT("'Output 1'!$H$5:$H$"&amp;$C$4),Analysis!$Q74,INDIRECT("'Output 1'!$F$5:$F$"&amp;$C$4))
+SUMIF(INDIRECT("'Output 2'!$H$5:$H$"&amp;$C$5),Analysis!$Q74,INDIRECT("'Output 2'!$F$5:$F$"&amp;$C$5))
+SUMIF(INDIRECT("'Output 3'!$H$5:$H$"&amp;$C$6),Analysis!$Q74,INDIRECT("'Output 3'!$F$5:$F$"&amp;$C$6))
+SUMIF(INDIRECT("'Output 4'!$H$5:$H$"&amp;$C$7),Analysis!$Q74,INDIRECT("'Output 4'!$F$5:$F$"&amp;$C$7))</f>
        <v>0</v>
      </c>
      <c r="AE74" s="7">
        <f t="shared" ca="1" si="16"/>
        <v>0</v>
      </c>
      <c r="AF74" s="7">
        <f ca="1">SUMIF(INDIRECT("'Output 1'!$H$4:$H$"&amp;$C$4),Analysis!Q74,INDIRECT("'Output 1'!$w$4:$w$"&amp;$C$4))
+SUMIF(INDIRECT("'Output 2'!$H$4:$H$"&amp;$C$5),Analysis!Q74,INDIRECT("'Output 2'!$w$4:$w$"&amp;$C$5))
+SUMIF(INDIRECT("'Output 3'!$H$4:$H$"&amp;$C$6),Analysis!Q74,INDIRECT("'Output 3'!$w$4:$w$"&amp;$C$6))
+SUMIF(INDIRECT("'Output 4'!$H$4:$H$"&amp;$C$7),Analysis!Q74,INDIRECT("'Output 4'!$w$4:$w$"&amp;$C$7))</f>
        <v>0</v>
      </c>
      <c r="AG74" s="7">
        <f>SUMIF('Unplanned Outputs'!$E$4:$E$493,Analysis!Q74,'Unplanned Outputs'!$T$4:$T$493)</f>
        <v>0</v>
      </c>
    </row>
    <row r="75" spans="17:33" x14ac:dyDescent="0.3">
      <c r="Q75" s="31" t="s">
        <v>384</v>
      </c>
      <c r="R75" s="5">
        <f ca="1">SUMIF(INDIRECT("'Output 1'!$H$4:$H$"&amp;$C$4),Analysis!Q75,INDIRECT("'Output 1'!$m$4:$m$"&amp;$C$4))
+SUMIF(INDIRECT("'Output 2'!$H$4:$H$"&amp;$C$5),Analysis!Q75,INDIRECT("'Output 2'!$m$4:$m$"&amp;$C$5))
+SUMIF(INDIRECT("'Output 3'!$H$4:$H$"&amp;$C$6),Analysis!Q75,INDIRECT("'Output 3'!$m$4:$m$"&amp;$C$6))
+SUMIF(INDIRECT("'Output 4'!$H$4:$H$"&amp;$C$7),Analysis!Q75,INDIRECT("'Output 4'!$m$4:$m$"&amp;$C$7))</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7">
        <f t="shared" ca="1" si="17"/>
        <v>0</v>
      </c>
      <c r="AA75" s="37">
        <f t="shared" si="18"/>
        <v>0</v>
      </c>
      <c r="AB75" s="52">
        <f t="shared" ca="1" si="19"/>
        <v>0</v>
      </c>
      <c r="AC75" s="62">
        <f ca="1">SUMIF(INDIRECT("'Output 1'!$H$5:$H$"&amp;$C$4),Analysis!$Q75,INDIRECT("'Output 1'!$F$5:$F$"&amp;$C$4))
+SUMIF(INDIRECT("'Output 2'!$H$5:$H$"&amp;$C$5),Analysis!$Q75,INDIRECT("'Output 2'!$F$5:$F$"&amp;$C$5))
+SUMIF(INDIRECT("'Output 3'!$H$5:$H$"&amp;$C$6),Analysis!$Q75,INDIRECT("'Output 3'!$F$5:$F$"&amp;$C$6))
+SUMIF(INDIRECT("'Output 4'!$H$5:$H$"&amp;$C$7),Analysis!$Q75,INDIRECT("'Output 4'!$F$5:$F$"&amp;$C$7))</f>
        <v>0</v>
      </c>
      <c r="AE75" s="7">
        <f t="shared" ca="1" si="16"/>
        <v>0</v>
      </c>
      <c r="AF75" s="7">
        <f ca="1">SUMIF(INDIRECT("'Output 1'!$H$4:$H$"&amp;$C$4),Analysis!Q75,INDIRECT("'Output 1'!$w$4:$w$"&amp;$C$4))
+SUMIF(INDIRECT("'Output 2'!$H$4:$H$"&amp;$C$5),Analysis!Q75,INDIRECT("'Output 2'!$w$4:$w$"&amp;$C$5))
+SUMIF(INDIRECT("'Output 3'!$H$4:$H$"&amp;$C$6),Analysis!Q75,INDIRECT("'Output 3'!$w$4:$w$"&amp;$C$6))
+SUMIF(INDIRECT("'Output 4'!$H$4:$H$"&amp;$C$7),Analysis!Q75,INDIRECT("'Output 4'!$w$4:$w$"&amp;$C$7))</f>
        <v>0</v>
      </c>
      <c r="AG75" s="7">
        <f>SUMIF('Unplanned Outputs'!$E$4:$E$493,Analysis!Q75,'Unplanned Outputs'!$T$4:$T$493)</f>
        <v>0</v>
      </c>
    </row>
    <row r="76" spans="17:33" x14ac:dyDescent="0.3">
      <c r="Q76" s="31" t="s">
        <v>385</v>
      </c>
      <c r="R76" s="5">
        <f ca="1">SUMIF(INDIRECT("'Output 1'!$H$4:$H$"&amp;$C$4),Analysis!Q76,INDIRECT("'Output 1'!$m$4:$m$"&amp;$C$4))
+SUMIF(INDIRECT("'Output 2'!$H$4:$H$"&amp;$C$5),Analysis!Q76,INDIRECT("'Output 2'!$m$4:$m$"&amp;$C$5))
+SUMIF(INDIRECT("'Output 3'!$H$4:$H$"&amp;$C$6),Analysis!Q76,INDIRECT("'Output 3'!$m$4:$m$"&amp;$C$6))
+SUMIF(INDIRECT("'Output 4'!$H$4:$H$"&amp;$C$7),Analysis!Q76,INDIRECT("'Output 4'!$m$4:$m$"&amp;$C$7))</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7">
        <f t="shared" ca="1" si="13"/>
        <v>0</v>
      </c>
      <c r="AA76" s="37">
        <f t="shared" si="14"/>
        <v>0</v>
      </c>
      <c r="AB76" s="52">
        <f t="shared" ca="1" si="15"/>
        <v>0</v>
      </c>
      <c r="AC76" s="62">
        <f ca="1">SUMIF(INDIRECT("'Output 1'!$H$5:$H$"&amp;$C$4),Analysis!$Q76,INDIRECT("'Output 1'!$F$5:$F$"&amp;$C$4))
+SUMIF(INDIRECT("'Output 2'!$H$5:$H$"&amp;$C$5),Analysis!$Q76,INDIRECT("'Output 2'!$F$5:$F$"&amp;$C$5))
+SUMIF(INDIRECT("'Output 3'!$H$5:$H$"&amp;$C$6),Analysis!$Q76,INDIRECT("'Output 3'!$F$5:$F$"&amp;$C$6))
+SUMIF(INDIRECT("'Output 4'!$H$5:$H$"&amp;$C$7),Analysis!$Q76,INDIRECT("'Output 4'!$F$5:$F$"&amp;$C$7))</f>
        <v>0</v>
      </c>
      <c r="AE76" s="7">
        <f t="shared" ca="1" si="16"/>
        <v>0</v>
      </c>
      <c r="AF76" s="7">
        <f ca="1">SUMIF(INDIRECT("'Output 1'!$H$4:$H$"&amp;$C$4),Analysis!Q76,INDIRECT("'Output 1'!$w$4:$w$"&amp;$C$4))
+SUMIF(INDIRECT("'Output 2'!$H$4:$H$"&amp;$C$5),Analysis!Q76,INDIRECT("'Output 2'!$w$4:$w$"&amp;$C$5))
+SUMIF(INDIRECT("'Output 3'!$H$4:$H$"&amp;$C$6),Analysis!Q76,INDIRECT("'Output 3'!$w$4:$w$"&amp;$C$6))
+SUMIF(INDIRECT("'Output 4'!$H$4:$H$"&amp;$C$7),Analysis!Q76,INDIRECT("'Output 4'!$w$4:$w$"&amp;$C$7))</f>
        <v>0</v>
      </c>
      <c r="AG76" s="7">
        <f>SUMIF('Unplanned Outputs'!$E$4:$E$493,Analysis!Q76,'Unplanned Outputs'!$T$4:$T$493)</f>
        <v>0</v>
      </c>
    </row>
    <row r="77" spans="17:33" x14ac:dyDescent="0.3">
      <c r="Q77" s="31" t="s">
        <v>386</v>
      </c>
      <c r="R77" s="5">
        <f ca="1">SUMIF(INDIRECT("'Output 1'!$H$4:$H$"&amp;$C$4),Analysis!Q77,INDIRECT("'Output 1'!$m$4:$m$"&amp;$C$4))
+SUMIF(INDIRECT("'Output 2'!$H$4:$H$"&amp;$C$5),Analysis!Q77,INDIRECT("'Output 2'!$m$4:$m$"&amp;$C$5))
+SUMIF(INDIRECT("'Output 3'!$H$4:$H$"&amp;$C$6),Analysis!Q77,INDIRECT("'Output 3'!$m$4:$m$"&amp;$C$6))
+SUMIF(INDIRECT("'Output 4'!$H$4:$H$"&amp;$C$7),Analysis!Q77,INDIRECT("'Output 4'!$m$4:$m$"&amp;$C$7))</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7">
        <f t="shared" ca="1" si="13"/>
        <v>0</v>
      </c>
      <c r="AA77" s="37">
        <f t="shared" si="14"/>
        <v>0</v>
      </c>
      <c r="AB77" s="52">
        <f t="shared" ca="1" si="15"/>
        <v>0</v>
      </c>
      <c r="AC77" s="62">
        <f ca="1">SUMIF(INDIRECT("'Output 1'!$H$5:$H$"&amp;$C$4),Analysis!$Q77,INDIRECT("'Output 1'!$F$5:$F$"&amp;$C$4))
+SUMIF(INDIRECT("'Output 2'!$H$5:$H$"&amp;$C$5),Analysis!$Q77,INDIRECT("'Output 2'!$F$5:$F$"&amp;$C$5))
+SUMIF(INDIRECT("'Output 3'!$H$5:$H$"&amp;$C$6),Analysis!$Q77,INDIRECT("'Output 3'!$F$5:$F$"&amp;$C$6))
+SUMIF(INDIRECT("'Output 4'!$H$5:$H$"&amp;$C$7),Analysis!$Q77,INDIRECT("'Output 4'!$F$5:$F$"&amp;$C$7))</f>
        <v>0</v>
      </c>
      <c r="AE77" s="7">
        <f t="shared" ca="1" si="16"/>
        <v>0</v>
      </c>
      <c r="AF77" s="7">
        <f ca="1">SUMIF(INDIRECT("'Output 1'!$H$4:$H$"&amp;$C$4),Analysis!Q77,INDIRECT("'Output 1'!$w$4:$w$"&amp;$C$4))
+SUMIF(INDIRECT("'Output 2'!$H$4:$H$"&amp;$C$5),Analysis!Q77,INDIRECT("'Output 2'!$w$4:$w$"&amp;$C$5))
+SUMIF(INDIRECT("'Output 3'!$H$4:$H$"&amp;$C$6),Analysis!Q77,INDIRECT("'Output 3'!$w$4:$w$"&amp;$C$6))
+SUMIF(INDIRECT("'Output 4'!$H$4:$H$"&amp;$C$7),Analysis!Q77,INDIRECT("'Output 4'!$w$4:$w$"&amp;$C$7))</f>
        <v>0</v>
      </c>
      <c r="AG77" s="7">
        <f>SUMIF('Unplanned Outputs'!$E$4:$E$493,Analysis!Q77,'Unplanned Outputs'!$T$4:$T$493)</f>
        <v>0</v>
      </c>
    </row>
    <row r="78" spans="17:33" x14ac:dyDescent="0.3">
      <c r="Q78" s="31" t="s">
        <v>387</v>
      </c>
      <c r="R78" s="5">
        <f ca="1">SUMIF(INDIRECT("'Output 1'!$H$4:$H$"&amp;$C$4),Analysis!Q78,INDIRECT("'Output 1'!$m$4:$m$"&amp;$C$4))
+SUMIF(INDIRECT("'Output 2'!$H$4:$H$"&amp;$C$5),Analysis!Q78,INDIRECT("'Output 2'!$m$4:$m$"&amp;$C$5))
+SUMIF(INDIRECT("'Output 3'!$H$4:$H$"&amp;$C$6),Analysis!Q78,INDIRECT("'Output 3'!$m$4:$m$"&amp;$C$6))
+SUMIF(INDIRECT("'Output 4'!$H$4:$H$"&amp;$C$7),Analysis!Q78,INDIRECT("'Output 4'!$m$4:$m$"&amp;$C$7))</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7">
        <f t="shared" ca="1" si="13"/>
        <v>0</v>
      </c>
      <c r="AA78" s="37">
        <f t="shared" si="14"/>
        <v>0</v>
      </c>
      <c r="AB78" s="52">
        <f t="shared" ca="1" si="15"/>
        <v>0</v>
      </c>
      <c r="AC78" s="62">
        <f ca="1">SUMIF(INDIRECT("'Output 1'!$H$5:$H$"&amp;$C$4),Analysis!$Q78,INDIRECT("'Output 1'!$F$5:$F$"&amp;$C$4))
+SUMIF(INDIRECT("'Output 2'!$H$5:$H$"&amp;$C$5),Analysis!$Q78,INDIRECT("'Output 2'!$F$5:$F$"&amp;$C$5))
+SUMIF(INDIRECT("'Output 3'!$H$5:$H$"&amp;$C$6),Analysis!$Q78,INDIRECT("'Output 3'!$F$5:$F$"&amp;$C$6))
+SUMIF(INDIRECT("'Output 4'!$H$5:$H$"&amp;$C$7),Analysis!$Q78,INDIRECT("'Output 4'!$F$5:$F$"&amp;$C$7))</f>
        <v>0</v>
      </c>
      <c r="AE78" s="7">
        <f t="shared" ca="1" si="16"/>
        <v>0</v>
      </c>
      <c r="AF78" s="7">
        <f ca="1">SUMIF(INDIRECT("'Output 1'!$H$4:$H$"&amp;$C$4),Analysis!Q78,INDIRECT("'Output 1'!$w$4:$w$"&amp;$C$4))
+SUMIF(INDIRECT("'Output 2'!$H$4:$H$"&amp;$C$5),Analysis!Q78,INDIRECT("'Output 2'!$w$4:$w$"&amp;$C$5))
+SUMIF(INDIRECT("'Output 3'!$H$4:$H$"&amp;$C$6),Analysis!Q78,INDIRECT("'Output 3'!$w$4:$w$"&amp;$C$6))
+SUMIF(INDIRECT("'Output 4'!$H$4:$H$"&amp;$C$7),Analysis!Q78,INDIRECT("'Output 4'!$w$4:$w$"&amp;$C$7))</f>
        <v>0</v>
      </c>
      <c r="AG78" s="7">
        <f>SUMIF('Unplanned Outputs'!$E$4:$E$493,Analysis!Q78,'Unplanned Outputs'!$T$4:$T$493)</f>
        <v>0</v>
      </c>
    </row>
    <row r="79" spans="17:33" x14ac:dyDescent="0.3">
      <c r="Q79" s="31" t="s">
        <v>388</v>
      </c>
      <c r="R79" s="5">
        <f ca="1">SUMIF(INDIRECT("'Output 1'!$H$4:$H$"&amp;$C$4),Analysis!Q79,INDIRECT("'Output 1'!$m$4:$m$"&amp;$C$4))
+SUMIF(INDIRECT("'Output 2'!$H$4:$H$"&amp;$C$5),Analysis!Q79,INDIRECT("'Output 2'!$m$4:$m$"&amp;$C$5))
+SUMIF(INDIRECT("'Output 3'!$H$4:$H$"&amp;$C$6),Analysis!Q79,INDIRECT("'Output 3'!$m$4:$m$"&amp;$C$6))
+SUMIF(INDIRECT("'Output 4'!$H$4:$H$"&amp;$C$7),Analysis!Q79,INDIRECT("'Output 4'!$m$4:$m$"&amp;$C$7))</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7">
        <f t="shared" ca="1" si="13"/>
        <v>0</v>
      </c>
      <c r="AA79" s="37">
        <f t="shared" si="14"/>
        <v>0</v>
      </c>
      <c r="AB79" s="52">
        <f t="shared" ca="1" si="15"/>
        <v>0</v>
      </c>
      <c r="AC79" s="62">
        <f ca="1">SUMIF(INDIRECT("'Output 1'!$H$5:$H$"&amp;$C$4),Analysis!$Q79,INDIRECT("'Output 1'!$F$5:$F$"&amp;$C$4))
+SUMIF(INDIRECT("'Output 2'!$H$5:$H$"&amp;$C$5),Analysis!$Q79,INDIRECT("'Output 2'!$F$5:$F$"&amp;$C$5))
+SUMIF(INDIRECT("'Output 3'!$H$5:$H$"&amp;$C$6),Analysis!$Q79,INDIRECT("'Output 3'!$F$5:$F$"&amp;$C$6))
+SUMIF(INDIRECT("'Output 4'!$H$5:$H$"&amp;$C$7),Analysis!$Q79,INDIRECT("'Output 4'!$F$5:$F$"&amp;$C$7))</f>
        <v>0</v>
      </c>
      <c r="AE79" s="7">
        <f t="shared" ca="1" si="16"/>
        <v>0</v>
      </c>
      <c r="AF79" s="7">
        <f ca="1">SUMIF(INDIRECT("'Output 1'!$H$4:$H$"&amp;$C$4),Analysis!Q79,INDIRECT("'Output 1'!$w$4:$w$"&amp;$C$4))
+SUMIF(INDIRECT("'Output 2'!$H$4:$H$"&amp;$C$5),Analysis!Q79,INDIRECT("'Output 2'!$w$4:$w$"&amp;$C$5))
+SUMIF(INDIRECT("'Output 3'!$H$4:$H$"&amp;$C$6),Analysis!Q79,INDIRECT("'Output 3'!$w$4:$w$"&amp;$C$6))
+SUMIF(INDIRECT("'Output 4'!$H$4:$H$"&amp;$C$7),Analysis!Q79,INDIRECT("'Output 4'!$w$4:$w$"&amp;$C$7))</f>
        <v>0</v>
      </c>
      <c r="AG79" s="7">
        <f>SUMIF('Unplanned Outputs'!$E$4:$E$493,Analysis!Q79,'Unplanned Outputs'!$T$4:$T$493)</f>
        <v>0</v>
      </c>
    </row>
    <row r="80" spans="17:33" x14ac:dyDescent="0.3">
      <c r="Q80" s="31"/>
      <c r="R80" s="5">
        <f ca="1">SUMIF(INDIRECT("'Output 1'!$H$4:$H$"&amp;$C$4),Analysis!Q80,INDIRECT("'Output 1'!$m$4:$m$"&amp;$C$4))
+SUMIF(INDIRECT("'Output 2'!$H$4:$H$"&amp;$C$5),Analysis!Q80,INDIRECT("'Output 2'!$m$4:$m$"&amp;$C$5))
+SUMIF(INDIRECT("'Output 3'!$H$4:$H$"&amp;$C$6),Analysis!Q80,INDIRECT("'Output 3'!$m$4:$m$"&amp;$C$6))
+SUMIF(INDIRECT("'Output 4'!$H$4:$H$"&amp;$C$7),Analysis!Q80,INDIRECT("'Output 4'!$m$4:$m$"&amp;$C$7))</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f>
        <v>0</v>
      </c>
      <c r="U80" s="31"/>
      <c r="V80" s="5">
        <f>SUMIF('Unplanned Outputs'!$E$4:$E$500,Analysis!Q80,'Unplanned Outputs'!$J$4:$J$500)</f>
        <v>0</v>
      </c>
      <c r="W80" s="5">
        <f>SUMIF('Unplanned Outputs'!$E$4:$E$500,Analysis!$Q80,'Unplanned Outputs'!$N$4:$N$500)</f>
        <v>0</v>
      </c>
      <c r="X80" s="5">
        <f>SUMIF('Unplanned Outputs'!$E$4:$E$500,Analysis!$Q80,'Unplanned Outputs'!$R$4:$R$500)</f>
        <v>0</v>
      </c>
      <c r="Y80" s="15"/>
      <c r="Z80" s="37">
        <f t="shared" ca="1" si="13"/>
        <v>0</v>
      </c>
      <c r="AA80" s="37">
        <f t="shared" si="14"/>
        <v>0</v>
      </c>
      <c r="AB80" s="52">
        <f t="shared" ca="1" si="15"/>
        <v>0</v>
      </c>
      <c r="AC80" s="62">
        <f ca="1">SUMIF(INDIRECT("'Output 1'!$H$5:$H$"&amp;$C$4),Analysis!$Q80,INDIRECT("'Output 1'!$F$5:$F$"&amp;$C$4))
+SUMIF(INDIRECT("'Output 2'!$H$5:$H$"&amp;$C$5),Analysis!$Q80,INDIRECT("'Output 2'!$F$5:$F$"&amp;$C$5))
+SUMIF(INDIRECT("'Output 3'!$H$5:$H$"&amp;$C$6),Analysis!$Q80,INDIRECT("'Output 3'!$F$5:$F$"&amp;$C$6))
+SUMIF(INDIRECT("'Output 4'!$H$5:$H$"&amp;$C$7),Analysis!$Q80,INDIRECT("'Output 4'!$F$5:$F$"&amp;$C$7))</f>
        <v>0</v>
      </c>
      <c r="AE80" s="7">
        <f t="shared" ca="1" si="16"/>
        <v>0</v>
      </c>
      <c r="AF80" s="7">
        <f ca="1">SUMIF(INDIRECT("'Output 1'!$H$4:$H$"&amp;$C$4),Analysis!Q80,INDIRECT("'Output 1'!$w$4:$w$"&amp;$C$4))
+SUMIF(INDIRECT("'Output 2'!$H$4:$H$"&amp;$C$5),Analysis!Q80,INDIRECT("'Output 2'!$w$4:$w$"&amp;$C$5))
+SUMIF(INDIRECT("'Output 3'!$H$4:$H$"&amp;$C$6),Analysis!Q80,INDIRECT("'Output 3'!$w$4:$w$"&amp;$C$6))
+SUMIF(INDIRECT("'Output 4'!$H$4:$H$"&amp;$C$7),Analysis!Q80,INDIRECT("'Output 4'!$w$4:$w$"&amp;$C$7))</f>
        <v>0</v>
      </c>
      <c r="AG80" s="7">
        <f>SUMIF('Unplanned Outputs'!$E$4:$E$493,Analysis!Q80,'Unplanned Outputs'!$T$4:$T$493)</f>
        <v>0</v>
      </c>
    </row>
    <row r="83" spans="10:10" x14ac:dyDescent="0.3">
      <c r="J83" s="31"/>
    </row>
    <row r="84" spans="10:10" x14ac:dyDescent="0.3">
      <c r="J84" s="31"/>
    </row>
    <row r="85" spans="10:10" x14ac:dyDescent="0.3">
      <c r="J85" s="31"/>
    </row>
    <row r="86" spans="10:10" x14ac:dyDescent="0.3">
      <c r="J86" s="31"/>
    </row>
  </sheetData>
  <mergeCells count="6">
    <mergeCell ref="A1:C2"/>
    <mergeCell ref="E1:O2"/>
    <mergeCell ref="V2:X2"/>
    <mergeCell ref="R2:T2"/>
    <mergeCell ref="Z2:AC2"/>
    <mergeCell ref="R1:AC1"/>
  </mergeCells>
  <phoneticPr fontId="14" type="noConversion"/>
  <conditionalFormatting sqref="F4:F35">
    <cfRule type="notContainsText" dxfId="4" priority="7" operator="notContains" text="O.">
      <formula>ISERROR(SEARCH("O.",F4))</formula>
    </cfRule>
  </conditionalFormatting>
  <conditionalFormatting sqref="F4:O4 F5:K34 L5:O25 L26:L34 M26:O40">
    <cfRule type="containsErrors" dxfId="3" priority="10">
      <formula>ISERROR(F4)</formula>
    </cfRule>
  </conditionalFormatting>
  <conditionalFormatting sqref="G4:O4 L5:O25 G5:K34 L26:L34 M26:O40">
    <cfRule type="cellIs" dxfId="2" priority="5" operator="greaterThanOrEqual">
      <formula>1</formula>
    </cfRule>
  </conditionalFormatting>
  <conditionalFormatting sqref="R4:X80 Z4:AC80">
    <cfRule type="cellIs" dxfId="1" priority="2" operator="equal">
      <formula>0</formula>
    </cfRule>
  </conditionalFormatting>
  <conditionalFormatting sqref="AG4:AG80">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5"/>
  <sheetViews>
    <sheetView workbookViewId="0"/>
  </sheetViews>
  <sheetFormatPr defaultRowHeight="14.4" x14ac:dyDescent="0.3"/>
  <cols>
    <col min="2" max="2" width="73.44140625" customWidth="1"/>
    <col min="3" max="3" width="72.5546875" customWidth="1"/>
  </cols>
  <sheetData>
    <row r="1" spans="1:3" x14ac:dyDescent="0.3">
      <c r="A1" s="42" t="s">
        <v>5</v>
      </c>
      <c r="B1" s="43" t="s">
        <v>6</v>
      </c>
      <c r="C1" s="43" t="s">
        <v>7</v>
      </c>
    </row>
    <row r="2" spans="1:3" x14ac:dyDescent="0.3">
      <c r="A2" s="44">
        <v>44470</v>
      </c>
      <c r="B2" s="45"/>
      <c r="C2" s="45"/>
    </row>
    <row r="3" spans="1:3" x14ac:dyDescent="0.3">
      <c r="A3" s="44">
        <v>44501</v>
      </c>
      <c r="B3" s="45"/>
      <c r="C3" s="46"/>
    </row>
    <row r="4" spans="1:3" x14ac:dyDescent="0.3">
      <c r="A4" s="44">
        <v>44531</v>
      </c>
      <c r="B4" s="45"/>
      <c r="C4" s="46"/>
    </row>
    <row r="5" spans="1:3" x14ac:dyDescent="0.3">
      <c r="A5" s="44">
        <v>44562</v>
      </c>
      <c r="B5" s="47"/>
      <c r="C5" s="46"/>
    </row>
    <row r="6" spans="1:3" x14ac:dyDescent="0.3">
      <c r="A6" s="44">
        <v>44593</v>
      </c>
      <c r="B6" s="47"/>
      <c r="C6" s="46"/>
    </row>
    <row r="7" spans="1:3" x14ac:dyDescent="0.3">
      <c r="A7" s="44">
        <v>44621</v>
      </c>
      <c r="B7" s="45"/>
      <c r="C7" s="49"/>
    </row>
    <row r="8" spans="1:3" x14ac:dyDescent="0.3">
      <c r="A8" s="44">
        <v>44652</v>
      </c>
      <c r="B8" s="45"/>
      <c r="C8" s="45"/>
    </row>
    <row r="9" spans="1:3" x14ac:dyDescent="0.3">
      <c r="A9" s="44">
        <v>44682</v>
      </c>
      <c r="B9" s="47"/>
      <c r="C9" s="45"/>
    </row>
    <row r="10" spans="1:3" x14ac:dyDescent="0.3">
      <c r="A10" s="44">
        <v>44713</v>
      </c>
      <c r="B10" s="45"/>
      <c r="C10" s="48"/>
    </row>
    <row r="11" spans="1:3" x14ac:dyDescent="0.3">
      <c r="A11" s="44">
        <v>44743</v>
      </c>
      <c r="B11" s="45"/>
      <c r="C11" s="45"/>
    </row>
    <row r="12" spans="1:3" x14ac:dyDescent="0.3">
      <c r="A12" s="44">
        <v>44774</v>
      </c>
      <c r="B12" s="45"/>
      <c r="C12" s="45"/>
    </row>
    <row r="13" spans="1:3" x14ac:dyDescent="0.3">
      <c r="A13" s="44">
        <v>44805</v>
      </c>
      <c r="B13" s="45"/>
      <c r="C13" s="45"/>
    </row>
    <row r="14" spans="1:3" x14ac:dyDescent="0.3">
      <c r="A14" s="44">
        <v>44835</v>
      </c>
      <c r="B14" s="45"/>
      <c r="C14" s="45"/>
    </row>
    <row r="15" spans="1:3" x14ac:dyDescent="0.3">
      <c r="A15" s="44">
        <v>44866</v>
      </c>
      <c r="B15" s="45"/>
      <c r="C15" s="45"/>
    </row>
    <row r="16" spans="1:3" x14ac:dyDescent="0.3">
      <c r="A16" s="44">
        <v>44896</v>
      </c>
      <c r="B16" s="45"/>
      <c r="C16" s="45"/>
    </row>
    <row r="17" spans="1:3" x14ac:dyDescent="0.3">
      <c r="A17" s="44">
        <v>44927</v>
      </c>
      <c r="B17" s="45"/>
      <c r="C17" s="45"/>
    </row>
    <row r="18" spans="1:3" x14ac:dyDescent="0.3">
      <c r="A18" s="44">
        <v>44958</v>
      </c>
      <c r="B18" s="45"/>
      <c r="C18" s="45"/>
    </row>
    <row r="19" spans="1:3" x14ac:dyDescent="0.3">
      <c r="A19" s="44">
        <v>44986</v>
      </c>
      <c r="B19" s="45"/>
      <c r="C19" s="45"/>
    </row>
    <row r="20" spans="1:3" x14ac:dyDescent="0.3">
      <c r="A20" s="44">
        <v>45017</v>
      </c>
      <c r="B20" s="45"/>
      <c r="C20" s="45"/>
    </row>
    <row r="21" spans="1:3" x14ac:dyDescent="0.3">
      <c r="A21" s="44">
        <v>45047</v>
      </c>
      <c r="B21" s="45"/>
      <c r="C21" s="45"/>
    </row>
    <row r="22" spans="1:3" x14ac:dyDescent="0.3">
      <c r="A22" s="44">
        <v>45078</v>
      </c>
      <c r="B22" s="45"/>
      <c r="C22" s="45"/>
    </row>
    <row r="23" spans="1:3" x14ac:dyDescent="0.3">
      <c r="A23" s="44">
        <v>45108</v>
      </c>
      <c r="B23" s="45"/>
      <c r="C23" s="45"/>
    </row>
    <row r="24" spans="1:3" x14ac:dyDescent="0.3">
      <c r="A24" s="44">
        <v>45139</v>
      </c>
      <c r="B24" s="45"/>
      <c r="C24" s="45"/>
    </row>
    <row r="25" spans="1:3" x14ac:dyDescent="0.3">
      <c r="A25" s="44">
        <v>45170</v>
      </c>
      <c r="B25" s="45"/>
      <c r="C25" s="4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workbookViewId="0">
      <selection activeCell="F6" sqref="F6"/>
    </sheetView>
  </sheetViews>
  <sheetFormatPr defaultColWidth="8.5546875" defaultRowHeight="14.4" x14ac:dyDescent="0.3"/>
  <cols>
    <col min="1" max="1" width="16" style="2" customWidth="1"/>
    <col min="2" max="2" width="9.44140625" style="2" customWidth="1"/>
    <col min="3" max="3" width="29.5546875" style="3" customWidth="1"/>
    <col min="4" max="4" width="11.5546875" style="3" customWidth="1"/>
    <col min="5" max="5" width="52.44140625" style="3" customWidth="1"/>
    <col min="6" max="6" width="11.44140625" style="3" customWidth="1"/>
    <col min="7" max="8" width="15.44140625" style="3" customWidth="1"/>
    <col min="9" max="9" width="67.44140625" style="3" customWidth="1"/>
    <col min="10" max="10" width="44.5546875" style="3" customWidth="1"/>
    <col min="11" max="11" width="18.5546875" customWidth="1"/>
    <col min="12" max="12" width="35.44140625" customWidth="1"/>
    <col min="13" max="13" width="15.5546875" customWidth="1"/>
    <col min="14" max="14" width="47.44140625" customWidth="1"/>
    <col min="15" max="16384" width="8.5546875" style="3"/>
  </cols>
  <sheetData>
    <row r="1" spans="1:10" ht="15.75" customHeight="1" x14ac:dyDescent="0.3">
      <c r="A1" s="75" t="s">
        <v>8</v>
      </c>
      <c r="B1" s="76" t="s">
        <v>9</v>
      </c>
      <c r="C1" s="76"/>
      <c r="D1" s="76"/>
      <c r="E1" s="76"/>
      <c r="F1" s="76"/>
      <c r="G1" s="76"/>
      <c r="H1" s="76"/>
      <c r="I1" s="76"/>
      <c r="J1" s="76"/>
    </row>
    <row r="2" spans="1:10" ht="15.75" customHeight="1" x14ac:dyDescent="0.3">
      <c r="A2" s="75"/>
      <c r="B2" s="76"/>
      <c r="C2" s="76"/>
      <c r="D2" s="76"/>
      <c r="E2" s="76"/>
      <c r="F2" s="76"/>
      <c r="G2" s="76"/>
      <c r="H2" s="76"/>
      <c r="I2" s="76"/>
      <c r="J2" s="76"/>
    </row>
    <row r="3" spans="1:10" ht="27.75" customHeight="1" x14ac:dyDescent="0.3">
      <c r="A3" s="73" t="s">
        <v>10</v>
      </c>
      <c r="B3" s="73"/>
      <c r="C3" s="73"/>
      <c r="D3" s="74" t="s">
        <v>11</v>
      </c>
      <c r="E3" s="74"/>
      <c r="F3" s="74"/>
      <c r="G3" s="74"/>
      <c r="H3" s="74"/>
      <c r="I3" s="74"/>
      <c r="J3" s="74"/>
    </row>
    <row r="4" spans="1:10" ht="27.75" customHeight="1" x14ac:dyDescent="0.3">
      <c r="A4" s="12"/>
      <c r="B4" s="12" t="s">
        <v>12</v>
      </c>
      <c r="C4" s="12" t="s">
        <v>13</v>
      </c>
      <c r="D4" s="12" t="s">
        <v>14</v>
      </c>
      <c r="E4" s="12" t="s">
        <v>15</v>
      </c>
      <c r="F4" s="12" t="s">
        <v>16</v>
      </c>
      <c r="G4" s="12" t="s">
        <v>17</v>
      </c>
      <c r="H4" s="12" t="s">
        <v>18</v>
      </c>
      <c r="I4" s="12" t="s">
        <v>19</v>
      </c>
      <c r="J4" s="12" t="s">
        <v>20</v>
      </c>
    </row>
    <row r="5" spans="1:10" ht="28.8" x14ac:dyDescent="0.3">
      <c r="A5" s="75" t="s">
        <v>10</v>
      </c>
      <c r="B5" s="80" t="s">
        <v>21</v>
      </c>
      <c r="C5" s="77" t="s">
        <v>22</v>
      </c>
      <c r="D5" s="23" t="s">
        <v>23</v>
      </c>
      <c r="E5" s="3" t="s">
        <v>24</v>
      </c>
      <c r="F5" s="2">
        <v>1</v>
      </c>
      <c r="G5" s="2" t="s">
        <v>25</v>
      </c>
      <c r="H5" s="2">
        <v>1.4</v>
      </c>
      <c r="I5" s="67" t="s">
        <v>26</v>
      </c>
      <c r="J5" s="78" t="s">
        <v>27</v>
      </c>
    </row>
    <row r="6" spans="1:10" ht="57.6" x14ac:dyDescent="0.3">
      <c r="A6" s="75"/>
      <c r="B6" s="80"/>
      <c r="C6" s="77"/>
      <c r="D6" s="18" t="s">
        <v>28</v>
      </c>
      <c r="E6" s="67" t="s">
        <v>29</v>
      </c>
      <c r="F6" s="2" t="s">
        <v>30</v>
      </c>
      <c r="G6" s="2" t="s">
        <v>31</v>
      </c>
      <c r="H6" s="2" t="s">
        <v>32</v>
      </c>
      <c r="I6" s="67" t="s">
        <v>33</v>
      </c>
      <c r="J6" s="79"/>
    </row>
    <row r="7" spans="1:10" ht="113.25" customHeight="1" x14ac:dyDescent="0.3">
      <c r="A7" s="75"/>
      <c r="B7" s="80"/>
      <c r="C7" s="77"/>
      <c r="D7" s="18" t="s">
        <v>34</v>
      </c>
      <c r="E7" s="1" t="s">
        <v>35</v>
      </c>
      <c r="F7" s="2">
        <v>3</v>
      </c>
      <c r="G7" s="2" t="s">
        <v>36</v>
      </c>
      <c r="H7" s="2" t="s">
        <v>37</v>
      </c>
      <c r="I7" s="67" t="s">
        <v>38</v>
      </c>
      <c r="J7" s="79"/>
    </row>
    <row r="8" spans="1:10" x14ac:dyDescent="0.3">
      <c r="F8"/>
      <c r="G8"/>
      <c r="H8"/>
      <c r="I8" s="60"/>
    </row>
    <row r="9" spans="1:10" x14ac:dyDescent="0.3">
      <c r="B9" s="2">
        <v>1</v>
      </c>
      <c r="C9" s="60" t="str">
        <f>'Output 1'!C$4</f>
        <v>Appropriate Fisheries regulations enacted by the St Helena Government.</v>
      </c>
      <c r="F9"/>
      <c r="G9"/>
      <c r="H9"/>
      <c r="I9" s="60"/>
    </row>
    <row r="10" spans="1:10" x14ac:dyDescent="0.3">
      <c r="B10" s="2">
        <v>2</v>
      </c>
      <c r="C10" s="60" t="str">
        <f>'Output 2'!C$4</f>
        <v>A new marine management plan is completed and published by the St Helena Government.</v>
      </c>
      <c r="F10"/>
      <c r="G10"/>
      <c r="H10"/>
      <c r="I10" s="60"/>
    </row>
    <row r="11" spans="1:10" x14ac:dyDescent="0.3">
      <c r="B11" s="2">
        <v>3</v>
      </c>
      <c r="C11" s="60" t="str">
        <f>'Output 3'!C$4</f>
        <v>Support the St Helena National Trust Marine Team.</v>
      </c>
      <c r="F11"/>
      <c r="G11"/>
      <c r="H11"/>
      <c r="I11" s="60"/>
    </row>
    <row r="12" spans="1:10" x14ac:dyDescent="0.3">
      <c r="B12" s="2">
        <v>4</v>
      </c>
      <c r="C12" s="60" t="str">
        <f>'Output 4'!C$4</f>
        <v>Whale Shark research complete, to inform the revision of the marine management plan.</v>
      </c>
      <c r="F12"/>
      <c r="G12"/>
      <c r="H12"/>
      <c r="I12" s="60"/>
    </row>
    <row r="13" spans="1:10" x14ac:dyDescent="0.3">
      <c r="F13"/>
      <c r="G13"/>
      <c r="H13"/>
      <c r="I13" s="60"/>
    </row>
    <row r="14" spans="1:10" x14ac:dyDescent="0.3">
      <c r="F14"/>
      <c r="G14"/>
      <c r="H14"/>
      <c r="I14" s="2"/>
    </row>
    <row r="15" spans="1:10" x14ac:dyDescent="0.3">
      <c r="F15"/>
      <c r="G15"/>
      <c r="H15"/>
      <c r="I15" s="7"/>
    </row>
    <row r="16" spans="1:10" x14ac:dyDescent="0.3">
      <c r="F16"/>
      <c r="G16"/>
      <c r="H16"/>
      <c r="I16" s="2"/>
    </row>
    <row r="17" spans="6:9" x14ac:dyDescent="0.3">
      <c r="F17"/>
      <c r="G17" s="7"/>
      <c r="H17"/>
    </row>
    <row r="18" spans="6:9" x14ac:dyDescent="0.3">
      <c r="F18"/>
      <c r="G18" s="50"/>
      <c r="H18"/>
    </row>
    <row r="19" spans="6:9" x14ac:dyDescent="0.3">
      <c r="F19"/>
      <c r="G19" s="7"/>
      <c r="H19"/>
      <c r="I19"/>
    </row>
    <row r="20" spans="6:9" x14ac:dyDescent="0.3">
      <c r="F20"/>
      <c r="G20" s="7"/>
      <c r="I20"/>
    </row>
    <row r="21" spans="6:9" x14ac:dyDescent="0.3">
      <c r="F21"/>
      <c r="G21" s="7"/>
      <c r="H21"/>
      <c r="I21"/>
    </row>
    <row r="22" spans="6:9" x14ac:dyDescent="0.3">
      <c r="F22"/>
      <c r="G22" s="7"/>
      <c r="H22"/>
    </row>
    <row r="23" spans="6:9" x14ac:dyDescent="0.3">
      <c r="G23"/>
      <c r="H23"/>
      <c r="I23"/>
    </row>
    <row r="24" spans="6:9" x14ac:dyDescent="0.3">
      <c r="G24"/>
      <c r="H24"/>
    </row>
    <row r="25" spans="6:9" x14ac:dyDescent="0.3">
      <c r="G25"/>
      <c r="H25"/>
    </row>
    <row r="26" spans="6:9" x14ac:dyDescent="0.3">
      <c r="G26" s="7"/>
      <c r="H26"/>
    </row>
    <row r="27" spans="6:9" x14ac:dyDescent="0.3">
      <c r="G27"/>
    </row>
    <row r="28" spans="6:9" x14ac:dyDescent="0.3">
      <c r="G28"/>
    </row>
    <row r="29" spans="6:9" x14ac:dyDescent="0.3">
      <c r="G29"/>
    </row>
    <row r="30" spans="6:9" x14ac:dyDescent="0.3">
      <c r="G30"/>
    </row>
    <row r="31" spans="6:9" x14ac:dyDescent="0.3">
      <c r="G31"/>
    </row>
    <row r="32" spans="6:9" x14ac:dyDescent="0.3">
      <c r="G32"/>
    </row>
    <row r="33" spans="7:7" x14ac:dyDescent="0.3">
      <c r="G33"/>
    </row>
  </sheetData>
  <sortState xmlns:xlrd2="http://schemas.microsoft.com/office/spreadsheetml/2017/richdata2" ref="I17:I23">
    <sortCondition ref="I16:I23"/>
  </sortState>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X17"/>
  <sheetViews>
    <sheetView zoomScale="70" zoomScaleNormal="70" workbookViewId="0">
      <pane xSplit="8" ySplit="3" topLeftCell="R4" activePane="bottomRight" state="frozen"/>
      <selection pane="topRight" activeCell="I1" sqref="I1"/>
      <selection pane="bottomLeft" activeCell="A4" sqref="A4"/>
      <selection pane="bottomRight" activeCell="R5" sqref="R5"/>
    </sheetView>
  </sheetViews>
  <sheetFormatPr defaultColWidth="8.5546875" defaultRowHeight="14.4" x14ac:dyDescent="0.3"/>
  <cols>
    <col min="1" max="1" width="16.44140625" style="15" customWidth="1"/>
    <col min="2" max="2" width="10.5546875" style="15" customWidth="1"/>
    <col min="3" max="3" width="23.44140625" style="15" customWidth="1"/>
    <col min="4" max="4" width="12" style="15" customWidth="1"/>
    <col min="5" max="5" width="52.44140625" style="15" customWidth="1"/>
    <col min="6" max="6" width="12.44140625" style="15" customWidth="1"/>
    <col min="7" max="7" width="15" style="15" customWidth="1"/>
    <col min="8" max="8" width="11.5546875" style="15" customWidth="1"/>
    <col min="9" max="9" width="67" style="15" customWidth="1"/>
    <col min="10" max="10" width="44.5546875" style="15" customWidth="1"/>
    <col min="11" max="11" width="9.5546875" style="16" customWidth="1"/>
    <col min="12" max="12" width="55" style="15" customWidth="1"/>
    <col min="13" max="13" width="9.5546875" style="16" customWidth="1"/>
    <col min="14" max="14" width="55.5546875" style="15" customWidth="1"/>
    <col min="15" max="15" width="9.5546875" style="16" customWidth="1"/>
    <col min="16" max="16" width="55.44140625" style="15" customWidth="1"/>
    <col min="17" max="17" width="10" style="16" customWidth="1"/>
    <col min="18" max="18" width="55.44140625" style="15" customWidth="1"/>
    <col min="19" max="19" width="10.44140625" style="15" customWidth="1"/>
    <col min="20" max="20" width="56" style="15" customWidth="1"/>
    <col min="21" max="21" width="10.44140625" style="16" customWidth="1"/>
    <col min="22" max="22" width="55.44140625" style="15" customWidth="1"/>
    <col min="23" max="23" width="0" style="15" hidden="1" customWidth="1"/>
    <col min="24" max="24" width="43.6640625" style="15" hidden="1" customWidth="1"/>
    <col min="25" max="16384" width="8.5546875" style="15"/>
  </cols>
  <sheetData>
    <row r="1" spans="1:24" ht="30" customHeight="1" x14ac:dyDescent="0.3">
      <c r="A1" s="73" t="s">
        <v>39</v>
      </c>
      <c r="B1" s="73"/>
      <c r="C1" s="73"/>
      <c r="D1" s="74" t="s">
        <v>11</v>
      </c>
      <c r="E1" s="74"/>
      <c r="F1" s="74"/>
      <c r="G1" s="74"/>
      <c r="H1" s="74"/>
      <c r="I1" s="74"/>
      <c r="J1" s="74"/>
      <c r="K1" s="82" t="s">
        <v>40</v>
      </c>
      <c r="L1" s="82"/>
      <c r="M1" s="82"/>
      <c r="N1" s="82"/>
      <c r="O1" s="82"/>
      <c r="P1" s="82"/>
      <c r="Q1" s="82"/>
      <c r="R1" s="82"/>
      <c r="S1" s="82"/>
      <c r="T1" s="82"/>
      <c r="U1" s="82"/>
      <c r="V1" s="82"/>
    </row>
    <row r="2" spans="1:24" ht="15" customHeight="1" x14ac:dyDescent="0.3">
      <c r="A2" s="19" t="s">
        <v>41</v>
      </c>
      <c r="B2" s="75" t="s">
        <v>42</v>
      </c>
      <c r="C2" s="75" t="s">
        <v>13</v>
      </c>
      <c r="D2" s="75" t="s">
        <v>43</v>
      </c>
      <c r="E2" s="75" t="s">
        <v>15</v>
      </c>
      <c r="F2" s="75" t="s">
        <v>44</v>
      </c>
      <c r="G2" s="75" t="s">
        <v>45</v>
      </c>
      <c r="H2" s="75" t="s">
        <v>46</v>
      </c>
      <c r="I2" s="75" t="s">
        <v>19</v>
      </c>
      <c r="J2" s="80" t="s">
        <v>47</v>
      </c>
      <c r="K2" s="75" t="s">
        <v>48</v>
      </c>
      <c r="L2" s="75"/>
      <c r="M2" s="80" t="s">
        <v>49</v>
      </c>
      <c r="N2" s="80"/>
      <c r="O2" s="75" t="s">
        <v>50</v>
      </c>
      <c r="P2" s="75"/>
      <c r="Q2" s="80" t="s">
        <v>51</v>
      </c>
      <c r="R2" s="80"/>
      <c r="S2" s="75" t="s">
        <v>52</v>
      </c>
      <c r="T2" s="75"/>
      <c r="U2" s="80" t="s">
        <v>53</v>
      </c>
      <c r="V2" s="80"/>
      <c r="W2" s="75" t="s">
        <v>54</v>
      </c>
      <c r="X2" s="75"/>
    </row>
    <row r="3" spans="1:24" x14ac:dyDescent="0.3">
      <c r="A3" s="19">
        <f>COUNTIF(D4:D7,"&lt;&gt;")</f>
        <v>2</v>
      </c>
      <c r="B3" s="75"/>
      <c r="C3" s="75"/>
      <c r="D3" s="75"/>
      <c r="E3" s="75"/>
      <c r="F3" s="75"/>
      <c r="G3" s="75"/>
      <c r="H3" s="75"/>
      <c r="I3" s="75"/>
      <c r="J3" s="80"/>
      <c r="K3" s="12" t="s">
        <v>55</v>
      </c>
      <c r="L3" s="12" t="s">
        <v>13</v>
      </c>
      <c r="M3" s="9" t="s">
        <v>55</v>
      </c>
      <c r="N3" s="9" t="s">
        <v>13</v>
      </c>
      <c r="O3" s="12" t="s">
        <v>55</v>
      </c>
      <c r="P3" s="12" t="s">
        <v>13</v>
      </c>
      <c r="Q3" s="9" t="s">
        <v>55</v>
      </c>
      <c r="R3" s="9" t="s">
        <v>13</v>
      </c>
      <c r="S3" s="12" t="s">
        <v>55</v>
      </c>
      <c r="T3" s="12" t="s">
        <v>13</v>
      </c>
      <c r="U3" s="9" t="s">
        <v>55</v>
      </c>
      <c r="V3" s="9" t="s">
        <v>13</v>
      </c>
      <c r="W3" s="12" t="s">
        <v>55</v>
      </c>
      <c r="X3" s="12" t="s">
        <v>13</v>
      </c>
    </row>
    <row r="4" spans="1:24" s="16" customFormat="1" ht="75" customHeight="1" x14ac:dyDescent="0.3">
      <c r="A4" s="75" t="s">
        <v>56</v>
      </c>
      <c r="B4" s="80" t="s">
        <v>57</v>
      </c>
      <c r="C4" s="77" t="s">
        <v>58</v>
      </c>
      <c r="D4" s="23" t="s">
        <v>59</v>
      </c>
      <c r="E4" s="27" t="s">
        <v>60</v>
      </c>
      <c r="F4" s="64"/>
      <c r="G4" s="2" t="s">
        <v>61</v>
      </c>
      <c r="H4" s="50" t="s">
        <v>62</v>
      </c>
      <c r="I4" s="27" t="s">
        <v>63</v>
      </c>
      <c r="J4" s="78" t="s">
        <v>64</v>
      </c>
      <c r="K4" s="2"/>
      <c r="L4" s="25"/>
      <c r="M4" s="7"/>
      <c r="N4" s="25"/>
      <c r="O4" s="29"/>
      <c r="P4" s="25"/>
      <c r="Q4" s="2">
        <v>1</v>
      </c>
      <c r="R4" s="25" t="s">
        <v>65</v>
      </c>
      <c r="S4" s="29"/>
      <c r="T4" s="25"/>
      <c r="U4" s="14"/>
      <c r="V4" s="25"/>
    </row>
    <row r="5" spans="1:24" ht="178.8" customHeight="1" x14ac:dyDescent="0.3">
      <c r="A5" s="75"/>
      <c r="B5" s="80"/>
      <c r="C5" s="77"/>
      <c r="D5" s="18" t="s">
        <v>66</v>
      </c>
      <c r="E5" s="27" t="s">
        <v>67</v>
      </c>
      <c r="F5" s="64"/>
      <c r="G5" s="2" t="s">
        <v>68</v>
      </c>
      <c r="H5" s="2" t="s">
        <v>25</v>
      </c>
      <c r="I5" s="27" t="s">
        <v>69</v>
      </c>
      <c r="J5" s="79"/>
      <c r="K5" s="2"/>
      <c r="L5" s="25"/>
      <c r="M5" s="2"/>
      <c r="N5" s="25"/>
      <c r="O5" s="29"/>
      <c r="P5" s="25"/>
      <c r="Q5" s="2">
        <v>2</v>
      </c>
      <c r="R5" s="27" t="s">
        <v>70</v>
      </c>
      <c r="S5" s="2"/>
      <c r="T5" s="27"/>
      <c r="U5" s="2"/>
      <c r="V5" s="27"/>
      <c r="W5" s="58"/>
    </row>
    <row r="6" spans="1:24" x14ac:dyDescent="0.3">
      <c r="A6" s="75"/>
      <c r="B6" s="80"/>
      <c r="C6" s="77"/>
      <c r="D6" s="18"/>
      <c r="E6" s="27"/>
      <c r="F6" s="2"/>
      <c r="G6" s="2"/>
      <c r="H6" s="2"/>
      <c r="I6" s="27"/>
      <c r="J6" s="79"/>
      <c r="K6" s="2"/>
      <c r="L6" s="25"/>
      <c r="M6" s="2"/>
      <c r="N6" s="25"/>
      <c r="O6" s="29"/>
      <c r="P6" s="25"/>
      <c r="Q6" s="2"/>
      <c r="R6" s="27"/>
      <c r="S6" s="2"/>
      <c r="T6" s="27"/>
      <c r="U6" s="2"/>
      <c r="V6" s="27"/>
      <c r="W6" s="58"/>
    </row>
    <row r="7" spans="1:24" ht="66.75" customHeight="1" x14ac:dyDescent="0.3">
      <c r="A7" s="75"/>
      <c r="B7" s="80"/>
      <c r="C7" s="77"/>
      <c r="D7" s="18"/>
      <c r="E7" s="27"/>
      <c r="F7" s="2"/>
      <c r="G7" s="2"/>
      <c r="H7" s="2"/>
      <c r="I7" s="27"/>
      <c r="J7" s="79"/>
      <c r="K7" s="2"/>
      <c r="L7" s="25"/>
      <c r="M7" s="2"/>
      <c r="N7" s="25"/>
      <c r="O7" s="7"/>
      <c r="P7" s="25"/>
      <c r="Q7" s="2"/>
      <c r="R7" s="27"/>
      <c r="S7" s="30"/>
      <c r="T7" s="27"/>
      <c r="U7" s="2"/>
      <c r="V7" s="28"/>
      <c r="W7" s="58"/>
    </row>
    <row r="8" spans="1:24" ht="30.75" customHeight="1" x14ac:dyDescent="0.3">
      <c r="A8" s="83" t="s">
        <v>6</v>
      </c>
      <c r="B8" s="83"/>
      <c r="C8" s="83"/>
      <c r="D8" s="83"/>
      <c r="E8" s="83"/>
      <c r="F8" s="83"/>
      <c r="G8" s="83"/>
      <c r="H8" s="83"/>
      <c r="I8" s="83"/>
      <c r="J8" s="59"/>
      <c r="K8" s="15"/>
      <c r="M8" s="13"/>
      <c r="Q8" s="10"/>
      <c r="U8" s="10"/>
    </row>
    <row r="9" spans="1:24" ht="30.75" customHeight="1" x14ac:dyDescent="0.3">
      <c r="A9" s="12"/>
      <c r="B9" s="12" t="s">
        <v>71</v>
      </c>
      <c r="C9" s="20"/>
      <c r="D9" s="12" t="s">
        <v>72</v>
      </c>
      <c r="E9" s="12" t="s">
        <v>13</v>
      </c>
      <c r="F9" s="12"/>
      <c r="G9" s="12"/>
      <c r="H9" s="12" t="s">
        <v>73</v>
      </c>
      <c r="I9" s="12" t="s">
        <v>74</v>
      </c>
      <c r="J9" s="11"/>
      <c r="K9" s="15"/>
      <c r="Q9" s="17"/>
      <c r="U9" s="17"/>
    </row>
    <row r="10" spans="1:24" ht="70.5" customHeight="1" x14ac:dyDescent="0.3">
      <c r="A10" s="75" t="s">
        <v>75</v>
      </c>
      <c r="B10" s="80" t="s">
        <v>76</v>
      </c>
      <c r="C10" s="77"/>
      <c r="D10" s="18" t="s">
        <v>77</v>
      </c>
      <c r="E10" s="81" t="s">
        <v>78</v>
      </c>
      <c r="F10" s="81"/>
      <c r="G10" s="81"/>
      <c r="H10" s="1" t="s">
        <v>79</v>
      </c>
      <c r="I10" s="1" t="s">
        <v>80</v>
      </c>
      <c r="J10" s="38"/>
      <c r="K10" s="15"/>
    </row>
    <row r="11" spans="1:24" ht="47.25" customHeight="1" x14ac:dyDescent="0.3">
      <c r="A11" s="75"/>
      <c r="B11" s="80"/>
      <c r="C11" s="77"/>
      <c r="D11" s="23" t="s">
        <v>81</v>
      </c>
      <c r="E11" s="81" t="s">
        <v>82</v>
      </c>
      <c r="F11" s="81"/>
      <c r="G11" s="81"/>
      <c r="H11" s="1" t="s">
        <v>79</v>
      </c>
      <c r="I11" s="1"/>
      <c r="J11" s="38"/>
      <c r="K11" s="15"/>
    </row>
    <row r="12" spans="1:24" ht="32.25" customHeight="1" x14ac:dyDescent="0.3">
      <c r="A12" s="75"/>
      <c r="B12" s="80"/>
      <c r="C12" s="77"/>
      <c r="D12" s="23" t="s">
        <v>83</v>
      </c>
      <c r="E12" s="81" t="s">
        <v>84</v>
      </c>
      <c r="F12" s="81"/>
      <c r="G12" s="81"/>
      <c r="H12" s="1" t="s">
        <v>79</v>
      </c>
      <c r="I12" s="1" t="s">
        <v>85</v>
      </c>
      <c r="J12" s="38"/>
      <c r="K12" s="15"/>
      <c r="M12" s="10"/>
    </row>
    <row r="13" spans="1:24" ht="50.25" customHeight="1" x14ac:dyDescent="0.3">
      <c r="A13" s="75"/>
      <c r="B13" s="80"/>
      <c r="C13" s="77"/>
      <c r="D13" s="23" t="s">
        <v>86</v>
      </c>
      <c r="E13" s="81" t="s">
        <v>87</v>
      </c>
      <c r="F13" s="81"/>
      <c r="G13" s="81"/>
      <c r="H13" s="1" t="s">
        <v>79</v>
      </c>
      <c r="I13" s="1" t="s">
        <v>88</v>
      </c>
      <c r="J13" s="38"/>
      <c r="K13" s="15"/>
      <c r="M13" s="10"/>
    </row>
    <row r="14" spans="1:24" ht="30.75" customHeight="1" x14ac:dyDescent="0.3">
      <c r="A14" s="75"/>
      <c r="B14" s="80"/>
      <c r="C14" s="77"/>
      <c r="D14" s="23" t="s">
        <v>89</v>
      </c>
      <c r="E14" s="81" t="s">
        <v>90</v>
      </c>
      <c r="F14" s="81"/>
      <c r="G14" s="81"/>
      <c r="H14" s="1" t="s">
        <v>79</v>
      </c>
      <c r="I14" s="1" t="s">
        <v>91</v>
      </c>
      <c r="J14" s="38"/>
      <c r="K14" s="10"/>
      <c r="M14" s="10"/>
    </row>
    <row r="15" spans="1:24" ht="50.25" customHeight="1" x14ac:dyDescent="0.3">
      <c r="A15" s="75"/>
      <c r="B15" s="80"/>
      <c r="C15" s="77"/>
      <c r="D15" s="23" t="s">
        <v>92</v>
      </c>
      <c r="E15" s="81" t="s">
        <v>93</v>
      </c>
      <c r="F15" s="81"/>
      <c r="G15" s="81"/>
      <c r="H15" s="1"/>
      <c r="I15" s="1"/>
      <c r="J15" s="38"/>
      <c r="K15" s="10"/>
      <c r="M15" s="10"/>
    </row>
    <row r="16" spans="1:24" x14ac:dyDescent="0.3">
      <c r="A16" s="75"/>
      <c r="B16" s="80"/>
      <c r="C16" s="77"/>
      <c r="D16" s="23"/>
      <c r="E16" s="81"/>
      <c r="F16" s="81"/>
      <c r="G16" s="81"/>
      <c r="H16" s="1"/>
      <c r="I16" s="1"/>
      <c r="J16" s="38"/>
      <c r="K16" s="10"/>
      <c r="M16" s="10"/>
    </row>
    <row r="17" spans="1:1" x14ac:dyDescent="0.3">
      <c r="A17" s="15" t="s">
        <v>94</v>
      </c>
    </row>
  </sheetData>
  <sheetProtection formatCells="0"/>
  <mergeCells count="34">
    <mergeCell ref="K1:V1"/>
    <mergeCell ref="A8:I8"/>
    <mergeCell ref="E10:G10"/>
    <mergeCell ref="A1:C1"/>
    <mergeCell ref="I2:I3"/>
    <mergeCell ref="J2:J3"/>
    <mergeCell ref="Q2:R2"/>
    <mergeCell ref="S2:T2"/>
    <mergeCell ref="K2:L2"/>
    <mergeCell ref="M2:N2"/>
    <mergeCell ref="O2:P2"/>
    <mergeCell ref="B2:B3"/>
    <mergeCell ref="F2:F3"/>
    <mergeCell ref="G2:G3"/>
    <mergeCell ref="D1:J1"/>
    <mergeCell ref="A4:A7"/>
    <mergeCell ref="A10:A16"/>
    <mergeCell ref="B10:B16"/>
    <mergeCell ref="C10:C16"/>
    <mergeCell ref="E15:G15"/>
    <mergeCell ref="E16:G16"/>
    <mergeCell ref="E11:G11"/>
    <mergeCell ref="E14:G14"/>
    <mergeCell ref="E12:G12"/>
    <mergeCell ref="E13:G13"/>
    <mergeCell ref="W2:X2"/>
    <mergeCell ref="H2:H3"/>
    <mergeCell ref="U2:V2"/>
    <mergeCell ref="B4:B7"/>
    <mergeCell ref="C4:C7"/>
    <mergeCell ref="J4:J7"/>
    <mergeCell ref="C2:C3"/>
    <mergeCell ref="D2:D3"/>
    <mergeCell ref="E2:E3"/>
  </mergeCells>
  <conditionalFormatting sqref="H10:H16">
    <cfRule type="containsText" dxfId="19" priority="1" operator="containsText" text="Not Started">
      <formula>NOT(ISERROR(SEARCH("Not Started",H10)))</formula>
    </cfRule>
    <cfRule type="containsText" dxfId="18" priority="2" operator="containsText" text="In Progress">
      <formula>NOT(ISERROR(SEARCH("In Progress",H10)))</formula>
    </cfRule>
    <cfRule type="containsText" dxfId="17" priority="3" operator="containsText" text="Complete">
      <formula>NOT(ISERROR(SEARCH("Complete",H10)))</formula>
    </cfRule>
  </conditionalFormatting>
  <dataValidations count="1">
    <dataValidation type="list" allowBlank="1" showInputMessage="1" showErrorMessage="1" sqref="H10:H16"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X21"/>
  <sheetViews>
    <sheetView zoomScale="85" zoomScaleNormal="85" workbookViewId="0">
      <pane xSplit="8" ySplit="3" topLeftCell="P8" activePane="bottomRight" state="frozen"/>
      <selection pane="topRight" activeCell="I1" sqref="I1"/>
      <selection pane="bottomLeft" activeCell="A4" sqref="A4"/>
      <selection pane="bottomRight" activeCell="R11" sqref="R11"/>
    </sheetView>
  </sheetViews>
  <sheetFormatPr defaultColWidth="8.5546875" defaultRowHeight="14.4" x14ac:dyDescent="0.3"/>
  <cols>
    <col min="1" max="1" width="16.44140625" style="15" customWidth="1"/>
    <col min="2" max="2" width="10.5546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5546875" style="15" customWidth="1"/>
    <col min="9" max="9" width="67" style="15" customWidth="1"/>
    <col min="10" max="10" width="44.5546875" style="15" customWidth="1"/>
    <col min="11" max="11" width="9.5546875" style="15" customWidth="1"/>
    <col min="12" max="12" width="55" style="15" customWidth="1"/>
    <col min="13" max="13" width="9.5546875" style="15" customWidth="1"/>
    <col min="14" max="14" width="55.5546875" style="15" customWidth="1"/>
    <col min="15" max="15" width="9.5546875" style="15" customWidth="1"/>
    <col min="16" max="16" width="55.44140625" style="15" customWidth="1"/>
    <col min="17" max="17" width="10" style="15" customWidth="1"/>
    <col min="18" max="18" width="55.44140625" style="15" customWidth="1"/>
    <col min="19" max="19" width="10.44140625" style="15" customWidth="1"/>
    <col min="20" max="20" width="56" style="15" customWidth="1"/>
    <col min="21" max="21" width="10.44140625" style="15" customWidth="1"/>
    <col min="22" max="22" width="55.44140625" style="15" customWidth="1"/>
    <col min="23" max="23" width="0" style="15" hidden="1" customWidth="1"/>
    <col min="24" max="24" width="30.33203125" style="15" hidden="1" customWidth="1"/>
    <col min="25" max="16384" width="8.5546875" style="15"/>
  </cols>
  <sheetData>
    <row r="1" spans="1:24" ht="30" customHeight="1" x14ac:dyDescent="0.3">
      <c r="A1" s="73" t="s">
        <v>39</v>
      </c>
      <c r="B1" s="73"/>
      <c r="C1" s="73"/>
      <c r="D1" s="74" t="s">
        <v>11</v>
      </c>
      <c r="E1" s="74"/>
      <c r="F1" s="74"/>
      <c r="G1" s="74"/>
      <c r="H1" s="74"/>
      <c r="I1" s="74"/>
      <c r="J1" s="74"/>
      <c r="K1" s="82" t="s">
        <v>40</v>
      </c>
      <c r="L1" s="82"/>
      <c r="M1" s="82"/>
      <c r="N1" s="82"/>
      <c r="O1" s="82"/>
      <c r="P1" s="82"/>
      <c r="Q1" s="82"/>
      <c r="R1" s="82"/>
      <c r="S1" s="82"/>
      <c r="T1" s="82"/>
      <c r="U1" s="82"/>
      <c r="V1" s="82"/>
    </row>
    <row r="2" spans="1:24" ht="15" customHeight="1" x14ac:dyDescent="0.3">
      <c r="A2" s="19" t="s">
        <v>41</v>
      </c>
      <c r="B2" s="75" t="s">
        <v>42</v>
      </c>
      <c r="C2" s="75" t="s">
        <v>13</v>
      </c>
      <c r="D2" s="75" t="s">
        <v>43</v>
      </c>
      <c r="E2" s="80" t="s">
        <v>15</v>
      </c>
      <c r="F2" s="80" t="s">
        <v>44</v>
      </c>
      <c r="G2" s="80" t="s">
        <v>45</v>
      </c>
      <c r="H2" s="80" t="s">
        <v>46</v>
      </c>
      <c r="I2" s="80" t="s">
        <v>19</v>
      </c>
      <c r="J2" s="80" t="s">
        <v>47</v>
      </c>
      <c r="K2" s="75" t="s">
        <v>48</v>
      </c>
      <c r="L2" s="75"/>
      <c r="M2" s="80" t="s">
        <v>49</v>
      </c>
      <c r="N2" s="80"/>
      <c r="O2" s="75" t="s">
        <v>50</v>
      </c>
      <c r="P2" s="75"/>
      <c r="Q2" s="80" t="s">
        <v>51</v>
      </c>
      <c r="R2" s="80"/>
      <c r="S2" s="75" t="s">
        <v>52</v>
      </c>
      <c r="T2" s="75"/>
      <c r="U2" s="80" t="s">
        <v>53</v>
      </c>
      <c r="V2" s="80"/>
      <c r="W2" s="75" t="s">
        <v>54</v>
      </c>
      <c r="X2" s="75"/>
    </row>
    <row r="3" spans="1:24" x14ac:dyDescent="0.3">
      <c r="A3" s="19">
        <f>COUNTIF(D4:D12,"&lt;&gt;")</f>
        <v>8</v>
      </c>
      <c r="B3" s="75"/>
      <c r="C3" s="75"/>
      <c r="D3" s="75"/>
      <c r="E3" s="80"/>
      <c r="F3" s="80"/>
      <c r="G3" s="80"/>
      <c r="H3" s="80"/>
      <c r="I3" s="80"/>
      <c r="J3" s="80"/>
      <c r="K3" s="12" t="s">
        <v>55</v>
      </c>
      <c r="L3" s="12" t="s">
        <v>13</v>
      </c>
      <c r="M3" s="9" t="s">
        <v>55</v>
      </c>
      <c r="N3" s="9" t="s">
        <v>13</v>
      </c>
      <c r="O3" s="12" t="s">
        <v>55</v>
      </c>
      <c r="P3" s="12" t="s">
        <v>13</v>
      </c>
      <c r="Q3" s="9" t="s">
        <v>55</v>
      </c>
      <c r="R3" s="9" t="s">
        <v>13</v>
      </c>
      <c r="S3" s="12" t="s">
        <v>55</v>
      </c>
      <c r="T3" s="12" t="s">
        <v>13</v>
      </c>
      <c r="U3" s="9" t="s">
        <v>55</v>
      </c>
      <c r="V3" s="9" t="s">
        <v>13</v>
      </c>
      <c r="W3" s="12" t="s">
        <v>55</v>
      </c>
      <c r="X3" s="12" t="s">
        <v>13</v>
      </c>
    </row>
    <row r="4" spans="1:24" s="16" customFormat="1" ht="87" customHeight="1" x14ac:dyDescent="0.3">
      <c r="A4" s="75" t="s">
        <v>95</v>
      </c>
      <c r="B4" s="80" t="s">
        <v>96</v>
      </c>
      <c r="C4" s="77" t="s">
        <v>97</v>
      </c>
      <c r="D4" s="23" t="s">
        <v>98</v>
      </c>
      <c r="E4" s="27" t="s">
        <v>99</v>
      </c>
      <c r="F4" s="66"/>
      <c r="G4" s="29" t="s">
        <v>100</v>
      </c>
      <c r="H4" s="7" t="s">
        <v>101</v>
      </c>
      <c r="I4" s="26"/>
      <c r="J4" s="84" t="s">
        <v>102</v>
      </c>
      <c r="K4" s="29"/>
      <c r="L4" s="25"/>
      <c r="M4" s="29"/>
      <c r="N4" s="25"/>
      <c r="O4" s="29"/>
      <c r="P4" s="25"/>
      <c r="Q4" s="29">
        <v>0</v>
      </c>
      <c r="R4" s="25" t="s">
        <v>103</v>
      </c>
      <c r="S4" s="29"/>
      <c r="T4" s="25"/>
      <c r="U4" s="29"/>
      <c r="V4" s="25"/>
    </row>
    <row r="5" spans="1:24" s="16" customFormat="1" ht="57.6" x14ac:dyDescent="0.3">
      <c r="A5" s="75"/>
      <c r="B5" s="80"/>
      <c r="C5" s="77"/>
      <c r="D5" s="23" t="s">
        <v>104</v>
      </c>
      <c r="E5" s="27" t="s">
        <v>105</v>
      </c>
      <c r="F5" s="66"/>
      <c r="G5" s="29" t="s">
        <v>106</v>
      </c>
      <c r="H5" s="7" t="s">
        <v>107</v>
      </c>
      <c r="I5" s="26"/>
      <c r="J5" s="85"/>
      <c r="K5" s="29"/>
      <c r="L5" s="25"/>
      <c r="M5" s="29"/>
      <c r="N5" s="25"/>
      <c r="O5" s="29"/>
      <c r="P5" s="25"/>
      <c r="Q5" s="29">
        <v>1</v>
      </c>
      <c r="R5" s="25" t="s">
        <v>108</v>
      </c>
      <c r="S5" s="29"/>
      <c r="T5" s="25"/>
      <c r="U5" s="29"/>
      <c r="V5" s="25"/>
    </row>
    <row r="6" spans="1:24" s="16" customFormat="1" ht="28.8" x14ac:dyDescent="0.3">
      <c r="A6" s="75"/>
      <c r="B6" s="80"/>
      <c r="C6" s="77"/>
      <c r="D6" s="23" t="s">
        <v>109</v>
      </c>
      <c r="E6" s="27" t="s">
        <v>110</v>
      </c>
      <c r="F6" s="66"/>
      <c r="G6" s="29" t="s">
        <v>111</v>
      </c>
      <c r="H6" s="7" t="s">
        <v>112</v>
      </c>
      <c r="I6" s="26"/>
      <c r="J6" s="85"/>
      <c r="K6" s="29"/>
      <c r="L6" s="25"/>
      <c r="M6" s="29"/>
      <c r="N6" s="25"/>
      <c r="O6" s="29"/>
      <c r="P6" s="25"/>
      <c r="Q6" s="29">
        <v>0</v>
      </c>
      <c r="R6" s="25" t="s">
        <v>113</v>
      </c>
      <c r="S6" s="29"/>
      <c r="T6" s="25"/>
      <c r="U6" s="29"/>
      <c r="V6" s="25"/>
    </row>
    <row r="7" spans="1:24" s="16" customFormat="1" ht="28.8" x14ac:dyDescent="0.3">
      <c r="A7" s="75"/>
      <c r="B7" s="80"/>
      <c r="C7" s="77"/>
      <c r="D7" s="23" t="s">
        <v>114</v>
      </c>
      <c r="E7" s="27" t="s">
        <v>115</v>
      </c>
      <c r="F7" s="66"/>
      <c r="G7" s="29" t="s">
        <v>116</v>
      </c>
      <c r="H7" s="7" t="s">
        <v>117</v>
      </c>
      <c r="I7" s="26"/>
      <c r="J7" s="85"/>
      <c r="K7" s="29"/>
      <c r="L7" s="25"/>
      <c r="M7" s="29"/>
      <c r="N7" s="25"/>
      <c r="O7" s="29"/>
      <c r="P7" s="25"/>
      <c r="Q7" s="65">
        <v>0</v>
      </c>
      <c r="R7" s="25" t="s">
        <v>118</v>
      </c>
      <c r="S7" s="29"/>
      <c r="T7" s="25"/>
      <c r="U7" s="29">
        <v>1</v>
      </c>
      <c r="V7" s="25" t="s">
        <v>119</v>
      </c>
    </row>
    <row r="8" spans="1:24" s="16" customFormat="1" ht="43.2" x14ac:dyDescent="0.3">
      <c r="A8" s="75"/>
      <c r="B8" s="80"/>
      <c r="C8" s="77"/>
      <c r="D8" s="23" t="s">
        <v>120</v>
      </c>
      <c r="E8" s="27" t="s">
        <v>121</v>
      </c>
      <c r="F8" s="66"/>
      <c r="G8" s="29" t="s">
        <v>122</v>
      </c>
      <c r="H8" s="7" t="s">
        <v>123</v>
      </c>
      <c r="I8" s="26"/>
      <c r="J8" s="85"/>
      <c r="K8" s="29"/>
      <c r="L8" s="25"/>
      <c r="M8" s="29"/>
      <c r="N8" s="25"/>
      <c r="O8" s="29"/>
      <c r="P8" s="25"/>
      <c r="Q8" s="29">
        <v>1</v>
      </c>
      <c r="R8" s="25" t="s">
        <v>124</v>
      </c>
      <c r="S8" s="29"/>
      <c r="T8" s="25"/>
      <c r="U8" s="29"/>
      <c r="V8" s="25"/>
    </row>
    <row r="9" spans="1:24" s="16" customFormat="1" ht="43.2" x14ac:dyDescent="0.3">
      <c r="A9" s="75"/>
      <c r="B9" s="80"/>
      <c r="C9" s="77"/>
      <c r="D9" s="23" t="s">
        <v>125</v>
      </c>
      <c r="E9" s="27" t="s">
        <v>126</v>
      </c>
      <c r="F9" s="66"/>
      <c r="G9" s="29" t="s">
        <v>127</v>
      </c>
      <c r="H9" s="29" t="s">
        <v>62</v>
      </c>
      <c r="I9" s="26"/>
      <c r="J9" s="85"/>
      <c r="K9" s="29"/>
      <c r="L9" s="25"/>
      <c r="M9" s="29"/>
      <c r="N9" s="25"/>
      <c r="O9" s="29"/>
      <c r="P9" s="25"/>
      <c r="Q9" s="29">
        <v>12</v>
      </c>
      <c r="R9" s="25" t="s">
        <v>128</v>
      </c>
      <c r="S9" s="29"/>
      <c r="T9" s="25"/>
      <c r="U9" s="29"/>
      <c r="V9" s="25"/>
    </row>
    <row r="10" spans="1:24" s="16" customFormat="1" ht="28.8" x14ac:dyDescent="0.3">
      <c r="A10" s="75"/>
      <c r="B10" s="80"/>
      <c r="C10" s="77"/>
      <c r="D10" s="23" t="s">
        <v>129</v>
      </c>
      <c r="E10" s="27" t="s">
        <v>130</v>
      </c>
      <c r="F10" s="66"/>
      <c r="G10" s="29" t="s">
        <v>131</v>
      </c>
      <c r="H10" s="7" t="s">
        <v>107</v>
      </c>
      <c r="I10" s="26"/>
      <c r="J10" s="85"/>
      <c r="K10" s="29"/>
      <c r="L10" s="25"/>
      <c r="M10" s="29"/>
      <c r="N10" s="25"/>
      <c r="O10" s="29"/>
      <c r="P10" s="25"/>
      <c r="Q10" s="29">
        <v>1</v>
      </c>
      <c r="R10" s="25" t="s">
        <v>132</v>
      </c>
      <c r="S10" s="29"/>
      <c r="T10" s="25"/>
      <c r="U10" s="29"/>
      <c r="V10" s="25"/>
    </row>
    <row r="11" spans="1:24" s="16" customFormat="1" ht="172.8" x14ac:dyDescent="0.3">
      <c r="A11" s="75"/>
      <c r="B11" s="80"/>
      <c r="C11" s="77"/>
      <c r="D11" s="23" t="s">
        <v>133</v>
      </c>
      <c r="E11" s="27" t="s">
        <v>134</v>
      </c>
      <c r="F11" s="66"/>
      <c r="G11" s="29" t="s">
        <v>135</v>
      </c>
      <c r="H11" s="7" t="s">
        <v>136</v>
      </c>
      <c r="I11" s="26"/>
      <c r="J11" s="85"/>
      <c r="K11" s="29"/>
      <c r="L11" s="25"/>
      <c r="M11" s="29"/>
      <c r="N11" s="25"/>
      <c r="O11" s="29"/>
      <c r="P11" s="25"/>
      <c r="Q11" s="29">
        <v>300</v>
      </c>
      <c r="R11" s="25" t="s">
        <v>137</v>
      </c>
      <c r="S11" s="29"/>
      <c r="T11" s="25"/>
      <c r="U11" s="29"/>
      <c r="V11" s="25"/>
    </row>
    <row r="12" spans="1:24" ht="30.75" customHeight="1" x14ac:dyDescent="0.3">
      <c r="A12" s="83" t="s">
        <v>6</v>
      </c>
      <c r="B12" s="83"/>
      <c r="C12" s="83"/>
      <c r="D12" s="83"/>
      <c r="E12" s="83"/>
      <c r="F12" s="83"/>
      <c r="G12" s="83"/>
      <c r="H12" s="83"/>
      <c r="I12" s="83"/>
      <c r="J12" s="40"/>
      <c r="K12" s="10"/>
      <c r="L12" s="16"/>
      <c r="M12" s="16"/>
      <c r="N12" s="16"/>
      <c r="O12" s="16"/>
      <c r="P12" s="16"/>
      <c r="Q12" s="16"/>
      <c r="R12" s="16"/>
      <c r="S12" s="16"/>
      <c r="T12" s="16"/>
      <c r="U12" s="16"/>
      <c r="V12" s="16"/>
    </row>
    <row r="13" spans="1:24" ht="30.75" customHeight="1" x14ac:dyDescent="0.3">
      <c r="A13" s="12"/>
      <c r="B13" s="12" t="s">
        <v>71</v>
      </c>
      <c r="C13" s="20"/>
      <c r="D13" s="12" t="s">
        <v>72</v>
      </c>
      <c r="E13" s="12" t="s">
        <v>13</v>
      </c>
      <c r="F13" s="12"/>
      <c r="G13" s="12"/>
      <c r="H13" s="12" t="s">
        <v>73</v>
      </c>
      <c r="I13" s="12" t="s">
        <v>74</v>
      </c>
      <c r="J13" s="35"/>
      <c r="K13" s="35"/>
    </row>
    <row r="14" spans="1:24" ht="15" customHeight="1" x14ac:dyDescent="0.3">
      <c r="A14" s="75" t="s">
        <v>138</v>
      </c>
      <c r="B14" s="80" t="s">
        <v>139</v>
      </c>
      <c r="C14" s="77"/>
      <c r="D14" s="18" t="s">
        <v>140</v>
      </c>
      <c r="E14" s="81" t="s">
        <v>141</v>
      </c>
      <c r="F14" s="81"/>
      <c r="G14" s="81"/>
      <c r="H14" s="1" t="s">
        <v>79</v>
      </c>
      <c r="I14" s="1" t="s">
        <v>142</v>
      </c>
      <c r="J14" s="36"/>
      <c r="K14" s="36"/>
    </row>
    <row r="15" spans="1:24" ht="15" customHeight="1" x14ac:dyDescent="0.3">
      <c r="A15" s="75"/>
      <c r="B15" s="80"/>
      <c r="C15" s="77"/>
      <c r="D15" s="23" t="s">
        <v>143</v>
      </c>
      <c r="E15" s="81" t="s">
        <v>144</v>
      </c>
      <c r="F15" s="81"/>
      <c r="G15" s="81"/>
      <c r="H15" s="1"/>
      <c r="I15" s="1"/>
      <c r="J15" s="36"/>
      <c r="K15" s="36"/>
    </row>
    <row r="16" spans="1:24" ht="28.8" x14ac:dyDescent="0.3">
      <c r="A16" s="75"/>
      <c r="B16" s="80"/>
      <c r="C16" s="39"/>
      <c r="D16" s="23" t="s">
        <v>145</v>
      </c>
      <c r="E16" s="81" t="s">
        <v>146</v>
      </c>
      <c r="F16" s="81"/>
      <c r="G16" s="81"/>
      <c r="H16" s="1" t="s">
        <v>79</v>
      </c>
      <c r="I16" s="1" t="s">
        <v>147</v>
      </c>
    </row>
    <row r="17" spans="1:9" x14ac:dyDescent="0.3">
      <c r="A17" s="75"/>
      <c r="B17" s="80"/>
      <c r="C17" s="23"/>
      <c r="D17" s="23" t="s">
        <v>148</v>
      </c>
      <c r="E17" s="81" t="s">
        <v>149</v>
      </c>
      <c r="F17" s="81"/>
      <c r="G17" s="81"/>
      <c r="H17" s="1" t="s">
        <v>79</v>
      </c>
      <c r="I17" s="1" t="s">
        <v>150</v>
      </c>
    </row>
    <row r="18" spans="1:9" x14ac:dyDescent="0.3">
      <c r="A18" s="75"/>
      <c r="B18" s="80"/>
      <c r="D18" s="23" t="s">
        <v>151</v>
      </c>
      <c r="E18" s="81" t="s">
        <v>152</v>
      </c>
      <c r="F18" s="81"/>
      <c r="G18" s="81"/>
      <c r="H18" s="1" t="s">
        <v>79</v>
      </c>
      <c r="I18" s="1" t="s">
        <v>153</v>
      </c>
    </row>
    <row r="19" spans="1:9" x14ac:dyDescent="0.3">
      <c r="A19" s="75"/>
      <c r="B19" s="80"/>
      <c r="D19" s="23" t="s">
        <v>154</v>
      </c>
      <c r="E19" s="81" t="s">
        <v>155</v>
      </c>
      <c r="F19" s="81"/>
      <c r="G19" s="81"/>
      <c r="H19" s="1" t="s">
        <v>79</v>
      </c>
      <c r="I19" s="1" t="s">
        <v>156</v>
      </c>
    </row>
    <row r="20" spans="1:9" x14ac:dyDescent="0.3">
      <c r="A20" s="75"/>
      <c r="B20" s="80"/>
      <c r="D20" s="23" t="s">
        <v>157</v>
      </c>
      <c r="E20" s="81" t="s">
        <v>158</v>
      </c>
      <c r="F20" s="81"/>
      <c r="G20" s="81"/>
      <c r="H20" s="1" t="s">
        <v>79</v>
      </c>
      <c r="I20" s="1" t="s">
        <v>159</v>
      </c>
    </row>
    <row r="21" spans="1:9" x14ac:dyDescent="0.3">
      <c r="A21" s="75"/>
      <c r="B21" s="80"/>
      <c r="D21" s="23" t="s">
        <v>160</v>
      </c>
      <c r="E21" s="81" t="s">
        <v>161</v>
      </c>
      <c r="F21" s="81"/>
      <c r="G21" s="81"/>
      <c r="H21" s="1" t="s">
        <v>79</v>
      </c>
      <c r="I21" s="1" t="s">
        <v>162</v>
      </c>
    </row>
  </sheetData>
  <mergeCells count="35">
    <mergeCell ref="A14:A21"/>
    <mergeCell ref="B14:B21"/>
    <mergeCell ref="C4:C11"/>
    <mergeCell ref="B4:B11"/>
    <mergeCell ref="A4:A11"/>
    <mergeCell ref="C14:C15"/>
    <mergeCell ref="A12:I12"/>
    <mergeCell ref="U2:V2"/>
    <mergeCell ref="J4:J11"/>
    <mergeCell ref="O2:P2"/>
    <mergeCell ref="Q2:R2"/>
    <mergeCell ref="E21:G21"/>
    <mergeCell ref="E16:G16"/>
    <mergeCell ref="E17:G17"/>
    <mergeCell ref="E18:G18"/>
    <mergeCell ref="E19:G19"/>
    <mergeCell ref="E20:G20"/>
    <mergeCell ref="E14:G14"/>
    <mergeCell ref="E15:G15"/>
    <mergeCell ref="W2:X2"/>
    <mergeCell ref="A1:C1"/>
    <mergeCell ref="K1:V1"/>
    <mergeCell ref="B2:B3"/>
    <mergeCell ref="C2:C3"/>
    <mergeCell ref="D2:D3"/>
    <mergeCell ref="E2:E3"/>
    <mergeCell ref="F2:F3"/>
    <mergeCell ref="G2:G3"/>
    <mergeCell ref="H2:H3"/>
    <mergeCell ref="I2:I3"/>
    <mergeCell ref="J2:J3"/>
    <mergeCell ref="K2:L2"/>
    <mergeCell ref="M2:N2"/>
    <mergeCell ref="D1:J1"/>
    <mergeCell ref="S2:T2"/>
  </mergeCells>
  <conditionalFormatting sqref="H14:H21">
    <cfRule type="containsText" dxfId="16" priority="1" operator="containsText" text="Not Started">
      <formula>NOT(ISERROR(SEARCH("Not Started",H14)))</formula>
    </cfRule>
    <cfRule type="containsText" dxfId="15" priority="2" operator="containsText" text="In Progress">
      <formula>NOT(ISERROR(SEARCH("In Progress",H14)))</formula>
    </cfRule>
    <cfRule type="containsText" dxfId="14" priority="3" operator="containsText" text="Complete">
      <formula>NOT(ISERROR(SEARCH("Complete",H14)))</formula>
    </cfRule>
  </conditionalFormatting>
  <dataValidations count="1">
    <dataValidation type="list" allowBlank="1" showInputMessage="1" showErrorMessage="1" sqref="H14:H21" xr:uid="{57672F3F-8675-4E0E-94CA-9ACD66F34E0C}">
      <formula1>"Not started, In Progress, Complete"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X24"/>
  <sheetViews>
    <sheetView zoomScale="70" zoomScaleNormal="70" workbookViewId="0">
      <pane xSplit="8" ySplit="3" topLeftCell="P4" activePane="bottomRight" state="frozen"/>
      <selection pane="topRight" activeCell="I1" sqref="I1"/>
      <selection pane="bottomLeft" activeCell="A4" sqref="A4"/>
      <selection pane="bottomRight" activeCell="Q6" sqref="Q6"/>
    </sheetView>
  </sheetViews>
  <sheetFormatPr defaultColWidth="8.5546875" defaultRowHeight="14.4" x14ac:dyDescent="0.3"/>
  <cols>
    <col min="1" max="1" width="16.44140625" style="15" customWidth="1"/>
    <col min="2" max="2" width="10.5546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5546875" style="15" customWidth="1"/>
    <col min="9" max="9" width="67" style="15" customWidth="1"/>
    <col min="10" max="10" width="44.5546875" style="15" customWidth="1"/>
    <col min="11" max="11" width="9.5546875" style="15" customWidth="1"/>
    <col min="12" max="12" width="55" style="15" customWidth="1"/>
    <col min="13" max="13" width="9.5546875" style="15" customWidth="1"/>
    <col min="14" max="14" width="55.5546875" style="15" customWidth="1"/>
    <col min="15" max="15" width="9.5546875" style="15" customWidth="1"/>
    <col min="16" max="16" width="55.44140625" style="15" customWidth="1"/>
    <col min="17" max="17" width="10" style="15" customWidth="1"/>
    <col min="18" max="18" width="55.44140625" style="15" customWidth="1"/>
    <col min="19" max="19" width="10.44140625" style="15" customWidth="1"/>
    <col min="20" max="20" width="56" style="15" customWidth="1"/>
    <col min="21" max="21" width="10.44140625" style="15" customWidth="1"/>
    <col min="22" max="22" width="55.44140625" style="15" customWidth="1"/>
    <col min="23" max="23" width="0" style="15" hidden="1" customWidth="1"/>
    <col min="24" max="24" width="46.5546875" style="15" hidden="1" customWidth="1"/>
    <col min="25" max="16384" width="8.5546875" style="15"/>
  </cols>
  <sheetData>
    <row r="1" spans="1:24" ht="30" customHeight="1" x14ac:dyDescent="0.3">
      <c r="A1" s="73" t="s">
        <v>39</v>
      </c>
      <c r="B1" s="73"/>
      <c r="C1" s="73"/>
      <c r="D1" s="74" t="s">
        <v>11</v>
      </c>
      <c r="E1" s="74"/>
      <c r="F1" s="74"/>
      <c r="G1" s="74"/>
      <c r="H1" s="74"/>
      <c r="I1" s="74"/>
      <c r="J1" s="74"/>
      <c r="K1" s="82" t="s">
        <v>40</v>
      </c>
      <c r="L1" s="82"/>
      <c r="M1" s="82"/>
      <c r="N1" s="82"/>
      <c r="O1" s="82"/>
      <c r="P1" s="82"/>
      <c r="Q1" s="82"/>
      <c r="R1" s="82"/>
      <c r="S1" s="82"/>
      <c r="T1" s="82"/>
      <c r="U1" s="82"/>
      <c r="V1" s="82"/>
      <c r="W1" s="82"/>
      <c r="X1" s="82"/>
    </row>
    <row r="2" spans="1:24" ht="15" customHeight="1" x14ac:dyDescent="0.3">
      <c r="A2" s="19" t="s">
        <v>41</v>
      </c>
      <c r="B2" s="75" t="s">
        <v>42</v>
      </c>
      <c r="C2" s="75" t="s">
        <v>13</v>
      </c>
      <c r="D2" s="75" t="s">
        <v>43</v>
      </c>
      <c r="E2" s="80" t="s">
        <v>15</v>
      </c>
      <c r="F2" s="80" t="s">
        <v>44</v>
      </c>
      <c r="G2" s="80" t="s">
        <v>45</v>
      </c>
      <c r="H2" s="80" t="s">
        <v>46</v>
      </c>
      <c r="I2" s="80" t="s">
        <v>19</v>
      </c>
      <c r="J2" s="80" t="s">
        <v>47</v>
      </c>
      <c r="K2" s="75" t="s">
        <v>48</v>
      </c>
      <c r="L2" s="75"/>
      <c r="M2" s="80" t="s">
        <v>49</v>
      </c>
      <c r="N2" s="80"/>
      <c r="O2" s="75" t="s">
        <v>50</v>
      </c>
      <c r="P2" s="75"/>
      <c r="Q2" s="80" t="s">
        <v>51</v>
      </c>
      <c r="R2" s="80"/>
      <c r="S2" s="75" t="s">
        <v>52</v>
      </c>
      <c r="T2" s="75"/>
      <c r="U2" s="80" t="s">
        <v>53</v>
      </c>
      <c r="V2" s="80"/>
      <c r="W2" s="75" t="s">
        <v>54</v>
      </c>
      <c r="X2" s="75"/>
    </row>
    <row r="3" spans="1:24" x14ac:dyDescent="0.3">
      <c r="A3" s="19">
        <f>COUNTIF(D4:D7,"&lt;&gt;")</f>
        <v>3</v>
      </c>
      <c r="B3" s="75"/>
      <c r="C3" s="75"/>
      <c r="D3" s="75"/>
      <c r="E3" s="80"/>
      <c r="F3" s="80"/>
      <c r="G3" s="80"/>
      <c r="H3" s="80"/>
      <c r="I3" s="80"/>
      <c r="J3" s="80"/>
      <c r="K3" s="12" t="s">
        <v>55</v>
      </c>
      <c r="L3" s="12" t="s">
        <v>13</v>
      </c>
      <c r="M3" s="9" t="s">
        <v>55</v>
      </c>
      <c r="N3" s="9" t="s">
        <v>13</v>
      </c>
      <c r="O3" s="12" t="s">
        <v>55</v>
      </c>
      <c r="P3" s="12" t="s">
        <v>13</v>
      </c>
      <c r="Q3" s="9" t="s">
        <v>55</v>
      </c>
      <c r="R3" s="9" t="s">
        <v>13</v>
      </c>
      <c r="S3" s="12" t="s">
        <v>55</v>
      </c>
      <c r="T3" s="12" t="s">
        <v>13</v>
      </c>
      <c r="U3" s="9" t="s">
        <v>55</v>
      </c>
      <c r="V3" s="9" t="s">
        <v>13</v>
      </c>
      <c r="W3" s="12" t="s">
        <v>55</v>
      </c>
      <c r="X3" s="12" t="s">
        <v>13</v>
      </c>
    </row>
    <row r="4" spans="1:24" s="16" customFormat="1" ht="60" customHeight="1" x14ac:dyDescent="0.3">
      <c r="A4" s="75" t="s">
        <v>163</v>
      </c>
      <c r="B4" s="80" t="s">
        <v>164</v>
      </c>
      <c r="C4" s="77" t="s">
        <v>165</v>
      </c>
      <c r="D4" s="23" t="s">
        <v>166</v>
      </c>
      <c r="E4" s="25" t="s">
        <v>167</v>
      </c>
      <c r="F4" s="7"/>
      <c r="G4" s="29" t="s">
        <v>168</v>
      </c>
      <c r="H4" s="2" t="s">
        <v>107</v>
      </c>
      <c r="I4" s="26"/>
      <c r="J4" s="84" t="s">
        <v>169</v>
      </c>
      <c r="K4" s="29"/>
      <c r="L4" s="25"/>
      <c r="M4" s="71">
        <v>1</v>
      </c>
      <c r="N4" s="71" t="s">
        <v>170</v>
      </c>
      <c r="O4" s="29"/>
      <c r="P4" s="25"/>
      <c r="Q4" s="29">
        <v>2</v>
      </c>
      <c r="R4" s="25" t="s">
        <v>171</v>
      </c>
      <c r="S4" s="29"/>
      <c r="T4" s="25"/>
      <c r="U4" s="29"/>
      <c r="V4" s="25"/>
      <c r="W4" s="29"/>
      <c r="X4" s="25"/>
    </row>
    <row r="5" spans="1:24" ht="115.2" x14ac:dyDescent="0.3">
      <c r="A5" s="75"/>
      <c r="B5" s="80"/>
      <c r="C5" s="77"/>
      <c r="D5" s="18" t="s">
        <v>172</v>
      </c>
      <c r="E5" s="25" t="s">
        <v>173</v>
      </c>
      <c r="F5" s="7"/>
      <c r="G5" s="29" t="s">
        <v>135</v>
      </c>
      <c r="H5" s="7" t="s">
        <v>136</v>
      </c>
      <c r="I5" s="26"/>
      <c r="J5" s="85"/>
      <c r="K5" s="29"/>
      <c r="L5" s="25"/>
      <c r="M5" s="71">
        <v>500</v>
      </c>
      <c r="N5" s="71" t="s">
        <v>174</v>
      </c>
      <c r="O5"/>
      <c r="P5" s="25"/>
      <c r="Q5" s="29">
        <f>105+105+300</f>
        <v>510</v>
      </c>
      <c r="R5" s="25" t="s">
        <v>389</v>
      </c>
      <c r="S5" s="29"/>
      <c r="T5" s="25"/>
      <c r="U5" s="29"/>
      <c r="V5" s="25"/>
      <c r="W5" s="29"/>
      <c r="X5" s="25"/>
    </row>
    <row r="6" spans="1:24" ht="43.2" x14ac:dyDescent="0.3">
      <c r="A6" s="75"/>
      <c r="B6" s="80"/>
      <c r="C6" s="77"/>
      <c r="D6" s="18" t="s">
        <v>175</v>
      </c>
      <c r="E6" s="25" t="s">
        <v>176</v>
      </c>
      <c r="F6" s="7"/>
      <c r="G6" s="65" t="s">
        <v>177</v>
      </c>
      <c r="H6" s="7" t="s">
        <v>178</v>
      </c>
      <c r="I6" s="26"/>
      <c r="J6" s="85"/>
      <c r="K6" s="29"/>
      <c r="L6" s="25"/>
      <c r="M6" s="29">
        <v>200</v>
      </c>
      <c r="N6" s="25" t="s">
        <v>179</v>
      </c>
      <c r="O6" s="29"/>
      <c r="P6" s="25"/>
      <c r="Q6" s="29">
        <v>30</v>
      </c>
      <c r="R6" s="25" t="s">
        <v>180</v>
      </c>
      <c r="S6" s="29"/>
      <c r="T6" s="25"/>
      <c r="U6" s="29"/>
      <c r="V6" s="25"/>
      <c r="W6" s="29"/>
      <c r="X6" s="25"/>
    </row>
    <row r="7" spans="1:24" ht="30.75" customHeight="1" x14ac:dyDescent="0.3">
      <c r="A7" s="83" t="s">
        <v>6</v>
      </c>
      <c r="B7" s="83"/>
      <c r="C7" s="83"/>
      <c r="D7" s="83"/>
      <c r="E7" s="83"/>
      <c r="F7" s="83"/>
      <c r="G7" s="83"/>
      <c r="H7" s="83"/>
      <c r="I7" s="83"/>
      <c r="K7" s="16"/>
      <c r="L7" s="16"/>
      <c r="M7" s="16"/>
      <c r="N7" s="16"/>
      <c r="O7" s="16"/>
      <c r="P7" s="16"/>
      <c r="Q7" s="16"/>
      <c r="R7" s="16"/>
      <c r="S7" s="16"/>
      <c r="T7" s="16"/>
      <c r="U7" s="16"/>
      <c r="V7" s="16"/>
    </row>
    <row r="8" spans="1:24" ht="30.75" customHeight="1" x14ac:dyDescent="0.3">
      <c r="A8" s="12"/>
      <c r="B8" s="9" t="s">
        <v>71</v>
      </c>
      <c r="C8" s="23"/>
      <c r="D8" s="9" t="s">
        <v>72</v>
      </c>
      <c r="E8" s="12" t="s">
        <v>13</v>
      </c>
      <c r="F8" s="12"/>
      <c r="G8" s="12"/>
      <c r="H8" s="12" t="s">
        <v>73</v>
      </c>
      <c r="I8" s="12" t="s">
        <v>74</v>
      </c>
    </row>
    <row r="9" spans="1:24" ht="29.25" customHeight="1" x14ac:dyDescent="0.3">
      <c r="A9" s="75" t="s">
        <v>181</v>
      </c>
      <c r="B9" s="80" t="s">
        <v>182</v>
      </c>
      <c r="C9" s="80"/>
      <c r="D9" s="18" t="s">
        <v>183</v>
      </c>
      <c r="E9" s="81" t="s">
        <v>184</v>
      </c>
      <c r="F9" s="81"/>
      <c r="G9" s="81"/>
      <c r="H9" s="1" t="s">
        <v>79</v>
      </c>
      <c r="I9" s="1" t="s">
        <v>185</v>
      </c>
    </row>
    <row r="10" spans="1:24" ht="30.75" customHeight="1" x14ac:dyDescent="0.3">
      <c r="A10" s="75"/>
      <c r="B10" s="80"/>
      <c r="C10" s="80"/>
      <c r="D10" s="23" t="s">
        <v>186</v>
      </c>
      <c r="E10" s="81" t="s">
        <v>187</v>
      </c>
      <c r="F10" s="81"/>
      <c r="G10" s="81"/>
      <c r="H10" s="1" t="s">
        <v>79</v>
      </c>
      <c r="I10" s="1" t="s">
        <v>188</v>
      </c>
    </row>
    <row r="11" spans="1:24" x14ac:dyDescent="0.3">
      <c r="A11" s="75"/>
      <c r="B11" s="80"/>
      <c r="C11" s="80"/>
      <c r="D11" s="23" t="s">
        <v>189</v>
      </c>
      <c r="E11" s="81" t="s">
        <v>190</v>
      </c>
      <c r="F11" s="81"/>
      <c r="G11" s="81"/>
      <c r="H11" s="1" t="s">
        <v>191</v>
      </c>
      <c r="I11"/>
    </row>
    <row r="12" spans="1:24" x14ac:dyDescent="0.3">
      <c r="A12" s="75"/>
      <c r="B12" s="80"/>
      <c r="C12" s="80"/>
      <c r="D12" s="23" t="s">
        <v>192</v>
      </c>
      <c r="E12" s="81" t="s">
        <v>193</v>
      </c>
      <c r="F12" s="81"/>
      <c r="G12" s="81"/>
      <c r="H12" s="1" t="s">
        <v>79</v>
      </c>
      <c r="I12"/>
    </row>
    <row r="13" spans="1:24" ht="14.85" customHeight="1" x14ac:dyDescent="0.3">
      <c r="A13" s="75"/>
      <c r="B13" s="80"/>
      <c r="C13" s="80"/>
      <c r="D13" s="23" t="s">
        <v>194</v>
      </c>
      <c r="E13" s="81" t="s">
        <v>195</v>
      </c>
      <c r="F13" s="81"/>
      <c r="G13" s="81"/>
      <c r="H13" s="1" t="s">
        <v>79</v>
      </c>
      <c r="I13" t="s">
        <v>196</v>
      </c>
    </row>
    <row r="14" spans="1:24" ht="14.85" customHeight="1" x14ac:dyDescent="0.3">
      <c r="A14" s="75"/>
      <c r="B14" s="80"/>
      <c r="C14" s="80"/>
      <c r="D14" s="23"/>
      <c r="E14" s="81"/>
      <c r="F14" s="81"/>
      <c r="G14" s="81"/>
      <c r="H14" s="1"/>
      <c r="I14"/>
    </row>
    <row r="15" spans="1:24" x14ac:dyDescent="0.3">
      <c r="A15" s="13"/>
    </row>
    <row r="16" spans="1:24" x14ac:dyDescent="0.3">
      <c r="A16" s="13"/>
    </row>
    <row r="17" spans="1:17" x14ac:dyDescent="0.3">
      <c r="A17" s="38"/>
    </row>
    <row r="18" spans="1:17" x14ac:dyDescent="0.3">
      <c r="A18" s="13"/>
    </row>
    <row r="23" spans="1:17" x14ac:dyDescent="0.3">
      <c r="E23" s="41"/>
      <c r="F23" s="16"/>
      <c r="G23" s="16"/>
      <c r="H23" s="16"/>
    </row>
    <row r="24" spans="1:17" x14ac:dyDescent="0.3">
      <c r="I24" s="16"/>
      <c r="J24" s="16"/>
      <c r="K24" s="41"/>
      <c r="L24" s="41"/>
      <c r="M24" s="41"/>
      <c r="N24" s="41"/>
      <c r="O24" s="41"/>
      <c r="P24" s="41"/>
      <c r="Q24" s="41"/>
    </row>
  </sheetData>
  <mergeCells count="33">
    <mergeCell ref="A7:I7"/>
    <mergeCell ref="E9:G9"/>
    <mergeCell ref="A4:A6"/>
    <mergeCell ref="B4:B6"/>
    <mergeCell ref="C9:C14"/>
    <mergeCell ref="B9:B14"/>
    <mergeCell ref="A9:A14"/>
    <mergeCell ref="E11:G11"/>
    <mergeCell ref="E12:G12"/>
    <mergeCell ref="E13:G13"/>
    <mergeCell ref="E14:G14"/>
    <mergeCell ref="E10:G10"/>
    <mergeCell ref="C4:C6"/>
    <mergeCell ref="K1:X1"/>
    <mergeCell ref="D1:J1"/>
    <mergeCell ref="W2:X2"/>
    <mergeCell ref="Q2:R2"/>
    <mergeCell ref="S2:T2"/>
    <mergeCell ref="U2:V2"/>
    <mergeCell ref="K2:L2"/>
    <mergeCell ref="H2:H3"/>
    <mergeCell ref="I2:I3"/>
    <mergeCell ref="J2:J3"/>
    <mergeCell ref="M2:N2"/>
    <mergeCell ref="O2:P2"/>
    <mergeCell ref="J4:J6"/>
    <mergeCell ref="A1:C1"/>
    <mergeCell ref="B2:B3"/>
    <mergeCell ref="C2:C3"/>
    <mergeCell ref="D2:D3"/>
    <mergeCell ref="E2:E3"/>
    <mergeCell ref="F2:F3"/>
    <mergeCell ref="G2:G3"/>
  </mergeCells>
  <conditionalFormatting sqref="H9:H14">
    <cfRule type="containsText" dxfId="13" priority="4" operator="containsText" text="Not Started">
      <formula>NOT(ISERROR(SEARCH("Not Started",H9)))</formula>
    </cfRule>
    <cfRule type="containsText" dxfId="12" priority="5" operator="containsText" text="In Progress">
      <formula>NOT(ISERROR(SEARCH("In Progress",H9)))</formula>
    </cfRule>
    <cfRule type="containsText" dxfId="11" priority="6" operator="containsText" text="Complete">
      <formula>NOT(ISERROR(SEARCH("Complete",H9)))</formula>
    </cfRule>
  </conditionalFormatting>
  <dataValidations count="1">
    <dataValidation type="list" allowBlank="1" showInputMessage="1" showErrorMessage="1" sqref="H9:H14"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X18"/>
  <sheetViews>
    <sheetView zoomScale="85" zoomScaleNormal="85" workbookViewId="0">
      <pane xSplit="8" ySplit="3" topLeftCell="T4" activePane="bottomRight" state="frozen"/>
      <selection pane="topRight" activeCell="I1" sqref="I1"/>
      <selection pane="bottomLeft" activeCell="A4" sqref="A4"/>
      <selection pane="bottomRight" activeCell="R7" sqref="R7"/>
    </sheetView>
  </sheetViews>
  <sheetFormatPr defaultColWidth="8.5546875" defaultRowHeight="14.4" x14ac:dyDescent="0.3"/>
  <cols>
    <col min="1" max="1" width="16.44140625" style="15" customWidth="1"/>
    <col min="2" max="2" width="10.5546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5546875" style="15" customWidth="1"/>
    <col min="9" max="9" width="67" style="15" customWidth="1"/>
    <col min="10" max="10" width="44.5546875" style="15" customWidth="1"/>
    <col min="11" max="11" width="9.5546875" style="15" customWidth="1"/>
    <col min="12" max="12" width="55" style="15" customWidth="1"/>
    <col min="13" max="13" width="9.5546875" style="15" customWidth="1"/>
    <col min="14" max="14" width="55.5546875" style="15" customWidth="1"/>
    <col min="15" max="15" width="9.5546875" style="15" customWidth="1"/>
    <col min="16" max="16" width="55.44140625" style="15" customWidth="1"/>
    <col min="17" max="17" width="10" style="15" customWidth="1"/>
    <col min="18" max="18" width="55.44140625" style="15" customWidth="1"/>
    <col min="19" max="19" width="10.44140625" style="15" customWidth="1"/>
    <col min="20" max="20" width="56" style="15" customWidth="1"/>
    <col min="21" max="21" width="10.44140625" style="15" customWidth="1"/>
    <col min="22" max="22" width="55.44140625" style="15" customWidth="1"/>
    <col min="23" max="23" width="8.5546875" style="15" hidden="1" customWidth="1"/>
    <col min="24" max="24" width="42.44140625" style="15" hidden="1" customWidth="1"/>
    <col min="25" max="16384" width="8.5546875" style="15"/>
  </cols>
  <sheetData>
    <row r="1" spans="1:24" ht="30" customHeight="1" x14ac:dyDescent="0.3">
      <c r="A1" s="73" t="s">
        <v>39</v>
      </c>
      <c r="B1" s="73"/>
      <c r="C1" s="73"/>
      <c r="D1" s="74" t="s">
        <v>11</v>
      </c>
      <c r="E1" s="74"/>
      <c r="F1" s="74"/>
      <c r="G1" s="74"/>
      <c r="H1" s="74"/>
      <c r="I1" s="74"/>
      <c r="J1" s="74"/>
      <c r="K1" s="82" t="s">
        <v>40</v>
      </c>
      <c r="L1" s="82"/>
      <c r="M1" s="82"/>
      <c r="N1" s="82"/>
      <c r="O1" s="82"/>
      <c r="P1" s="82"/>
      <c r="Q1" s="82"/>
      <c r="R1" s="82"/>
      <c r="S1" s="82"/>
      <c r="T1" s="82"/>
      <c r="U1" s="82"/>
      <c r="V1" s="82"/>
      <c r="W1" s="82"/>
      <c r="X1" s="82"/>
    </row>
    <row r="2" spans="1:24" ht="15" customHeight="1" x14ac:dyDescent="0.3">
      <c r="A2" s="19" t="s">
        <v>41</v>
      </c>
      <c r="B2" s="75" t="s">
        <v>42</v>
      </c>
      <c r="C2" s="75" t="s">
        <v>13</v>
      </c>
      <c r="D2" s="75" t="s">
        <v>43</v>
      </c>
      <c r="E2" s="80" t="s">
        <v>15</v>
      </c>
      <c r="F2" s="80" t="s">
        <v>44</v>
      </c>
      <c r="G2" s="80" t="s">
        <v>45</v>
      </c>
      <c r="H2" s="80" t="s">
        <v>46</v>
      </c>
      <c r="I2" s="80" t="s">
        <v>19</v>
      </c>
      <c r="J2" s="80" t="s">
        <v>47</v>
      </c>
      <c r="K2" s="75" t="s">
        <v>48</v>
      </c>
      <c r="L2" s="75"/>
      <c r="M2" s="80" t="s">
        <v>49</v>
      </c>
      <c r="N2" s="80"/>
      <c r="O2" s="75" t="s">
        <v>50</v>
      </c>
      <c r="P2" s="75"/>
      <c r="Q2" s="80" t="s">
        <v>51</v>
      </c>
      <c r="R2" s="80"/>
      <c r="S2" s="75" t="s">
        <v>52</v>
      </c>
      <c r="T2" s="75"/>
      <c r="U2" s="80" t="s">
        <v>53</v>
      </c>
      <c r="V2" s="80"/>
      <c r="W2" s="75" t="s">
        <v>54</v>
      </c>
      <c r="X2" s="75"/>
    </row>
    <row r="3" spans="1:24" x14ac:dyDescent="0.3">
      <c r="A3" s="19">
        <f>COUNTIF(D4:D10,"&lt;&gt;")</f>
        <v>6</v>
      </c>
      <c r="B3" s="75"/>
      <c r="C3" s="75"/>
      <c r="D3" s="75"/>
      <c r="E3" s="80"/>
      <c r="F3" s="80"/>
      <c r="G3" s="80"/>
      <c r="H3" s="80"/>
      <c r="I3" s="80"/>
      <c r="J3" s="80"/>
      <c r="K3" s="12" t="s">
        <v>55</v>
      </c>
      <c r="L3" s="12" t="s">
        <v>13</v>
      </c>
      <c r="M3" s="9" t="s">
        <v>55</v>
      </c>
      <c r="N3" s="9" t="s">
        <v>13</v>
      </c>
      <c r="O3" s="12" t="s">
        <v>55</v>
      </c>
      <c r="P3" s="12" t="s">
        <v>13</v>
      </c>
      <c r="Q3" s="9" t="s">
        <v>55</v>
      </c>
      <c r="R3" s="9" t="s">
        <v>13</v>
      </c>
      <c r="S3" s="12" t="s">
        <v>55</v>
      </c>
      <c r="T3" s="12" t="s">
        <v>13</v>
      </c>
      <c r="U3" s="9" t="s">
        <v>55</v>
      </c>
      <c r="V3" s="9" t="s">
        <v>13</v>
      </c>
      <c r="W3" s="12" t="s">
        <v>55</v>
      </c>
      <c r="X3" s="12" t="s">
        <v>13</v>
      </c>
    </row>
    <row r="4" spans="1:24" s="16" customFormat="1" ht="28.8" x14ac:dyDescent="0.3">
      <c r="A4" s="75" t="s">
        <v>197</v>
      </c>
      <c r="B4" s="80" t="s">
        <v>198</v>
      </c>
      <c r="C4" s="77" t="s">
        <v>199</v>
      </c>
      <c r="D4" s="23" t="s">
        <v>200</v>
      </c>
      <c r="E4" s="25" t="s">
        <v>201</v>
      </c>
      <c r="F4" s="65"/>
      <c r="G4" s="29" t="s">
        <v>202</v>
      </c>
      <c r="H4" s="29" t="s">
        <v>203</v>
      </c>
      <c r="I4" s="26"/>
      <c r="J4" s="84" t="s">
        <v>204</v>
      </c>
      <c r="K4" s="29"/>
      <c r="L4" s="25"/>
      <c r="M4" s="29"/>
      <c r="N4" s="25"/>
      <c r="O4" s="29"/>
      <c r="P4" s="25"/>
      <c r="Q4" s="2">
        <v>0</v>
      </c>
      <c r="R4" s="27" t="s">
        <v>205</v>
      </c>
      <c r="S4" s="2"/>
      <c r="T4" s="27"/>
      <c r="U4" s="29"/>
      <c r="V4" s="25"/>
      <c r="W4" s="29"/>
      <c r="X4" s="25"/>
    </row>
    <row r="5" spans="1:24" ht="28.8" x14ac:dyDescent="0.3">
      <c r="A5" s="75"/>
      <c r="B5" s="80"/>
      <c r="C5" s="77"/>
      <c r="D5" s="18" t="s">
        <v>206</v>
      </c>
      <c r="E5" s="25" t="s">
        <v>207</v>
      </c>
      <c r="F5" s="65"/>
      <c r="G5" s="29" t="s">
        <v>122</v>
      </c>
      <c r="H5" s="29" t="s">
        <v>62</v>
      </c>
      <c r="I5" s="25"/>
      <c r="J5" s="85"/>
      <c r="K5" s="29"/>
      <c r="L5" s="25"/>
      <c r="M5" s="29"/>
      <c r="N5" s="25"/>
      <c r="O5" s="29"/>
      <c r="P5" s="25"/>
      <c r="Q5" s="2">
        <v>405</v>
      </c>
      <c r="R5" s="27" t="s">
        <v>208</v>
      </c>
      <c r="S5" s="2"/>
      <c r="T5" s="27"/>
      <c r="U5" s="29"/>
      <c r="V5" s="25"/>
      <c r="W5" s="29"/>
      <c r="X5" s="25"/>
    </row>
    <row r="6" spans="1:24" ht="28.8" x14ac:dyDescent="0.3">
      <c r="A6" s="75"/>
      <c r="B6" s="80"/>
      <c r="C6" s="77"/>
      <c r="D6" s="18" t="s">
        <v>209</v>
      </c>
      <c r="E6" s="25" t="s">
        <v>210</v>
      </c>
      <c r="F6" s="65"/>
      <c r="G6" s="29" t="s">
        <v>122</v>
      </c>
      <c r="H6" s="29" t="s">
        <v>25</v>
      </c>
      <c r="I6" s="25"/>
      <c r="J6" s="85"/>
      <c r="K6" s="29"/>
      <c r="L6" s="25"/>
      <c r="M6" s="29"/>
      <c r="N6" s="25"/>
      <c r="O6" s="29"/>
      <c r="P6" s="25"/>
      <c r="Q6" s="2">
        <v>0</v>
      </c>
      <c r="R6" s="27"/>
      <c r="S6" s="2"/>
      <c r="T6" s="27"/>
      <c r="U6" s="29"/>
      <c r="V6" s="25"/>
      <c r="W6" s="29"/>
      <c r="X6" s="25"/>
    </row>
    <row r="7" spans="1:24" ht="57.6" x14ac:dyDescent="0.3">
      <c r="A7" s="75"/>
      <c r="B7" s="80"/>
      <c r="C7" s="77"/>
      <c r="D7" s="18" t="s">
        <v>211</v>
      </c>
      <c r="E7" s="25" t="s">
        <v>212</v>
      </c>
      <c r="F7" s="65"/>
      <c r="G7" s="29" t="s">
        <v>122</v>
      </c>
      <c r="H7" s="29" t="s">
        <v>25</v>
      </c>
      <c r="I7" s="25"/>
      <c r="J7" s="85"/>
      <c r="K7" s="29"/>
      <c r="L7" s="25"/>
      <c r="M7" s="29"/>
      <c r="N7" s="25"/>
      <c r="O7" s="29"/>
      <c r="P7" s="25"/>
      <c r="Q7" s="2">
        <v>1</v>
      </c>
      <c r="R7" s="27" t="s">
        <v>213</v>
      </c>
      <c r="S7" s="2"/>
      <c r="T7" s="27"/>
      <c r="U7" s="29"/>
      <c r="V7" s="25"/>
      <c r="W7" s="29"/>
      <c r="X7" s="25"/>
    </row>
    <row r="8" spans="1:24" ht="72" x14ac:dyDescent="0.3">
      <c r="A8" s="75"/>
      <c r="B8" s="80"/>
      <c r="C8" s="77"/>
      <c r="D8" s="18" t="s">
        <v>214</v>
      </c>
      <c r="E8" s="25" t="s">
        <v>215</v>
      </c>
      <c r="F8" s="65"/>
      <c r="G8" s="29" t="s">
        <v>216</v>
      </c>
      <c r="H8" s="29" t="s">
        <v>62</v>
      </c>
      <c r="I8" s="25"/>
      <c r="J8" s="85"/>
      <c r="K8" s="29"/>
      <c r="L8" s="25"/>
      <c r="M8" s="29">
        <v>0</v>
      </c>
      <c r="N8" s="25" t="s">
        <v>217</v>
      </c>
      <c r="O8" s="29"/>
      <c r="P8" s="25"/>
      <c r="Q8" s="2">
        <v>0</v>
      </c>
      <c r="R8" s="27" t="s">
        <v>218</v>
      </c>
      <c r="S8" s="2"/>
      <c r="T8" s="27"/>
      <c r="U8" s="29"/>
      <c r="V8" s="25"/>
      <c r="W8" s="29"/>
      <c r="X8" s="25"/>
    </row>
    <row r="9" spans="1:24" ht="72" x14ac:dyDescent="0.3">
      <c r="A9" s="75"/>
      <c r="B9" s="80"/>
      <c r="C9" s="77"/>
      <c r="D9" s="18" t="s">
        <v>219</v>
      </c>
      <c r="E9" s="26" t="s">
        <v>220</v>
      </c>
      <c r="F9" s="65"/>
      <c r="G9" s="29" t="s">
        <v>221</v>
      </c>
      <c r="H9" s="29" t="s">
        <v>25</v>
      </c>
      <c r="I9" s="25"/>
      <c r="J9" s="85"/>
      <c r="K9" s="29"/>
      <c r="L9" s="25"/>
      <c r="M9" s="29"/>
      <c r="N9" s="25"/>
      <c r="O9" s="29"/>
      <c r="P9" s="25"/>
      <c r="Q9" s="29">
        <v>1</v>
      </c>
      <c r="R9" s="25" t="s">
        <v>222</v>
      </c>
      <c r="S9" s="29"/>
      <c r="T9" s="25"/>
      <c r="U9" s="29"/>
      <c r="V9" s="25"/>
      <c r="W9" s="29"/>
      <c r="X9" s="25"/>
    </row>
    <row r="10" spans="1:24" ht="30.75" customHeight="1" x14ac:dyDescent="0.3">
      <c r="A10" s="83" t="s">
        <v>6</v>
      </c>
      <c r="B10" s="83"/>
      <c r="C10" s="83"/>
      <c r="D10" s="83"/>
      <c r="E10" s="83"/>
      <c r="F10" s="83"/>
      <c r="G10" s="83"/>
      <c r="H10" s="83"/>
      <c r="I10" s="83"/>
      <c r="K10" s="16"/>
      <c r="L10" s="16"/>
      <c r="M10" s="16"/>
      <c r="N10" s="16"/>
      <c r="O10" s="16"/>
      <c r="P10" s="16"/>
      <c r="Q10" s="16"/>
      <c r="R10" s="16"/>
      <c r="S10" s="16"/>
      <c r="T10" s="16"/>
      <c r="U10" s="16"/>
      <c r="V10" s="16"/>
    </row>
    <row r="11" spans="1:24" ht="30.75" customHeight="1" x14ac:dyDescent="0.3">
      <c r="A11" s="12"/>
      <c r="B11" s="12" t="s">
        <v>71</v>
      </c>
      <c r="C11" s="20"/>
      <c r="D11" s="12" t="s">
        <v>72</v>
      </c>
      <c r="E11" s="12" t="s">
        <v>13</v>
      </c>
      <c r="F11" s="12"/>
      <c r="G11" s="12"/>
      <c r="H11" s="12" t="s">
        <v>73</v>
      </c>
      <c r="I11" s="12" t="s">
        <v>74</v>
      </c>
    </row>
    <row r="12" spans="1:24" x14ac:dyDescent="0.3">
      <c r="A12" s="75" t="s">
        <v>223</v>
      </c>
      <c r="B12" s="80" t="s">
        <v>224</v>
      </c>
      <c r="C12" s="77"/>
      <c r="D12" s="18" t="s">
        <v>225</v>
      </c>
      <c r="E12" s="81" t="s">
        <v>226</v>
      </c>
      <c r="F12" s="81"/>
      <c r="G12" s="81"/>
      <c r="H12" s="1"/>
      <c r="I12" s="1"/>
    </row>
    <row r="13" spans="1:24" ht="30" customHeight="1" x14ac:dyDescent="0.3">
      <c r="A13" s="75"/>
      <c r="B13" s="80"/>
      <c r="C13" s="77"/>
      <c r="D13" s="23" t="s">
        <v>227</v>
      </c>
      <c r="E13" s="81" t="s">
        <v>228</v>
      </c>
      <c r="F13" s="81"/>
      <c r="G13" s="81"/>
      <c r="H13" s="1"/>
      <c r="I13" s="1"/>
    </row>
    <row r="14" spans="1:24" x14ac:dyDescent="0.3">
      <c r="A14" s="75"/>
      <c r="B14" s="80"/>
      <c r="C14" s="77"/>
      <c r="D14" s="23" t="s">
        <v>229</v>
      </c>
      <c r="E14" s="81" t="s">
        <v>230</v>
      </c>
      <c r="F14" s="81"/>
      <c r="G14" s="81"/>
      <c r="H14" s="1"/>
      <c r="I14" s="1"/>
    </row>
    <row r="15" spans="1:24" x14ac:dyDescent="0.3">
      <c r="A15" s="75"/>
      <c r="B15" s="80"/>
      <c r="D15" s="23" t="s">
        <v>231</v>
      </c>
      <c r="E15" s="81" t="s">
        <v>232</v>
      </c>
      <c r="F15" s="81"/>
      <c r="G15" s="81"/>
      <c r="H15" s="1"/>
      <c r="I15" s="1"/>
    </row>
    <row r="16" spans="1:24" x14ac:dyDescent="0.3">
      <c r="A16" s="75"/>
      <c r="B16" s="80"/>
      <c r="D16" s="23" t="s">
        <v>233</v>
      </c>
      <c r="E16" s="81" t="s">
        <v>234</v>
      </c>
      <c r="F16" s="81"/>
      <c r="G16" s="81"/>
      <c r="H16" s="1"/>
      <c r="I16" s="1"/>
    </row>
    <row r="17" spans="1:9" x14ac:dyDescent="0.3">
      <c r="A17" s="75"/>
      <c r="B17" s="80"/>
      <c r="D17" s="23" t="s">
        <v>235</v>
      </c>
      <c r="E17" s="81" t="s">
        <v>236</v>
      </c>
      <c r="F17" s="81"/>
      <c r="G17" s="81"/>
      <c r="H17" s="1"/>
      <c r="I17" s="1"/>
    </row>
    <row r="18" spans="1:9" x14ac:dyDescent="0.3">
      <c r="A18" s="75"/>
      <c r="B18" s="80"/>
      <c r="D18" s="23" t="s">
        <v>237</v>
      </c>
      <c r="E18" s="81" t="s">
        <v>238</v>
      </c>
      <c r="F18" s="81"/>
      <c r="G18" s="81"/>
      <c r="H18" s="1"/>
      <c r="I18" s="1"/>
    </row>
  </sheetData>
  <mergeCells count="34">
    <mergeCell ref="D1:J1"/>
    <mergeCell ref="J2:J3"/>
    <mergeCell ref="B12:B18"/>
    <mergeCell ref="A12:A18"/>
    <mergeCell ref="E15:G15"/>
    <mergeCell ref="E16:G16"/>
    <mergeCell ref="E17:G17"/>
    <mergeCell ref="E18:G18"/>
    <mergeCell ref="C12:C14"/>
    <mergeCell ref="E12:G12"/>
    <mergeCell ref="E13:G13"/>
    <mergeCell ref="E14:G14"/>
    <mergeCell ref="H2:H3"/>
    <mergeCell ref="S2:T2"/>
    <mergeCell ref="U2:V2"/>
    <mergeCell ref="I2:I3"/>
    <mergeCell ref="M2:N2"/>
    <mergeCell ref="K2:L2"/>
    <mergeCell ref="K1:X1"/>
    <mergeCell ref="W2:X2"/>
    <mergeCell ref="O2:P2"/>
    <mergeCell ref="Q2:R2"/>
    <mergeCell ref="A10:I10"/>
    <mergeCell ref="A4:A9"/>
    <mergeCell ref="J4:J9"/>
    <mergeCell ref="B4:B9"/>
    <mergeCell ref="C4:C9"/>
    <mergeCell ref="A1:C1"/>
    <mergeCell ref="B2:B3"/>
    <mergeCell ref="C2:C3"/>
    <mergeCell ref="D2:D3"/>
    <mergeCell ref="E2:E3"/>
    <mergeCell ref="F2:F3"/>
    <mergeCell ref="G2:G3"/>
  </mergeCells>
  <conditionalFormatting sqref="H12:H18">
    <cfRule type="containsText" dxfId="10" priority="1" operator="containsText" text="Not Started">
      <formula>NOT(ISERROR(SEARCH("Not Started",H12)))</formula>
    </cfRule>
    <cfRule type="containsText" dxfId="9" priority="2" operator="containsText" text="In Progress">
      <formula>NOT(ISERROR(SEARCH("In Progress",H12)))</formula>
    </cfRule>
    <cfRule type="containsText" dxfId="8" priority="3" operator="containsText" text="Complete">
      <formula>NOT(ISERROR(SEARCH("Complete",H12)))</formula>
    </cfRule>
  </conditionalFormatting>
  <dataValidations count="1">
    <dataValidation type="list" allowBlank="1" showInputMessage="1" showErrorMessage="1" sqref="H12:H18"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B1D91-5051-4FB4-86F0-D564A8794BF0}">
  <sheetPr>
    <tabColor theme="4"/>
  </sheetPr>
  <dimension ref="A1:X21"/>
  <sheetViews>
    <sheetView tabSelected="1" topLeftCell="R1" zoomScale="85" zoomScaleNormal="85" workbookViewId="0">
      <selection activeCell="V4" sqref="V4"/>
    </sheetView>
  </sheetViews>
  <sheetFormatPr defaultColWidth="8.5546875" defaultRowHeight="14.4" x14ac:dyDescent="0.3"/>
  <cols>
    <col min="1" max="1" width="16.44140625" style="15" customWidth="1"/>
    <col min="2" max="2" width="10.5546875" style="15" customWidth="1"/>
    <col min="3" max="3" width="23.44140625" style="15" customWidth="1"/>
    <col min="4" max="4" width="12" style="15" customWidth="1"/>
    <col min="5" max="5" width="52.44140625" style="15" customWidth="1"/>
    <col min="6" max="6" width="10.44140625" style="15" customWidth="1"/>
    <col min="7" max="7" width="18" style="15" customWidth="1"/>
    <col min="8" max="8" width="11.5546875" style="15" customWidth="1"/>
    <col min="9" max="9" width="67" style="15" customWidth="1"/>
    <col min="10" max="10" width="44.5546875" style="15" customWidth="1"/>
    <col min="11" max="11" width="9.5546875" style="15" customWidth="1"/>
    <col min="12" max="12" width="55" style="15" customWidth="1"/>
    <col min="13" max="13" width="9.5546875" style="15" customWidth="1"/>
    <col min="14" max="14" width="55.5546875" style="15" customWidth="1"/>
    <col min="15" max="15" width="9.5546875" style="15" customWidth="1"/>
    <col min="16" max="16" width="55.44140625" style="15" customWidth="1"/>
    <col min="17" max="17" width="10" style="15" customWidth="1"/>
    <col min="18" max="18" width="55.44140625" style="15" customWidth="1"/>
    <col min="19" max="19" width="10.44140625" style="15" customWidth="1"/>
    <col min="20" max="20" width="56" style="15" customWidth="1"/>
    <col min="21" max="21" width="10.44140625" style="15" customWidth="1"/>
    <col min="22" max="22" width="79.6640625" style="15" customWidth="1"/>
    <col min="23" max="23" width="8.5546875" style="15" hidden="1" customWidth="1"/>
    <col min="24" max="24" width="42.44140625" style="15" hidden="1" customWidth="1"/>
    <col min="25" max="16384" width="8.5546875" style="15"/>
  </cols>
  <sheetData>
    <row r="1" spans="1:24" ht="30" customHeight="1" x14ac:dyDescent="0.3">
      <c r="A1" s="73" t="s">
        <v>39</v>
      </c>
      <c r="B1" s="73"/>
      <c r="C1" s="73"/>
      <c r="D1" s="74" t="s">
        <v>11</v>
      </c>
      <c r="E1" s="74"/>
      <c r="F1" s="74"/>
      <c r="G1" s="74"/>
      <c r="H1" s="74"/>
      <c r="I1" s="74"/>
      <c r="J1" s="74"/>
      <c r="K1" s="82" t="s">
        <v>40</v>
      </c>
      <c r="L1" s="82"/>
      <c r="M1" s="82"/>
      <c r="N1" s="82"/>
      <c r="O1" s="82"/>
      <c r="P1" s="82"/>
      <c r="Q1" s="82"/>
      <c r="R1" s="82"/>
      <c r="S1" s="82"/>
      <c r="T1" s="82"/>
      <c r="U1" s="82"/>
      <c r="V1" s="82"/>
      <c r="W1" s="82"/>
      <c r="X1" s="82"/>
    </row>
    <row r="2" spans="1:24" ht="15" customHeight="1" x14ac:dyDescent="0.3">
      <c r="A2" s="19" t="s">
        <v>41</v>
      </c>
      <c r="B2" s="75" t="s">
        <v>42</v>
      </c>
      <c r="C2" s="75" t="s">
        <v>13</v>
      </c>
      <c r="D2" s="75" t="s">
        <v>43</v>
      </c>
      <c r="E2" s="80" t="s">
        <v>15</v>
      </c>
      <c r="F2" s="80" t="s">
        <v>44</v>
      </c>
      <c r="G2" s="80" t="s">
        <v>45</v>
      </c>
      <c r="H2" s="80" t="s">
        <v>46</v>
      </c>
      <c r="I2" s="80" t="s">
        <v>19</v>
      </c>
      <c r="J2" s="80" t="s">
        <v>47</v>
      </c>
      <c r="K2" s="75" t="s">
        <v>48</v>
      </c>
      <c r="L2" s="75"/>
      <c r="M2" s="80" t="s">
        <v>49</v>
      </c>
      <c r="N2" s="80"/>
      <c r="O2" s="75" t="s">
        <v>50</v>
      </c>
      <c r="P2" s="75"/>
      <c r="Q2" s="80" t="s">
        <v>51</v>
      </c>
      <c r="R2" s="80"/>
      <c r="S2" s="75" t="s">
        <v>52</v>
      </c>
      <c r="T2" s="75"/>
      <c r="U2" s="80" t="s">
        <v>53</v>
      </c>
      <c r="V2" s="80"/>
      <c r="W2" s="75" t="s">
        <v>54</v>
      </c>
      <c r="X2" s="75"/>
    </row>
    <row r="3" spans="1:24" x14ac:dyDescent="0.3">
      <c r="A3" s="19">
        <f>COUNTIF(D4:D8,"&lt;&gt;")</f>
        <v>4</v>
      </c>
      <c r="B3" s="75"/>
      <c r="C3" s="75"/>
      <c r="D3" s="75"/>
      <c r="E3" s="80"/>
      <c r="F3" s="80"/>
      <c r="G3" s="80"/>
      <c r="H3" s="80"/>
      <c r="I3" s="80"/>
      <c r="J3" s="80"/>
      <c r="K3" s="12" t="s">
        <v>55</v>
      </c>
      <c r="L3" s="12" t="s">
        <v>13</v>
      </c>
      <c r="M3" s="9" t="s">
        <v>55</v>
      </c>
      <c r="N3" s="9" t="s">
        <v>13</v>
      </c>
      <c r="O3" s="12" t="s">
        <v>55</v>
      </c>
      <c r="P3" s="12" t="s">
        <v>13</v>
      </c>
      <c r="Q3" s="9" t="s">
        <v>55</v>
      </c>
      <c r="R3" s="9" t="s">
        <v>13</v>
      </c>
      <c r="S3" s="12" t="s">
        <v>55</v>
      </c>
      <c r="T3" s="12" t="s">
        <v>13</v>
      </c>
      <c r="U3" s="9" t="s">
        <v>55</v>
      </c>
      <c r="V3" s="9" t="s">
        <v>13</v>
      </c>
      <c r="W3" s="12" t="s">
        <v>55</v>
      </c>
      <c r="X3" s="12" t="s">
        <v>13</v>
      </c>
    </row>
    <row r="4" spans="1:24" s="16" customFormat="1" ht="69.75" customHeight="1" x14ac:dyDescent="0.3">
      <c r="A4" s="75" t="s">
        <v>239</v>
      </c>
      <c r="B4" s="80" t="s">
        <v>240</v>
      </c>
      <c r="C4" s="77" t="s">
        <v>241</v>
      </c>
      <c r="D4" s="23" t="s">
        <v>242</v>
      </c>
      <c r="E4" s="25" t="s">
        <v>243</v>
      </c>
      <c r="F4" s="29">
        <v>10</v>
      </c>
      <c r="G4" s="29" t="s">
        <v>174</v>
      </c>
      <c r="H4" s="29" t="s">
        <v>178</v>
      </c>
      <c r="I4" s="26" t="s">
        <v>244</v>
      </c>
      <c r="J4" s="72" t="s">
        <v>245</v>
      </c>
      <c r="K4" s="29"/>
      <c r="L4" s="25"/>
      <c r="M4" s="29"/>
      <c r="N4" s="25"/>
      <c r="O4" s="29"/>
      <c r="P4" s="25"/>
      <c r="Q4" s="2"/>
      <c r="R4" s="27"/>
      <c r="S4" s="2">
        <v>3</v>
      </c>
      <c r="T4" s="27" t="s">
        <v>246</v>
      </c>
      <c r="U4" s="29">
        <v>3</v>
      </c>
      <c r="V4" s="25" t="s">
        <v>247</v>
      </c>
      <c r="W4" s="29"/>
      <c r="X4" s="25"/>
    </row>
    <row r="5" spans="1:24" ht="69.75" customHeight="1" x14ac:dyDescent="0.3">
      <c r="A5" s="75"/>
      <c r="B5" s="80"/>
      <c r="C5" s="77"/>
      <c r="D5" s="18" t="s">
        <v>248</v>
      </c>
      <c r="E5" s="25" t="s">
        <v>249</v>
      </c>
      <c r="F5" s="29">
        <v>1</v>
      </c>
      <c r="G5" s="29" t="s">
        <v>250</v>
      </c>
      <c r="H5" s="29" t="s">
        <v>178</v>
      </c>
      <c r="I5" s="25" t="s">
        <v>251</v>
      </c>
      <c r="J5" s="88"/>
      <c r="K5" s="29"/>
      <c r="L5" s="25"/>
      <c r="M5" s="29"/>
      <c r="N5" s="25"/>
      <c r="O5" s="29"/>
      <c r="P5" s="25"/>
      <c r="Q5" s="2"/>
      <c r="R5" s="27"/>
      <c r="S5" s="2">
        <v>1</v>
      </c>
      <c r="T5" s="27" t="s">
        <v>252</v>
      </c>
      <c r="U5" s="29">
        <v>1</v>
      </c>
      <c r="V5" s="25" t="s">
        <v>253</v>
      </c>
      <c r="W5" s="29"/>
      <c r="X5" s="25"/>
    </row>
    <row r="6" spans="1:24" ht="69.75" customHeight="1" x14ac:dyDescent="0.3">
      <c r="A6" s="75"/>
      <c r="B6" s="80"/>
      <c r="C6" s="77"/>
      <c r="D6" s="18" t="s">
        <v>254</v>
      </c>
      <c r="E6" s="25" t="s">
        <v>255</v>
      </c>
      <c r="F6" s="29">
        <v>5</v>
      </c>
      <c r="G6" s="25" t="s">
        <v>256</v>
      </c>
      <c r="H6" s="29" t="s">
        <v>107</v>
      </c>
      <c r="I6" s="25" t="s">
        <v>257</v>
      </c>
      <c r="J6" s="88"/>
      <c r="K6" s="29"/>
      <c r="L6" s="25"/>
      <c r="M6" s="29"/>
      <c r="N6" s="25"/>
      <c r="O6" s="29"/>
      <c r="P6" s="25"/>
      <c r="Q6" s="2"/>
      <c r="R6" s="27"/>
      <c r="S6" s="2">
        <v>0</v>
      </c>
      <c r="T6" s="27" t="s">
        <v>258</v>
      </c>
      <c r="U6" s="29">
        <v>0</v>
      </c>
      <c r="V6" s="25" t="s">
        <v>259</v>
      </c>
      <c r="W6" s="29"/>
      <c r="X6" s="25"/>
    </row>
    <row r="7" spans="1:24" ht="69.75" customHeight="1" x14ac:dyDescent="0.3">
      <c r="A7" s="75"/>
      <c r="B7" s="80"/>
      <c r="C7" s="77"/>
      <c r="D7" s="18" t="s">
        <v>260</v>
      </c>
      <c r="E7" s="26" t="s">
        <v>261</v>
      </c>
      <c r="F7" s="29">
        <v>10</v>
      </c>
      <c r="G7" s="29" t="s">
        <v>262</v>
      </c>
      <c r="H7" s="29" t="s">
        <v>107</v>
      </c>
      <c r="I7" s="25" t="s">
        <v>263</v>
      </c>
      <c r="J7" s="88"/>
      <c r="K7" s="29"/>
      <c r="L7" s="25"/>
      <c r="M7" s="29"/>
      <c r="N7" s="25"/>
      <c r="O7" s="29"/>
      <c r="P7" s="25"/>
      <c r="Q7" s="29"/>
      <c r="R7" s="25"/>
      <c r="S7" s="29">
        <v>5</v>
      </c>
      <c r="T7" s="25" t="s">
        <v>264</v>
      </c>
      <c r="U7" s="29">
        <v>0</v>
      </c>
      <c r="V7" s="25" t="s">
        <v>265</v>
      </c>
      <c r="W7" s="29"/>
      <c r="X7" s="25"/>
    </row>
    <row r="8" spans="1:24" ht="30.75" customHeight="1" x14ac:dyDescent="0.3">
      <c r="A8" s="83" t="s">
        <v>6</v>
      </c>
      <c r="B8" s="83"/>
      <c r="C8" s="83"/>
      <c r="D8" s="83"/>
      <c r="E8" s="83"/>
      <c r="F8" s="83"/>
      <c r="G8" s="83"/>
      <c r="H8" s="83"/>
      <c r="I8" s="83"/>
      <c r="K8" s="16"/>
      <c r="L8" s="16"/>
      <c r="M8" s="16"/>
      <c r="N8" s="16"/>
      <c r="O8" s="16"/>
      <c r="P8" s="16"/>
      <c r="Q8" s="16"/>
      <c r="R8" s="16"/>
      <c r="S8" s="16"/>
      <c r="T8" s="16"/>
      <c r="U8" s="16"/>
      <c r="V8" s="16"/>
    </row>
    <row r="9" spans="1:24" ht="30.75" customHeight="1" x14ac:dyDescent="0.3">
      <c r="A9" s="12"/>
      <c r="B9" s="12" t="s">
        <v>71</v>
      </c>
      <c r="C9" s="20"/>
      <c r="D9" s="12" t="s">
        <v>72</v>
      </c>
      <c r="E9" s="12" t="s">
        <v>13</v>
      </c>
      <c r="F9" s="12"/>
      <c r="G9" s="12"/>
      <c r="H9" s="12" t="s">
        <v>73</v>
      </c>
      <c r="I9" s="12" t="s">
        <v>74</v>
      </c>
    </row>
    <row r="10" spans="1:24" ht="30" customHeight="1" x14ac:dyDescent="0.3">
      <c r="A10" s="75" t="s">
        <v>266</v>
      </c>
      <c r="B10" s="80" t="s">
        <v>267</v>
      </c>
      <c r="C10" s="77"/>
      <c r="D10" s="18" t="s">
        <v>268</v>
      </c>
      <c r="E10" s="81" t="s">
        <v>269</v>
      </c>
      <c r="F10" s="81"/>
      <c r="G10" s="81"/>
      <c r="H10" s="1" t="s">
        <v>79</v>
      </c>
      <c r="I10" s="1"/>
    </row>
    <row r="11" spans="1:24" ht="30" customHeight="1" x14ac:dyDescent="0.3">
      <c r="A11" s="75"/>
      <c r="B11" s="80"/>
      <c r="C11" s="77"/>
      <c r="D11" s="23" t="s">
        <v>270</v>
      </c>
      <c r="E11" s="81" t="s">
        <v>271</v>
      </c>
      <c r="F11" s="81"/>
      <c r="G11" s="81"/>
      <c r="H11" s="1" t="s">
        <v>79</v>
      </c>
      <c r="I11" s="1"/>
    </row>
    <row r="12" spans="1:24" ht="30" customHeight="1" x14ac:dyDescent="0.3">
      <c r="A12" s="75"/>
      <c r="B12" s="80"/>
      <c r="C12" s="77"/>
      <c r="D12" s="23" t="s">
        <v>272</v>
      </c>
      <c r="E12" s="81" t="s">
        <v>273</v>
      </c>
      <c r="F12" s="81"/>
      <c r="G12" s="81"/>
      <c r="H12" s="1" t="s">
        <v>191</v>
      </c>
      <c r="I12" s="1"/>
    </row>
    <row r="13" spans="1:24" ht="30" customHeight="1" x14ac:dyDescent="0.3">
      <c r="A13" s="75"/>
      <c r="B13" s="80"/>
      <c r="D13" s="23" t="s">
        <v>274</v>
      </c>
      <c r="E13" s="81" t="s">
        <v>275</v>
      </c>
      <c r="F13" s="81"/>
      <c r="G13" s="81"/>
      <c r="H13" s="1" t="s">
        <v>276</v>
      </c>
      <c r="I13" s="1"/>
    </row>
    <row r="14" spans="1:24" ht="30" customHeight="1" x14ac:dyDescent="0.3">
      <c r="A14" s="75"/>
      <c r="B14" s="80"/>
      <c r="D14" s="23" t="s">
        <v>277</v>
      </c>
      <c r="E14" s="81" t="s">
        <v>278</v>
      </c>
      <c r="F14" s="81"/>
      <c r="G14" s="81"/>
      <c r="H14" s="1" t="s">
        <v>79</v>
      </c>
      <c r="I14" s="1"/>
    </row>
    <row r="15" spans="1:24" ht="30" customHeight="1" x14ac:dyDescent="0.3">
      <c r="A15" s="75"/>
      <c r="B15" s="80"/>
      <c r="D15" s="23" t="s">
        <v>279</v>
      </c>
      <c r="E15" s="81" t="s">
        <v>280</v>
      </c>
      <c r="F15" s="81"/>
      <c r="G15" s="81"/>
      <c r="H15" s="1" t="s">
        <v>276</v>
      </c>
      <c r="I15" s="1"/>
    </row>
    <row r="16" spans="1:24" ht="30" customHeight="1" x14ac:dyDescent="0.3">
      <c r="A16" s="75"/>
      <c r="B16" s="80"/>
      <c r="D16" s="23" t="s">
        <v>281</v>
      </c>
      <c r="E16" s="86" t="s">
        <v>282</v>
      </c>
      <c r="F16" s="86"/>
      <c r="G16" s="86"/>
      <c r="H16" s="1" t="s">
        <v>79</v>
      </c>
      <c r="I16" s="1"/>
    </row>
    <row r="17" spans="1:9" ht="30" customHeight="1" x14ac:dyDescent="0.3">
      <c r="A17" s="75"/>
      <c r="B17" s="80"/>
      <c r="D17" s="23" t="s">
        <v>283</v>
      </c>
      <c r="E17" s="87" t="s">
        <v>284</v>
      </c>
      <c r="F17" s="87"/>
      <c r="G17" s="87"/>
      <c r="H17" s="1" t="s">
        <v>191</v>
      </c>
      <c r="I17" s="1"/>
    </row>
    <row r="18" spans="1:9" ht="30" customHeight="1" x14ac:dyDescent="0.3">
      <c r="A18" s="75"/>
      <c r="B18" s="80"/>
      <c r="D18" s="23" t="s">
        <v>285</v>
      </c>
      <c r="E18" s="81" t="s">
        <v>286</v>
      </c>
      <c r="F18" s="81"/>
      <c r="G18" s="81"/>
      <c r="H18" s="1" t="s">
        <v>191</v>
      </c>
      <c r="I18" s="1"/>
    </row>
    <row r="19" spans="1:9" ht="30" customHeight="1" x14ac:dyDescent="0.3">
      <c r="A19" s="75"/>
      <c r="B19" s="80"/>
      <c r="D19" s="23" t="s">
        <v>287</v>
      </c>
      <c r="E19" s="81" t="s">
        <v>288</v>
      </c>
      <c r="F19" s="81"/>
      <c r="G19" s="81"/>
      <c r="H19" s="1" t="s">
        <v>276</v>
      </c>
      <c r="I19" s="1"/>
    </row>
    <row r="20" spans="1:9" ht="30" customHeight="1" x14ac:dyDescent="0.3">
      <c r="A20" s="75"/>
      <c r="B20" s="80"/>
      <c r="D20" s="23" t="s">
        <v>289</v>
      </c>
      <c r="E20" s="81" t="s">
        <v>290</v>
      </c>
      <c r="F20" s="81"/>
      <c r="G20" s="81"/>
      <c r="H20" s="1" t="s">
        <v>276</v>
      </c>
      <c r="I20" s="1"/>
    </row>
    <row r="21" spans="1:9" ht="30" customHeight="1" x14ac:dyDescent="0.3">
      <c r="A21" s="75"/>
      <c r="B21" s="80"/>
      <c r="D21" s="23" t="s">
        <v>291</v>
      </c>
      <c r="E21" s="87"/>
      <c r="F21" s="87"/>
      <c r="G21" s="87"/>
      <c r="H21" s="1"/>
      <c r="I21" s="1"/>
    </row>
  </sheetData>
  <mergeCells count="39">
    <mergeCell ref="M2:N2"/>
    <mergeCell ref="O2:P2"/>
    <mergeCell ref="C4:C7"/>
    <mergeCell ref="J4:J7"/>
    <mergeCell ref="A1:C1"/>
    <mergeCell ref="D1:J1"/>
    <mergeCell ref="K1:X1"/>
    <mergeCell ref="B2:B3"/>
    <mergeCell ref="C2:C3"/>
    <mergeCell ref="D2:D3"/>
    <mergeCell ref="E2:E3"/>
    <mergeCell ref="F2:F3"/>
    <mergeCell ref="G2:G3"/>
    <mergeCell ref="H2:H3"/>
    <mergeCell ref="S2:T2"/>
    <mergeCell ref="U2:V2"/>
    <mergeCell ref="W2:X2"/>
    <mergeCell ref="K2:L2"/>
    <mergeCell ref="Q2:R2"/>
    <mergeCell ref="E21:G21"/>
    <mergeCell ref="A8:I8"/>
    <mergeCell ref="A10:A21"/>
    <mergeCell ref="B10:B21"/>
    <mergeCell ref="C10:C12"/>
    <mergeCell ref="E10:G10"/>
    <mergeCell ref="E11:G11"/>
    <mergeCell ref="E12:G12"/>
    <mergeCell ref="E13:G13"/>
    <mergeCell ref="E14:G14"/>
    <mergeCell ref="E15:G15"/>
    <mergeCell ref="E19:G19"/>
    <mergeCell ref="E17:G17"/>
    <mergeCell ref="J2:J3"/>
    <mergeCell ref="E18:G18"/>
    <mergeCell ref="A4:A7"/>
    <mergeCell ref="B4:B7"/>
    <mergeCell ref="E20:G20"/>
    <mergeCell ref="E16:G16"/>
    <mergeCell ref="I2:I3"/>
  </mergeCells>
  <conditionalFormatting sqref="H10:H21">
    <cfRule type="containsText" dxfId="7" priority="1" operator="containsText" text="Not Started">
      <formula>NOT(ISERROR(SEARCH("Not Started",H10)))</formula>
    </cfRule>
    <cfRule type="containsText" dxfId="6" priority="2" operator="containsText" text="In Progress">
      <formula>NOT(ISERROR(SEARCH("In Progress",H10)))</formula>
    </cfRule>
    <cfRule type="containsText" dxfId="5" priority="3" operator="containsText" text="Complete">
      <formula>NOT(ISERROR(SEARCH("Complete",H10)))</formula>
    </cfRule>
  </conditionalFormatting>
  <dataValidations count="1">
    <dataValidation type="list" allowBlank="1" showInputMessage="1" showErrorMessage="1" sqref="H10:H21" xr:uid="{DEC6EC64-9307-4877-ACC9-13686BEBB1A2}">
      <formula1>"Not started, In Progress, Complete"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U34"/>
  <sheetViews>
    <sheetView topLeftCell="K1" workbookViewId="0">
      <selection activeCell="E4" sqref="E4"/>
    </sheetView>
  </sheetViews>
  <sheetFormatPr defaultRowHeight="14.4" x14ac:dyDescent="0.3"/>
  <cols>
    <col min="2" max="2" width="32.5546875" style="6" bestFit="1" customWidth="1"/>
    <col min="3" max="3" width="12.44140625" style="7" customWidth="1"/>
    <col min="4" max="4" width="32.5546875" style="21" bestFit="1" customWidth="1"/>
    <col min="6" max="6" width="51.5546875" style="24" customWidth="1"/>
    <col min="7" max="7" width="30.44140625" style="26" customWidth="1"/>
    <col min="8" max="8" width="9.44140625" customWidth="1"/>
    <col min="9" max="9" width="22.5546875" customWidth="1"/>
    <col min="10" max="10" width="9.44140625" customWidth="1"/>
    <col min="11" max="11" width="22.5546875" customWidth="1"/>
    <col min="12" max="12" width="9.44140625" customWidth="1"/>
    <col min="13" max="13" width="22.5546875" customWidth="1"/>
    <col min="15" max="15" width="31.5546875" customWidth="1"/>
    <col min="17" max="17" width="34.44140625" customWidth="1"/>
    <col min="19" max="19" width="31.5546875" customWidth="1"/>
    <col min="20" max="20" width="0" hidden="1" customWidth="1"/>
    <col min="21" max="21" width="28.5546875" hidden="1" customWidth="1"/>
  </cols>
  <sheetData>
    <row r="1" spans="1:21" ht="15.6" customHeight="1" x14ac:dyDescent="0.3">
      <c r="A1" s="73" t="s">
        <v>39</v>
      </c>
      <c r="B1" s="73"/>
      <c r="C1" s="73"/>
      <c r="D1" s="73"/>
      <c r="E1" s="73"/>
      <c r="F1" s="73"/>
      <c r="G1" s="73"/>
      <c r="H1" s="82" t="s">
        <v>40</v>
      </c>
      <c r="I1" s="82"/>
      <c r="J1" s="82"/>
      <c r="K1" s="82"/>
      <c r="L1" s="82"/>
      <c r="M1" s="82"/>
      <c r="N1" s="82"/>
      <c r="O1" s="82"/>
      <c r="P1" s="82"/>
      <c r="Q1" s="82"/>
      <c r="R1" s="82"/>
      <c r="S1" s="82"/>
      <c r="T1" s="82"/>
      <c r="U1" s="82"/>
    </row>
    <row r="2" spans="1:21" ht="30" customHeight="1" x14ac:dyDescent="0.3">
      <c r="A2" s="80" t="s">
        <v>292</v>
      </c>
      <c r="B2" s="80" t="s">
        <v>13</v>
      </c>
      <c r="C2" s="80" t="s">
        <v>44</v>
      </c>
      <c r="D2" s="80" t="s">
        <v>45</v>
      </c>
      <c r="E2" s="80" t="s">
        <v>46</v>
      </c>
      <c r="F2" s="80" t="s">
        <v>74</v>
      </c>
      <c r="G2" s="80" t="s">
        <v>19</v>
      </c>
      <c r="H2" s="75" t="s">
        <v>48</v>
      </c>
      <c r="I2" s="75"/>
      <c r="J2" s="80" t="s">
        <v>49</v>
      </c>
      <c r="K2" s="80"/>
      <c r="L2" s="75" t="s">
        <v>50</v>
      </c>
      <c r="M2" s="75"/>
      <c r="N2" s="80" t="s">
        <v>51</v>
      </c>
      <c r="O2" s="80"/>
      <c r="P2" s="75" t="s">
        <v>52</v>
      </c>
      <c r="Q2" s="75"/>
      <c r="R2" s="80" t="s">
        <v>53</v>
      </c>
      <c r="S2" s="80"/>
      <c r="T2" s="75" t="s">
        <v>54</v>
      </c>
      <c r="U2" s="75"/>
    </row>
    <row r="3" spans="1:21" x14ac:dyDescent="0.3">
      <c r="A3" s="80"/>
      <c r="B3" s="80"/>
      <c r="C3" s="80"/>
      <c r="D3" s="80"/>
      <c r="E3" s="80"/>
      <c r="F3" s="80"/>
      <c r="G3" s="80"/>
      <c r="H3" s="12" t="s">
        <v>55</v>
      </c>
      <c r="I3" s="12" t="s">
        <v>13</v>
      </c>
      <c r="J3" s="9" t="s">
        <v>55</v>
      </c>
      <c r="K3" s="9" t="s">
        <v>13</v>
      </c>
      <c r="L3" s="12" t="s">
        <v>55</v>
      </c>
      <c r="M3" s="12" t="s">
        <v>13</v>
      </c>
      <c r="N3" s="9" t="s">
        <v>55</v>
      </c>
      <c r="O3" s="9" t="s">
        <v>13</v>
      </c>
      <c r="P3" s="12" t="s">
        <v>55</v>
      </c>
      <c r="Q3" s="12" t="s">
        <v>13</v>
      </c>
      <c r="R3" s="9" t="s">
        <v>55</v>
      </c>
      <c r="S3" s="9" t="s">
        <v>13</v>
      </c>
      <c r="T3" s="12" t="s">
        <v>55</v>
      </c>
      <c r="U3" s="12" t="s">
        <v>13</v>
      </c>
    </row>
    <row r="4" spans="1:21" ht="24.6" x14ac:dyDescent="0.3">
      <c r="A4" s="7" t="s">
        <v>293</v>
      </c>
      <c r="B4" s="25" t="s">
        <v>177</v>
      </c>
      <c r="C4" s="7">
        <v>1</v>
      </c>
      <c r="D4" s="24" t="s">
        <v>294</v>
      </c>
      <c r="E4" s="22"/>
      <c r="G4" s="25"/>
      <c r="H4" s="2"/>
      <c r="I4" s="25"/>
      <c r="J4" s="2"/>
      <c r="K4" s="25"/>
      <c r="L4" s="2"/>
      <c r="M4" s="25"/>
      <c r="N4" s="2"/>
      <c r="O4" s="25"/>
      <c r="P4" s="2"/>
      <c r="Q4" s="25"/>
      <c r="R4" s="2">
        <v>3</v>
      </c>
      <c r="S4" s="69" t="s">
        <v>295</v>
      </c>
    </row>
    <row r="5" spans="1:21" ht="48.6" x14ac:dyDescent="0.3">
      <c r="A5" s="7" t="s">
        <v>296</v>
      </c>
      <c r="B5" s="25" t="s">
        <v>177</v>
      </c>
      <c r="C5" s="7">
        <v>1</v>
      </c>
      <c r="D5" s="24" t="s">
        <v>294</v>
      </c>
      <c r="E5" s="22"/>
      <c r="G5" s="25"/>
      <c r="H5" s="2"/>
      <c r="I5" s="25"/>
      <c r="J5" s="29"/>
      <c r="K5" s="25"/>
      <c r="L5" s="29"/>
      <c r="M5" s="25"/>
      <c r="N5" s="2"/>
      <c r="O5" s="25"/>
      <c r="P5" s="29"/>
      <c r="Q5" s="25"/>
      <c r="R5" s="2">
        <v>1</v>
      </c>
      <c r="S5" s="69" t="s">
        <v>297</v>
      </c>
    </row>
    <row r="6" spans="1:21" ht="48.6" x14ac:dyDescent="0.3">
      <c r="A6" s="7" t="s">
        <v>298</v>
      </c>
      <c r="B6" s="25" t="s">
        <v>177</v>
      </c>
      <c r="C6" s="7">
        <v>1</v>
      </c>
      <c r="D6" s="24" t="s">
        <v>294</v>
      </c>
      <c r="E6" s="22"/>
      <c r="H6" s="2"/>
      <c r="I6" s="25"/>
      <c r="J6" s="29"/>
      <c r="K6" s="25"/>
      <c r="L6" s="29"/>
      <c r="M6" s="25"/>
      <c r="N6" s="29"/>
      <c r="O6" s="25"/>
      <c r="P6" s="29"/>
      <c r="Q6" s="25"/>
      <c r="R6" s="2">
        <v>2</v>
      </c>
      <c r="S6" s="69" t="s">
        <v>299</v>
      </c>
    </row>
    <row r="7" spans="1:21" ht="109.8" x14ac:dyDescent="0.3">
      <c r="A7" s="7" t="s">
        <v>300</v>
      </c>
      <c r="B7" s="25" t="s">
        <v>301</v>
      </c>
      <c r="C7" s="7">
        <v>1</v>
      </c>
      <c r="D7" s="24" t="s">
        <v>302</v>
      </c>
      <c r="E7" s="22"/>
      <c r="H7" s="2"/>
      <c r="I7" s="25"/>
      <c r="J7" s="2"/>
      <c r="K7" s="25"/>
      <c r="L7" s="29"/>
      <c r="M7" s="25"/>
      <c r="N7" s="2"/>
      <c r="O7" s="27"/>
      <c r="P7" s="2"/>
      <c r="Q7" s="27"/>
      <c r="R7" s="2">
        <v>1</v>
      </c>
      <c r="S7" s="70" t="s">
        <v>303</v>
      </c>
    </row>
    <row r="8" spans="1:21" ht="24" x14ac:dyDescent="0.3">
      <c r="A8" s="7" t="s">
        <v>304</v>
      </c>
      <c r="B8" s="25" t="s">
        <v>305</v>
      </c>
      <c r="C8" s="7">
        <v>100</v>
      </c>
      <c r="D8" s="24" t="s">
        <v>306</v>
      </c>
      <c r="E8" s="22"/>
      <c r="H8" s="2"/>
      <c r="I8" s="7"/>
      <c r="J8" s="2"/>
      <c r="K8" s="7"/>
      <c r="L8" s="7"/>
      <c r="M8" s="7"/>
      <c r="N8" s="2"/>
      <c r="O8" s="2"/>
      <c r="P8" s="30"/>
      <c r="Q8" s="2"/>
      <c r="R8" s="2">
        <v>392</v>
      </c>
      <c r="S8" s="70" t="s">
        <v>307</v>
      </c>
    </row>
    <row r="9" spans="1:21" x14ac:dyDescent="0.3">
      <c r="A9" s="7" t="s">
        <v>308</v>
      </c>
      <c r="B9" s="63"/>
      <c r="D9" s="24"/>
      <c r="E9" s="22"/>
      <c r="H9" s="2"/>
      <c r="J9" s="2"/>
      <c r="L9" s="7"/>
      <c r="N9" s="2"/>
    </row>
    <row r="10" spans="1:21" x14ac:dyDescent="0.3">
      <c r="A10" s="7" t="s">
        <v>309</v>
      </c>
      <c r="B10" s="63"/>
      <c r="D10" s="24"/>
      <c r="E10" s="22"/>
      <c r="H10" s="2"/>
      <c r="J10" s="2"/>
      <c r="L10" s="29"/>
      <c r="N10" s="2"/>
    </row>
    <row r="11" spans="1:21" x14ac:dyDescent="0.3">
      <c r="A11" s="7" t="s">
        <v>310</v>
      </c>
      <c r="B11" s="25"/>
      <c r="C11" s="2"/>
      <c r="D11" s="24"/>
      <c r="H11" s="2"/>
      <c r="J11" s="2"/>
      <c r="L11" s="29"/>
      <c r="N11" s="7"/>
      <c r="O11" s="21"/>
    </row>
    <row r="12" spans="1:21" x14ac:dyDescent="0.3">
      <c r="A12" s="7" t="s">
        <v>311</v>
      </c>
      <c r="B12" s="25"/>
      <c r="C12" s="2"/>
      <c r="D12" s="24"/>
      <c r="E12" s="22"/>
      <c r="G12" s="24"/>
      <c r="H12" s="2"/>
      <c r="J12" s="2"/>
      <c r="L12" s="29"/>
      <c r="N12" s="7"/>
      <c r="O12" s="21"/>
    </row>
    <row r="13" spans="1:21" x14ac:dyDescent="0.3">
      <c r="A13" s="7" t="s">
        <v>312</v>
      </c>
      <c r="B13" s="25"/>
      <c r="C13" s="2"/>
      <c r="D13" s="24"/>
      <c r="E13" s="22"/>
      <c r="G13" s="24"/>
      <c r="H13" s="2"/>
      <c r="J13" s="2"/>
      <c r="L13" s="29"/>
      <c r="N13" s="7"/>
      <c r="O13" s="24"/>
    </row>
    <row r="14" spans="1:21" x14ac:dyDescent="0.3">
      <c r="A14" s="7" t="s">
        <v>313</v>
      </c>
      <c r="B14" s="25"/>
      <c r="C14" s="2"/>
      <c r="D14" s="24"/>
      <c r="E14" s="22"/>
      <c r="G14" s="24"/>
      <c r="H14" s="2"/>
      <c r="J14" s="2"/>
      <c r="L14" s="29"/>
      <c r="N14" s="7"/>
      <c r="O14" s="24"/>
    </row>
    <row r="15" spans="1:21" x14ac:dyDescent="0.3">
      <c r="A15" s="7" t="s">
        <v>314</v>
      </c>
      <c r="B15" s="25"/>
      <c r="C15" s="2"/>
      <c r="D15" s="24"/>
      <c r="E15" s="22"/>
      <c r="H15" s="2"/>
      <c r="J15" s="2"/>
      <c r="L15" s="29"/>
      <c r="N15" s="7"/>
      <c r="O15" s="24"/>
    </row>
    <row r="16" spans="1:21" x14ac:dyDescent="0.3">
      <c r="A16" s="7" t="s">
        <v>315</v>
      </c>
      <c r="B16" s="25"/>
      <c r="C16" s="2"/>
      <c r="D16" s="24"/>
      <c r="E16" s="22"/>
      <c r="H16" s="2"/>
      <c r="J16" s="2"/>
      <c r="L16" s="29"/>
      <c r="N16" s="7"/>
      <c r="O16" s="24"/>
    </row>
    <row r="17" spans="1:15" x14ac:dyDescent="0.3">
      <c r="A17" s="7" t="s">
        <v>316</v>
      </c>
      <c r="B17" s="25"/>
      <c r="D17" s="24"/>
      <c r="E17" s="22"/>
      <c r="H17" s="2"/>
      <c r="J17" s="2"/>
      <c r="L17" s="29"/>
      <c r="N17" s="7"/>
      <c r="O17" s="21"/>
    </row>
    <row r="18" spans="1:15" x14ac:dyDescent="0.3">
      <c r="N18" s="7"/>
    </row>
    <row r="19" spans="1:15" x14ac:dyDescent="0.3">
      <c r="N19" s="7"/>
    </row>
    <row r="20" spans="1:15" x14ac:dyDescent="0.3">
      <c r="N20" s="7"/>
    </row>
    <row r="21" spans="1:15" x14ac:dyDescent="0.3">
      <c r="N21" s="7"/>
    </row>
    <row r="22" spans="1:15" x14ac:dyDescent="0.3">
      <c r="N22" s="7"/>
    </row>
    <row r="23" spans="1:15" x14ac:dyDescent="0.3">
      <c r="N23" s="7"/>
    </row>
    <row r="24" spans="1:15" x14ac:dyDescent="0.3">
      <c r="N24" s="7"/>
    </row>
    <row r="25" spans="1:15" x14ac:dyDescent="0.3">
      <c r="N25" s="7"/>
    </row>
    <row r="26" spans="1:15" x14ac:dyDescent="0.3">
      <c r="N26" s="7"/>
    </row>
    <row r="27" spans="1:15" x14ac:dyDescent="0.3">
      <c r="N27" s="7"/>
    </row>
    <row r="28" spans="1:15" x14ac:dyDescent="0.3">
      <c r="N28" s="7"/>
    </row>
    <row r="29" spans="1:15" x14ac:dyDescent="0.3">
      <c r="N29" s="7"/>
    </row>
    <row r="30" spans="1:15" x14ac:dyDescent="0.3">
      <c r="N30" s="7"/>
    </row>
    <row r="31" spans="1:15" x14ac:dyDescent="0.3">
      <c r="N31" s="7"/>
    </row>
    <row r="32" spans="1:15" x14ac:dyDescent="0.3">
      <c r="N32" s="7"/>
    </row>
    <row r="33" spans="14:14" x14ac:dyDescent="0.3">
      <c r="N33" s="7"/>
    </row>
    <row r="34" spans="14:14" x14ac:dyDescent="0.3">
      <c r="N34" s="7"/>
    </row>
  </sheetData>
  <mergeCells count="16">
    <mergeCell ref="T2:U2"/>
    <mergeCell ref="H1:U1"/>
    <mergeCell ref="A1:G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Props1.xml><?xml version="1.0" encoding="utf-8"?>
<ds:datastoreItem xmlns:ds="http://schemas.openxmlformats.org/officeDocument/2006/customXml" ds:itemID="{18B4CFDC-1654-434E-9879-81EBF095C3F4}"/>
</file>

<file path=customXml/itemProps2.xml><?xml version="1.0" encoding="utf-8"?>
<ds:datastoreItem xmlns:ds="http://schemas.openxmlformats.org/officeDocument/2006/customXml" ds:itemID="{6E6E895C-CA89-447F-8A0E-EA0B6D133B1C}">
  <ds:schemaRefs>
    <ds:schemaRef ds:uri="http://schemas.microsoft.com/sharepoint/v3/contenttype/forms"/>
  </ds:schemaRefs>
</ds:datastoreItem>
</file>

<file path=customXml/itemProps3.xml><?xml version="1.0" encoding="utf-8"?>
<ds:datastoreItem xmlns:ds="http://schemas.openxmlformats.org/officeDocument/2006/customXml" ds:itemID="{06F92855-799D-409F-8C3C-3B393732C1D9}">
  <ds:schemaRefs>
    <ds:schemaRef ds:uri="http://schemas.microsoft.com/office/2006/metadata/properties"/>
    <ds:schemaRef ds:uri="http://schemas.microsoft.com/office/infopath/2007/PartnerControls"/>
    <ds:schemaRef ds:uri="e7479225-96f4-4ca3-92fe-b4c132762293"/>
    <ds:schemaRef ds:uri="cef04657-b68e-4c82-885b-766bbfd5b0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Key Updates</vt:lpstr>
      <vt:lpstr>Impact and Outcome</vt:lpstr>
      <vt:lpstr>Output 1</vt:lpstr>
      <vt:lpstr>Output 2</vt:lpstr>
      <vt:lpstr>Output 3</vt:lpstr>
      <vt:lpstr>Output 4</vt:lpstr>
      <vt:lpstr>Output 5</vt:lpstr>
      <vt:lpstr>Unplanned Outputs</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Appin Williamson</cp:lastModifiedBy>
  <cp:revision/>
  <dcterms:created xsi:type="dcterms:W3CDTF">2021-04-13T20:59:38Z</dcterms:created>
  <dcterms:modified xsi:type="dcterms:W3CDTF">2024-01-16T16:05:10Z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