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6"/>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305" documentId="8_{E5F27E7E-BDBC-4F80-B4DA-24530AA403E1}" xr6:coauthVersionLast="47" xr6:coauthVersionMax="47" xr10:uidLastSave="{2D63959B-1105-4F95-9999-32A5BED43EDA}"/>
  <bookViews>
    <workbookView xWindow="28680" yWindow="1545" windowWidth="29040" windowHeight="15840" tabRatio="825" firstSheet="3" activeTab="3"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state="hidden" r:id="rId8"/>
    <sheet name="Output 6" sheetId="13" state="hidden" r:id="rId9"/>
    <sheet name="Output 7" sheetId="14" state="hidden" r:id="rId10"/>
    <sheet name="Output 8" sheetId="16" state="hidden" r:id="rId11"/>
    <sheet name="Output 9" sheetId="17" state="hidden" r:id="rId12"/>
    <sheet name="Output 10" sheetId="19" state="hidden" r:id="rId13"/>
    <sheet name="Unplanned Outputs" sheetId="23" r:id="rId14"/>
    <sheet name="Analysis" sheetId="21"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9" l="1"/>
  <c r="Q5" i="10" l="1"/>
  <c r="Q6" i="10"/>
  <c r="X3" i="21"/>
  <c r="W3" i="21"/>
  <c r="V3" i="21"/>
  <c r="T3" i="21"/>
  <c r="S3" i="21"/>
  <c r="R3" i="21"/>
  <c r="Q5" i="11" l="1"/>
  <c r="E1" i="22"/>
  <c r="A1" i="22"/>
  <c r="X75" i="2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A3" i="9"/>
  <c r="B5" i="21" s="1"/>
  <c r="A3" i="10"/>
  <c r="B6" i="21" s="1"/>
  <c r="A3" i="11"/>
  <c r="B7" i="21" s="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T16" i="21"/>
  <c r="R24" i="21"/>
  <c r="R67" i="21"/>
  <c r="T67" i="21"/>
  <c r="T71" i="21"/>
  <c r="R80" i="21"/>
  <c r="T56" i="21"/>
  <c r="S64" i="21"/>
  <c r="T54" i="21"/>
  <c r="R40" i="21"/>
  <c r="R23" i="21"/>
  <c r="T32" i="21"/>
  <c r="R45" i="21"/>
  <c r="S70" i="21"/>
  <c r="S34" i="21"/>
  <c r="R27" i="21"/>
  <c r="R41" i="21"/>
  <c r="T45" i="21"/>
  <c r="R36" i="21"/>
  <c r="R78" i="21"/>
  <c r="S58" i="21"/>
  <c r="T22" i="21"/>
  <c r="S62" i="21"/>
  <c r="R21" i="21"/>
  <c r="S60" i="21"/>
  <c r="R42" i="21"/>
  <c r="S19" i="21"/>
  <c r="R47" i="21"/>
  <c r="AC72" i="21"/>
  <c r="R29" i="21"/>
  <c r="R49" i="21"/>
  <c r="T7" i="21"/>
  <c r="S13" i="21"/>
  <c r="S80" i="21"/>
  <c r="T79" i="21"/>
  <c r="R6" i="21"/>
  <c r="S35" i="21"/>
  <c r="T69" i="21"/>
  <c r="R26" i="21"/>
  <c r="R9" i="21"/>
  <c r="T28" i="21"/>
  <c r="T17" i="21"/>
  <c r="T80" i="21"/>
  <c r="S31" i="21"/>
  <c r="T49" i="21"/>
  <c r="T26" i="21"/>
  <c r="R54" i="21"/>
  <c r="T23" i="21"/>
  <c r="T63" i="21"/>
  <c r="R18" i="21"/>
  <c r="S52" i="21"/>
  <c r="T55" i="21"/>
  <c r="S33" i="21"/>
  <c r="T20" i="21"/>
  <c r="R14" i="21"/>
  <c r="R59" i="21"/>
  <c r="S42" i="21"/>
  <c r="T68" i="21"/>
  <c r="T30" i="21"/>
  <c r="R66" i="21"/>
  <c r="T74" i="21"/>
  <c r="T24" i="21"/>
  <c r="T31" i="21"/>
  <c r="T48" i="21"/>
  <c r="S22" i="21"/>
  <c r="S41" i="21"/>
  <c r="T37" i="21"/>
  <c r="S74" i="21"/>
  <c r="R71" i="21"/>
  <c r="R50" i="21"/>
  <c r="S65" i="21"/>
  <c r="T57" i="21"/>
  <c r="T10" i="21"/>
  <c r="S32" i="21"/>
  <c r="T4" i="21"/>
  <c r="T41" i="21"/>
  <c r="T76" i="21"/>
  <c r="T47" i="21"/>
  <c r="T72" i="21"/>
  <c r="T27" i="21"/>
  <c r="T6" i="21"/>
  <c r="T9" i="21"/>
  <c r="R31" i="21"/>
  <c r="S54" i="21"/>
  <c r="T14" i="21"/>
  <c r="S27" i="21"/>
  <c r="S55" i="21"/>
  <c r="R58" i="21"/>
  <c r="S38" i="21"/>
  <c r="T78" i="21"/>
  <c r="R38" i="21"/>
  <c r="R46" i="21"/>
  <c r="S50" i="21"/>
  <c r="R39" i="21"/>
  <c r="S67" i="21"/>
  <c r="S59" i="21"/>
  <c r="T21" i="21"/>
  <c r="S24" i="21"/>
  <c r="T62" i="21"/>
  <c r="R13" i="21"/>
  <c r="R44" i="21"/>
  <c r="T70" i="21"/>
  <c r="R72" i="21"/>
  <c r="S6" i="21"/>
  <c r="R43" i="21"/>
  <c r="T36" i="21"/>
  <c r="R79" i="21"/>
  <c r="R52" i="21"/>
  <c r="S47" i="21"/>
  <c r="S79" i="21"/>
  <c r="S20" i="21"/>
  <c r="S23" i="21"/>
  <c r="R20" i="21"/>
  <c r="S10" i="21"/>
  <c r="T44" i="21"/>
  <c r="T5" i="21"/>
  <c r="S36" i="21"/>
  <c r="T66" i="21"/>
  <c r="T38" i="21"/>
  <c r="R62" i="21"/>
  <c r="R22" i="21"/>
  <c r="T53" i="21"/>
  <c r="T29" i="21"/>
  <c r="T19" i="21"/>
  <c r="S43" i="21"/>
  <c r="S78" i="21"/>
  <c r="T73" i="21"/>
  <c r="S21" i="21"/>
  <c r="R33" i="21"/>
  <c r="R74" i="21"/>
  <c r="T77" i="21"/>
  <c r="R28" i="21"/>
  <c r="AC73" i="21"/>
  <c r="S73" i="21"/>
  <c r="S29" i="21"/>
  <c r="S56" i="21"/>
  <c r="R51" i="21"/>
  <c r="S18" i="21"/>
  <c r="R77" i="21"/>
  <c r="S46" i="21"/>
  <c r="R30" i="21"/>
  <c r="R12" i="21"/>
  <c r="T75" i="21"/>
  <c r="S57" i="21"/>
  <c r="R63" i="21"/>
  <c r="R57" i="21"/>
  <c r="R56" i="21"/>
  <c r="S53" i="21"/>
  <c r="T65" i="21"/>
  <c r="T13" i="21"/>
  <c r="R37" i="21"/>
  <c r="S14" i="21"/>
  <c r="S48" i="21"/>
  <c r="R4" i="21"/>
  <c r="T33" i="21"/>
  <c r="S7" i="21"/>
  <c r="S68" i="21"/>
  <c r="R10" i="21"/>
  <c r="S28" i="21"/>
  <c r="S17" i="21"/>
  <c r="R61" i="21"/>
  <c r="S26" i="21"/>
  <c r="R34" i="21"/>
  <c r="S44" i="21"/>
  <c r="S49" i="21"/>
  <c r="S75" i="21"/>
  <c r="T25" i="21"/>
  <c r="R73" i="21"/>
  <c r="R16" i="21"/>
  <c r="R70" i="21"/>
  <c r="T64" i="21"/>
  <c r="S5" i="21"/>
  <c r="S51" i="21"/>
  <c r="S69" i="21"/>
  <c r="R35" i="21"/>
  <c r="T15" i="21"/>
  <c r="T35" i="21"/>
  <c r="S25" i="21"/>
  <c r="R60" i="21"/>
  <c r="S61" i="21"/>
  <c r="T52" i="21"/>
  <c r="T11" i="21"/>
  <c r="R75" i="21"/>
  <c r="T42" i="21"/>
  <c r="R8" i="21"/>
  <c r="T46" i="21"/>
  <c r="T40" i="21"/>
  <c r="R5" i="21"/>
  <c r="R32" i="21"/>
  <c r="S66" i="21"/>
  <c r="R68" i="21"/>
  <c r="R65" i="21"/>
  <c r="T39" i="21"/>
  <c r="S76" i="21"/>
  <c r="R17" i="21"/>
  <c r="R76" i="21"/>
  <c r="T51" i="21"/>
  <c r="S30" i="21"/>
  <c r="T60" i="21"/>
  <c r="R53" i="21"/>
  <c r="T34" i="21"/>
  <c r="T58" i="21"/>
  <c r="S15" i="21"/>
  <c r="T8" i="21"/>
  <c r="R11" i="21"/>
  <c r="S40" i="21"/>
  <c r="R69" i="21"/>
  <c r="S4" i="21"/>
  <c r="R15" i="21"/>
  <c r="S45" i="21"/>
  <c r="S11" i="21"/>
  <c r="S63" i="21"/>
  <c r="S77" i="21"/>
  <c r="T61" i="21"/>
  <c r="S12" i="21"/>
  <c r="R48" i="21"/>
  <c r="S37" i="21"/>
  <c r="S16" i="21"/>
  <c r="S8" i="21"/>
  <c r="S9" i="21"/>
  <c r="R7" i="21"/>
  <c r="T18" i="21"/>
  <c r="R19" i="21"/>
  <c r="T50" i="21"/>
  <c r="T12" i="21"/>
  <c r="R55" i="21"/>
  <c r="S39" i="21"/>
  <c r="T59" i="21"/>
  <c r="T43" i="21"/>
  <c r="S71" i="21"/>
  <c r="R25" i="21"/>
  <c r="S72" i="21"/>
  <c r="AC74" i="21"/>
  <c r="AC75" i="21"/>
  <c r="R64" i="21"/>
  <c r="Z75" i="21" l="1"/>
  <c r="AB75" i="21" s="1"/>
  <c r="Z72" i="21"/>
  <c r="AB72" i="21" s="1"/>
  <c r="Z74" i="21"/>
  <c r="AB74" i="21" s="1"/>
  <c r="Z73" i="21"/>
  <c r="AB73"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63" i="21"/>
  <c r="AC54" i="21"/>
  <c r="AC31" i="21"/>
  <c r="AC30" i="21"/>
  <c r="AC35" i="21"/>
  <c r="AC34" i="21"/>
  <c r="AC46" i="21"/>
  <c r="AC57" i="21"/>
  <c r="AC76" i="21"/>
  <c r="AC41" i="21"/>
  <c r="AC27" i="21"/>
  <c r="AC61" i="21"/>
  <c r="AC20" i="21"/>
  <c r="AC64" i="21"/>
  <c r="AC65" i="21"/>
  <c r="AC48" i="21"/>
  <c r="AC77" i="21"/>
  <c r="AC36" i="21"/>
  <c r="AC58" i="21"/>
  <c r="AC55" i="21"/>
  <c r="AC68" i="21"/>
  <c r="AC21" i="21"/>
  <c r="AC19" i="21"/>
  <c r="AC62" i="21"/>
  <c r="AC14" i="21"/>
  <c r="AC4" i="21"/>
  <c r="AC25" i="21"/>
  <c r="AC18" i="21"/>
  <c r="AC69" i="21"/>
  <c r="AC9" i="21"/>
  <c r="AC7" i="21"/>
  <c r="AC47" i="21"/>
  <c r="AC71" i="21"/>
  <c r="AC28" i="21"/>
  <c r="AC40" i="21"/>
  <c r="AC10" i="21"/>
  <c r="AC22" i="21"/>
  <c r="AC29" i="21"/>
  <c r="AC13" i="21"/>
  <c r="AC15" i="21"/>
  <c r="AC16" i="21"/>
  <c r="AC50" i="21"/>
  <c r="AC33" i="21"/>
  <c r="AC52" i="21"/>
  <c r="AC44" i="21"/>
  <c r="AC5" i="21"/>
  <c r="AC32" i="21"/>
  <c r="AC8" i="21"/>
  <c r="AC79" i="21"/>
  <c r="AC78" i="21"/>
  <c r="AC23" i="21"/>
  <c r="AC38" i="21"/>
  <c r="AC37" i="21"/>
  <c r="AC6" i="21"/>
  <c r="AC53" i="21"/>
  <c r="AC60" i="21"/>
  <c r="AC49" i="21"/>
  <c r="AC24" i="21"/>
  <c r="AC67" i="21"/>
  <c r="AC59" i="21"/>
  <c r="AC17" i="21"/>
  <c r="AC11" i="21"/>
  <c r="AC45" i="21"/>
  <c r="AC66" i="21"/>
  <c r="AC12" i="21"/>
  <c r="AC43" i="21"/>
  <c r="AC70" i="21"/>
  <c r="AC56" i="21"/>
  <c r="AC26" i="21"/>
  <c r="AC51" i="21"/>
  <c r="AC42" i="21"/>
  <c r="AC80" i="21"/>
  <c r="AC39"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tc={B2C20923-A1C8-4CB3-9398-5252756FC2B0}</author>
    <author>tc={D593DCC1-CE9F-49D0-B9B5-B43D26892CF0}</author>
  </authors>
  <commentList>
    <comment ref="F4" authorId="0" shapeId="0" xr:uid="{B2C20923-A1C8-4CB3-9398-5252756FC2B0}">
      <text>
        <t xml:space="preserve">[Threaded comment]
Your version of Excel allows you to read this threaded comment; however, any edits to it will get removed if the file is opened in a newer version of Excel. Learn more: https://go.microsoft.com/fwlink/?linkid=870924
Comment:
    @Appin Williamson I changed these to the total of all the value to date, but now feel maybe I shouldn't have?
Reply:
    This value is kind of what you have got planned for the lifetime of the project, rather than what you've done, so you can set this to whatever the goal is (if you have one)
Reply:
    Ok thanks! Will edit accordingly </t>
      </text>
    </comment>
    <comment ref="H4" authorId="1" shapeId="0" xr:uid="{D593DCC1-CE9F-49D0-B9B5-B43D26892CF0}">
      <text>
        <t>[Threaded comment]
Your version of Excel allows you to read this threaded comment; however, any edits to it will get removed if the file is opened in a newer version of Excel. Learn more: https://go.microsoft.com/fwlink/?linkid=870924
Comment:
    We don't have an indicator for this yet, but please fill out anyway and I will update when we've got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tc={50A43278-6218-4D66-9F2E-3C6819E09FF4}</author>
  </authors>
  <commentList>
    <comment ref="E4" authorId="0" shapeId="0" xr:uid="{50A43278-6218-4D66-9F2E-3C6819E09FF4}">
      <text>
        <t>[Threaded comment]
Your version of Excel allows you to read this threaded comment; however, any edits to it will get removed if the file is opened in a newer version of Excel. Learn more: https://go.microsoft.com/fwlink/?linkid=870924
Comment:
    I can see that the aim is for three restoration sites - were there also proposed areas? In km2?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tc={C73EF832-FD74-4EA2-B5D8-2567B97A7EB4}</author>
    <author>tc={78711151-E10F-4048-B088-3FEC87677607}</author>
  </authors>
  <commentList>
    <comment ref="E6" authorId="0" shapeId="0" xr:uid="{C73EF832-FD74-4EA2-B5D8-2567B97A7EB4}">
      <text>
        <t>[Threaded comment]
Your version of Excel allows you to read this threaded comment; however, any edits to it will get removed if the file is opened in a newer version of Excel. Learn more: https://go.microsoft.com/fwlink/?linkid=870924
Comment:
    Specifically, this is students who have benefitted through increased knowledge from our outreach activities like school trips</t>
      </text>
    </comment>
    <comment ref="E7" authorId="1" shapeId="0" xr:uid="{78711151-E10F-4048-B088-3FEC87677607}">
      <text>
        <t>[Threaded comment]
Your version of Excel allows you to read this threaded comment; however, any edits to it will get removed if the file is opened in a newer version of Excel. Learn more: https://go.microsoft.com/fwlink/?linkid=870924
Comment:
    What is this?
Reply:
    Volunteers? I am not sure I have stats for things like marina users
Reply:
    This might not be applicable to the proejct, as I was just adding things in that could have relevance.  I can't quite remember what I meant by this so I suggest we delete</t>
      </text>
    </comment>
  </commentList>
</comments>
</file>

<file path=xl/sharedStrings.xml><?xml version="1.0" encoding="utf-8"?>
<sst xmlns="http://schemas.openxmlformats.org/spreadsheetml/2006/main" count="723" uniqueCount="319">
  <si>
    <t>BLUE's M&amp;E Guide.pdf</t>
  </si>
  <si>
    <t>Logframe Instructions and Examples</t>
  </si>
  <si>
    <t>Example logframe</t>
  </si>
  <si>
    <t>Impact Indicator List</t>
  </si>
  <si>
    <t>Month</t>
  </si>
  <si>
    <t>Activities</t>
  </si>
  <si>
    <t>Comments/links</t>
  </si>
  <si>
    <t>Reef deployment started in Conwy</t>
  </si>
  <si>
    <t>Reef deployment completed Tyne and Wear, 10,000 oysters deployed</t>
  </si>
  <si>
    <t>Impact</t>
  </si>
  <si>
    <t>The UK seas have self-sustaining populations of native oyster which provide clean water, healthy fisheries, plentiful biodiversity and on land there is a re-ignited national love of this iconic species.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</si>
  <si>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</si>
  <si>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</si>
  <si>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</si>
  <si>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</si>
  <si>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</si>
  <si>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</si>
  <si>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</si>
  <si>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</si>
  <si>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</si>
  <si>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</si>
  <si>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</si>
  <si>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</si>
  <si>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Develop three hubs across the UK to provide a model for community restoration and use best practice from established projects</t>
  </si>
  <si>
    <t>OC.0.1</t>
  </si>
  <si>
    <t>Create rehabilitation hubs across the UK in England, Wales and Scotland</t>
  </si>
  <si>
    <t>1, 2</t>
  </si>
  <si>
    <t>2.1, 2.2, 2.4</t>
  </si>
  <si>
    <t>OC.0.2</t>
  </si>
  <si>
    <t>Engage, enthuse and mobilise coastal community groups, schools and businesses to take part</t>
  </si>
  <si>
    <t>3, 4</t>
  </si>
  <si>
    <t>2.4, 4.1, 4.2</t>
  </si>
  <si>
    <t>2, 4</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</si>
  <si>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</si>
  <si>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</si>
  <si>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</si>
  <si>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</si>
  <si>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</si>
  <si>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</si>
  <si>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</si>
  <si>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</si>
  <si>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</si>
  <si>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</si>
  <si>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</si>
  <si>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</si>
  <si>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</si>
  <si>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</si>
  <si>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</si>
  <si>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Value</t>
  </si>
  <si>
    <t>Output 1</t>
  </si>
  <si>
    <t>O.1</t>
  </si>
  <si>
    <t>Create oyster nurseries</t>
  </si>
  <si>
    <t>O.1.1</t>
  </si>
  <si>
    <t>Number of oyster nurseries</t>
  </si>
  <si>
    <t>Nurseries</t>
  </si>
  <si>
    <t>Record of deployment sites</t>
  </si>
  <si>
    <t xml:space="preserve">March - 48 in Tyne &amp; Wear
March - 48 installed in Conwy Bay
May - 46 installed in Firth of Clyde </t>
  </si>
  <si>
    <t>NOT NEW NURSERIES, JUST MAINTAINED AND RESTOCKED</t>
  </si>
  <si>
    <t>142 NOT NEW NURSERIES, JUST MAINTAINED AND RESTOCKED</t>
  </si>
  <si>
    <t>O.1.2</t>
  </si>
  <si>
    <t>Number of oysters deployed to nurseries</t>
  </si>
  <si>
    <t>Oysters</t>
  </si>
  <si>
    <t>2.2.1</t>
  </si>
  <si>
    <t>Record of oyster deployments</t>
  </si>
  <si>
    <t>April 2022 restocking: Conwy Bay: 400 oysters April 2022
Tyne &amp; Wear – 750 Oysters October 2021
April 2023 restocking: Conwy Bay: 1300 oysters
Tyne &amp; Wear – 350 Oysters October 2023
Firth of Clyde - NA</t>
  </si>
  <si>
    <t>May 2023 restocking: Conwy Bay: 1300 oysters 
Tyne &amp; Wear – October 2023 350 oysters</t>
  </si>
  <si>
    <t>O.1.3</t>
  </si>
  <si>
    <t>Number of species recorded around nurseries</t>
  </si>
  <si>
    <t>Species</t>
  </si>
  <si>
    <t>Survey data</t>
  </si>
  <si>
    <t>Inc. 34 eels, 15 species of fish, total of over 44,000 individuals counted</t>
  </si>
  <si>
    <t>O.1.4</t>
  </si>
  <si>
    <t>Activity Code</t>
  </si>
  <si>
    <t>Indicator Code</t>
  </si>
  <si>
    <t>Status</t>
  </si>
  <si>
    <t>Notes</t>
  </si>
  <si>
    <t>Output 1 Activities</t>
  </si>
  <si>
    <t>A.1</t>
  </si>
  <si>
    <t>A.1.1</t>
  </si>
  <si>
    <t>A.1.2</t>
  </si>
  <si>
    <t>A.1.3</t>
  </si>
  <si>
    <t>A.1.4</t>
  </si>
  <si>
    <t>A.1.5</t>
  </si>
  <si>
    <t>A.1.6</t>
  </si>
  <si>
    <t>"1"</t>
  </si>
  <si>
    <t>Output 2</t>
  </si>
  <si>
    <t>O.2</t>
  </si>
  <si>
    <t>Seabed restoration</t>
  </si>
  <si>
    <t>O.2.1</t>
  </si>
  <si>
    <t>Area of seabed restored (km2) for oyster deployment</t>
  </si>
  <si>
    <t>km2</t>
  </si>
  <si>
    <t>2.1.1</t>
  </si>
  <si>
    <t>Two reefs planned to be created (one in Conwy Bay (May), One in Tyne and Wear (September))</t>
  </si>
  <si>
    <t>Two reefs created (one in Conwy Bay (May), One in Tyne and Wear (September)), both 100 x 75m and 10cm deep</t>
  </si>
  <si>
    <t>O.2.2</t>
  </si>
  <si>
    <t>Nunber of oysters deployed to restored oyster reefs</t>
  </si>
  <si>
    <t>Exact numbers TBC</t>
  </si>
  <si>
    <t>all in one deployment at Tyne &amp; Wear in Sept</t>
  </si>
  <si>
    <t>O.2.3</t>
  </si>
  <si>
    <t>Number of pieces of evidence to support restoration of oyster reef sites</t>
  </si>
  <si>
    <t>Pieces of evidence</t>
  </si>
  <si>
    <t>2.4.1</t>
  </si>
  <si>
    <t>1: Bathy survey of area
1: collection of van veen samples (10 in total)
1: Video analysis
2: summary report (all above Aug 2022)
1: Intertidal walking surveys for site identification (Aug/Sept 22)</t>
  </si>
  <si>
    <t>4: Bathy survey of area
4: collection of van veen samples 
4: Video analysis
4: summary report 
1: Intertidal walking surveys for site identification (April/May 2023)</t>
  </si>
  <si>
    <t>Output 2 Activities</t>
  </si>
  <si>
    <t>A.2</t>
  </si>
  <si>
    <t>A.2.1</t>
  </si>
  <si>
    <t>A.2.2</t>
  </si>
  <si>
    <t>Output 3</t>
  </si>
  <si>
    <t>O.3</t>
  </si>
  <si>
    <t>Community outreach</t>
  </si>
  <si>
    <t>O.3.1</t>
  </si>
  <si>
    <t>Number of outreach activities</t>
  </si>
  <si>
    <t>Outreach activities</t>
  </si>
  <si>
    <t>4.2.2</t>
  </si>
  <si>
    <t>O.3.2</t>
  </si>
  <si>
    <t>Number of stakeholders reached</t>
  </si>
  <si>
    <t>Stakeholders</t>
  </si>
  <si>
    <t>4.2.1</t>
  </si>
  <si>
    <t>TBC</t>
  </si>
  <si>
    <t>Planned over spring and summer</t>
  </si>
  <si>
    <t>Students, volunteers and members of the public reached through our online learning materials</t>
  </si>
  <si>
    <t>O.3.3</t>
  </si>
  <si>
    <t>Number of non-monetary beneficiaries</t>
  </si>
  <si>
    <t>beneficiaries</t>
  </si>
  <si>
    <t>4.1.2</t>
  </si>
  <si>
    <t>students who have benefitted through increased knowledge and engagment with the marine environment from our outreach trips</t>
  </si>
  <si>
    <t>O.3.4</t>
  </si>
  <si>
    <t>Number of stakeholders reached who's behaviour has been changed</t>
  </si>
  <si>
    <t>% change</t>
  </si>
  <si>
    <t>4.2.3</t>
  </si>
  <si>
    <t>Output 3 Activities</t>
  </si>
  <si>
    <t>A.3</t>
  </si>
  <si>
    <t>A.3.1</t>
  </si>
  <si>
    <t>A.3.2</t>
  </si>
  <si>
    <t>A.3.3</t>
  </si>
  <si>
    <t>A.3.4</t>
  </si>
  <si>
    <t>A.3.5</t>
  </si>
  <si>
    <t>A.3.6</t>
  </si>
  <si>
    <t>Output 4</t>
  </si>
  <si>
    <t>O.4</t>
  </si>
  <si>
    <t>Citizen Science</t>
  </si>
  <si>
    <t>O.4.1</t>
  </si>
  <si>
    <t>Number of datasets collected through equipment deployment</t>
  </si>
  <si>
    <t>Datasets</t>
  </si>
  <si>
    <t>Progress</t>
  </si>
  <si>
    <t>Scoping surveys (grabs, video tows, BRUVs)</t>
  </si>
  <si>
    <t>Baseline surveys (grabs, video tows, BRUVs)</t>
  </si>
  <si>
    <t>Pre-reef baseline surveys undertaken in April 2023 in Conwy and August 2023 Tyne and Wear. Post reef deployment survey undertaken in May/June in Conwy.
dataset on oyster survival, mobile diversity and sessile diversity for each of the 2 marinas, so another 6 datasets in nov. data collection started in somewhere around April 2021</t>
  </si>
  <si>
    <t>O.4.2</t>
  </si>
  <si>
    <t xml:space="preserve">Non-monetary beneficiaries who have been able to complete research with the data collected </t>
  </si>
  <si>
    <t>Beneficiaries</t>
  </si>
  <si>
    <t>Volunteers and students who have assisted with data collection across the two nursery sites. This data has now all been processed into two technical reports.</t>
  </si>
  <si>
    <t xml:space="preserve">
T&amp;W: 93
Conwy: 69
FoC: 36</t>
  </si>
  <si>
    <t>O.4.3</t>
  </si>
  <si>
    <t>Reports released</t>
  </si>
  <si>
    <t>Reports</t>
  </si>
  <si>
    <t>Two technical reports to be released in Jan 24</t>
  </si>
  <si>
    <t>Output 4 Activities</t>
  </si>
  <si>
    <t>A.4</t>
  </si>
  <si>
    <t>A.4.1</t>
  </si>
  <si>
    <t>A.4.2</t>
  </si>
  <si>
    <t>A.4.3</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</si>
  <si>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</si>
  <si>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</si>
  <si>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</si>
  <si>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</si>
  <si>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</si>
  <si>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</si>
  <si>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5</t>
  </si>
  <si>
    <t>O.5</t>
  </si>
  <si>
    <t>O.5.1</t>
  </si>
  <si>
    <t>O.5.2</t>
  </si>
  <si>
    <t>0.5.3</t>
  </si>
  <si>
    <t>Output 5 Activities</t>
  </si>
  <si>
    <t>A.5</t>
  </si>
  <si>
    <t>A.5.1</t>
  </si>
  <si>
    <t>A.5.2</t>
  </si>
  <si>
    <t>A.5.3</t>
  </si>
  <si>
    <t>A.5.4</t>
  </si>
  <si>
    <t>A.5.5</t>
  </si>
  <si>
    <t>A.5.6</t>
  </si>
  <si>
    <t>A.5.7</t>
  </si>
  <si>
    <t>A.5.8</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</si>
  <si>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</si>
  <si>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</si>
  <si>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</si>
  <si>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</si>
  <si>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</si>
  <si>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</si>
  <si>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</si>
  <si>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</si>
  <si>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</si>
  <si>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</si>
  <si>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</si>
  <si>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</si>
  <si>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</si>
  <si>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</si>
  <si>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</si>
  <si>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</si>
  <si>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</si>
  <si>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</si>
  <si>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</si>
  <si>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</si>
  <si>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</si>
  <si>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</si>
  <si>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</si>
  <si>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</si>
  <si>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</si>
  <si>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</si>
  <si>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</si>
  <si>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</si>
  <si>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</si>
  <si>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</si>
  <si>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</si>
  <si>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</si>
  <si>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</si>
  <si>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</si>
  <si>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</si>
  <si>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</si>
  <si>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</si>
  <si>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</si>
  <si>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</si>
  <si>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</si>
  <si>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</si>
  <si>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</si>
  <si>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</si>
  <si>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</si>
  <si>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</si>
  <si>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</si>
  <si>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</si>
  <si>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</si>
  <si>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</si>
  <si>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</si>
  <si>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</si>
  <si>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</si>
  <si>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</si>
  <si>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</si>
  <si>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</si>
  <si>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</si>
  <si>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</si>
  <si>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</si>
  <si>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</si>
  <si>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</si>
  <si>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</si>
  <si>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</si>
  <si>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</si>
  <si>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</si>
  <si>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</si>
  <si>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</si>
  <si>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</si>
  <si>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</si>
  <si>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</si>
  <si>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</si>
  <si>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</si>
  <si>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</si>
  <si>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</si>
  <si>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</si>
  <si>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</si>
  <si>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</si>
  <si>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</si>
  <si>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</si>
  <si>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</si>
  <si>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</si>
  <si>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</si>
  <si>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</si>
  <si>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</si>
  <si>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</si>
  <si>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</si>
  <si>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</si>
  <si>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</si>
  <si>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1.2.1</t>
  </si>
  <si>
    <t>1.2.2</t>
  </si>
  <si>
    <t>1.2.3</t>
  </si>
  <si>
    <t>1.3.1</t>
  </si>
  <si>
    <t>1.3.2</t>
  </si>
  <si>
    <t>1.3.3</t>
  </si>
  <si>
    <t>1.4.1</t>
  </si>
  <si>
    <t>1.4.2</t>
  </si>
  <si>
    <t>1.4.3</t>
  </si>
  <si>
    <t>Outputs:</t>
  </si>
  <si>
    <t>2.1.2</t>
  </si>
  <si>
    <t>2.2.2</t>
  </si>
  <si>
    <t>2.2.3</t>
  </si>
  <si>
    <t>2.3.1</t>
  </si>
  <si>
    <t>2.3.2</t>
  </si>
  <si>
    <t>2.3.3</t>
  </si>
  <si>
    <t>2.4.2</t>
  </si>
  <si>
    <t>2.4.3</t>
  </si>
  <si>
    <t>3.1.1</t>
  </si>
  <si>
    <t>3.1.2</t>
  </si>
  <si>
    <t>3.1.3</t>
  </si>
  <si>
    <t>3.2.1</t>
  </si>
  <si>
    <t>3.2.2</t>
  </si>
  <si>
    <t>3.2.3</t>
  </si>
  <si>
    <t>3.2.4</t>
  </si>
  <si>
    <t>3.3.1</t>
  </si>
  <si>
    <t>3.3.2</t>
  </si>
  <si>
    <t>3.3.3</t>
  </si>
  <si>
    <t>3.4.1</t>
  </si>
  <si>
    <t>3.4.2</t>
  </si>
  <si>
    <t>3.4.3</t>
  </si>
  <si>
    <t>4.1.1</t>
  </si>
  <si>
    <t>4.3.1</t>
  </si>
  <si>
    <t>5.1.1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</si>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</sst>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b/>
      <sz val="11"/>
      <color rgb="FFFF0000"/>
      <name val="Calibri"/>
      <family val="2"/>
      <scheme val="minor"/>
    </font>
    <font>
      <sz val="11"/>
      <color rgb="FF444444"/>
      <name val="Aptos Narrow"/>
      <family val="2"/>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88">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17" fillId="0" borderId="0" xfId="2" applyAlignment="1">
      <alignment vertical="center" wrapText="1"/>
    </xf>
    <xf numFmtId="0" fontId="21" fillId="0" borderId="0" xfId="0" applyFont="1" applyAlignment="1">
      <alignment horizontal="left" vertical="center" wrapText="1"/>
    </xf>
    <xf numFmtId="0" fontId="22" fillId="0" borderId="0" xfId="0" applyFont="1"/>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Appin Williamson" id="{E43B6776-243F-4A0F-B785-8CD90FF6734E}" userId="appin@bluemarinefoundation.com" providerId="PeoplePicker"/>
  <person displayName="Matt Uttley" id="{B3FBD1EF-6010-4391-86BD-F42919D42452}" userId="S::matt@bluemarinefoundation.com::0afbc89b-f613-42d8-95b7-0a661ce39b69" providerId="AD"/>
  <person displayName="Appin Williamson" id="{CBB76C05-F9CC-4CAE-A267-A5C794B85F36}"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11-28T16:18:27.46" personId="{B3FBD1EF-6010-4391-86BD-F42919D42452}" id="{B2C20923-A1C8-4CB3-9398-5252756FC2B0}">
    <text>@Appin Williamson I changed these to the total of all the value to date, but now feel maybe I shouldn't have?</text>
    <mentions>
      <mention mentionpersonId="{E43B6776-243F-4A0F-B785-8CD90FF6734E}" mentionId="{29BD7AB0-D052-45CB-9433-914379B94AF5}" startIndex="0" length="17"/>
    </mentions>
  </threadedComment>
  <threadedComment ref="F4" dT="2023-11-29T09:22:37.26" personId="{CBB76C05-F9CC-4CAE-A267-A5C794B85F36}" id="{7968A1D3-5069-47E0-B07C-7C342B800FE3}" parentId="{B2C20923-A1C8-4CB3-9398-5252756FC2B0}">
    <text>This value is kind of what you have got planned for the lifetime of the project, rather than what you've done, so you can set this to whatever the goal is (if you have one)</text>
  </threadedComment>
  <threadedComment ref="F4" dT="2023-11-29T09:53:42.80" personId="{B3FBD1EF-6010-4391-86BD-F42919D42452}" id="{EA4AFB8D-998E-4044-85E0-B41F08CB4ECB}" parentId="{B2C20923-A1C8-4CB3-9398-5252756FC2B0}">
    <text xml:space="preserve">Ok thanks! Will edit accordingly </text>
  </threadedComment>
  <threadedComment ref="H4" dT="2022-10-26T13:32:04.55" personId="{CBB76C05-F9CC-4CAE-A267-A5C794B85F36}" id="{D593DCC1-CE9F-49D0-B9B5-B43D26892CF0}">
    <text>We don't have an indicator for this yet, but please fill out anyway and I will update when we've got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4" dT="2022-10-26T13:41:13.87" personId="{CBB76C05-F9CC-4CAE-A267-A5C794B85F36}" id="{50A43278-6218-4D66-9F2E-3C6819E09FF4}">
    <text>I can see that the aim is for three restoration sites - were there also proposed areas? In km2?</text>
  </threadedComment>
</ThreadedComments>
</file>

<file path=xl/threadedComments/threadedComment3.xml><?xml version="1.0" encoding="utf-8"?>
<ThreadedComments xmlns="http://schemas.microsoft.com/office/spreadsheetml/2018/threadedcomments" xmlns:x="http://schemas.openxmlformats.org/spreadsheetml/2006/main">
  <threadedComment ref="E6" dT="2022-10-26T13:34:57.99" personId="{CBB76C05-F9CC-4CAE-A267-A5C794B85F36}" id="{C73EF832-FD74-4EA2-B5D8-2567B97A7EB4}">
    <text>Specifically, this is students who have benefitted through increased knowledge from our outreach activities like school trips</text>
  </threadedComment>
  <threadedComment ref="E7" dT="2022-12-02T10:41:23.19" personId="{B3FBD1EF-6010-4391-86BD-F42919D42452}" id="{78711151-E10F-4048-B088-3FEC87677607}">
    <text>What is this?</text>
  </threadedComment>
  <threadedComment ref="E7" dT="2022-12-02T10:41:38.73" personId="{B3FBD1EF-6010-4391-86BD-F42919D42452}" id="{CBCDD68C-B62E-4F85-8888-2C89C00F8B72}" parentId="{78711151-E10F-4048-B088-3FEC87677607}">
    <text>Volunteers? I am not sure I have stats for things like marina users</text>
  </threadedComment>
  <threadedComment ref="E7" dT="2022-12-05T09:43:23.83" personId="{CBB76C05-F9CC-4CAE-A267-A5C794B85F36}" id="{E9A1D057-7CC8-417A-839B-0A1D7E13D296}" parentId="{78711151-E10F-4048-B088-3FEC87677607}">
    <text>This might not be applicable to the proejct, as I was just adding things in that could have relevance.  I can't quite remember what I meant by this so I suggest we delete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Normal="100" workbookViewId="0">
      <selection activeCell="F1" sqref="F1"/>
    </sheetView>
  </sheetViews>
  <sheetFormatPr defaultRowHeight="14.45"/>
  <cols>
    <col min="1" max="1" width="21.140625" customWidth="1"/>
    <col min="2" max="2" width="24.5703125" style="21" customWidth="1"/>
    <col min="3" max="3" width="17.42578125" customWidth="1"/>
    <col min="4" max="4" width="35.28515625" customWidth="1"/>
    <col min="5" max="5" width="6.5703125" customWidth="1"/>
    <col min="6" max="6" width="20.85546875" customWidth="1"/>
    <col min="7" max="8" width="16.5703125" customWidth="1"/>
    <col min="9" max="9" width="15.5703125" customWidth="1"/>
    <col min="10" max="10" width="43.28515625" customWidth="1"/>
  </cols>
  <sheetData>
    <row r="1" spans="1:7" s="6" customFormat="1" ht="42.95" customHeight="1">
      <c r="A1" s="73"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73"/>
      <c r="C1" s="73"/>
      <c r="D1" s="73"/>
      <c r="E1" s="29">
        <f>[1]Introduction!E1</f>
        <v>1</v>
      </c>
      <c r="F1" s="70" t="s">
        <v>0</v>
      </c>
      <c r="G1" s="69"/>
    </row>
    <row r="2" spans="1:7" s="6" customFormat="1" ht="42.95" customHeight="1">
      <c r="A2" s="73"/>
      <c r="B2" s="73"/>
      <c r="C2" s="73"/>
      <c r="D2" s="73"/>
      <c r="E2" s="29">
        <v>2</v>
      </c>
      <c r="F2" s="69" t="s">
        <v>1</v>
      </c>
      <c r="G2" s="69"/>
    </row>
    <row r="3" spans="1:7" s="6" customFormat="1" ht="42.95" customHeight="1">
      <c r="A3" s="73"/>
      <c r="B3" s="73"/>
      <c r="C3" s="73"/>
      <c r="D3" s="73"/>
      <c r="E3" s="29">
        <v>3</v>
      </c>
      <c r="F3" s="69" t="s">
        <v>2</v>
      </c>
    </row>
    <row r="4" spans="1:7" s="6" customFormat="1" ht="42.95" customHeight="1">
      <c r="A4" s="73"/>
      <c r="B4" s="73"/>
      <c r="C4" s="73"/>
      <c r="D4" s="73"/>
      <c r="E4" s="29">
        <v>4</v>
      </c>
      <c r="F4" s="69" t="s">
        <v>3</v>
      </c>
    </row>
    <row r="10" spans="1:7">
      <c r="B10"/>
    </row>
    <row r="11" spans="1:7">
      <c r="B11"/>
    </row>
    <row r="12" spans="1:7">
      <c r="B12"/>
    </row>
    <row r="13" spans="1:7">
      <c r="B13"/>
    </row>
    <row r="14" spans="1:7">
      <c r="B14"/>
    </row>
    <row r="15" spans="1:7" ht="14.4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8"/>
      <c r="E27" s="68"/>
      <c r="F27" s="68"/>
      <c r="G27" s="68"/>
      <c r="H27" s="68"/>
    </row>
    <row r="28" spans="2:8">
      <c r="D28" s="68"/>
      <c r="E28" s="68"/>
      <c r="F28" s="68"/>
      <c r="G28" s="68"/>
      <c r="H28" s="68"/>
    </row>
    <row r="29" spans="2:8">
      <c r="D29" s="68"/>
      <c r="E29" s="68"/>
      <c r="F29" s="68"/>
      <c r="G29" s="68"/>
      <c r="H29" s="68"/>
    </row>
    <row r="30" spans="2:8">
      <c r="D30" s="68"/>
      <c r="E30" s="68"/>
      <c r="F30" s="68"/>
      <c r="G30" s="68"/>
      <c r="H30" s="68"/>
    </row>
    <row r="31" spans="2:8">
      <c r="D31" s="68"/>
      <c r="E31" s="68"/>
      <c r="F31" s="68"/>
      <c r="G31" s="68"/>
      <c r="H31" s="68"/>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zoomScale="55" zoomScaleNormal="55"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163</v>
      </c>
      <c r="L2" s="76"/>
      <c r="M2" s="78" t="s">
        <v>164</v>
      </c>
      <c r="N2" s="78"/>
      <c r="O2" s="76" t="s">
        <v>165</v>
      </c>
      <c r="P2" s="76"/>
      <c r="Q2" s="78" t="s">
        <v>166</v>
      </c>
      <c r="R2" s="78"/>
      <c r="S2" s="76" t="s">
        <v>167</v>
      </c>
      <c r="T2" s="76"/>
      <c r="U2" s="78" t="s">
        <v>168</v>
      </c>
      <c r="V2" s="78"/>
    </row>
    <row r="3" spans="1:22">
      <c r="A3" s="19">
        <f>COUNTIF(D4:D7,"&lt;&gt;")</f>
        <v>3</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c r="A4" s="76" t="s">
        <v>194</v>
      </c>
      <c r="B4" s="78" t="s">
        <v>195</v>
      </c>
      <c r="C4" s="83"/>
      <c r="D4" s="23" t="s">
        <v>196</v>
      </c>
      <c r="E4" s="25"/>
      <c r="F4" s="7"/>
      <c r="G4" s="29"/>
      <c r="H4" s="7"/>
      <c r="I4" s="25"/>
      <c r="J4" s="26"/>
      <c r="K4" s="29"/>
      <c r="L4" s="25"/>
      <c r="M4" s="29"/>
      <c r="N4" s="25"/>
      <c r="O4" s="29"/>
      <c r="P4" s="25"/>
      <c r="Q4" s="29"/>
      <c r="R4" s="25"/>
      <c r="S4" s="7"/>
      <c r="T4" s="25"/>
      <c r="U4" s="29"/>
      <c r="V4" s="25"/>
    </row>
    <row r="5" spans="1:22">
      <c r="A5" s="76"/>
      <c r="B5" s="78"/>
      <c r="C5" s="83"/>
      <c r="D5" s="18" t="s">
        <v>197</v>
      </c>
      <c r="E5" s="25"/>
      <c r="F5" s="7"/>
      <c r="G5" s="7"/>
      <c r="H5" s="7"/>
      <c r="I5" s="26"/>
      <c r="J5" s="26"/>
      <c r="K5" s="29"/>
      <c r="L5" s="25"/>
      <c r="M5" s="29"/>
      <c r="N5" s="25"/>
      <c r="O5" s="29"/>
      <c r="P5" s="25"/>
      <c r="Q5" s="29"/>
      <c r="R5" s="25"/>
      <c r="S5" s="29"/>
      <c r="T5" s="25"/>
      <c r="U5" s="29"/>
      <c r="V5" s="25"/>
    </row>
    <row r="6" spans="1:22">
      <c r="A6" s="76"/>
      <c r="B6" s="78"/>
      <c r="C6" s="83"/>
      <c r="D6" s="18" t="s">
        <v>198</v>
      </c>
      <c r="E6" s="25"/>
      <c r="F6" s="7"/>
      <c r="G6" s="7"/>
      <c r="H6" s="7"/>
      <c r="I6" s="26"/>
      <c r="J6" s="26"/>
      <c r="K6" s="29"/>
      <c r="L6" s="25"/>
      <c r="M6" s="29"/>
      <c r="N6" s="25"/>
      <c r="O6" s="29"/>
      <c r="P6" s="25"/>
      <c r="Q6" s="29"/>
      <c r="R6" s="25"/>
      <c r="S6" s="29"/>
      <c r="T6" s="25"/>
      <c r="U6" s="29"/>
      <c r="V6" s="25"/>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c r="A9" s="76" t="s">
        <v>199</v>
      </c>
      <c r="B9" s="78" t="s">
        <v>200</v>
      </c>
      <c r="C9" s="83"/>
      <c r="D9" s="18" t="s">
        <v>201</v>
      </c>
      <c r="E9" s="79"/>
      <c r="F9" s="79"/>
      <c r="G9" s="79"/>
      <c r="H9" s="1"/>
      <c r="I9" s="1"/>
    </row>
    <row r="10" spans="1:22" ht="43.5" customHeight="1">
      <c r="A10" s="76"/>
      <c r="B10" s="78"/>
      <c r="C10" s="83"/>
      <c r="D10" s="23" t="s">
        <v>202</v>
      </c>
      <c r="E10" s="79"/>
      <c r="F10" s="79"/>
      <c r="G10" s="79"/>
      <c r="H10" s="1"/>
      <c r="I10" s="1"/>
    </row>
    <row r="11" spans="1:22" ht="70.5" customHeight="1">
      <c r="A11" s="76"/>
      <c r="B11" s="78"/>
      <c r="C11" s="83"/>
      <c r="D11" s="23" t="s">
        <v>203</v>
      </c>
      <c r="E11" s="79"/>
      <c r="F11" s="79"/>
      <c r="G11" s="79"/>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zoomScale="55" zoomScaleNormal="55"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163</v>
      </c>
      <c r="L2" s="76"/>
      <c r="M2" s="78" t="s">
        <v>164</v>
      </c>
      <c r="N2" s="78"/>
      <c r="O2" s="76" t="s">
        <v>165</v>
      </c>
      <c r="P2" s="76"/>
      <c r="Q2" s="78" t="s">
        <v>166</v>
      </c>
      <c r="R2" s="78"/>
      <c r="S2" s="76" t="s">
        <v>167</v>
      </c>
      <c r="T2" s="76"/>
      <c r="U2" s="78" t="s">
        <v>168</v>
      </c>
      <c r="V2" s="78"/>
    </row>
    <row r="3" spans="1:22">
      <c r="A3" s="19">
        <f>COUNTIF(D4:D7,"&lt;&gt;")</f>
        <v>2</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29.1" customHeight="1">
      <c r="A4" s="76" t="s">
        <v>204</v>
      </c>
      <c r="B4" s="78" t="s">
        <v>205</v>
      </c>
      <c r="C4" s="83"/>
      <c r="D4" s="23" t="s">
        <v>206</v>
      </c>
      <c r="E4" s="27"/>
      <c r="F4" s="2"/>
      <c r="G4" s="2"/>
      <c r="H4" s="2"/>
      <c r="I4" s="27"/>
      <c r="J4" s="26"/>
      <c r="K4" s="29"/>
      <c r="L4" s="25"/>
      <c r="M4" s="29"/>
      <c r="N4" s="25"/>
      <c r="O4" s="29"/>
      <c r="P4" s="25"/>
      <c r="Q4" s="29"/>
      <c r="R4" s="25"/>
      <c r="S4" s="29"/>
      <c r="T4" s="25"/>
      <c r="U4" s="29"/>
      <c r="V4" s="25"/>
    </row>
    <row r="5" spans="1:22">
      <c r="A5" s="76"/>
      <c r="B5" s="78"/>
      <c r="C5" s="83"/>
      <c r="D5" s="18" t="s">
        <v>207</v>
      </c>
      <c r="E5" s="25"/>
      <c r="F5" s="7"/>
      <c r="G5" s="7"/>
      <c r="H5" s="7"/>
      <c r="I5" s="26"/>
      <c r="J5" s="26"/>
      <c r="K5" s="29"/>
      <c r="L5" s="25"/>
      <c r="M5" s="29"/>
      <c r="N5" s="25"/>
      <c r="O5" s="29"/>
      <c r="P5" s="25"/>
      <c r="Q5" s="29"/>
      <c r="R5" s="25"/>
      <c r="S5" s="29"/>
      <c r="T5" s="25"/>
      <c r="U5" s="29"/>
      <c r="V5" s="25"/>
    </row>
    <row r="6" spans="1:22" ht="44.45" customHeight="1">
      <c r="A6" s="76"/>
      <c r="B6" s="9"/>
      <c r="C6" s="83"/>
      <c r="D6" s="18"/>
      <c r="E6" s="25"/>
      <c r="F6" s="7"/>
      <c r="G6" s="7"/>
      <c r="H6" s="7"/>
      <c r="I6" s="26"/>
      <c r="J6" s="26"/>
      <c r="K6" s="29"/>
      <c r="L6" s="25"/>
      <c r="M6" s="29"/>
      <c r="N6" s="25"/>
      <c r="O6" s="29"/>
      <c r="P6" s="25"/>
      <c r="Q6" s="29"/>
      <c r="R6" s="25"/>
      <c r="S6" s="29"/>
      <c r="T6" s="25"/>
      <c r="U6" s="29"/>
      <c r="V6" s="25"/>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c r="A9" s="76" t="s">
        <v>208</v>
      </c>
      <c r="B9" s="78" t="s">
        <v>209</v>
      </c>
      <c r="C9" s="83"/>
      <c r="D9" s="18" t="s">
        <v>210</v>
      </c>
      <c r="E9" s="79"/>
      <c r="F9" s="79"/>
      <c r="G9" s="79"/>
      <c r="H9" s="1"/>
      <c r="I9" s="1"/>
    </row>
    <row r="10" spans="1:22">
      <c r="A10" s="76"/>
      <c r="B10" s="78"/>
      <c r="C10" s="83"/>
      <c r="D10" s="23" t="s">
        <v>211</v>
      </c>
      <c r="E10" s="79"/>
      <c r="F10" s="79"/>
      <c r="G10" s="79"/>
      <c r="H10" s="1"/>
      <c r="I10" s="1"/>
    </row>
    <row r="15" spans="1:22">
      <c r="A15" s="13"/>
    </row>
    <row r="16" spans="1:22">
      <c r="A16" s="13"/>
    </row>
    <row r="17" spans="1:1">
      <c r="A17" s="39"/>
    </row>
    <row r="18" spans="1:1">
      <c r="A18" s="13"/>
    </row>
  </sheetData>
  <mergeCells count="27">
    <mergeCell ref="I2:I3"/>
    <mergeCell ref="J2:J3"/>
    <mergeCell ref="M2:N2"/>
    <mergeCell ref="O2:P2"/>
    <mergeCell ref="U2:V2"/>
    <mergeCell ref="K2:L2"/>
    <mergeCell ref="D2:D3"/>
    <mergeCell ref="E2:E3"/>
    <mergeCell ref="F2:F3"/>
    <mergeCell ref="G2:G3"/>
    <mergeCell ref="H2:H3"/>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163</v>
      </c>
      <c r="L2" s="76"/>
      <c r="M2" s="78" t="s">
        <v>164</v>
      </c>
      <c r="N2" s="78"/>
      <c r="O2" s="76" t="s">
        <v>165</v>
      </c>
      <c r="P2" s="76"/>
      <c r="Q2" s="78" t="s">
        <v>166</v>
      </c>
      <c r="R2" s="78"/>
      <c r="S2" s="76" t="s">
        <v>167</v>
      </c>
      <c r="T2" s="76"/>
      <c r="U2" s="78" t="s">
        <v>168</v>
      </c>
      <c r="V2" s="78"/>
    </row>
    <row r="3" spans="1:22">
      <c r="A3" s="19">
        <f>COUNTIF(D4:D7,"&lt;&gt;")</f>
        <v>3</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128.44999999999999" customHeight="1">
      <c r="A4" s="76" t="s">
        <v>212</v>
      </c>
      <c r="B4" s="78" t="s">
        <v>213</v>
      </c>
      <c r="C4" s="83"/>
      <c r="D4" s="23" t="s">
        <v>214</v>
      </c>
      <c r="E4" s="26"/>
      <c r="F4" s="7"/>
      <c r="G4" s="7"/>
      <c r="H4" s="52"/>
      <c r="I4" s="26"/>
      <c r="J4" s="26"/>
      <c r="K4" s="29"/>
      <c r="L4" s="25"/>
      <c r="M4" s="29"/>
      <c r="N4" s="25"/>
      <c r="O4" s="29"/>
      <c r="P4" s="25"/>
      <c r="Q4" s="29"/>
      <c r="R4" s="25"/>
      <c r="S4" s="29"/>
      <c r="T4" s="25"/>
      <c r="U4" s="29"/>
      <c r="V4" s="25"/>
    </row>
    <row r="5" spans="1:22">
      <c r="A5" s="76"/>
      <c r="B5" s="78"/>
      <c r="C5" s="83"/>
      <c r="D5" s="18" t="s">
        <v>215</v>
      </c>
      <c r="E5" s="25"/>
      <c r="F5" s="7"/>
      <c r="G5" s="7"/>
      <c r="H5" s="7"/>
      <c r="I5" s="25"/>
      <c r="J5" s="26"/>
      <c r="K5" s="29"/>
      <c r="L5" s="25"/>
      <c r="M5" s="29"/>
      <c r="N5" s="25"/>
      <c r="O5" s="29"/>
      <c r="P5" s="25"/>
      <c r="Q5" s="29"/>
      <c r="R5" s="25"/>
      <c r="S5" s="29"/>
      <c r="T5" s="25"/>
      <c r="U5" s="29"/>
      <c r="V5" s="25"/>
    </row>
    <row r="6" spans="1:22">
      <c r="A6" s="76"/>
      <c r="B6" s="78"/>
      <c r="C6" s="83"/>
      <c r="D6" s="18" t="s">
        <v>216</v>
      </c>
      <c r="E6" s="25"/>
      <c r="F6" s="7"/>
      <c r="G6" s="7"/>
      <c r="H6" s="7"/>
      <c r="I6" s="25"/>
      <c r="J6" s="26"/>
      <c r="K6" s="29"/>
      <c r="L6" s="25"/>
      <c r="M6" s="29"/>
      <c r="N6" s="25"/>
      <c r="O6" s="29"/>
      <c r="P6" s="25"/>
      <c r="Q6" s="29"/>
      <c r="R6" s="25"/>
      <c r="S6" s="29"/>
      <c r="T6" s="25"/>
      <c r="U6" s="29"/>
      <c r="V6" s="25"/>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c r="A9" s="76" t="s">
        <v>217</v>
      </c>
      <c r="B9" s="78" t="s">
        <v>218</v>
      </c>
      <c r="C9" s="83"/>
      <c r="D9" s="18" t="s">
        <v>219</v>
      </c>
      <c r="E9" s="79"/>
      <c r="F9" s="79"/>
      <c r="G9" s="79"/>
      <c r="H9" s="1"/>
      <c r="I9" s="1"/>
    </row>
    <row r="10" spans="1:22" ht="29.25" customHeight="1">
      <c r="A10" s="76"/>
      <c r="B10" s="78"/>
      <c r="C10" s="83"/>
      <c r="D10" s="23" t="s">
        <v>220</v>
      </c>
      <c r="E10" s="79"/>
      <c r="F10" s="79"/>
      <c r="G10" s="79"/>
      <c r="H10" s="1"/>
      <c r="I10" s="1"/>
    </row>
    <row r="11" spans="1:22" ht="28.5" customHeight="1">
      <c r="A11" s="76"/>
      <c r="B11" s="78"/>
      <c r="C11" s="83"/>
      <c r="D11" s="23" t="s">
        <v>221</v>
      </c>
      <c r="E11" s="79"/>
      <c r="F11" s="79"/>
      <c r="G11" s="79"/>
      <c r="H11" s="1"/>
      <c r="I11" s="1"/>
    </row>
    <row r="12" spans="1:22" ht="30" customHeight="1">
      <c r="A12" s="76"/>
      <c r="B12" s="78"/>
      <c r="C12" s="83"/>
      <c r="D12" s="23" t="s">
        <v>222</v>
      </c>
      <c r="E12" s="79"/>
      <c r="F12" s="79"/>
      <c r="G12" s="79"/>
      <c r="H12" s="1"/>
      <c r="I12" s="1"/>
    </row>
    <row r="13" spans="1:22" ht="30.75" customHeight="1">
      <c r="A13" s="76"/>
      <c r="B13" s="78"/>
      <c r="C13" s="83"/>
      <c r="D13" s="23" t="s">
        <v>223</v>
      </c>
      <c r="E13" s="79"/>
      <c r="F13" s="79"/>
      <c r="G13" s="79"/>
      <c r="H13" s="1"/>
      <c r="I13" s="1"/>
    </row>
    <row r="18" spans="1:1">
      <c r="A18" s="13"/>
    </row>
    <row r="19" spans="1:1">
      <c r="A19" s="13"/>
    </row>
    <row r="20" spans="1:1">
      <c r="A20" s="39"/>
    </row>
    <row r="21" spans="1:1">
      <c r="A21" s="13"/>
    </row>
  </sheetData>
  <mergeCells count="30">
    <mergeCell ref="O2:P2"/>
    <mergeCell ref="Q2:R2"/>
    <mergeCell ref="S2:T2"/>
    <mergeCell ref="U2:V2"/>
    <mergeCell ref="G2:G3"/>
    <mergeCell ref="H2:H3"/>
    <mergeCell ref="I2:I3"/>
    <mergeCell ref="J2:J3"/>
    <mergeCell ref="M2:N2"/>
    <mergeCell ref="B2:B3"/>
    <mergeCell ref="C2:C3"/>
    <mergeCell ref="D2:D3"/>
    <mergeCell ref="E2:E3"/>
    <mergeCell ref="F2:F3"/>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topLeftCell="E1" zoomScale="55" zoomScaleNormal="55"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163</v>
      </c>
      <c r="L2" s="76"/>
      <c r="M2" s="78" t="s">
        <v>164</v>
      </c>
      <c r="N2" s="78"/>
      <c r="O2" s="76" t="s">
        <v>165</v>
      </c>
      <c r="P2" s="76"/>
      <c r="Q2" s="78" t="s">
        <v>166</v>
      </c>
      <c r="R2" s="78"/>
      <c r="S2" s="76" t="s">
        <v>167</v>
      </c>
      <c r="T2" s="76"/>
      <c r="U2" s="78" t="s">
        <v>168</v>
      </c>
      <c r="V2" s="78"/>
    </row>
    <row r="3" spans="1:22">
      <c r="A3" s="19">
        <f>COUNTIF(D4:D6,"&lt;&gt;")</f>
        <v>1</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108" customHeight="1">
      <c r="A4" s="76" t="s">
        <v>224</v>
      </c>
      <c r="B4" s="78" t="s">
        <v>225</v>
      </c>
      <c r="C4" s="83"/>
      <c r="D4" s="23" t="s">
        <v>226</v>
      </c>
      <c r="E4" s="25"/>
      <c r="F4" s="7"/>
      <c r="G4" s="7"/>
      <c r="H4" s="7"/>
      <c r="I4" s="26"/>
      <c r="J4" s="26"/>
      <c r="K4" s="29"/>
      <c r="L4" s="25"/>
      <c r="M4" s="29"/>
      <c r="N4" s="25"/>
      <c r="O4" s="29"/>
      <c r="P4" s="25"/>
      <c r="Q4" s="29"/>
      <c r="R4" s="25"/>
      <c r="S4" s="29"/>
      <c r="T4" s="25"/>
      <c r="U4" s="29"/>
      <c r="V4" s="25"/>
    </row>
    <row r="5" spans="1:22" s="16" customFormat="1">
      <c r="A5" s="76"/>
      <c r="B5" s="78"/>
      <c r="C5" s="83"/>
      <c r="D5" s="23"/>
      <c r="E5" s="25"/>
      <c r="F5" s="7"/>
      <c r="G5" s="7"/>
      <c r="H5" s="7"/>
      <c r="I5" s="26"/>
      <c r="J5" s="26"/>
      <c r="K5" s="29"/>
      <c r="L5" s="25"/>
      <c r="M5" s="29"/>
      <c r="N5" s="25"/>
      <c r="O5" s="29"/>
      <c r="P5" s="25"/>
      <c r="Q5" s="29"/>
      <c r="R5" s="25"/>
      <c r="S5" s="29"/>
      <c r="T5" s="25"/>
      <c r="U5" s="29"/>
      <c r="V5" s="25"/>
    </row>
    <row r="6" spans="1:22" s="16" customFormat="1">
      <c r="A6" s="76"/>
      <c r="B6" s="78"/>
      <c r="C6" s="83"/>
      <c r="D6" s="23"/>
      <c r="E6" s="25"/>
      <c r="F6" s="7"/>
      <c r="G6" s="7"/>
      <c r="H6" s="7"/>
      <c r="I6" s="26"/>
      <c r="J6" s="26"/>
      <c r="K6" s="29"/>
      <c r="L6" s="25"/>
      <c r="M6" s="29"/>
      <c r="N6" s="25"/>
      <c r="O6" s="29"/>
      <c r="P6" s="25"/>
      <c r="Q6" s="29"/>
      <c r="R6" s="25"/>
      <c r="S6" s="29"/>
      <c r="T6" s="25"/>
      <c r="U6" s="29"/>
      <c r="V6" s="25"/>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c r="A9" s="76" t="s">
        <v>227</v>
      </c>
      <c r="B9" s="78" t="s">
        <v>228</v>
      </c>
      <c r="C9" s="83"/>
      <c r="D9" s="18" t="s">
        <v>229</v>
      </c>
      <c r="E9" s="79"/>
      <c r="F9" s="79"/>
      <c r="G9" s="79"/>
      <c r="H9" s="1"/>
      <c r="I9" s="1"/>
    </row>
    <row r="10" spans="1:22">
      <c r="A10" s="76"/>
      <c r="B10" s="78"/>
      <c r="C10" s="83"/>
      <c r="D10" s="23" t="s">
        <v>230</v>
      </c>
      <c r="E10" s="79"/>
      <c r="F10" s="79"/>
      <c r="G10" s="79"/>
      <c r="H10" s="1"/>
      <c r="I10" s="1"/>
    </row>
    <row r="11" spans="1:22">
      <c r="A11" s="76"/>
      <c r="B11" s="78"/>
      <c r="C11" s="83"/>
      <c r="D11" s="23" t="s">
        <v>231</v>
      </c>
      <c r="E11" s="79"/>
      <c r="F11" s="79"/>
      <c r="G11" s="79"/>
      <c r="H11" s="1"/>
      <c r="I11" s="1"/>
    </row>
    <row r="15" spans="1:22" ht="15" customHeight="1"/>
    <row r="20" spans="1:1">
      <c r="A20" s="13"/>
    </row>
    <row r="21" spans="1:1">
      <c r="A21" s="13"/>
    </row>
    <row r="22" spans="1:1">
      <c r="A22" s="13"/>
    </row>
    <row r="23" spans="1:1">
      <c r="A23" s="13"/>
    </row>
  </sheetData>
  <mergeCells count="28">
    <mergeCell ref="A1:C1"/>
    <mergeCell ref="K1:V1"/>
    <mergeCell ref="B2:B3"/>
    <mergeCell ref="C2:C3"/>
    <mergeCell ref="D2:D3"/>
    <mergeCell ref="E2:E3"/>
    <mergeCell ref="F2:F3"/>
    <mergeCell ref="D1:J1"/>
    <mergeCell ref="J2:J3"/>
    <mergeCell ref="K2:L2"/>
    <mergeCell ref="A7:I7"/>
    <mergeCell ref="O2:P2"/>
    <mergeCell ref="Q2:R2"/>
    <mergeCell ref="S2:T2"/>
    <mergeCell ref="U2:V2"/>
    <mergeCell ref="G2:G3"/>
    <mergeCell ref="H2:H3"/>
    <mergeCell ref="I2:I3"/>
    <mergeCell ref="M2:N2"/>
    <mergeCell ref="C4:C6"/>
    <mergeCell ref="B4:B6"/>
    <mergeCell ref="A4:A6"/>
    <mergeCell ref="A9:A11"/>
    <mergeCell ref="B9:B11"/>
    <mergeCell ref="C9:C11"/>
    <mergeCell ref="E9:G9"/>
    <mergeCell ref="E10:G10"/>
    <mergeCell ref="E11:G11"/>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zoomScale="85" zoomScaleNormal="85" workbookViewId="0">
      <selection activeCell="N2" sqref="N2:O2"/>
    </sheetView>
  </sheetViews>
  <sheetFormatPr defaultRowHeight="14.45"/>
  <cols>
    <col min="2" max="2" width="32.85546875" style="6" bestFit="1" customWidth="1"/>
    <col min="3" max="3" width="8.7109375" style="7"/>
    <col min="4" max="4" width="32.85546875" style="21" bestFit="1" customWidth="1"/>
    <col min="6" max="6" width="51.7109375" style="24" customWidth="1"/>
    <col min="7" max="7" width="30.42578125" style="26"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s>
  <sheetData>
    <row r="1" spans="1:19" ht="15.6" customHeight="1">
      <c r="A1" s="74" t="s">
        <v>33</v>
      </c>
      <c r="B1" s="74"/>
      <c r="C1" s="74"/>
      <c r="D1" s="74"/>
      <c r="E1" s="74"/>
      <c r="F1" s="74"/>
      <c r="G1" s="74"/>
      <c r="H1" s="81" t="s">
        <v>34</v>
      </c>
      <c r="I1" s="81"/>
      <c r="J1" s="81"/>
      <c r="K1" s="81"/>
      <c r="L1" s="81"/>
      <c r="M1" s="81"/>
      <c r="N1" s="81"/>
      <c r="O1" s="81"/>
      <c r="P1" s="81"/>
      <c r="Q1" s="81"/>
      <c r="R1" s="81"/>
      <c r="S1" s="81"/>
    </row>
    <row r="2" spans="1:19" ht="30" customHeight="1">
      <c r="A2" s="78" t="s">
        <v>232</v>
      </c>
      <c r="B2" s="78" t="s">
        <v>14</v>
      </c>
      <c r="C2" s="78" t="s">
        <v>38</v>
      </c>
      <c r="D2" s="78" t="s">
        <v>39</v>
      </c>
      <c r="E2" s="78" t="s">
        <v>40</v>
      </c>
      <c r="F2" s="78" t="s">
        <v>75</v>
      </c>
      <c r="G2" s="78" t="s">
        <v>20</v>
      </c>
      <c r="H2" s="76" t="s">
        <v>42</v>
      </c>
      <c r="I2" s="76"/>
      <c r="J2" s="78" t="s">
        <v>43</v>
      </c>
      <c r="K2" s="78"/>
      <c r="L2" s="76" t="s">
        <v>44</v>
      </c>
      <c r="M2" s="76"/>
      <c r="N2" s="78" t="s">
        <v>45</v>
      </c>
      <c r="O2" s="78"/>
      <c r="P2" s="76" t="s">
        <v>46</v>
      </c>
      <c r="Q2" s="76"/>
      <c r="R2" s="78" t="s">
        <v>47</v>
      </c>
      <c r="S2" s="78"/>
    </row>
    <row r="3" spans="1:19">
      <c r="A3" s="78"/>
      <c r="B3" s="78"/>
      <c r="C3" s="78"/>
      <c r="D3" s="78"/>
      <c r="E3" s="78"/>
      <c r="F3" s="78"/>
      <c r="G3" s="78"/>
      <c r="H3" s="12" t="s">
        <v>48</v>
      </c>
      <c r="I3" s="12" t="s">
        <v>14</v>
      </c>
      <c r="J3" s="9" t="s">
        <v>48</v>
      </c>
      <c r="K3" s="9" t="s">
        <v>14</v>
      </c>
      <c r="L3" s="12" t="s">
        <v>48</v>
      </c>
      <c r="M3" s="12" t="s">
        <v>14</v>
      </c>
      <c r="N3" s="9" t="s">
        <v>48</v>
      </c>
      <c r="O3" s="9" t="s">
        <v>14</v>
      </c>
      <c r="P3" s="12" t="s">
        <v>48</v>
      </c>
      <c r="Q3" s="12" t="s">
        <v>14</v>
      </c>
      <c r="R3" s="9" t="s">
        <v>48</v>
      </c>
      <c r="S3" s="9" t="s">
        <v>14</v>
      </c>
    </row>
    <row r="4" spans="1:19">
      <c r="A4" s="7" t="s">
        <v>233</v>
      </c>
      <c r="B4" s="25"/>
      <c r="D4" s="24"/>
      <c r="E4" s="22"/>
      <c r="G4" s="25"/>
      <c r="H4" s="2"/>
      <c r="I4" s="25"/>
      <c r="J4" s="2"/>
      <c r="K4" s="25"/>
      <c r="L4" s="2"/>
      <c r="M4" s="25"/>
      <c r="N4" s="2"/>
      <c r="O4" s="25"/>
      <c r="P4" s="2"/>
      <c r="Q4" s="25"/>
      <c r="R4" s="2"/>
      <c r="S4" s="25"/>
    </row>
    <row r="5" spans="1:19">
      <c r="A5" s="7" t="s">
        <v>234</v>
      </c>
      <c r="B5" s="25"/>
      <c r="D5" s="24"/>
      <c r="E5" s="22"/>
      <c r="G5" s="25"/>
      <c r="H5" s="2"/>
      <c r="I5" s="25"/>
      <c r="J5" s="29"/>
      <c r="K5" s="25"/>
      <c r="L5" s="29"/>
      <c r="M5" s="25"/>
      <c r="N5" s="2"/>
      <c r="O5" s="25"/>
      <c r="P5" s="29"/>
      <c r="Q5" s="25"/>
      <c r="R5" s="14"/>
      <c r="S5" s="25"/>
    </row>
    <row r="6" spans="1:19">
      <c r="A6" s="7" t="s">
        <v>235</v>
      </c>
      <c r="B6" s="25"/>
      <c r="D6" s="24"/>
      <c r="E6" s="22"/>
      <c r="H6" s="2"/>
      <c r="I6" s="25"/>
      <c r="J6" s="29"/>
      <c r="K6" s="25"/>
      <c r="L6" s="29"/>
      <c r="M6" s="25"/>
      <c r="N6" s="29"/>
      <c r="O6" s="25"/>
      <c r="P6" s="29"/>
      <c r="Q6" s="25"/>
      <c r="R6" s="2"/>
      <c r="S6" s="27"/>
    </row>
    <row r="7" spans="1:19">
      <c r="A7" s="7" t="s">
        <v>236</v>
      </c>
      <c r="B7" s="25"/>
      <c r="D7" s="24"/>
      <c r="E7" s="22"/>
      <c r="H7" s="2"/>
      <c r="I7" s="25"/>
      <c r="J7" s="2"/>
      <c r="K7" s="25"/>
      <c r="L7" s="29"/>
      <c r="M7" s="25"/>
      <c r="N7" s="2"/>
      <c r="O7" s="27"/>
      <c r="P7" s="2"/>
      <c r="Q7" s="27"/>
      <c r="R7" s="2"/>
      <c r="S7" s="27"/>
    </row>
    <row r="8" spans="1:19" ht="57" customHeight="1">
      <c r="A8" s="7" t="s">
        <v>237</v>
      </c>
      <c r="B8" s="25"/>
      <c r="D8" s="24"/>
      <c r="E8" s="22"/>
      <c r="H8" s="2"/>
      <c r="I8" s="7"/>
      <c r="J8" s="2"/>
      <c r="K8" s="7"/>
      <c r="L8" s="7"/>
      <c r="M8" s="7"/>
      <c r="N8" s="2"/>
      <c r="O8" s="2"/>
      <c r="P8" s="30"/>
      <c r="Q8" s="2"/>
      <c r="R8" s="2"/>
      <c r="S8" s="30"/>
    </row>
    <row r="9" spans="1:19">
      <c r="A9" s="7" t="s">
        <v>238</v>
      </c>
      <c r="B9" s="67"/>
      <c r="D9" s="24"/>
      <c r="E9" s="22"/>
      <c r="H9" s="2"/>
      <c r="J9" s="2"/>
      <c r="L9" s="7"/>
      <c r="N9" s="2"/>
    </row>
    <row r="10" spans="1:19">
      <c r="A10" s="7" t="s">
        <v>239</v>
      </c>
      <c r="B10" s="67"/>
      <c r="D10" s="24"/>
      <c r="E10" s="22"/>
      <c r="H10" s="2"/>
      <c r="J10" s="2"/>
      <c r="L10" s="29"/>
      <c r="N10" s="2"/>
    </row>
    <row r="11" spans="1:19">
      <c r="A11" s="7" t="s">
        <v>240</v>
      </c>
      <c r="B11" s="25"/>
      <c r="C11" s="2"/>
      <c r="D11" s="24"/>
      <c r="H11" s="2"/>
      <c r="J11" s="2"/>
      <c r="L11" s="29"/>
      <c r="N11" s="7"/>
      <c r="O11" s="21"/>
    </row>
    <row r="12" spans="1:19">
      <c r="A12" s="7" t="s">
        <v>241</v>
      </c>
      <c r="B12" s="25"/>
      <c r="C12" s="2"/>
      <c r="D12" s="24"/>
      <c r="E12" s="22"/>
      <c r="G12" s="24"/>
      <c r="H12" s="2"/>
      <c r="J12" s="2"/>
      <c r="L12" s="29"/>
      <c r="N12" s="7"/>
      <c r="O12" s="21"/>
    </row>
    <row r="13" spans="1:19">
      <c r="A13" s="7" t="s">
        <v>242</v>
      </c>
      <c r="B13" s="25"/>
      <c r="C13" s="2"/>
      <c r="D13" s="24"/>
      <c r="E13" s="22"/>
      <c r="G13" s="24"/>
      <c r="H13" s="2"/>
      <c r="J13" s="2"/>
      <c r="L13" s="29"/>
      <c r="N13" s="7"/>
      <c r="O13" s="24"/>
    </row>
    <row r="14" spans="1:19">
      <c r="A14" s="7" t="s">
        <v>243</v>
      </c>
      <c r="B14" s="25"/>
      <c r="C14" s="2"/>
      <c r="D14" s="24"/>
      <c r="E14" s="22"/>
      <c r="G14" s="24"/>
      <c r="H14" s="2"/>
      <c r="J14" s="2"/>
      <c r="L14" s="29"/>
      <c r="N14" s="7"/>
      <c r="O14" s="24"/>
    </row>
    <row r="15" spans="1:19">
      <c r="A15" s="7" t="s">
        <v>244</v>
      </c>
      <c r="B15" s="25"/>
      <c r="C15" s="2"/>
      <c r="D15" s="24"/>
      <c r="E15" s="22"/>
      <c r="H15" s="2"/>
      <c r="J15" s="2"/>
      <c r="L15" s="29"/>
      <c r="N15" s="7"/>
      <c r="O15" s="24"/>
    </row>
    <row r="16" spans="1:19">
      <c r="A16" s="7" t="s">
        <v>245</v>
      </c>
      <c r="B16" s="25"/>
      <c r="C16" s="2"/>
      <c r="D16" s="24"/>
      <c r="E16" s="22"/>
      <c r="H16" s="2"/>
      <c r="J16" s="2"/>
      <c r="L16" s="29"/>
      <c r="N16" s="7"/>
      <c r="O16" s="24"/>
    </row>
    <row r="17" spans="1:15">
      <c r="A17" s="7" t="s">
        <v>246</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zoomScaleNormal="100" workbookViewId="0">
      <selection activeCell="AJ4" sqref="AJ4"/>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140625" customWidth="1"/>
    <col min="19" max="19" width="11.42578125" customWidth="1"/>
    <col min="20" max="20" width="11.140625" customWidth="1"/>
    <col min="21" max="21" width="1.5703125" customWidth="1"/>
    <col min="25" max="25" width="1.42578125" customWidth="1"/>
    <col min="28" max="28" width="13.5703125" style="7" customWidth="1"/>
    <col min="39" max="39" width="10.5703125" customWidth="1"/>
  </cols>
  <sheetData>
    <row r="1" spans="1:29">
      <c r="A1" s="84" t="s">
        <v>247</v>
      </c>
      <c r="B1" s="84"/>
      <c r="C1" s="84"/>
      <c r="E1" s="84" t="s">
        <v>248</v>
      </c>
      <c r="F1" s="84"/>
      <c r="G1" s="84"/>
      <c r="H1" s="84"/>
      <c r="I1" s="84"/>
      <c r="J1" s="84"/>
      <c r="K1" s="84"/>
      <c r="L1" s="84"/>
      <c r="M1" s="84"/>
      <c r="N1" s="84"/>
      <c r="O1" s="84"/>
      <c r="Q1" s="15"/>
      <c r="R1" s="87" t="s">
        <v>249</v>
      </c>
      <c r="S1" s="87"/>
      <c r="T1" s="87"/>
      <c r="U1" s="87"/>
      <c r="V1" s="87"/>
      <c r="W1" s="87"/>
      <c r="X1" s="87"/>
      <c r="Y1" s="87"/>
      <c r="Z1" s="87"/>
      <c r="AA1" s="87"/>
      <c r="AB1" s="87"/>
      <c r="AC1" s="87"/>
    </row>
    <row r="2" spans="1:29">
      <c r="A2" s="84"/>
      <c r="B2" s="84"/>
      <c r="C2" s="84"/>
      <c r="E2" s="84"/>
      <c r="F2" s="84"/>
      <c r="G2" s="84"/>
      <c r="H2" s="84"/>
      <c r="I2" s="84"/>
      <c r="J2" s="84"/>
      <c r="K2" s="84"/>
      <c r="L2" s="84"/>
      <c r="M2" s="84"/>
      <c r="N2" s="84"/>
      <c r="O2" s="84"/>
      <c r="Q2" s="15"/>
      <c r="R2" s="85" t="s">
        <v>250</v>
      </c>
      <c r="S2" s="85"/>
      <c r="T2" s="85"/>
      <c r="U2" s="15"/>
      <c r="V2" s="85" t="s">
        <v>251</v>
      </c>
      <c r="W2" s="85"/>
      <c r="X2" s="85"/>
      <c r="Y2" s="15"/>
      <c r="Z2" s="86" t="s">
        <v>252</v>
      </c>
      <c r="AA2" s="86"/>
      <c r="AB2" s="86"/>
      <c r="AC2" s="86"/>
    </row>
    <row r="3" spans="1:29" ht="41.45">
      <c r="A3" s="8" t="s">
        <v>253</v>
      </c>
      <c r="B3" s="8" t="s">
        <v>254</v>
      </c>
      <c r="C3" s="8" t="s">
        <v>255</v>
      </c>
      <c r="E3" s="8" t="s">
        <v>232</v>
      </c>
      <c r="F3" s="8" t="s">
        <v>256</v>
      </c>
      <c r="G3" s="8" t="s">
        <v>257</v>
      </c>
      <c r="H3" s="8" t="s">
        <v>258</v>
      </c>
      <c r="I3" s="8" t="s">
        <v>259</v>
      </c>
      <c r="J3" s="8" t="s">
        <v>260</v>
      </c>
      <c r="K3" s="8" t="s">
        <v>261</v>
      </c>
      <c r="L3" s="32" t="s">
        <v>262</v>
      </c>
      <c r="M3" s="8" t="s">
        <v>259</v>
      </c>
      <c r="N3" s="8" t="s">
        <v>261</v>
      </c>
      <c r="O3" s="32" t="s">
        <v>263</v>
      </c>
      <c r="Q3" s="56" t="s">
        <v>40</v>
      </c>
      <c r="R3" s="57" t="str">
        <f>'Output 1'!M2</f>
        <v>Progress achieved in 2021</v>
      </c>
      <c r="S3" s="57" t="str">
        <f>'Output 1'!Q2</f>
        <v>Progress achieved in 2022</v>
      </c>
      <c r="T3" s="57" t="str">
        <f>'Output 1'!U2</f>
        <v>Progress achieved in 2023</v>
      </c>
      <c r="U3" s="59"/>
      <c r="V3" s="53" t="str">
        <f>'Unplanned Outputs'!J2</f>
        <v>Progress achieved in 2021</v>
      </c>
      <c r="W3" s="53" t="str">
        <f>'Unplanned Outputs'!N2</f>
        <v>Progress achieved in 2022</v>
      </c>
      <c r="X3" s="53" t="str">
        <f>'Unplanned Outputs'!R2</f>
        <v>Progress achieved in 2023</v>
      </c>
      <c r="Y3" s="15"/>
      <c r="Z3" s="58" t="s">
        <v>264</v>
      </c>
      <c r="AA3" s="55" t="s">
        <v>265</v>
      </c>
      <c r="AB3" s="32" t="s">
        <v>266</v>
      </c>
      <c r="AC3" s="64" t="s">
        <v>267</v>
      </c>
    </row>
    <row r="4" spans="1:29">
      <c r="A4" t="s">
        <v>49</v>
      </c>
      <c r="B4" s="7">
        <f>'Output 1'!A3</f>
        <v>4</v>
      </c>
      <c r="C4" s="7">
        <f>4+B4</f>
        <v>8</v>
      </c>
      <c r="E4" t="str">
        <f>'Output 1'!B4</f>
        <v>O.1</v>
      </c>
      <c r="F4" t="str">
        <f>'Output 1'!D4</f>
        <v>O.1.1</v>
      </c>
      <c r="G4" s="4">
        <f>'Output 1'!$K$4/'Output 1'!$F$4</f>
        <v>0</v>
      </c>
      <c r="H4" s="4">
        <f>'Output 1'!M$4/'Output 1'!$F$4</f>
        <v>1</v>
      </c>
      <c r="I4" s="4">
        <f>('Output 1'!O$4)/'Output 1'!$F$4</f>
        <v>0</v>
      </c>
      <c r="J4" s="4">
        <f>('Output 1'!Q$4)/'Output 1'!$F$4</f>
        <v>1</v>
      </c>
      <c r="K4" s="4">
        <f>('Output 1'!U$4)/'Output 1'!$F$4</f>
        <v>0</v>
      </c>
      <c r="L4" s="34">
        <f>H4+J4</f>
        <v>2</v>
      </c>
      <c r="M4" s="4">
        <f>('Output 1'!S$4)/'Output 1'!$F$4</f>
        <v>0</v>
      </c>
      <c r="N4" s="4">
        <f>('Output 1'!U$4)/'Output 1'!$F$4</f>
        <v>0</v>
      </c>
      <c r="O4" s="34">
        <f>L4+N4</f>
        <v>2</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4">
        <f t="shared" ref="AB4:AB35" ca="1" si="2">AA4+Z4</f>
        <v>0</v>
      </c>
      <c r="AC4" s="6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c r="A5" t="s">
        <v>85</v>
      </c>
      <c r="B5" s="7">
        <f>'Output 2'!A3</f>
        <v>3</v>
      </c>
      <c r="C5" s="7">
        <f t="shared" ref="C5:C13" si="3">4+B5</f>
        <v>7</v>
      </c>
      <c r="F5" t="str">
        <f>'Output 1'!D5</f>
        <v>O.1.2</v>
      </c>
      <c r="G5" s="4">
        <f>'Output 1'!K$5/'Output 1'!$F$5</f>
        <v>0</v>
      </c>
      <c r="H5" s="4">
        <f>'Output 1'!M$5/'Output 1'!$F$5</f>
        <v>0.76680000000000004</v>
      </c>
      <c r="I5" s="4">
        <f>('Output 1'!O$5)/'Output 1'!$F$5</f>
        <v>0</v>
      </c>
      <c r="J5" s="4">
        <f>('Output 1'!Q$5)/'Output 1'!$F$5</f>
        <v>0.23</v>
      </c>
      <c r="K5" s="4">
        <f>('Output 1'!U$4)/'Output 1'!$F$4</f>
        <v>0</v>
      </c>
      <c r="L5" s="34">
        <f t="shared" ref="L5" si="4">H5+J5</f>
        <v>0.99680000000000002</v>
      </c>
      <c r="M5" s="4">
        <f>('Output 1'!S$5)/'Output 1'!$F$5</f>
        <v>0</v>
      </c>
      <c r="N5" s="4">
        <f>('Output 1'!U$5)/'Output 1'!$F$5</f>
        <v>0.33</v>
      </c>
      <c r="O5" s="34">
        <f t="shared" ref="O5" si="5">L5+N5</f>
        <v>1.3268</v>
      </c>
      <c r="Q5" s="31" t="s">
        <v>268</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4">
        <f t="shared" ca="1" si="2"/>
        <v>0</v>
      </c>
      <c r="AC5" s="6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c r="A6" t="s">
        <v>108</v>
      </c>
      <c r="B6" s="7">
        <f>'Output 3'!A3</f>
        <v>4</v>
      </c>
      <c r="C6" s="7">
        <f t="shared" si="3"/>
        <v>8</v>
      </c>
      <c r="F6" t="str">
        <f>'Output 1'!D6</f>
        <v>O.1.3</v>
      </c>
      <c r="G6" s="4" t="e">
        <f>'Output 1'!K$6/'Output 1'!$F$6</f>
        <v>#DIV/0!</v>
      </c>
      <c r="H6" s="4" t="e">
        <f>'Output 1'!M$6/'Output 1'!$F$6</f>
        <v>#DIV/0!</v>
      </c>
      <c r="I6" s="4" t="e">
        <f>('Output 1'!O$6)/'Output 1'!$F$6</f>
        <v>#DIV/0!</v>
      </c>
      <c r="J6" s="4" t="e">
        <f>('Output 1'!Q$6)/'Output 1'!$F$6</f>
        <v>#DIV/0!</v>
      </c>
      <c r="K6" s="4">
        <f>('Output 1'!U$4)/'Output 1'!$F$4</f>
        <v>0</v>
      </c>
      <c r="L6" s="34" t="e">
        <f>H$6+J$6</f>
        <v>#DIV/0!</v>
      </c>
      <c r="M6" s="4" t="e">
        <f>('Output 1'!S$6)/'Output 1'!$F$6</f>
        <v>#DIV/0!</v>
      </c>
      <c r="N6" s="4" t="e">
        <f>('Output 1'!U$6)/'Output 1'!$F$6</f>
        <v>#DIV/0!</v>
      </c>
      <c r="O6" s="34" t="e">
        <f>L$6+N$6</f>
        <v>#DIV/0!</v>
      </c>
      <c r="Q6" s="31" t="s">
        <v>269</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4">
        <f t="shared" ca="1" si="2"/>
        <v>0</v>
      </c>
      <c r="AC6" s="6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c r="A7" t="s">
        <v>139</v>
      </c>
      <c r="B7" s="7">
        <f>'Output 4'!A3</f>
        <v>3</v>
      </c>
      <c r="C7" s="7">
        <f t="shared" si="3"/>
        <v>7</v>
      </c>
      <c r="F7" t="str">
        <f>'Output 1'!D7</f>
        <v>O.1.4</v>
      </c>
      <c r="G7" s="4" t="e">
        <f>'Output 1'!K$7/'Output 1'!$F$7</f>
        <v>#DIV/0!</v>
      </c>
      <c r="H7" s="4" t="e">
        <f>'Output 1'!M$7/'Output 1'!$F$7</f>
        <v>#DIV/0!</v>
      </c>
      <c r="I7" s="4" t="e">
        <f>('Output 1'!O$7)/'Output 1'!$F$7</f>
        <v>#DIV/0!</v>
      </c>
      <c r="J7" s="4" t="e">
        <f>('Output 1'!Q$7)/'Output 1'!$F$7</f>
        <v>#DIV/0!</v>
      </c>
      <c r="K7" s="4">
        <f>('Output 1'!U$4)/'Output 1'!$F$4</f>
        <v>0</v>
      </c>
      <c r="L7" s="34" t="e">
        <f>H$7+J$7</f>
        <v>#DIV/0!</v>
      </c>
      <c r="M7" s="4" t="e">
        <f>('Output 1'!S$7)/'Output 1'!$F$7</f>
        <v>#DIV/0!</v>
      </c>
      <c r="N7" s="4" t="e">
        <f>('Output 1'!U$7)/'Output 1'!$F$7</f>
        <v>#DIV/0!</v>
      </c>
      <c r="O7" s="34" t="e">
        <f>L$7+N$7</f>
        <v>#DIV/0!</v>
      </c>
      <c r="Q7" s="31" t="s">
        <v>270</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4">
        <f t="shared" ca="1" si="2"/>
        <v>0</v>
      </c>
      <c r="AC7" s="6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c r="A8" t="s">
        <v>169</v>
      </c>
      <c r="B8" s="7">
        <f>'Output 5'!A3</f>
        <v>3</v>
      </c>
      <c r="C8" s="7">
        <f t="shared" si="3"/>
        <v>7</v>
      </c>
      <c r="E8" t="str">
        <f>'Output 2'!$B$4</f>
        <v>O.2</v>
      </c>
      <c r="F8" t="str">
        <f>'Output 2'!$D$4</f>
        <v>O.2.1</v>
      </c>
      <c r="G8" s="4" t="e">
        <f>'Output 2'!$K$4/'Output 2'!$F$4</f>
        <v>#DIV/0!</v>
      </c>
      <c r="H8" s="4" t="e">
        <f>'Output 2'!M$4/'Output 2'!$F$4</f>
        <v>#DIV/0!</v>
      </c>
      <c r="I8" s="4" t="e">
        <f>('Output 2'!O$4)/'Output 2'!$F$4</f>
        <v>#DIV/0!</v>
      </c>
      <c r="J8" s="4" t="e">
        <f>('Output 2'!Q$4)/'Output 2'!$F$4</f>
        <v>#DIV/0!</v>
      </c>
      <c r="K8" s="4">
        <f>('Output 1'!U$4)/'Output 1'!$F$4</f>
        <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4">
        <f t="shared" ca="1" si="2"/>
        <v>0</v>
      </c>
      <c r="AC8" s="6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c r="A9" t="s">
        <v>184</v>
      </c>
      <c r="B9" s="7">
        <f>'Output 6'!A3</f>
        <v>3</v>
      </c>
      <c r="C9" s="7">
        <f t="shared" si="3"/>
        <v>7</v>
      </c>
      <c r="F9" t="str">
        <f>'Output 2'!$D$5</f>
        <v>O.2.2</v>
      </c>
      <c r="G9" s="4">
        <f>'Output 2'!K$5/'Output 2'!$F$5</f>
        <v>0</v>
      </c>
      <c r="H9" s="4">
        <f>'Output 2'!M$5/'Output 2'!$F$5</f>
        <v>0</v>
      </c>
      <c r="I9" s="4">
        <f>('Output 2'!O$5)/'Output 2'!$F$5</f>
        <v>0</v>
      </c>
      <c r="J9" s="4">
        <f>('Output 2'!Q$5)/'Output 2'!$F$5</f>
        <v>0</v>
      </c>
      <c r="K9" s="4">
        <f>('Output 1'!U$4)/'Output 1'!$F$4</f>
        <v>0</v>
      </c>
      <c r="L9" s="34">
        <f t="shared" ref="L9:L34" si="6">H9+J9</f>
        <v>0</v>
      </c>
      <c r="M9" s="4">
        <f>('Output 2'!S$5)/'Output 2'!$F$5</f>
        <v>0.1</v>
      </c>
      <c r="N9" s="4">
        <f>('Output 2'!U$5)/'Output 2'!$F$5</f>
        <v>0.5</v>
      </c>
      <c r="O9" s="34">
        <f t="shared" ref="O9:O25" si="7">L9+N9</f>
        <v>0.5</v>
      </c>
      <c r="Q9" s="31" t="s">
        <v>271</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4">
        <f t="shared" ca="1" si="2"/>
        <v>0</v>
      </c>
      <c r="AC9" s="6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c r="A10" t="s">
        <v>194</v>
      </c>
      <c r="B10" s="7">
        <f>'Output 7'!A3</f>
        <v>3</v>
      </c>
      <c r="C10" s="7">
        <f t="shared" si="3"/>
        <v>7</v>
      </c>
      <c r="F10" t="str">
        <f>'Output 2'!$D$6</f>
        <v>O.2.3</v>
      </c>
      <c r="G10" s="4" t="e">
        <f>'Output 2'!K$6/'Output 2'!$F$6</f>
        <v>#DIV/0!</v>
      </c>
      <c r="H10" s="4" t="e">
        <f>'Output 2'!M$6/'Output 2'!$F$6</f>
        <v>#DIV/0!</v>
      </c>
      <c r="I10" s="4" t="e">
        <f>('Output 2'!O$6)/'Output 2'!$F$6</f>
        <v>#DIV/0!</v>
      </c>
      <c r="J10" s="4" t="e">
        <f>('Output 2'!Q$6)/'Output 2'!$F$6</f>
        <v>#DIV/0!</v>
      </c>
      <c r="K10" s="4">
        <f>('Output 1'!U$4)/'Output 1'!$F$4</f>
        <v>0</v>
      </c>
      <c r="L10" s="34" t="e">
        <f t="shared" si="6"/>
        <v>#DIV/0!</v>
      </c>
      <c r="M10" s="4" t="e">
        <f>('Output 2'!S$6)/'Output 2'!$F$6</f>
        <v>#DIV/0!</v>
      </c>
      <c r="N10" s="4" t="e">
        <f>('Output 2'!U$6)/'Output 2'!$F$6</f>
        <v>#DIV/0!</v>
      </c>
      <c r="O10" s="34" t="e">
        <f t="shared" si="7"/>
        <v>#DIV/0!</v>
      </c>
      <c r="Q10" s="31" t="s">
        <v>272</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4">
        <f t="shared" ca="1" si="2"/>
        <v>0</v>
      </c>
      <c r="AC10" s="6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c r="A11" t="s">
        <v>204</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f>('Output 1'!U$4)/'Output 1'!$F$4</f>
        <v>0</v>
      </c>
      <c r="L11" s="34" t="e">
        <f t="shared" si="6"/>
        <v>#DIV/0!</v>
      </c>
      <c r="M11" s="4" t="e">
        <f>('Output 3'!S$4)/'Output 3'!$F$4</f>
        <v>#DIV/0!</v>
      </c>
      <c r="N11" s="4" t="e">
        <f>('Output 3'!U$4)/'Output 3'!$F$4</f>
        <v>#DIV/0!</v>
      </c>
      <c r="O11" s="34" t="e">
        <f t="shared" si="7"/>
        <v>#DIV/0!</v>
      </c>
      <c r="Q11" s="31" t="s">
        <v>273</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4">
        <f t="shared" ca="1" si="2"/>
        <v>0</v>
      </c>
      <c r="AC11" s="6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c r="A12" t="s">
        <v>212</v>
      </c>
      <c r="B12" s="7">
        <f>'Output 9'!A3</f>
        <v>3</v>
      </c>
      <c r="C12" s="7">
        <f t="shared" si="3"/>
        <v>7</v>
      </c>
      <c r="F12" t="str">
        <f>'Output 3'!$D$5</f>
        <v>O.3.2</v>
      </c>
      <c r="G12" s="4">
        <f>'Output 3'!K$5/'Output 3'!$F$5</f>
        <v>0</v>
      </c>
      <c r="H12" s="4">
        <f>'Output 3'!M$5/'Output 3'!$F$5</f>
        <v>0.36321052631578948</v>
      </c>
      <c r="I12" s="4">
        <f>('Output 3'!Q$5)/'Output 3'!$F$5</f>
        <v>0.8277368421052631</v>
      </c>
      <c r="J12" s="4">
        <f>('Output 3'!$Q$5)/'Output 3'!$F$5</f>
        <v>0.8277368421052631</v>
      </c>
      <c r="K12" s="4">
        <f>('Output 1'!U$4)/'Output 1'!$F$4</f>
        <v>0</v>
      </c>
      <c r="L12" s="34">
        <f t="shared" si="6"/>
        <v>1.1909473684210525</v>
      </c>
      <c r="M12" s="4" t="e">
        <f>('Output 3'!S$5)/'Output 3'!$F$5</f>
        <v>#VALUE!</v>
      </c>
      <c r="N12" s="4">
        <f>('Output 3'!U$5)/'Output 3'!$F$5</f>
        <v>2.236842105263158</v>
      </c>
      <c r="O12" s="34">
        <f t="shared" si="7"/>
        <v>3.4277894736842107</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4">
        <f t="shared" ca="1" si="2"/>
        <v>0</v>
      </c>
      <c r="AC12" s="6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c r="A13" t="s">
        <v>224</v>
      </c>
      <c r="B13" s="7">
        <f>'Output 10'!A3</f>
        <v>1</v>
      </c>
      <c r="C13" s="7">
        <f t="shared" si="3"/>
        <v>5</v>
      </c>
      <c r="F13" t="str">
        <f>'Output 3'!$D$6</f>
        <v>O.3.3</v>
      </c>
      <c r="G13" s="4">
        <f>'Output 3'!K$6/'Output 3'!$F$6</f>
        <v>0</v>
      </c>
      <c r="H13" s="4">
        <f>'Output 3'!M$6/'Output 3'!$F$6</f>
        <v>0.17</v>
      </c>
      <c r="I13" s="4">
        <f>('Output 3'!O$6)/'Output 3'!$F$6</f>
        <v>0</v>
      </c>
      <c r="J13" s="4">
        <f>('Output 3'!Q$6)/'Output 3'!$F$6</f>
        <v>1.2371666666666667</v>
      </c>
      <c r="K13" s="4">
        <f>('Output 1'!U$4)/'Output 1'!$F$4</f>
        <v>0</v>
      </c>
      <c r="L13" s="34">
        <f t="shared" si="6"/>
        <v>1.4071666666666667</v>
      </c>
      <c r="M13" s="4" t="e">
        <f>('Output 3'!S$6)/'Output 3'!$F$6</f>
        <v>#VALUE!</v>
      </c>
      <c r="N13" s="4">
        <f>('Output 3'!U$6)/'Output 3'!$F$6</f>
        <v>2.9166666666666667E-2</v>
      </c>
      <c r="O13" s="34">
        <f t="shared" si="7"/>
        <v>1.4363333333333332</v>
      </c>
      <c r="Q13" s="31" t="s">
        <v>274</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4">
        <f t="shared" ca="1" si="2"/>
        <v>0</v>
      </c>
      <c r="AC13" s="6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c r="E14" t="str">
        <f>'Output 4'!$B$4</f>
        <v>O.4</v>
      </c>
      <c r="F14" t="str">
        <f>'Output 4'!$D$4</f>
        <v>O.4.1</v>
      </c>
      <c r="G14" s="4" t="e">
        <f>'Output 4'!$K$4/'Output 4'!$F$4</f>
        <v>#DIV/0!</v>
      </c>
      <c r="H14" s="4" t="e">
        <f>'Output 4'!M$4/'Output 4'!$F$4</f>
        <v>#DIV/0!</v>
      </c>
      <c r="I14" s="4" t="e">
        <f>('Output 4'!O$4)/'Output 4'!$F$4</f>
        <v>#DIV/0!</v>
      </c>
      <c r="J14" s="4" t="e">
        <f>('Output 4'!Q$4)/'Output 4'!$F$4</f>
        <v>#DIV/0!</v>
      </c>
      <c r="K14" s="4">
        <f>('Output 1'!U$4)/'Output 1'!$F$4</f>
        <v>0</v>
      </c>
      <c r="L14" s="34" t="e">
        <f t="shared" si="6"/>
        <v>#DIV/0!</v>
      </c>
      <c r="M14" s="4" t="e">
        <f>('Output 4'!S$4)/'Output 4'!$F$4</f>
        <v>#VALUE!</v>
      </c>
      <c r="N14" s="4" t="e">
        <f>('Output 4'!U$4)/'Output 4'!$F$4</f>
        <v>#DIV/0!</v>
      </c>
      <c r="O14" s="34" t="e">
        <f t="shared" si="7"/>
        <v>#DIV/0!</v>
      </c>
      <c r="Q14" s="31" t="s">
        <v>275</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4">
        <f t="shared" ca="1" si="2"/>
        <v>0</v>
      </c>
      <c r="AC14" s="6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c r="F15" t="str">
        <f>'Output 4'!$D$5</f>
        <v>O.4.2</v>
      </c>
      <c r="G15" s="4">
        <f>'Output 4'!K$5/'Output 4'!$F$5</f>
        <v>0</v>
      </c>
      <c r="H15" s="4">
        <f>'Output 4'!M$5/'Output 4'!$F$5</f>
        <v>1</v>
      </c>
      <c r="I15" s="4">
        <f>('Output 4'!Q$5)/'Output 4'!$F$5</f>
        <v>1.32</v>
      </c>
      <c r="J15" s="4">
        <f>('Output 4'!Q$5)/'Output 4'!$F$5</f>
        <v>1.32</v>
      </c>
      <c r="K15" s="4">
        <f>('Output 1'!U$4)/'Output 1'!$F$4</f>
        <v>0</v>
      </c>
      <c r="L15" s="34">
        <f t="shared" si="6"/>
        <v>2.3200000000000003</v>
      </c>
      <c r="M15" s="4" t="e">
        <f>('Output 4'!#REF!)/'Output 4'!$F$5</f>
        <v>#REF!</v>
      </c>
      <c r="N15" s="4">
        <f>('Output 4'!U$5)/'Output 4'!$F$5</f>
        <v>2.3333333333333335</v>
      </c>
      <c r="O15" s="34">
        <f t="shared" si="7"/>
        <v>4.6533333333333342</v>
      </c>
      <c r="Q15" s="31" t="s">
        <v>276</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4">
        <f t="shared" ca="1" si="2"/>
        <v>0</v>
      </c>
      <c r="AC15" s="6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c r="F16" t="str">
        <f>'Output 4'!$D$6</f>
        <v>O.4.3</v>
      </c>
      <c r="G16" s="4" t="e">
        <f>'Output 4'!K$6/'Output 4'!$F$6</f>
        <v>#DIV/0!</v>
      </c>
      <c r="H16" s="4" t="e">
        <f>'Output 4'!M$6/'Output 4'!$F$6</f>
        <v>#DIV/0!</v>
      </c>
      <c r="I16" s="4" t="e">
        <f>('Output 4'!O$6)/'Output 4'!$F$6</f>
        <v>#DIV/0!</v>
      </c>
      <c r="J16" s="4" t="e">
        <f>('Output 4'!Q$6)/'Output 4'!$F$6</f>
        <v>#DIV/0!</v>
      </c>
      <c r="K16" s="4">
        <f>('Output 1'!U$4)/'Output 1'!$F$4</f>
        <v>0</v>
      </c>
      <c r="L16" s="34" t="e">
        <f t="shared" si="6"/>
        <v>#DIV/0!</v>
      </c>
      <c r="M16" s="4" t="e">
        <f>('Output 4'!S$6)/'Output 4'!$F$6</f>
        <v>#DIV/0!</v>
      </c>
      <c r="N16" s="4" t="e">
        <f>('Output 4'!U$6)/'Output 4'!$F$6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4">
        <f t="shared" ca="1" si="2"/>
        <v>0</v>
      </c>
      <c r="AC16" s="6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c r="E17" t="str">
        <f>'Output 5'!$B$4</f>
        <v>O.5</v>
      </c>
      <c r="F17" t="str">
        <f>'Output 5'!$D$4</f>
        <v>O.5.1</v>
      </c>
      <c r="G17" s="4" t="e">
        <f>'Output 5'!$K$4/'Output 5'!$F$4</f>
        <v>#DIV/0!</v>
      </c>
      <c r="H17" s="4" t="e">
        <f>'Output 5'!M$4/'Output 5'!$F$4</f>
        <v>#DIV/0!</v>
      </c>
      <c r="I17" s="4" t="e">
        <f>('Output 5'!O$4)/'Output 5'!$F$4</f>
        <v>#DIV/0!</v>
      </c>
      <c r="J17" s="4" t="e">
        <f>('Output 5'!Q$4)/'Output 5'!$F$4</f>
        <v>#DIV/0!</v>
      </c>
      <c r="K17" s="4">
        <f>('Output 1'!U$4)/'Output 1'!$F$4</f>
        <v>0</v>
      </c>
      <c r="L17" s="34" t="e">
        <f t="shared" si="6"/>
        <v>#DIV/0!</v>
      </c>
      <c r="M17" s="4" t="e">
        <f>('Output 5'!S$4)/'Output 5'!$F$4</f>
        <v>#DIV/0!</v>
      </c>
      <c r="N17" s="4" t="e">
        <f>('Output 5'!U$4)/'Output 5'!$F$4</f>
        <v>#DIV/0!</v>
      </c>
      <c r="O17" s="34" t="e">
        <f t="shared" si="7"/>
        <v>#DIV/0!</v>
      </c>
      <c r="Q17" s="31" t="s">
        <v>277</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0</v>
      </c>
      <c r="AA17" s="38">
        <f t="shared" si="1"/>
        <v>0</v>
      </c>
      <c r="AB17" s="54">
        <f t="shared" ca="1" si="2"/>
        <v>0</v>
      </c>
      <c r="AC17" s="6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c r="F18" t="str">
        <f>'Output 5'!$D$5</f>
        <v>O.5.2</v>
      </c>
      <c r="G18" s="4" t="e">
        <f>'Output 5'!K$5/'Output 5'!$F$5</f>
        <v>#DIV/0!</v>
      </c>
      <c r="H18" s="4" t="e">
        <f>'Output 5'!M$5/'Output 5'!$F$5</f>
        <v>#DIV/0!</v>
      </c>
      <c r="I18" s="4" t="e">
        <f>('Output 5'!O$5)/'Output 5'!$F$5</f>
        <v>#DIV/0!</v>
      </c>
      <c r="J18" s="4" t="e">
        <f>('Output 5'!Q$5)/'Output 5'!$F$5</f>
        <v>#DIV/0!</v>
      </c>
      <c r="K18" s="4">
        <f>('Output 1'!U$4)/'Output 1'!$F$4</f>
        <v>0</v>
      </c>
      <c r="L18" s="34" t="e">
        <f t="shared" si="6"/>
        <v>#DIV/0!</v>
      </c>
      <c r="M18" s="4" t="e">
        <f>('Output 5'!S$5)/'Output 5'!$F$5</f>
        <v>#DIV/0!</v>
      </c>
      <c r="N18" s="4" t="e">
        <f>('Output 5'!U$5)/'Output 5'!$F$5</f>
        <v>#DIV/0!</v>
      </c>
      <c r="O18" s="34" t="e">
        <f t="shared" si="7"/>
        <v>#DIV/0!</v>
      </c>
      <c r="Q18" s="31" t="s">
        <v>278</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4">
        <f t="shared" ca="1" si="2"/>
        <v>0</v>
      </c>
      <c r="AC18" s="6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c r="F19" t="str">
        <f>'Output 5'!$D$6</f>
        <v>0.5.3</v>
      </c>
      <c r="G19" s="4" t="e">
        <f>'Output 5'!K$6/'Output 5'!$F$6</f>
        <v>#DIV/0!</v>
      </c>
      <c r="H19" s="4" t="e">
        <f>'Output 5'!M$6/'Output 5'!$F$6</f>
        <v>#DIV/0!</v>
      </c>
      <c r="I19" s="4" t="e">
        <f>('Output 5'!O$6)/'Output 5'!$F$6</f>
        <v>#DIV/0!</v>
      </c>
      <c r="J19" s="4" t="e">
        <f>('Output 5'!Q$6)/'Output 5'!$F$6</f>
        <v>#DIV/0!</v>
      </c>
      <c r="K19" s="4">
        <f>('Output 1'!U$4)/'Output 1'!$F$4</f>
        <v>0</v>
      </c>
      <c r="L19" s="34" t="e">
        <f t="shared" si="6"/>
        <v>#DIV/0!</v>
      </c>
      <c r="M19" s="4" t="e">
        <f>('Output 5'!S$6)/'Output 5'!$F$6</f>
        <v>#DIV/0!</v>
      </c>
      <c r="N19" s="4" t="e">
        <f>('Output 5'!U$6)/'Output 5'!$F$6</f>
        <v>#DIV/0!</v>
      </c>
      <c r="O19" s="34" t="e">
        <f t="shared" si="7"/>
        <v>#DIV/0!</v>
      </c>
      <c r="Q19" s="31" t="s">
        <v>279</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4">
        <f t="shared" ca="1" si="2"/>
        <v>0</v>
      </c>
      <c r="AC19" s="6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c r="A20" t="s">
        <v>280</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f>('Output 1'!U$4)/'Output 1'!$F$4</f>
        <v>0</v>
      </c>
      <c r="L20" s="34" t="e">
        <f t="shared" si="6"/>
        <v>#DIV/0!</v>
      </c>
      <c r="M20" s="4" t="e">
        <f>('Output 6'!S$4)/'Output 6'!$F$4</f>
        <v>#DIV/0!</v>
      </c>
      <c r="N20" s="4" t="e">
        <f>('Output 6'!U$4)/'Output 6'!$F$4</f>
        <v>#DIV/0!</v>
      </c>
      <c r="O20" s="34" t="e">
        <f t="shared" si="7"/>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4">
        <f t="shared" ca="1" si="2"/>
        <v>0</v>
      </c>
      <c r="AC20" s="6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c r="F21" t="str">
        <f>'Output 6'!$D$5</f>
        <v>O.6.2</v>
      </c>
      <c r="G21" s="4" t="e">
        <f>'Output 6'!K$5/'Output 6'!$F$5</f>
        <v>#DIV/0!</v>
      </c>
      <c r="H21" s="4" t="e">
        <f>'Output 6'!M$5/'Output 6'!$F$5</f>
        <v>#DIV/0!</v>
      </c>
      <c r="I21" s="4" t="e">
        <f>('Output 6'!O$5)/'Output 6'!$F$5</f>
        <v>#DIV/0!</v>
      </c>
      <c r="J21" s="4" t="e">
        <f>('Output 6'!Q$5)/'Output 6'!$F$5</f>
        <v>#DIV/0!</v>
      </c>
      <c r="K21" s="4">
        <f>('Output 1'!U$4)/'Output 1'!$F$4</f>
        <v>0</v>
      </c>
      <c r="L21" s="34" t="e">
        <f t="shared" si="6"/>
        <v>#DIV/0!</v>
      </c>
      <c r="M21" s="4" t="e">
        <f>('Output 6'!S$5)/'Output 6'!$F$5</f>
        <v>#DIV/0!</v>
      </c>
      <c r="N21" s="4" t="e">
        <f>('Output 6'!U$5)/'Output 6'!$F$5</f>
        <v>#DIV/0!</v>
      </c>
      <c r="O21" s="34" t="e">
        <f t="shared" si="7"/>
        <v>#DIV/0!</v>
      </c>
      <c r="Q21" s="31" t="s">
        <v>91</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1.4999999999999999E-2</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1.4999999999999999E-2</v>
      </c>
      <c r="AA21" s="38">
        <f t="shared" si="1"/>
        <v>0</v>
      </c>
      <c r="AB21" s="54">
        <f t="shared" ca="1" si="2"/>
        <v>1.4999999999999999E-2</v>
      </c>
      <c r="AC21" s="6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c r="F22" t="str">
        <f>'Output 6'!$D$6</f>
        <v>O.6.3</v>
      </c>
      <c r="G22" s="4" t="e">
        <f>'Output 6'!K$6/'Output 6'!$F$6</f>
        <v>#DIV/0!</v>
      </c>
      <c r="H22" s="4" t="e">
        <f>'Output 6'!M$6/'Output 6'!$F$6</f>
        <v>#DIV/0!</v>
      </c>
      <c r="I22" s="4" t="e">
        <f>('Output 6'!O$6)/'Output 6'!$F$6</f>
        <v>#DIV/0!</v>
      </c>
      <c r="J22" s="4" t="e">
        <f>('Output 6'!Q$6)/'Output 6'!$F$6</f>
        <v>#DIV/0!</v>
      </c>
      <c r="K22" s="4">
        <f>('Output 1'!U$4)/'Output 1'!$F$4</f>
        <v>0</v>
      </c>
      <c r="L22" s="34" t="e">
        <f t="shared" si="6"/>
        <v>#DIV/0!</v>
      </c>
      <c r="M22" s="4" t="e">
        <f>('Output 6'!S$6)/'Output 6'!$F$6</f>
        <v>#DIV/0!</v>
      </c>
      <c r="N22" s="4" t="e">
        <f>('Output 6'!U$6)/'Output 6'!$F$6</f>
        <v>#DIV/0!</v>
      </c>
      <c r="O22" s="34" t="e">
        <f t="shared" si="7"/>
        <v>#DIV/0!</v>
      </c>
      <c r="Q22" s="31" t="s">
        <v>281</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4">
        <f t="shared" ca="1" si="2"/>
        <v>0</v>
      </c>
      <c r="AC22" s="6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c r="E23" t="str">
        <f>'Output 7'!$B$4</f>
        <v>O.7</v>
      </c>
      <c r="F23" t="str">
        <f>'Output 7'!$D$4</f>
        <v>O.7.1</v>
      </c>
      <c r="G23" s="4" t="e">
        <f>'Output 7'!$K$4/'Output 7'!$F$4</f>
        <v>#DIV/0!</v>
      </c>
      <c r="H23" s="4" t="e">
        <f>'Output 7'!M$4/'Output 7'!$F$4</f>
        <v>#DIV/0!</v>
      </c>
      <c r="I23" s="4" t="e">
        <f>('Output 7'!O$4)/'Output 7'!$F$4</f>
        <v>#DIV/0!</v>
      </c>
      <c r="J23" s="4" t="e">
        <f>('Output 7'!Q$4)/'Output 7'!$F$4</f>
        <v>#DIV/0!</v>
      </c>
      <c r="K23" s="4">
        <f>('Output 1'!U$4)/'Output 1'!$F$4</f>
        <v>0</v>
      </c>
      <c r="L23" s="34" t="e">
        <f t="shared" si="6"/>
        <v>#DIV/0!</v>
      </c>
      <c r="M23" s="4" t="e">
        <f>('Output 7'!S$5)/'Output 7'!$F$4</f>
        <v>#DIV/0!</v>
      </c>
      <c r="N23" s="4" t="e">
        <f>('Output 7'!U$4)/'Output 7'!$F$4</f>
        <v>#DIV/0!</v>
      </c>
      <c r="O23" s="34" t="e">
        <f t="shared" si="7"/>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4">
        <f t="shared" ca="1" si="2"/>
        <v>0</v>
      </c>
      <c r="AC23" s="6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c r="F24" t="str">
        <f>'Output 7'!$D$5</f>
        <v>O.7.2</v>
      </c>
      <c r="G24" s="4" t="e">
        <f>'Output 7'!K$5/'Output 7'!$F$5</f>
        <v>#DIV/0!</v>
      </c>
      <c r="H24" s="4" t="e">
        <f>'Output 7'!M$5/'Output 7'!$F$5</f>
        <v>#DIV/0!</v>
      </c>
      <c r="I24" s="4" t="e">
        <f>('Output 7'!O$5)/'Output 7'!$F$5</f>
        <v>#DIV/0!</v>
      </c>
      <c r="J24" s="4" t="e">
        <f>('Output 7'!Q$5)/'Output 7'!$F$5</f>
        <v>#DIV/0!</v>
      </c>
      <c r="K24" s="4">
        <f>('Output 1'!U$4)/'Output 1'!$F$4</f>
        <v>0</v>
      </c>
      <c r="L24" s="34" t="e">
        <f t="shared" si="6"/>
        <v>#DIV/0!</v>
      </c>
      <c r="M24" s="4" t="e">
        <f>('Output 7'!#REF!)/'Output 7'!$F$5</f>
        <v>#REF!</v>
      </c>
      <c r="N24" s="4" t="e">
        <f>('Output 7'!U$5)/'Output 7'!$F$5</f>
        <v>#DIV/0!</v>
      </c>
      <c r="O24" s="34" t="e">
        <f t="shared" si="7"/>
        <v>#DIV/0!</v>
      </c>
      <c r="Q24" s="31" t="s">
        <v>62</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3834</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1236</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11650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16720</v>
      </c>
      <c r="AA24" s="38">
        <f t="shared" si="1"/>
        <v>0</v>
      </c>
      <c r="AB24" s="54">
        <f t="shared" ca="1" si="2"/>
        <v>16720</v>
      </c>
      <c r="AC24" s="6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25000</v>
      </c>
    </row>
    <row r="25" spans="1:29">
      <c r="F25" t="str">
        <f>'Output 7'!$D$6</f>
        <v>O.7.3</v>
      </c>
      <c r="G25" s="4" t="e">
        <f>'Output 7'!K$6/'Output 7'!$F$6</f>
        <v>#DIV/0!</v>
      </c>
      <c r="H25" s="4" t="e">
        <f>'Output 7'!M$6/'Output 7'!$F$6</f>
        <v>#DIV/0!</v>
      </c>
      <c r="I25" s="4" t="e">
        <f>('Output 7'!O$6)/'Output 7'!$F$6</f>
        <v>#DIV/0!</v>
      </c>
      <c r="J25" s="4" t="e">
        <f>('Output 7'!Q$6)/'Output 7'!$F$6</f>
        <v>#DIV/0!</v>
      </c>
      <c r="K25" s="4">
        <f>('Output 1'!U$4)/'Output 1'!$F$4</f>
        <v>0</v>
      </c>
      <c r="L25" s="34" t="e">
        <f t="shared" si="6"/>
        <v>#DIV/0!</v>
      </c>
      <c r="M25" s="4" t="e">
        <f>('Output 7'!S$6)/'Output 7'!$F$6</f>
        <v>#DIV/0!</v>
      </c>
      <c r="N25" s="4" t="e">
        <f>('Output 7'!U$6)/'Output 7'!$F$6</f>
        <v>#DIV/0!</v>
      </c>
      <c r="O25" s="34" t="e">
        <f t="shared" si="7"/>
        <v>#DIV/0!</v>
      </c>
      <c r="Q25" s="31" t="s">
        <v>282</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4">
        <f t="shared" ca="1" si="2"/>
        <v>0</v>
      </c>
      <c r="AC25" s="6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c r="E26" t="str">
        <f>'Output 8'!$B$4</f>
        <v>O.8</v>
      </c>
      <c r="F26" t="str">
        <f>'Output 2'!$D$4</f>
        <v>O.2.1</v>
      </c>
      <c r="G26" s="4" t="e">
        <f>'Output 8'!$K$4/'Output 8'!$F$4</f>
        <v>#DIV/0!</v>
      </c>
      <c r="H26" s="4" t="e">
        <f>'Output 8'!M$4/'Output 8'!$F$4</f>
        <v>#DIV/0!</v>
      </c>
      <c r="I26" s="4" t="e">
        <f>('Output 8'!O$4)/'Output 8'!$F$4</f>
        <v>#DIV/0!</v>
      </c>
      <c r="J26" s="4" t="e">
        <f>('Output 8'!Q$4)/'Output 8'!$F$4</f>
        <v>#DIV/0!</v>
      </c>
      <c r="K26" s="4">
        <f>('Output 1'!U$4)/'Output 1'!$F$4</f>
        <v>0</v>
      </c>
      <c r="L26" s="34" t="e">
        <f t="shared" si="6"/>
        <v>#DIV/0!</v>
      </c>
      <c r="M26" s="4" t="e">
        <f>(#REF!)/#REF!</f>
        <v>#REF!</v>
      </c>
      <c r="N26" s="4" t="e">
        <f>(#REF!)/#REF!</f>
        <v>#REF!</v>
      </c>
      <c r="O26" s="34" t="e">
        <f>#REF!+N26</f>
        <v>#REF!</v>
      </c>
      <c r="Q26" s="31" t="s">
        <v>283</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4">
        <f t="shared" ca="1" si="2"/>
        <v>0</v>
      </c>
      <c r="AC26" s="6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c r="F27" t="str">
        <f>'Output 2'!$D$5</f>
        <v>O.2.2</v>
      </c>
      <c r="G27" s="4" t="e">
        <f>'Output 8'!K$5/'Output 8'!$F$5</f>
        <v>#DIV/0!</v>
      </c>
      <c r="H27" s="4" t="e">
        <f>'Output 8'!M$5/'Output 8'!$F$5</f>
        <v>#DIV/0!</v>
      </c>
      <c r="I27" s="4" t="e">
        <f>('Output 8'!O$5)/'Output 8'!$F$5</f>
        <v>#DIV/0!</v>
      </c>
      <c r="J27" s="4" t="e">
        <f>('Output 8'!Q$5)/'Output 8'!$F$5</f>
        <v>#DIV/0!</v>
      </c>
      <c r="K27" s="4">
        <f>('Output 1'!U$4)/'Output 1'!$F$4</f>
        <v>0</v>
      </c>
      <c r="L27" s="34" t="e">
        <f t="shared" si="6"/>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4">
        <f t="shared" ca="1" si="2"/>
        <v>0</v>
      </c>
      <c r="AC27" s="6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c r="F28" t="str">
        <f>'Output 2'!$D$6</f>
        <v>O.2.3</v>
      </c>
      <c r="G28" s="4" t="e">
        <f>'Output 8'!K$6/'Output 8'!$F$6</f>
        <v>#DIV/0!</v>
      </c>
      <c r="H28" s="4" t="e">
        <f>'Output 8'!M$6/'Output 8'!$F$6</f>
        <v>#DIV/0!</v>
      </c>
      <c r="I28" s="4" t="e">
        <f>('Output 8'!O$6)/'Output 8'!$F$6</f>
        <v>#DIV/0!</v>
      </c>
      <c r="J28" s="4" t="e">
        <f>('Output 8'!Q$6)/'Output 8'!$F$6</f>
        <v>#DIV/0!</v>
      </c>
      <c r="K28" s="4">
        <f>('Output 1'!U$4)/'Output 1'!$F$4</f>
        <v>0</v>
      </c>
      <c r="L28" s="34" t="e">
        <f t="shared" si="6"/>
        <v>#DIV/0!</v>
      </c>
      <c r="M28" s="4" t="e">
        <f>(#REF!)/#REF!</f>
        <v>#REF!</v>
      </c>
      <c r="N28" s="4" t="e">
        <f>(#REF!)/#REF!</f>
        <v>#REF!</v>
      </c>
      <c r="O28" s="34" t="e">
        <f>#REF!+N28</f>
        <v>#REF!</v>
      </c>
      <c r="Q28" s="31" t="s">
        <v>284</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4">
        <f t="shared" ca="1" si="2"/>
        <v>0</v>
      </c>
      <c r="AC28" s="6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4" t="e">
        <f t="shared" si="6"/>
        <v>#DIV/0!</v>
      </c>
      <c r="M29" s="4" t="e">
        <f>('Output 8'!S$4)/'Output 8'!$F$4</f>
        <v>#DIV/0!</v>
      </c>
      <c r="N29" s="4" t="e">
        <f>('Output 8'!U$4)/'Output 8'!$F$4</f>
        <v>#DIV/0!</v>
      </c>
      <c r="O29" s="34" t="e">
        <f t="shared" ref="O29:O34" si="8">L26+N29</f>
        <v>#DIV/0!</v>
      </c>
      <c r="Q29" s="31" t="s">
        <v>285</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4">
        <f t="shared" ca="1" si="2"/>
        <v>0</v>
      </c>
      <c r="AC29" s="6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c r="F30" t="str">
        <f>'Output 9'!$D$5</f>
        <v>O.9.2</v>
      </c>
      <c r="G30" s="4" t="e">
        <f>'Output 9'!K$5/'Output 9'!$F$5</f>
        <v>#DIV/0!</v>
      </c>
      <c r="H30" s="4" t="e">
        <f>'Output 9'!M$5/'Output 9'!$F$5</f>
        <v>#DIV/0!</v>
      </c>
      <c r="I30" s="4" t="e">
        <f>('Output 9'!O$5)/'Output 9'!$F$5</f>
        <v>#DIV/0!</v>
      </c>
      <c r="J30" s="4" t="e">
        <f>('Output 9'!Q$5)/'Output 9'!$F$5</f>
        <v>#DIV/0!</v>
      </c>
      <c r="K30" s="4">
        <f>('Output 1'!U$4)/'Output 1'!$F$4</f>
        <v>0</v>
      </c>
      <c r="L30" s="34" t="e">
        <f t="shared" si="6"/>
        <v>#DIV/0!</v>
      </c>
      <c r="M30" s="4" t="e">
        <f>('Output 8'!S$5)/'Output 8'!$F$5</f>
        <v>#DIV/0!</v>
      </c>
      <c r="N30" s="4" t="e">
        <f>('Output 8'!U$5)/'Output 8'!$F$5</f>
        <v>#DIV/0!</v>
      </c>
      <c r="O30" s="34" t="e">
        <f t="shared" si="8"/>
        <v>#DIV/0!</v>
      </c>
      <c r="Q30" s="31" t="s">
        <v>286</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4">
        <f t="shared" ca="1" si="2"/>
        <v>0</v>
      </c>
      <c r="AC30" s="6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c r="F31" t="str">
        <f>'Output 9'!$D$6</f>
        <v>O.9.3</v>
      </c>
      <c r="G31" s="4" t="e">
        <f>'Output 9'!K$6/'Output 9'!$F$6</f>
        <v>#DIV/0!</v>
      </c>
      <c r="H31" s="4" t="e">
        <f>'Output 9'!M$6/'Output 9'!$F$6</f>
        <v>#DIV/0!</v>
      </c>
      <c r="I31" s="4" t="e">
        <f>('Output 9'!O$6)/'Output 9'!$F$6</f>
        <v>#DIV/0!</v>
      </c>
      <c r="J31" s="4" t="e">
        <f>('Output 9'!Q$6)/'Output 9'!$F$6</f>
        <v>#DIV/0!</v>
      </c>
      <c r="K31" s="4">
        <f>('Output 1'!U$4)/'Output 1'!$F$4</f>
        <v>0</v>
      </c>
      <c r="L31" s="34" t="e">
        <f t="shared" si="6"/>
        <v>#DIV/0!</v>
      </c>
      <c r="M31" s="4" t="e">
        <f>('Output 8'!S$6)/'Output 8'!$F$6</f>
        <v>#DIV/0!</v>
      </c>
      <c r="N31" s="4" t="e">
        <f>('Output 8'!U$6)/'Output 8'!$F$6</f>
        <v>#DIV/0!</v>
      </c>
      <c r="O31" s="34" t="e">
        <f t="shared" si="8"/>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4">
        <f t="shared" ca="1" si="2"/>
        <v>0</v>
      </c>
      <c r="AC31" s="6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4" t="e">
        <f t="shared" si="6"/>
        <v>#DIV/0!</v>
      </c>
      <c r="M32" s="4" t="e">
        <f>('Output 9'!S$4)/'Output 9'!$F$4</f>
        <v>#DIV/0!</v>
      </c>
      <c r="N32" s="4" t="e">
        <f>('Output 9'!U$4)/'Output 9'!$F$4</f>
        <v>#DIV/0!</v>
      </c>
      <c r="O32" s="34" t="e">
        <f t="shared" si="8"/>
        <v>#DIV/0!</v>
      </c>
      <c r="Q32" s="31" t="s">
        <v>101</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6</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6</v>
      </c>
      <c r="AA32" s="38">
        <f t="shared" si="1"/>
        <v>0</v>
      </c>
      <c r="AB32" s="54">
        <f t="shared" ca="1" si="2"/>
        <v>6</v>
      </c>
      <c r="AC32" s="6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c r="F33">
        <f>'Output 10'!$D$5</f>
        <v>0</v>
      </c>
      <c r="G33" s="4" t="e">
        <f>'Output 10'!K$5/'Output 10'!$F$5</f>
        <v>#DIV/0!</v>
      </c>
      <c r="H33" s="4" t="e">
        <f>'Output 10'!M$5/'Output 10'!$F$5</f>
        <v>#DIV/0!</v>
      </c>
      <c r="I33" s="4" t="e">
        <f>('Output 10'!O$5)/'Output 10'!$F$5</f>
        <v>#DIV/0!</v>
      </c>
      <c r="J33" s="4" t="e">
        <f>('Output 10'!Q$5)/'Output 10'!$F$5</f>
        <v>#DIV/0!</v>
      </c>
      <c r="K33" s="4">
        <f>('Output 1'!U$4)/'Output 1'!$F$4</f>
        <v>0</v>
      </c>
      <c r="L33" s="34" t="e">
        <f t="shared" si="6"/>
        <v>#DIV/0!</v>
      </c>
      <c r="M33" s="4" t="e">
        <f>('Output 9'!S$5)/'Output 9'!$F$5</f>
        <v>#DIV/0!</v>
      </c>
      <c r="N33" s="4" t="e">
        <f>('Output 9'!U$5)/'Output 9'!$F$5</f>
        <v>#DIV/0!</v>
      </c>
      <c r="O33" s="34" t="e">
        <f t="shared" si="8"/>
        <v>#DIV/0!</v>
      </c>
      <c r="Q33" s="31" t="s">
        <v>287</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4">
        <f t="shared" ca="1" si="2"/>
        <v>0</v>
      </c>
      <c r="AC33" s="6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c r="F34">
        <f>'Output 10'!$D$6</f>
        <v>0</v>
      </c>
      <c r="G34" s="4" t="e">
        <f>'Output 10'!K$6/'Output 10'!$F$6</f>
        <v>#DIV/0!</v>
      </c>
      <c r="H34" s="4" t="e">
        <f>'Output 10'!M$6/'Output 10'!$F$6</f>
        <v>#DIV/0!</v>
      </c>
      <c r="I34" s="4" t="e">
        <f>('Output 10'!O$6)/'Output 10'!$F$6</f>
        <v>#DIV/0!</v>
      </c>
      <c r="J34" s="4" t="e">
        <f>('Output 10'!Q$6)/'Output 10'!$F$6</f>
        <v>#DIV/0!</v>
      </c>
      <c r="K34" s="4">
        <f>('Output 1'!U$4)/'Output 1'!$F$4</f>
        <v>0</v>
      </c>
      <c r="L34" s="34" t="e">
        <f t="shared" si="6"/>
        <v>#DIV/0!</v>
      </c>
      <c r="M34" s="4" t="e">
        <f>('Output 9'!S$6)/'Output 9'!$F$6</f>
        <v>#DIV/0!</v>
      </c>
      <c r="N34" s="4" t="e">
        <f>('Output 9'!U$6)/'Output 9'!$F$6</f>
        <v>#DIV/0!</v>
      </c>
      <c r="O34" s="34" t="e">
        <f t="shared" si="8"/>
        <v>#DIV/0!</v>
      </c>
      <c r="Q34" s="31" t="s">
        <v>288</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4">
        <f t="shared" ca="1" si="2"/>
        <v>0</v>
      </c>
      <c r="AC34" s="6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4">
        <f t="shared" ca="1" si="2"/>
        <v>0</v>
      </c>
      <c r="AC35" s="6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c r="M36" s="4" t="e">
        <f>(#REF!)/#REF!</f>
        <v>#REF!</v>
      </c>
      <c r="N36" s="4" t="e">
        <f>(#REF!)/#REF!</f>
        <v>#REF!</v>
      </c>
      <c r="O36" s="34" t="e">
        <f>#REF!+N36</f>
        <v>#REF!</v>
      </c>
      <c r="Q36" s="31" t="s">
        <v>289</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9">SUM(R36:T36)</f>
        <v>0</v>
      </c>
      <c r="AA36" s="38">
        <f t="shared" ref="AA36:AA67" si="10">SUM(V36:X36)</f>
        <v>0</v>
      </c>
      <c r="AB36" s="54">
        <f t="shared" ref="AB36:AB67" ca="1" si="11">AA36+Z36</f>
        <v>0</v>
      </c>
      <c r="AC36" s="6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c r="M37" s="4" t="e">
        <f>(#REF!)/#REF!</f>
        <v>#REF!</v>
      </c>
      <c r="N37" s="4" t="e">
        <f>(#REF!)/#REF!</f>
        <v>#REF!</v>
      </c>
      <c r="O37" s="34" t="e">
        <f>#REF!+N37</f>
        <v>#REF!</v>
      </c>
      <c r="Q37" s="31" t="s">
        <v>290</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9"/>
        <v>0</v>
      </c>
      <c r="AA37" s="38">
        <f t="shared" si="10"/>
        <v>0</v>
      </c>
      <c r="AB37" s="54">
        <f t="shared" ca="1" si="11"/>
        <v>0</v>
      </c>
      <c r="AC37" s="6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c r="M38" s="4" t="e">
        <f>('Output 10'!S$4)/'Output 10'!$F$4</f>
        <v>#DIV/0!</v>
      </c>
      <c r="N38" s="4" t="e">
        <f>('Output 10'!U$4)/'Output 10'!$F$4</f>
        <v>#DIV/0!</v>
      </c>
      <c r="O38" s="34" t="e">
        <f>L32+N38</f>
        <v>#DIV/0!</v>
      </c>
      <c r="Q38" s="31" t="s">
        <v>291</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9"/>
        <v>0</v>
      </c>
      <c r="AA38" s="38">
        <f t="shared" si="10"/>
        <v>0</v>
      </c>
      <c r="AB38" s="54">
        <f t="shared" ca="1" si="11"/>
        <v>0</v>
      </c>
      <c r="AC38" s="6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9"/>
        <v>0</v>
      </c>
      <c r="AA39" s="38">
        <f t="shared" si="10"/>
        <v>0</v>
      </c>
      <c r="AB39" s="54">
        <f t="shared" ca="1" si="11"/>
        <v>0</v>
      </c>
      <c r="AC39" s="6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c r="M40" s="4" t="e">
        <f>('Output 10'!S$6)/'Output 10'!$F$6</f>
        <v>#DIV/0!</v>
      </c>
      <c r="N40" s="4" t="e">
        <f>('Output 10'!U$6)/'Output 10'!$F$6</f>
        <v>#DIV/0!</v>
      </c>
      <c r="O40" s="34" t="e">
        <f>L34+N40</f>
        <v>#DIV/0!</v>
      </c>
      <c r="Q40" s="31" t="s">
        <v>292</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9"/>
        <v>0</v>
      </c>
      <c r="AA40" s="38">
        <f t="shared" si="10"/>
        <v>0</v>
      </c>
      <c r="AB40" s="54">
        <f t="shared" ca="1" si="11"/>
        <v>0</v>
      </c>
      <c r="AC40" s="6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c r="Q41" s="31" t="s">
        <v>293</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9"/>
        <v>0</v>
      </c>
      <c r="AA41" s="38">
        <f t="shared" si="10"/>
        <v>0</v>
      </c>
      <c r="AB41" s="54">
        <f t="shared" ca="1" si="11"/>
        <v>0</v>
      </c>
      <c r="AC41" s="6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29">
      <c r="Q42" s="31" t="s">
        <v>294</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9"/>
        <v>0</v>
      </c>
      <c r="AA42" s="38">
        <f t="shared" si="10"/>
        <v>0</v>
      </c>
      <c r="AB42" s="54">
        <f t="shared" ca="1" si="11"/>
        <v>0</v>
      </c>
      <c r="AC42" s="6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c r="Q43" s="31" t="s">
        <v>295</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9"/>
        <v>0</v>
      </c>
      <c r="AA43" s="38">
        <f t="shared" si="10"/>
        <v>0</v>
      </c>
      <c r="AB43" s="54">
        <f t="shared" ca="1" si="11"/>
        <v>0</v>
      </c>
      <c r="AC43" s="6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9"/>
        <v>0</v>
      </c>
      <c r="AA44" s="38">
        <f t="shared" si="10"/>
        <v>0</v>
      </c>
      <c r="AB44" s="54">
        <f t="shared" ca="1" si="11"/>
        <v>0</v>
      </c>
      <c r="AC44" s="6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c r="Q45" s="31" t="s">
        <v>296</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9"/>
        <v>0</v>
      </c>
      <c r="AA45" s="38">
        <f t="shared" si="10"/>
        <v>0</v>
      </c>
      <c r="AB45" s="54">
        <f t="shared" ca="1" si="11"/>
        <v>0</v>
      </c>
      <c r="AC45" s="6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c r="Q46" s="31" t="s">
        <v>297</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9"/>
        <v>0</v>
      </c>
      <c r="AA46" s="38">
        <f t="shared" si="10"/>
        <v>0</v>
      </c>
      <c r="AB46" s="54">
        <f t="shared" ca="1" si="11"/>
        <v>0</v>
      </c>
      <c r="AC46" s="6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c r="Q47" s="31" t="s">
        <v>298</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9"/>
        <v>0</v>
      </c>
      <c r="AA47" s="38">
        <f t="shared" si="10"/>
        <v>0</v>
      </c>
      <c r="AB47" s="54">
        <f t="shared" ca="1" si="11"/>
        <v>0</v>
      </c>
      <c r="AC47" s="6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9"/>
        <v>0</v>
      </c>
      <c r="AA48" s="38">
        <f t="shared" si="10"/>
        <v>0</v>
      </c>
      <c r="AB48" s="54">
        <f t="shared" ca="1" si="11"/>
        <v>0</v>
      </c>
      <c r="AC48" s="6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c r="Q49" s="31" t="s">
        <v>299</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9"/>
        <v>0</v>
      </c>
      <c r="AA49" s="38">
        <f t="shared" si="10"/>
        <v>0</v>
      </c>
      <c r="AB49" s="54">
        <f t="shared" ca="1" si="11"/>
        <v>0</v>
      </c>
      <c r="AC49" s="6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c r="Q50" s="31" t="s">
        <v>300</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9"/>
        <v>0</v>
      </c>
      <c r="AA50" s="38">
        <f t="shared" si="10"/>
        <v>0</v>
      </c>
      <c r="AB50" s="54">
        <f t="shared" ca="1" si="11"/>
        <v>0</v>
      </c>
      <c r="AC50" s="6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c r="Q51" s="31" t="s">
        <v>301</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9"/>
        <v>0</v>
      </c>
      <c r="AA51" s="38">
        <f t="shared" si="10"/>
        <v>0</v>
      </c>
      <c r="AB51" s="54">
        <f t="shared" ca="1" si="11"/>
        <v>0</v>
      </c>
      <c r="AC51" s="6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9"/>
        <v>0</v>
      </c>
      <c r="AA52" s="38">
        <f t="shared" si="10"/>
        <v>0</v>
      </c>
      <c r="AB52" s="54">
        <f t="shared" ca="1" si="11"/>
        <v>0</v>
      </c>
      <c r="AC52" s="6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c r="Q53" s="31" t="s">
        <v>302</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9"/>
        <v>0</v>
      </c>
      <c r="AA53" s="38">
        <f t="shared" si="10"/>
        <v>0</v>
      </c>
      <c r="AB53" s="54">
        <f t="shared" ca="1" si="11"/>
        <v>0</v>
      </c>
      <c r="AC53" s="6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c r="Q54" s="31" t="s">
        <v>125</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2190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15044</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700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9"/>
        <v>17934</v>
      </c>
      <c r="AA54" s="38">
        <f t="shared" si="10"/>
        <v>0</v>
      </c>
      <c r="AB54" s="54">
        <f t="shared" ca="1" si="11"/>
        <v>17934</v>
      </c>
      <c r="AC54" s="6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12150</v>
      </c>
    </row>
    <row r="55" spans="17:29">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9"/>
        <v>0</v>
      </c>
      <c r="AA55" s="38">
        <f t="shared" si="10"/>
        <v>0</v>
      </c>
      <c r="AB55" s="54">
        <f t="shared" ca="1" si="11"/>
        <v>0</v>
      </c>
      <c r="AC55" s="6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c r="Q56" s="31" t="s">
        <v>118</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13802</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31454</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85000</v>
      </c>
      <c r="U56" s="31"/>
      <c r="V56" s="5">
        <f>SUMIF('Unplanned Outputs'!$E$4:$E$500,Analysis!Q56,'Unplanned Outputs'!$J$4:$J$500)</f>
        <v>0</v>
      </c>
      <c r="W56" s="5">
        <f>SUMIF('Unplanned Outputs'!$E$4:$E$500,Analysis!$Q56,'Unplanned Outputs'!$N$4:$N$500)</f>
        <v>0</v>
      </c>
      <c r="X56" s="5">
        <f>SUMIF('Unplanned Outputs'!$E$4:$E$500,Analysis!$Q56,'Unplanned Outputs'!$R$4:$R$500)</f>
        <v>0</v>
      </c>
      <c r="Y56" s="15"/>
      <c r="Z56" s="38">
        <f t="shared" ca="1" si="9"/>
        <v>130256</v>
      </c>
      <c r="AA56" s="38">
        <f t="shared" si="10"/>
        <v>0</v>
      </c>
      <c r="AB56" s="54">
        <f t="shared" ca="1" si="11"/>
        <v>130256</v>
      </c>
      <c r="AC56" s="6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38000</v>
      </c>
    </row>
    <row r="57" spans="17:29">
      <c r="Q57" s="31" t="s">
        <v>114</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9"/>
        <v>0</v>
      </c>
      <c r="AA57" s="38">
        <f t="shared" si="10"/>
        <v>0</v>
      </c>
      <c r="AB57" s="54">
        <f t="shared" ca="1" si="11"/>
        <v>0</v>
      </c>
      <c r="AC57" s="6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c r="Q58" s="31" t="s">
        <v>130</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9"/>
        <v>0</v>
      </c>
      <c r="AA58" s="38">
        <f t="shared" si="10"/>
        <v>0</v>
      </c>
      <c r="AB58" s="54">
        <f t="shared" ca="1" si="11"/>
        <v>0</v>
      </c>
      <c r="AC58" s="6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9"/>
        <v>0</v>
      </c>
      <c r="AA59" s="38">
        <f t="shared" si="10"/>
        <v>0</v>
      </c>
      <c r="AB59" s="54">
        <f t="shared" ca="1" si="11"/>
        <v>0</v>
      </c>
      <c r="AC59" s="6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c r="Q60" s="31" t="s">
        <v>303</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9"/>
        <v>0</v>
      </c>
      <c r="AA60" s="38">
        <f t="shared" si="10"/>
        <v>0</v>
      </c>
      <c r="AB60" s="54">
        <f t="shared" ca="1" si="11"/>
        <v>0</v>
      </c>
      <c r="AC60" s="6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9"/>
        <v>0</v>
      </c>
      <c r="AA61" s="38">
        <f t="shared" si="10"/>
        <v>0</v>
      </c>
      <c r="AB61" s="54">
        <f t="shared" ca="1" si="11"/>
        <v>0</v>
      </c>
      <c r="AC61" s="6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c r="Q62" s="31" t="s">
        <v>304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9"/>
        <v>0</v>
      </c>
      <c r="AA62" s="38">
        <f t="shared" si="10"/>
        <v>0</v>
      </c>
      <c r="AB62" s="54">
        <f t="shared" ca="1" si="11"/>
        <v>0</v>
      </c>
      <c r="AC62" s="6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c r="Q63" s="31" t="s">
        <v>305</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9"/>
        <v>0</v>
      </c>
      <c r="AA63" s="38">
        <f t="shared" si="10"/>
        <v>0</v>
      </c>
      <c r="AB63" s="54">
        <f t="shared" ca="1" si="11"/>
        <v>0</v>
      </c>
      <c r="AC63" s="6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c r="Q64" s="31" t="s">
        <v>306</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9"/>
        <v>0</v>
      </c>
      <c r="AA64" s="38">
        <f t="shared" si="10"/>
        <v>0</v>
      </c>
      <c r="AB64" s="54">
        <f t="shared" ca="1" si="11"/>
        <v>0</v>
      </c>
      <c r="AC64" s="6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9"/>
        <v>0</v>
      </c>
      <c r="AA65" s="38">
        <f t="shared" si="10"/>
        <v>0</v>
      </c>
      <c r="AB65" s="54">
        <f t="shared" ca="1" si="11"/>
        <v>0</v>
      </c>
      <c r="AC65" s="6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c r="Q66" s="31" t="s">
        <v>307</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9"/>
        <v>0</v>
      </c>
      <c r="AA66" s="38">
        <f t="shared" si="10"/>
        <v>0</v>
      </c>
      <c r="AB66" s="54">
        <f t="shared" ca="1" si="11"/>
        <v>0</v>
      </c>
      <c r="AC66" s="6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c r="Q67" s="31" t="s">
        <v>308</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9"/>
        <v>0</v>
      </c>
      <c r="AA67" s="38">
        <f t="shared" si="10"/>
        <v>0</v>
      </c>
      <c r="AB67" s="54">
        <f t="shared" ca="1" si="11"/>
        <v>0</v>
      </c>
      <c r="AC67" s="6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2">SUM(R68:T68)</f>
        <v>0</v>
      </c>
      <c r="AA68" s="38">
        <f t="shared" ref="AA68:AA80" si="13">SUM(V68:X68)</f>
        <v>0</v>
      </c>
      <c r="AB68" s="54">
        <f t="shared" ref="AB68:AB80" ca="1" si="14">AA68+Z68</f>
        <v>0</v>
      </c>
      <c r="AC68" s="6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c r="Q69" s="31" t="s">
        <v>309</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2"/>
        <v>0</v>
      </c>
      <c r="AA69" s="38">
        <f t="shared" si="13"/>
        <v>0</v>
      </c>
      <c r="AB69" s="54">
        <f t="shared" ca="1" si="14"/>
        <v>0</v>
      </c>
      <c r="AC69" s="6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c r="Q70" s="31" t="s">
        <v>310</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2"/>
        <v>0</v>
      </c>
      <c r="AA70" s="38">
        <f t="shared" si="13"/>
        <v>0</v>
      </c>
      <c r="AB70" s="54">
        <f t="shared" ca="1" si="14"/>
        <v>0</v>
      </c>
      <c r="AC70" s="6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c r="Q71" s="31" t="s">
        <v>311</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2"/>
        <v>0</v>
      </c>
      <c r="AA71" s="38">
        <f t="shared" si="13"/>
        <v>0</v>
      </c>
      <c r="AB71" s="54">
        <f t="shared" ca="1" si="14"/>
        <v>0</v>
      </c>
      <c r="AC71" s="6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5">SUM(R72:T72)</f>
        <v>0</v>
      </c>
      <c r="AA72" s="38">
        <f t="shared" ref="AA72:AA75" si="16">SUM(V72:X72)</f>
        <v>0</v>
      </c>
      <c r="AB72" s="54">
        <f t="shared" ref="AB72:AB75" ca="1" si="17">AA72+Z72</f>
        <v>0</v>
      </c>
      <c r="AC72" s="6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c r="Q73" s="31" t="s">
        <v>312</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5"/>
        <v>0</v>
      </c>
      <c r="AA73" s="38">
        <f t="shared" si="16"/>
        <v>0</v>
      </c>
      <c r="AB73" s="54">
        <f t="shared" ca="1" si="17"/>
        <v>0</v>
      </c>
      <c r="AC73" s="6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c r="Q74" s="31" t="s">
        <v>313</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5"/>
        <v>0</v>
      </c>
      <c r="AA74" s="38">
        <f t="shared" si="16"/>
        <v>0</v>
      </c>
      <c r="AB74" s="54">
        <f t="shared" ca="1" si="17"/>
        <v>0</v>
      </c>
      <c r="AC74" s="6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c r="Q75" s="31" t="s">
        <v>314</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5"/>
        <v>0</v>
      </c>
      <c r="AA75" s="38">
        <f t="shared" si="16"/>
        <v>0</v>
      </c>
      <c r="AB75" s="54">
        <f t="shared" ca="1" si="17"/>
        <v>0</v>
      </c>
      <c r="AC75" s="6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2"/>
        <v>0</v>
      </c>
      <c r="AA76" s="38">
        <f t="shared" si="13"/>
        <v>0</v>
      </c>
      <c r="AB76" s="54">
        <f t="shared" ca="1" si="14"/>
        <v>0</v>
      </c>
      <c r="AC76"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c r="Q77" s="31" t="s">
        <v>315</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2"/>
        <v>0</v>
      </c>
      <c r="AA77" s="38">
        <f t="shared" si="13"/>
        <v>0</v>
      </c>
      <c r="AB77" s="54">
        <f t="shared" ca="1" si="14"/>
        <v>0</v>
      </c>
      <c r="AC77" s="6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c r="Q78" s="31" t="s">
        <v>316</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2"/>
        <v>0</v>
      </c>
      <c r="AA78" s="38">
        <f t="shared" si="13"/>
        <v>0</v>
      </c>
      <c r="AB78" s="54">
        <f t="shared" ca="1" si="14"/>
        <v>0</v>
      </c>
      <c r="AC78" s="6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c r="Q79" s="31" t="s">
        <v>317</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2"/>
        <v>0</v>
      </c>
      <c r="AA79" s="38">
        <f t="shared" si="13"/>
        <v>0</v>
      </c>
      <c r="AB79" s="54">
        <f t="shared" ca="1" si="14"/>
        <v>0</v>
      </c>
      <c r="AC79" s="6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c r="Q80" s="31" t="s">
        <v>318</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2"/>
        <v>0</v>
      </c>
      <c r="AA80" s="38">
        <f t="shared" si="13"/>
        <v>0</v>
      </c>
      <c r="AB80" s="54">
        <f t="shared" ca="1" si="14"/>
        <v>0</v>
      </c>
      <c r="AC80" s="66">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sheetProtection algorithmName="SHA-512" hashValue="w1sKGIh/jdzVdijn/LRPCGgfRePrBkxnEl/AoModnOrTAwzNx2mmqwoz6oo+vo+EOngqT6jHzjnhfM2IW9Bc2w==" saltValue="pFWJyUBaGsUy1s0+gkUH6g==" spinCount="100000" sheet="1" objects="1" scenarios="1"/>
  <mergeCells count="6">
    <mergeCell ref="A1:C2"/>
    <mergeCell ref="E1:O2"/>
    <mergeCell ref="V2:X2"/>
    <mergeCell ref="R2:T2"/>
    <mergeCell ref="Z2:AC2"/>
    <mergeCell ref="R1:AC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zoomScale="87" workbookViewId="0">
      <selection activeCell="B25" sqref="B25"/>
    </sheetView>
  </sheetViews>
  <sheetFormatPr defaultRowHeight="14.45"/>
  <cols>
    <col min="2" max="2" width="73.42578125" customWidth="1"/>
    <col min="3" max="3" width="72.5703125" customWidth="1"/>
  </cols>
  <sheetData>
    <row r="1" spans="1:3">
      <c r="A1" s="44" t="s">
        <v>4</v>
      </c>
      <c r="B1" s="45" t="s">
        <v>5</v>
      </c>
      <c r="C1" s="45" t="s">
        <v>6</v>
      </c>
    </row>
    <row r="2" spans="1:3">
      <c r="A2" s="46">
        <v>44470</v>
      </c>
      <c r="B2" s="47"/>
      <c r="C2" s="47"/>
    </row>
    <row r="3" spans="1:3">
      <c r="A3" s="46">
        <v>44501</v>
      </c>
      <c r="B3" s="47"/>
      <c r="C3" s="48"/>
    </row>
    <row r="4" spans="1:3">
      <c r="A4" s="46">
        <v>44531</v>
      </c>
      <c r="B4" s="47"/>
      <c r="C4" s="48"/>
    </row>
    <row r="5" spans="1:3" ht="29.1" customHeight="1">
      <c r="A5" s="46">
        <v>44562</v>
      </c>
      <c r="B5" s="49"/>
      <c r="C5" s="48"/>
    </row>
    <row r="6" spans="1:3">
      <c r="A6" s="46">
        <v>44593</v>
      </c>
      <c r="B6" s="49"/>
      <c r="C6" s="48"/>
    </row>
    <row r="7" spans="1:3">
      <c r="A7" s="46">
        <v>44621</v>
      </c>
      <c r="B7" s="47"/>
      <c r="C7" s="51"/>
    </row>
    <row r="8" spans="1:3">
      <c r="A8" s="46">
        <v>44652</v>
      </c>
      <c r="B8" s="47"/>
      <c r="C8" s="47"/>
    </row>
    <row r="9" spans="1:3">
      <c r="A9" s="46">
        <v>44682</v>
      </c>
      <c r="B9" s="49"/>
      <c r="C9" s="47"/>
    </row>
    <row r="10" spans="1:3">
      <c r="A10" s="46">
        <v>44713</v>
      </c>
      <c r="B10" s="47"/>
      <c r="C10" s="50"/>
    </row>
    <row r="11" spans="1:3">
      <c r="A11" s="46">
        <v>44743</v>
      </c>
      <c r="B11" s="47"/>
      <c r="C11" s="47"/>
    </row>
    <row r="12" spans="1:3">
      <c r="A12" s="46">
        <v>44774</v>
      </c>
      <c r="B12" s="47"/>
      <c r="C12" s="47"/>
    </row>
    <row r="13" spans="1:3">
      <c r="A13" s="46">
        <v>44805</v>
      </c>
      <c r="B13" s="47"/>
      <c r="C13" s="47"/>
    </row>
    <row r="14" spans="1:3">
      <c r="A14" s="46">
        <v>44835</v>
      </c>
      <c r="B14" s="47"/>
      <c r="C14" s="47"/>
    </row>
    <row r="15" spans="1:3">
      <c r="A15" s="46">
        <v>44866</v>
      </c>
      <c r="B15" s="47"/>
      <c r="C15" s="47"/>
    </row>
    <row r="16" spans="1:3">
      <c r="A16" s="46">
        <v>44896</v>
      </c>
      <c r="B16" s="47"/>
      <c r="C16" s="47"/>
    </row>
    <row r="17" spans="1:3">
      <c r="A17" s="46">
        <v>44927</v>
      </c>
      <c r="B17" s="47"/>
      <c r="C17" s="47"/>
    </row>
    <row r="18" spans="1:3">
      <c r="A18" s="46">
        <v>44958</v>
      </c>
      <c r="B18" s="47"/>
      <c r="C18" s="47"/>
    </row>
    <row r="19" spans="1:3">
      <c r="A19" s="46">
        <v>44986</v>
      </c>
      <c r="B19" s="47"/>
      <c r="C19" s="47"/>
    </row>
    <row r="20" spans="1:3">
      <c r="A20" s="46">
        <v>45017</v>
      </c>
      <c r="B20" s="47"/>
      <c r="C20" s="47"/>
    </row>
    <row r="21" spans="1:3">
      <c r="A21" s="46">
        <v>45047</v>
      </c>
      <c r="B21" s="47"/>
      <c r="C21" s="47"/>
    </row>
    <row r="22" spans="1:3">
      <c r="A22" s="46">
        <v>45078</v>
      </c>
      <c r="B22" s="47" t="s">
        <v>7</v>
      </c>
      <c r="C22" s="47"/>
    </row>
    <row r="23" spans="1:3">
      <c r="A23" s="46">
        <v>45108</v>
      </c>
      <c r="B23" s="47"/>
      <c r="C23" s="47"/>
    </row>
    <row r="24" spans="1:3">
      <c r="A24" s="46">
        <v>45139</v>
      </c>
      <c r="B24" s="47"/>
      <c r="C24" s="47"/>
    </row>
    <row r="25" spans="1:3">
      <c r="A25" s="46">
        <v>45170</v>
      </c>
      <c r="B25" s="47" t="s">
        <v>8</v>
      </c>
      <c r="C25"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1" zoomScaleNormal="85" workbookViewId="0">
      <selection activeCell="E5" sqref="E5"/>
    </sheetView>
  </sheetViews>
  <sheetFormatPr defaultColWidth="8.85546875" defaultRowHeight="14.45"/>
  <cols>
    <col min="1" max="1" width="16" style="2" customWidth="1"/>
    <col min="2" max="2" width="9.140625" style="2" customWidth="1"/>
    <col min="3" max="3" width="29.85546875" style="3" customWidth="1"/>
    <col min="4" max="4" width="11.7109375" style="3" customWidth="1"/>
    <col min="5" max="5" width="52.28515625" style="3" customWidth="1"/>
    <col min="6" max="6" width="11.140625" style="3" customWidth="1"/>
    <col min="7" max="8" width="15.140625" style="3" customWidth="1"/>
    <col min="9" max="9" width="67.28515625" style="3" customWidth="1"/>
    <col min="10" max="10" width="44.7109375" style="3" customWidth="1"/>
    <col min="11" max="11" width="18.5703125" customWidth="1"/>
    <col min="12" max="12" width="35.140625" customWidth="1"/>
    <col min="13" max="13" width="15.7109375" customWidth="1"/>
    <col min="14" max="14" width="47.28515625" customWidth="1"/>
    <col min="15" max="16384" width="8.85546875" style="3"/>
  </cols>
  <sheetData>
    <row r="1" spans="1:10" ht="15.75" customHeight="1">
      <c r="A1" s="76" t="s">
        <v>9</v>
      </c>
      <c r="B1" s="77" t="s">
        <v>10</v>
      </c>
      <c r="C1" s="77"/>
      <c r="D1" s="77"/>
      <c r="E1" s="77"/>
      <c r="F1" s="77"/>
      <c r="G1" s="77"/>
      <c r="H1" s="77"/>
      <c r="I1" s="77"/>
      <c r="J1" s="77"/>
    </row>
    <row r="2" spans="1:10" ht="15.75" customHeight="1">
      <c r="A2" s="76"/>
      <c r="B2" s="77"/>
      <c r="C2" s="77"/>
      <c r="D2" s="77"/>
      <c r="E2" s="77"/>
      <c r="F2" s="77"/>
      <c r="G2" s="77"/>
      <c r="H2" s="77"/>
      <c r="I2" s="77"/>
      <c r="J2" s="77"/>
    </row>
    <row r="3" spans="1:10" ht="27.75" customHeight="1">
      <c r="A3" s="74" t="s">
        <v>11</v>
      </c>
      <c r="B3" s="74"/>
      <c r="C3" s="74"/>
      <c r="D3" s="75" t="s">
        <v>12</v>
      </c>
      <c r="E3" s="75"/>
      <c r="F3" s="75"/>
      <c r="G3" s="75"/>
      <c r="H3" s="75"/>
      <c r="I3" s="75"/>
      <c r="J3" s="75"/>
    </row>
    <row r="4" spans="1:10" ht="27.75" customHeight="1">
      <c r="A4" s="12"/>
      <c r="B4" s="12" t="s">
        <v>13</v>
      </c>
      <c r="C4" s="12" t="s">
        <v>14</v>
      </c>
      <c r="D4" s="12" t="s">
        <v>15</v>
      </c>
      <c r="E4" s="12" t="s">
        <v>16</v>
      </c>
      <c r="F4" s="12" t="s">
        <v>17</v>
      </c>
      <c r="G4" s="12" t="s">
        <v>18</v>
      </c>
      <c r="H4" s="12" t="s">
        <v>19</v>
      </c>
      <c r="I4" s="12" t="s">
        <v>20</v>
      </c>
      <c r="J4" s="12" t="s">
        <v>21</v>
      </c>
    </row>
    <row r="5" spans="1:10" ht="28.9">
      <c r="A5" s="76" t="s">
        <v>11</v>
      </c>
      <c r="B5" s="78" t="s">
        <v>22</v>
      </c>
      <c r="C5" s="78" t="s">
        <v>23</v>
      </c>
      <c r="D5" s="23" t="s">
        <v>24</v>
      </c>
      <c r="E5" s="1" t="s">
        <v>25</v>
      </c>
      <c r="F5" s="2" t="s">
        <v>26</v>
      </c>
      <c r="G5" s="2" t="s">
        <v>27</v>
      </c>
      <c r="H5" s="2">
        <v>2</v>
      </c>
      <c r="I5" s="1"/>
      <c r="J5" s="79"/>
    </row>
    <row r="6" spans="1:10" ht="28.9">
      <c r="A6" s="76"/>
      <c r="B6" s="78"/>
      <c r="C6" s="78"/>
      <c r="D6" s="18" t="s">
        <v>28</v>
      </c>
      <c r="E6" s="1" t="s">
        <v>29</v>
      </c>
      <c r="F6" s="2" t="s">
        <v>30</v>
      </c>
      <c r="G6" s="2" t="s">
        <v>31</v>
      </c>
      <c r="H6" s="2" t="s">
        <v>32</v>
      </c>
      <c r="I6" s="1"/>
      <c r="J6" s="80"/>
    </row>
    <row r="7" spans="1:10">
      <c r="A7" s="76"/>
      <c r="B7" s="78"/>
      <c r="C7" s="78"/>
      <c r="D7" s="18"/>
      <c r="E7" s="1"/>
      <c r="F7" s="2"/>
      <c r="G7" s="2"/>
      <c r="H7" s="2"/>
      <c r="I7" s="1"/>
      <c r="J7" s="80"/>
    </row>
    <row r="8" spans="1:10">
      <c r="F8"/>
      <c r="G8"/>
      <c r="H8"/>
      <c r="I8" s="63"/>
    </row>
    <row r="9" spans="1:10">
      <c r="F9"/>
      <c r="G9"/>
      <c r="H9"/>
      <c r="I9" s="63"/>
    </row>
    <row r="10" spans="1:10">
      <c r="F10"/>
      <c r="G10"/>
      <c r="H10"/>
      <c r="I10" s="63"/>
    </row>
    <row r="11" spans="1:10">
      <c r="F11"/>
      <c r="G11"/>
      <c r="H11"/>
      <c r="I11" s="63"/>
    </row>
    <row r="12" spans="1:10">
      <c r="F12"/>
      <c r="G12"/>
      <c r="H12"/>
      <c r="I12" s="63"/>
    </row>
    <row r="13" spans="1:10">
      <c r="F13"/>
      <c r="G13"/>
      <c r="H13"/>
      <c r="I13" s="63"/>
    </row>
    <row r="14" spans="1:10">
      <c r="F14"/>
      <c r="G14"/>
      <c r="H14"/>
      <c r="I14" s="63"/>
    </row>
    <row r="15" spans="1:10">
      <c r="F15"/>
      <c r="G15"/>
      <c r="H15"/>
      <c r="I15" s="63"/>
    </row>
    <row r="16" spans="1:10">
      <c r="F16"/>
      <c r="G16"/>
      <c r="H16"/>
    </row>
    <row r="17" spans="6:8">
      <c r="F17"/>
      <c r="G17" s="7"/>
      <c r="H17"/>
    </row>
    <row r="18" spans="6:8">
      <c r="F18"/>
      <c r="G18" s="52"/>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6"/>
  <sheetViews>
    <sheetView tabSelected="1" topLeftCell="B1" zoomScale="55" zoomScaleNormal="55" workbookViewId="0">
      <pane xSplit="7" ySplit="3" topLeftCell="P4" activePane="bottomRight" state="frozen"/>
      <selection pane="bottomRight" activeCell="T5" sqref="S5:T5"/>
      <selection pane="bottomLeft" activeCell="B4" sqref="B4"/>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85546875" style="16" customWidth="1"/>
    <col min="12" max="12" width="55" style="15" customWidth="1"/>
    <col min="13" max="13" width="9.85546875" style="16" customWidth="1"/>
    <col min="14" max="14" width="55.7109375" style="15" customWidth="1"/>
    <col min="15" max="15" width="9.85546875" style="16" customWidth="1"/>
    <col min="16" max="16" width="55.42578125" style="15" customWidth="1"/>
    <col min="17" max="17" width="10" style="16" customWidth="1"/>
    <col min="18" max="18" width="55.28515625" style="15" customWidth="1"/>
    <col min="19" max="19" width="10.140625" style="15" customWidth="1"/>
    <col min="20" max="20" width="56" style="15" customWidth="1"/>
    <col min="21" max="21" width="10.140625" style="16" customWidth="1"/>
    <col min="22" max="22" width="55.42578125" style="15" customWidth="1"/>
    <col min="23" max="16384" width="8.7109375" style="15"/>
  </cols>
  <sheetData>
    <row r="1" spans="1:23"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3" ht="15" customHeight="1">
      <c r="A2" s="19" t="s">
        <v>35</v>
      </c>
      <c r="B2" s="76" t="s">
        <v>36</v>
      </c>
      <c r="C2" s="76" t="s">
        <v>14</v>
      </c>
      <c r="D2" s="76" t="s">
        <v>37</v>
      </c>
      <c r="E2" s="76" t="s">
        <v>16</v>
      </c>
      <c r="F2" s="76" t="s">
        <v>38</v>
      </c>
      <c r="G2" s="76" t="s">
        <v>39</v>
      </c>
      <c r="H2" s="76" t="s">
        <v>40</v>
      </c>
      <c r="I2" s="76" t="s">
        <v>20</v>
      </c>
      <c r="J2" s="78" t="s">
        <v>41</v>
      </c>
      <c r="K2" s="76" t="s">
        <v>42</v>
      </c>
      <c r="L2" s="76"/>
      <c r="M2" s="78" t="s">
        <v>43</v>
      </c>
      <c r="N2" s="78"/>
      <c r="O2" s="76" t="s">
        <v>44</v>
      </c>
      <c r="P2" s="76"/>
      <c r="Q2" s="78" t="s">
        <v>45</v>
      </c>
      <c r="R2" s="78"/>
      <c r="S2" s="76" t="s">
        <v>46</v>
      </c>
      <c r="T2" s="76"/>
      <c r="U2" s="78" t="s">
        <v>47</v>
      </c>
      <c r="V2" s="78"/>
    </row>
    <row r="3" spans="1:23">
      <c r="A3" s="19">
        <f>COUNTIF(D4:D7,"&lt;&gt;")</f>
        <v>4</v>
      </c>
      <c r="B3" s="76"/>
      <c r="C3" s="76"/>
      <c r="D3" s="76"/>
      <c r="E3" s="76"/>
      <c r="F3" s="76"/>
      <c r="G3" s="76"/>
      <c r="H3" s="76"/>
      <c r="I3" s="76"/>
      <c r="J3" s="78"/>
      <c r="K3" s="12" t="s">
        <v>48</v>
      </c>
      <c r="L3" s="12" t="s">
        <v>14</v>
      </c>
      <c r="M3" s="9" t="s">
        <v>48</v>
      </c>
      <c r="N3" s="9" t="s">
        <v>14</v>
      </c>
      <c r="O3" s="12" t="s">
        <v>48</v>
      </c>
      <c r="P3" s="12" t="s">
        <v>14</v>
      </c>
      <c r="Q3" s="9" t="s">
        <v>48</v>
      </c>
      <c r="R3" s="9" t="s">
        <v>14</v>
      </c>
      <c r="S3" s="12" t="s">
        <v>48</v>
      </c>
      <c r="T3" s="12" t="s">
        <v>14</v>
      </c>
      <c r="U3" s="9" t="s">
        <v>48</v>
      </c>
      <c r="V3" s="9" t="s">
        <v>14</v>
      </c>
    </row>
    <row r="4" spans="1:23" s="16" customFormat="1" ht="43.15">
      <c r="A4" s="76" t="s">
        <v>49</v>
      </c>
      <c r="B4" s="78" t="s">
        <v>50</v>
      </c>
      <c r="C4" s="83" t="s">
        <v>51</v>
      </c>
      <c r="D4" s="23" t="s">
        <v>52</v>
      </c>
      <c r="E4" s="27" t="s">
        <v>53</v>
      </c>
      <c r="F4" s="2">
        <v>142</v>
      </c>
      <c r="G4" s="2" t="s">
        <v>54</v>
      </c>
      <c r="H4" s="2"/>
      <c r="I4" s="37" t="s">
        <v>55</v>
      </c>
      <c r="J4" s="79"/>
      <c r="K4" s="2"/>
      <c r="L4" s="25"/>
      <c r="M4" s="7">
        <v>142</v>
      </c>
      <c r="N4" s="25" t="s">
        <v>56</v>
      </c>
      <c r="O4" s="29"/>
      <c r="P4" s="71"/>
      <c r="Q4" s="29">
        <v>142</v>
      </c>
      <c r="R4" s="71" t="s">
        <v>57</v>
      </c>
      <c r="S4" s="29"/>
      <c r="T4" s="25"/>
      <c r="U4" s="29">
        <v>0</v>
      </c>
      <c r="V4" s="71" t="s">
        <v>58</v>
      </c>
    </row>
    <row r="5" spans="1:23" ht="137.25">
      <c r="A5" s="76"/>
      <c r="B5" s="78"/>
      <c r="C5" s="83"/>
      <c r="D5" s="18" t="s">
        <v>59</v>
      </c>
      <c r="E5" s="27" t="s">
        <v>60</v>
      </c>
      <c r="F5" s="2">
        <v>5000</v>
      </c>
      <c r="G5" s="2" t="s">
        <v>61</v>
      </c>
      <c r="H5" s="2" t="s">
        <v>62</v>
      </c>
      <c r="I5" s="27" t="s">
        <v>63</v>
      </c>
      <c r="J5" s="80"/>
      <c r="K5" s="2"/>
      <c r="L5" s="25"/>
      <c r="M5" s="2">
        <v>3834</v>
      </c>
      <c r="N5" s="25"/>
      <c r="O5" s="29"/>
      <c r="P5" s="25"/>
      <c r="Q5" s="29">
        <v>1150</v>
      </c>
      <c r="R5" s="25" t="s">
        <v>64</v>
      </c>
      <c r="S5" s="2"/>
      <c r="T5" s="27"/>
      <c r="U5" s="2">
        <v>1650</v>
      </c>
      <c r="V5" s="27" t="s">
        <v>65</v>
      </c>
      <c r="W5" s="60"/>
    </row>
    <row r="6" spans="1:23" ht="41.25" customHeight="1">
      <c r="A6" s="76"/>
      <c r="B6" s="78"/>
      <c r="C6" s="83"/>
      <c r="D6" s="18" t="s">
        <v>66</v>
      </c>
      <c r="E6" s="27" t="s">
        <v>67</v>
      </c>
      <c r="F6" s="2"/>
      <c r="G6" s="2" t="s">
        <v>68</v>
      </c>
      <c r="H6" s="2" t="s">
        <v>62</v>
      </c>
      <c r="I6" s="27" t="s">
        <v>69</v>
      </c>
      <c r="J6" s="80"/>
      <c r="K6" s="2"/>
      <c r="L6" s="25"/>
      <c r="M6" s="2"/>
      <c r="N6" s="25"/>
      <c r="O6" s="29"/>
      <c r="P6" s="25"/>
      <c r="Q6" s="29">
        <v>86</v>
      </c>
      <c r="R6" s="25" t="s">
        <v>70</v>
      </c>
      <c r="S6" s="2"/>
      <c r="T6" s="27"/>
      <c r="U6" s="2"/>
      <c r="V6" s="27"/>
      <c r="W6" s="60"/>
    </row>
    <row r="7" spans="1:23" ht="66.75" customHeight="1">
      <c r="A7" s="76"/>
      <c r="B7" s="78"/>
      <c r="C7" s="83"/>
      <c r="D7" s="18" t="s">
        <v>71</v>
      </c>
      <c r="E7" s="27"/>
      <c r="F7" s="2"/>
      <c r="G7" s="2"/>
      <c r="H7" s="2"/>
      <c r="I7" s="27"/>
      <c r="J7" s="80"/>
      <c r="K7" s="2"/>
      <c r="L7" s="25"/>
      <c r="M7" s="2"/>
      <c r="N7" s="25"/>
      <c r="O7" s="7"/>
      <c r="P7" s="25"/>
      <c r="Q7" s="2"/>
      <c r="R7" s="27"/>
      <c r="S7" s="30"/>
      <c r="T7" s="27"/>
      <c r="U7" s="2"/>
      <c r="V7" s="28"/>
      <c r="W7" s="60"/>
    </row>
    <row r="8" spans="1:23" ht="30.75" customHeight="1">
      <c r="A8" s="82" t="s">
        <v>5</v>
      </c>
      <c r="B8" s="82"/>
      <c r="C8" s="82"/>
      <c r="D8" s="82"/>
      <c r="E8" s="82"/>
      <c r="F8" s="82"/>
      <c r="G8" s="82"/>
      <c r="H8" s="82"/>
      <c r="I8" s="82"/>
      <c r="J8" s="61"/>
      <c r="K8" s="15"/>
      <c r="M8" s="13"/>
      <c r="Q8" s="10"/>
      <c r="U8" s="10"/>
    </row>
    <row r="9" spans="1:23" ht="30.75" customHeight="1">
      <c r="A9" s="12"/>
      <c r="B9" s="12" t="s">
        <v>72</v>
      </c>
      <c r="C9" s="20"/>
      <c r="D9" s="12" t="s">
        <v>73</v>
      </c>
      <c r="E9" s="12" t="s">
        <v>14</v>
      </c>
      <c r="F9" s="12"/>
      <c r="G9" s="12"/>
      <c r="H9" s="12" t="s">
        <v>74</v>
      </c>
      <c r="I9" s="12" t="s">
        <v>75</v>
      </c>
      <c r="J9" s="11"/>
      <c r="K9" s="15"/>
      <c r="Q9" s="17"/>
      <c r="U9" s="17"/>
    </row>
    <row r="10" spans="1:23" ht="47.25" customHeight="1">
      <c r="A10" s="76" t="s">
        <v>76</v>
      </c>
      <c r="B10" s="78" t="s">
        <v>77</v>
      </c>
      <c r="C10" s="83"/>
      <c r="D10" s="18" t="s">
        <v>78</v>
      </c>
      <c r="E10" s="79"/>
      <c r="F10" s="79"/>
      <c r="G10" s="79"/>
      <c r="H10" s="1"/>
      <c r="I10" s="1"/>
      <c r="J10" s="39"/>
      <c r="K10" s="15"/>
    </row>
    <row r="11" spans="1:23">
      <c r="A11" s="76"/>
      <c r="B11" s="78"/>
      <c r="C11" s="83"/>
      <c r="D11" s="23" t="s">
        <v>79</v>
      </c>
      <c r="E11" s="79"/>
      <c r="F11" s="79"/>
      <c r="G11" s="79"/>
      <c r="H11" s="1"/>
      <c r="I11" s="1"/>
      <c r="J11" s="39"/>
      <c r="K11" s="15"/>
      <c r="M11" s="10"/>
    </row>
    <row r="12" spans="1:23">
      <c r="A12" s="76"/>
      <c r="B12" s="78"/>
      <c r="C12" s="83"/>
      <c r="D12" s="23" t="s">
        <v>80</v>
      </c>
      <c r="E12" s="79"/>
      <c r="F12" s="79"/>
      <c r="G12" s="79"/>
      <c r="H12" s="1"/>
      <c r="I12" s="1"/>
      <c r="J12" s="39"/>
      <c r="K12" s="15"/>
      <c r="M12" s="10"/>
    </row>
    <row r="13" spans="1:23">
      <c r="A13" s="76"/>
      <c r="B13" s="78"/>
      <c r="C13" s="83"/>
      <c r="D13" s="23" t="s">
        <v>81</v>
      </c>
      <c r="E13" s="79"/>
      <c r="F13" s="79"/>
      <c r="G13" s="79"/>
      <c r="H13" s="1"/>
      <c r="I13" s="1"/>
      <c r="J13" s="39"/>
      <c r="K13" s="10"/>
      <c r="M13" s="10"/>
    </row>
    <row r="14" spans="1:23">
      <c r="A14" s="76"/>
      <c r="B14" s="78"/>
      <c r="C14" s="83"/>
      <c r="D14" s="23" t="s">
        <v>82</v>
      </c>
      <c r="E14" s="79"/>
      <c r="F14" s="79"/>
      <c r="G14" s="79"/>
      <c r="H14" s="1"/>
      <c r="I14" s="1"/>
      <c r="J14" s="39"/>
      <c r="K14" s="10"/>
      <c r="M14" s="10"/>
    </row>
    <row r="15" spans="1:23">
      <c r="A15" s="76"/>
      <c r="B15" s="78"/>
      <c r="C15" s="83"/>
      <c r="D15" s="23" t="s">
        <v>83</v>
      </c>
      <c r="E15" s="79"/>
      <c r="F15" s="79"/>
      <c r="G15" s="79"/>
      <c r="H15" s="1"/>
      <c r="I15" s="1"/>
      <c r="J15" s="39"/>
      <c r="K15" s="10"/>
      <c r="M15" s="10"/>
    </row>
    <row r="16" spans="1:23">
      <c r="A16" s="15" t="s">
        <v>84</v>
      </c>
    </row>
  </sheetData>
  <sheetProtection formatCells="0"/>
  <mergeCells count="32">
    <mergeCell ref="A10:A15"/>
    <mergeCell ref="B10:B15"/>
    <mergeCell ref="C10:C15"/>
    <mergeCell ref="E14:G14"/>
    <mergeCell ref="E15:G15"/>
    <mergeCell ref="E13:G13"/>
    <mergeCell ref="H2:H3"/>
    <mergeCell ref="A4:A7"/>
    <mergeCell ref="B4:B7"/>
    <mergeCell ref="C4:C7"/>
    <mergeCell ref="J4:J7"/>
    <mergeCell ref="C2:C3"/>
    <mergeCell ref="D2:D3"/>
    <mergeCell ref="E2:E3"/>
    <mergeCell ref="F2:F3"/>
    <mergeCell ref="G2:G3"/>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s>
  <conditionalFormatting sqref="H10:H15">
    <cfRule type="containsText" dxfId="33" priority="1" operator="containsText" text="Not Started">
      <formula>NOT(ISERROR(SEARCH("Not Started",H10)))</formula>
    </cfRule>
    <cfRule type="containsText" dxfId="32" priority="2" operator="containsText" text="In Progress">
      <formula>NOT(ISERROR(SEARCH("In Progress",H10)))</formula>
    </cfRule>
    <cfRule type="containsText" dxfId="31"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14"/>
  <sheetViews>
    <sheetView zoomScale="85" zoomScaleNormal="85" workbookViewId="0">
      <pane xSplit="8" ySplit="9" topLeftCell="U10" activePane="bottomRight" state="frozen"/>
      <selection pane="bottomRight" activeCell="U5" sqref="U5:V5"/>
      <selection pane="bottomLeft" activeCell="A10" sqref="A10"/>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42</v>
      </c>
      <c r="L2" s="76"/>
      <c r="M2" s="78" t="s">
        <v>43</v>
      </c>
      <c r="N2" s="78"/>
      <c r="O2" s="76" t="s">
        <v>44</v>
      </c>
      <c r="P2" s="76"/>
      <c r="Q2" s="78" t="s">
        <v>45</v>
      </c>
      <c r="R2" s="78"/>
      <c r="S2" s="76" t="s">
        <v>46</v>
      </c>
      <c r="T2" s="76"/>
      <c r="U2" s="78" t="s">
        <v>47</v>
      </c>
      <c r="V2" s="78"/>
    </row>
    <row r="3" spans="1:22">
      <c r="A3" s="19">
        <f>COUNTIF(D4:D7,"&lt;&gt;")</f>
        <v>3</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28.9">
      <c r="A4" s="12" t="s">
        <v>85</v>
      </c>
      <c r="B4" s="9" t="s">
        <v>86</v>
      </c>
      <c r="C4" s="83" t="s">
        <v>87</v>
      </c>
      <c r="D4" s="23" t="s">
        <v>88</v>
      </c>
      <c r="E4" s="27" t="s">
        <v>89</v>
      </c>
      <c r="F4" s="7"/>
      <c r="G4" s="29" t="s">
        <v>90</v>
      </c>
      <c r="H4" s="29" t="s">
        <v>91</v>
      </c>
      <c r="I4" s="26"/>
      <c r="J4" s="26"/>
      <c r="K4" s="29"/>
      <c r="L4" s="25"/>
      <c r="M4" s="29"/>
      <c r="N4" s="25"/>
      <c r="O4" s="29"/>
      <c r="P4" s="25"/>
      <c r="Q4" s="29"/>
      <c r="R4" s="27"/>
      <c r="S4" s="29">
        <v>0.02</v>
      </c>
      <c r="T4" s="25" t="s">
        <v>92</v>
      </c>
      <c r="U4" s="29">
        <f>0.0075*2</f>
        <v>1.4999999999999999E-2</v>
      </c>
      <c r="V4" s="72" t="s">
        <v>93</v>
      </c>
    </row>
    <row r="5" spans="1:22" s="16" customFormat="1">
      <c r="A5" s="12"/>
      <c r="B5" s="9"/>
      <c r="C5" s="83"/>
      <c r="D5" s="23" t="s">
        <v>94</v>
      </c>
      <c r="E5" s="27" t="s">
        <v>95</v>
      </c>
      <c r="F5" s="7">
        <v>20000</v>
      </c>
      <c r="G5" s="29" t="s">
        <v>61</v>
      </c>
      <c r="H5" s="29" t="s">
        <v>62</v>
      </c>
      <c r="I5" s="26"/>
      <c r="J5" s="26"/>
      <c r="K5" s="29"/>
      <c r="L5" s="25"/>
      <c r="M5" s="29"/>
      <c r="N5" s="25"/>
      <c r="O5" s="29"/>
      <c r="P5" s="25"/>
      <c r="Q5" s="29"/>
      <c r="R5" s="25"/>
      <c r="S5" s="29">
        <v>2000</v>
      </c>
      <c r="T5" s="25" t="s">
        <v>96</v>
      </c>
      <c r="U5" s="29">
        <v>10000</v>
      </c>
      <c r="V5" s="25" t="s">
        <v>97</v>
      </c>
    </row>
    <row r="6" spans="1:22" s="16" customFormat="1" ht="100.9">
      <c r="A6" s="12"/>
      <c r="B6" s="9"/>
      <c r="C6" s="83"/>
      <c r="D6" s="23" t="s">
        <v>98</v>
      </c>
      <c r="E6" s="27" t="s">
        <v>99</v>
      </c>
      <c r="F6" s="7"/>
      <c r="G6" s="29" t="s">
        <v>100</v>
      </c>
      <c r="H6" s="29" t="s">
        <v>101</v>
      </c>
      <c r="I6" s="26"/>
      <c r="J6" s="26"/>
      <c r="K6" s="29"/>
      <c r="L6" s="25"/>
      <c r="M6" s="29"/>
      <c r="N6" s="25"/>
      <c r="O6" s="29"/>
      <c r="P6" s="25"/>
      <c r="Q6" s="29">
        <v>6</v>
      </c>
      <c r="R6" s="25" t="s">
        <v>102</v>
      </c>
      <c r="S6" s="29">
        <v>17</v>
      </c>
      <c r="T6" s="25" t="s">
        <v>103</v>
      </c>
      <c r="U6" s="29"/>
      <c r="V6" s="25"/>
    </row>
    <row r="7" spans="1:22" ht="30.75" customHeight="1">
      <c r="A7" s="82" t="s">
        <v>5</v>
      </c>
      <c r="B7" s="82"/>
      <c r="C7" s="82"/>
      <c r="D7" s="82"/>
      <c r="E7" s="82"/>
      <c r="F7" s="82"/>
      <c r="G7" s="82"/>
      <c r="H7" s="82"/>
      <c r="I7" s="82"/>
      <c r="J7" s="41"/>
      <c r="K7" s="10"/>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c r="J8" s="35"/>
      <c r="K8" s="35"/>
    </row>
    <row r="9" spans="1:22" ht="15" customHeight="1">
      <c r="A9" s="76" t="s">
        <v>104</v>
      </c>
      <c r="B9" s="78" t="s">
        <v>105</v>
      </c>
      <c r="C9" s="83"/>
      <c r="D9" s="18" t="s">
        <v>106</v>
      </c>
      <c r="E9" s="79"/>
      <c r="F9" s="79"/>
      <c r="G9" s="79"/>
      <c r="H9" s="1"/>
      <c r="I9" s="1"/>
      <c r="J9" s="36"/>
      <c r="K9" s="36"/>
    </row>
    <row r="10" spans="1:22" ht="15" customHeight="1">
      <c r="A10" s="76"/>
      <c r="B10" s="78"/>
      <c r="C10" s="83"/>
      <c r="D10" s="23" t="s">
        <v>107</v>
      </c>
      <c r="E10" s="79"/>
      <c r="F10" s="79"/>
      <c r="G10" s="79"/>
      <c r="H10" s="1"/>
      <c r="I10" s="1"/>
      <c r="J10" s="36"/>
      <c r="K10" s="36"/>
    </row>
    <row r="11" spans="1:22">
      <c r="A11" s="39"/>
      <c r="B11" s="18"/>
      <c r="C11" s="40"/>
      <c r="D11" s="39"/>
      <c r="E11" s="41"/>
      <c r="I11" s="41"/>
    </row>
    <row r="12" spans="1:22">
      <c r="A12" s="13"/>
      <c r="B12" s="9"/>
      <c r="C12" s="23"/>
      <c r="D12" s="18"/>
      <c r="E12" s="42"/>
      <c r="F12" s="42"/>
      <c r="G12" s="42"/>
      <c r="H12" s="42"/>
      <c r="I12" s="42"/>
    </row>
    <row r="13" spans="1:22">
      <c r="F13" s="36"/>
      <c r="G13" s="36"/>
      <c r="H13" s="36"/>
      <c r="I13" s="36"/>
    </row>
    <row r="14" spans="1:22">
      <c r="F14" s="36"/>
      <c r="G14" s="36"/>
      <c r="H14" s="36"/>
      <c r="I14" s="36"/>
    </row>
  </sheetData>
  <mergeCells count="25">
    <mergeCell ref="A1:C1"/>
    <mergeCell ref="K1:V1"/>
    <mergeCell ref="B2:B3"/>
    <mergeCell ref="C2:C3"/>
    <mergeCell ref="D2:D3"/>
    <mergeCell ref="E2:E3"/>
    <mergeCell ref="F2:F3"/>
    <mergeCell ref="G2:G3"/>
    <mergeCell ref="H2:H3"/>
    <mergeCell ref="I2:I3"/>
    <mergeCell ref="J2:J3"/>
    <mergeCell ref="K2:L2"/>
    <mergeCell ref="M2:N2"/>
    <mergeCell ref="D1:J1"/>
    <mergeCell ref="A7:I7"/>
    <mergeCell ref="O2:P2"/>
    <mergeCell ref="Q2:R2"/>
    <mergeCell ref="S2:T2"/>
    <mergeCell ref="U2:V2"/>
    <mergeCell ref="C4:C6"/>
    <mergeCell ref="A9:A10"/>
    <mergeCell ref="B9:B10"/>
    <mergeCell ref="C9:C10"/>
    <mergeCell ref="E9:G9"/>
    <mergeCell ref="E10:G10"/>
  </mergeCells>
  <conditionalFormatting sqref="H9:H10">
    <cfRule type="containsText" dxfId="30" priority="1" operator="containsText" text="Not Started">
      <formula>NOT(ISERROR(SEARCH("Not Started",H9)))</formula>
    </cfRule>
    <cfRule type="containsText" dxfId="29" priority="2" operator="containsText" text="In Progress">
      <formula>NOT(ISERROR(SEARCH("In Progress",H9)))</formula>
    </cfRule>
    <cfRule type="containsText" dxfId="28"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5"/>
  <sheetViews>
    <sheetView topLeftCell="C1" zoomScale="85" zoomScaleNormal="85" workbookViewId="0">
      <pane xSplit="6" ySplit="3" topLeftCell="T4" activePane="bottomRight" state="frozen"/>
      <selection pane="bottomRight" activeCell="V12" sqref="V12"/>
      <selection pane="bottomLeft" activeCell="C4" sqref="C4"/>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42</v>
      </c>
      <c r="L2" s="76"/>
      <c r="M2" s="78" t="s">
        <v>43</v>
      </c>
      <c r="N2" s="78"/>
      <c r="O2" s="76" t="s">
        <v>44</v>
      </c>
      <c r="P2" s="76"/>
      <c r="Q2" s="78" t="s">
        <v>45</v>
      </c>
      <c r="R2" s="78"/>
      <c r="S2" s="76" t="s">
        <v>46</v>
      </c>
      <c r="T2" s="76"/>
      <c r="U2" s="78" t="s">
        <v>47</v>
      </c>
      <c r="V2" s="78"/>
    </row>
    <row r="3" spans="1:22">
      <c r="A3" s="19">
        <f>COUNTIF(D4:D8,"&lt;&gt;")</f>
        <v>4</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c r="A4" s="76" t="s">
        <v>108</v>
      </c>
      <c r="B4" s="78" t="s">
        <v>109</v>
      </c>
      <c r="C4" s="83" t="s">
        <v>110</v>
      </c>
      <c r="D4" s="23" t="s">
        <v>111</v>
      </c>
      <c r="E4" s="25" t="s">
        <v>112</v>
      </c>
      <c r="F4" s="7"/>
      <c r="G4" s="7" t="s">
        <v>113</v>
      </c>
      <c r="H4" s="2" t="s">
        <v>114</v>
      </c>
      <c r="I4" s="26"/>
      <c r="J4" s="26"/>
      <c r="K4" s="29"/>
      <c r="L4" s="25"/>
      <c r="M4" s="29"/>
      <c r="N4" s="25"/>
      <c r="O4" s="29"/>
      <c r="P4" s="25"/>
      <c r="Q4" s="29"/>
      <c r="R4" s="25"/>
      <c r="S4" s="29"/>
      <c r="T4" s="25"/>
      <c r="U4" s="29"/>
      <c r="V4" s="25"/>
    </row>
    <row r="5" spans="1:22" ht="28.9">
      <c r="A5" s="76"/>
      <c r="B5" s="78"/>
      <c r="C5" s="83"/>
      <c r="D5" s="18" t="s">
        <v>115</v>
      </c>
      <c r="E5" s="25" t="s">
        <v>116</v>
      </c>
      <c r="F5" s="7">
        <v>38000</v>
      </c>
      <c r="G5" s="7" t="s">
        <v>117</v>
      </c>
      <c r="H5" s="7" t="s">
        <v>118</v>
      </c>
      <c r="I5" s="26"/>
      <c r="J5" s="26"/>
      <c r="K5" s="29"/>
      <c r="L5" s="25"/>
      <c r="M5" s="29">
        <v>13802</v>
      </c>
      <c r="N5" s="25"/>
      <c r="O5"/>
      <c r="P5" s="25"/>
      <c r="Q5" s="29">
        <f>45256-M5</f>
        <v>31454</v>
      </c>
      <c r="R5" s="71"/>
      <c r="S5" s="29" t="s">
        <v>119</v>
      </c>
      <c r="T5" s="25" t="s">
        <v>120</v>
      </c>
      <c r="U5" s="29">
        <v>85000</v>
      </c>
      <c r="V5" s="25" t="s">
        <v>121</v>
      </c>
    </row>
    <row r="6" spans="1:22" ht="28.9">
      <c r="A6" s="76"/>
      <c r="B6" s="78"/>
      <c r="C6" s="83"/>
      <c r="D6" s="18" t="s">
        <v>122</v>
      </c>
      <c r="E6" s="25" t="s">
        <v>123</v>
      </c>
      <c r="F6" s="7">
        <v>12000</v>
      </c>
      <c r="G6" s="7" t="s">
        <v>124</v>
      </c>
      <c r="H6" s="7" t="s">
        <v>125</v>
      </c>
      <c r="I6" s="26"/>
      <c r="J6" s="26"/>
      <c r="K6" s="29"/>
      <c r="L6" s="25"/>
      <c r="M6" s="29">
        <v>2040</v>
      </c>
      <c r="N6" s="25"/>
      <c r="O6" s="29"/>
      <c r="P6" s="25"/>
      <c r="Q6" s="29">
        <f>16886-M6</f>
        <v>14846</v>
      </c>
      <c r="R6" s="71"/>
      <c r="S6" s="29" t="s">
        <v>119</v>
      </c>
      <c r="T6" s="25" t="s">
        <v>120</v>
      </c>
      <c r="U6" s="29">
        <v>350</v>
      </c>
      <c r="V6" s="25" t="s">
        <v>126</v>
      </c>
    </row>
    <row r="7" spans="1:22" ht="28.9">
      <c r="A7" s="12"/>
      <c r="B7" s="9"/>
      <c r="C7" s="23"/>
      <c r="D7" s="18" t="s">
        <v>127</v>
      </c>
      <c r="E7" s="25" t="s">
        <v>128</v>
      </c>
      <c r="F7" s="7"/>
      <c r="G7" s="7" t="s">
        <v>129</v>
      </c>
      <c r="H7" s="7" t="s">
        <v>130</v>
      </c>
      <c r="I7" s="26"/>
      <c r="J7" s="26"/>
      <c r="K7" s="29"/>
      <c r="L7" s="25"/>
      <c r="M7" s="29"/>
      <c r="N7" s="25"/>
      <c r="O7" s="29"/>
      <c r="P7" s="25"/>
      <c r="Q7" s="29"/>
      <c r="R7" s="25"/>
      <c r="S7" s="29"/>
      <c r="T7" s="25"/>
      <c r="U7" s="29"/>
      <c r="V7" s="25"/>
    </row>
    <row r="8" spans="1:22" ht="30.75" customHeight="1">
      <c r="A8" s="82" t="s">
        <v>5</v>
      </c>
      <c r="B8" s="82"/>
      <c r="C8" s="82"/>
      <c r="D8" s="82"/>
      <c r="E8" s="82"/>
      <c r="F8" s="82"/>
      <c r="G8" s="82"/>
      <c r="H8" s="82"/>
      <c r="I8" s="82"/>
      <c r="K8" s="16"/>
      <c r="L8" s="16"/>
      <c r="M8" s="16"/>
      <c r="N8" s="16"/>
      <c r="O8" s="16"/>
      <c r="P8" s="16"/>
      <c r="Q8" s="16"/>
      <c r="R8" s="16"/>
      <c r="S8" s="16"/>
      <c r="T8" s="16"/>
      <c r="U8" s="16"/>
      <c r="V8" s="16"/>
    </row>
    <row r="9" spans="1:22" ht="30.75" customHeight="1">
      <c r="A9" s="12"/>
      <c r="B9" s="9" t="s">
        <v>72</v>
      </c>
      <c r="C9" s="23"/>
      <c r="D9" s="9" t="s">
        <v>73</v>
      </c>
      <c r="E9" s="12" t="s">
        <v>14</v>
      </c>
      <c r="F9" s="12"/>
      <c r="G9" s="12"/>
      <c r="H9" s="12" t="s">
        <v>74</v>
      </c>
      <c r="I9" s="12" t="s">
        <v>75</v>
      </c>
    </row>
    <row r="10" spans="1:22" ht="29.25" customHeight="1">
      <c r="A10" s="76" t="s">
        <v>131</v>
      </c>
      <c r="B10" s="78" t="s">
        <v>132</v>
      </c>
      <c r="C10" s="78"/>
      <c r="D10" s="18" t="s">
        <v>133</v>
      </c>
      <c r="E10" s="79"/>
      <c r="F10" s="79"/>
      <c r="G10" s="79"/>
      <c r="H10" s="1"/>
      <c r="I10" s="1"/>
    </row>
    <row r="11" spans="1:22" ht="30.75" customHeight="1">
      <c r="A11" s="76"/>
      <c r="B11" s="78"/>
      <c r="C11" s="78"/>
      <c r="D11" s="23" t="s">
        <v>134</v>
      </c>
      <c r="E11" s="79"/>
      <c r="F11" s="79"/>
      <c r="G11" s="79"/>
      <c r="H11" s="1"/>
      <c r="I11" s="1"/>
    </row>
    <row r="12" spans="1:22">
      <c r="A12" s="76"/>
      <c r="B12" s="78"/>
      <c r="C12" s="78"/>
      <c r="D12" s="23" t="s">
        <v>135</v>
      </c>
      <c r="E12" s="79"/>
      <c r="F12" s="79"/>
      <c r="G12" s="79"/>
      <c r="H12" s="1"/>
      <c r="I12"/>
    </row>
    <row r="13" spans="1:22">
      <c r="A13" s="76"/>
      <c r="B13" s="78"/>
      <c r="C13" s="78"/>
      <c r="D13" s="23" t="s">
        <v>136</v>
      </c>
      <c r="E13" s="79"/>
      <c r="F13" s="79"/>
      <c r="G13" s="79"/>
      <c r="H13" s="1"/>
      <c r="I13"/>
    </row>
    <row r="14" spans="1:22" ht="14.45" customHeight="1">
      <c r="A14" s="76"/>
      <c r="B14" s="78"/>
      <c r="C14" s="78"/>
      <c r="D14" s="23" t="s">
        <v>137</v>
      </c>
      <c r="E14" s="79"/>
      <c r="F14" s="79"/>
      <c r="G14" s="79"/>
      <c r="H14" s="1"/>
      <c r="I14"/>
    </row>
    <row r="15" spans="1:22" ht="14.45" customHeight="1">
      <c r="A15" s="76"/>
      <c r="B15" s="78"/>
      <c r="C15" s="78"/>
      <c r="D15" s="23" t="s">
        <v>138</v>
      </c>
      <c r="E15" s="79"/>
      <c r="F15" s="79"/>
      <c r="G15" s="79"/>
      <c r="H15" s="1"/>
      <c r="I15"/>
    </row>
    <row r="16" spans="1:22">
      <c r="A16" s="13"/>
    </row>
    <row r="17" spans="1:17">
      <c r="A17" s="13"/>
    </row>
    <row r="18" spans="1:17">
      <c r="A18" s="39"/>
    </row>
    <row r="19" spans="1:17">
      <c r="A19" s="13"/>
    </row>
    <row r="24" spans="1:17">
      <c r="E24" s="43"/>
      <c r="F24" s="16"/>
      <c r="G24" s="16"/>
      <c r="H24" s="16"/>
    </row>
    <row r="25" spans="1:17">
      <c r="I25" s="16"/>
      <c r="J25" s="16"/>
      <c r="K25" s="43"/>
      <c r="L25" s="43"/>
      <c r="M25" s="43"/>
      <c r="N25" s="43"/>
      <c r="O25" s="43"/>
      <c r="P25" s="43"/>
      <c r="Q25" s="43"/>
    </row>
  </sheetData>
  <mergeCells count="31">
    <mergeCell ref="Q2:R2"/>
    <mergeCell ref="A10:A15"/>
    <mergeCell ref="E12:G12"/>
    <mergeCell ref="E13:G13"/>
    <mergeCell ref="E14:G14"/>
    <mergeCell ref="E15:G15"/>
    <mergeCell ref="E11:G11"/>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D1:J1"/>
    <mergeCell ref="A8:I8"/>
    <mergeCell ref="E10:G10"/>
    <mergeCell ref="A4:A6"/>
    <mergeCell ref="B4:B6"/>
    <mergeCell ref="C4:C6"/>
    <mergeCell ref="C10:C15"/>
    <mergeCell ref="B10:B15"/>
  </mergeCells>
  <phoneticPr fontId="14" type="noConversion"/>
  <conditionalFormatting sqref="H10:H15">
    <cfRule type="containsText" dxfId="27" priority="4" operator="containsText" text="Not Started">
      <formula>NOT(ISERROR(SEARCH("Not Started",H10)))</formula>
    </cfRule>
    <cfRule type="containsText" dxfId="26" priority="5" operator="containsText" text="In Progress">
      <formula>NOT(ISERROR(SEARCH("In Progress",H10)))</formula>
    </cfRule>
    <cfRule type="containsText" dxfId="25" priority="6" operator="containsText" text="Complete">
      <formula>NOT(ISERROR(SEARCH("Complete",H10)))</formula>
    </cfRule>
  </conditionalFormatting>
  <dataValidations count="1">
    <dataValidation type="list" allowBlank="1" showInputMessage="1" showErrorMessage="1" sqref="H10:H15"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1"/>
  <sheetViews>
    <sheetView zoomScale="85" zoomScaleNormal="85" workbookViewId="0">
      <pane xSplit="8" ySplit="3" topLeftCell="M4" activePane="bottomRight" state="frozen"/>
      <selection pane="bottomRight" activeCell="N5" sqref="M5:N5"/>
      <selection pane="bottomLeft" activeCell="A4" sqref="A4"/>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42</v>
      </c>
      <c r="L2" s="76"/>
      <c r="M2" s="78" t="s">
        <v>43</v>
      </c>
      <c r="N2" s="78"/>
      <c r="O2" s="76" t="s">
        <v>44</v>
      </c>
      <c r="P2" s="76"/>
      <c r="Q2" s="78" t="s">
        <v>45</v>
      </c>
      <c r="R2" s="78"/>
      <c r="S2" s="76" t="s">
        <v>46</v>
      </c>
      <c r="T2" s="76"/>
      <c r="U2" s="78" t="s">
        <v>47</v>
      </c>
      <c r="V2" s="78"/>
    </row>
    <row r="3" spans="1:22">
      <c r="A3" s="19">
        <f>COUNTIF(D4:D7,"&lt;&gt;")</f>
        <v>3</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86.45">
      <c r="A4" s="76" t="s">
        <v>139</v>
      </c>
      <c r="B4" s="78" t="s">
        <v>140</v>
      </c>
      <c r="C4" s="83" t="s">
        <v>141</v>
      </c>
      <c r="D4" s="23" t="s">
        <v>142</v>
      </c>
      <c r="E4" s="25" t="s">
        <v>143</v>
      </c>
      <c r="F4" s="29"/>
      <c r="G4" s="29" t="s">
        <v>144</v>
      </c>
      <c r="H4" s="29" t="s">
        <v>145</v>
      </c>
      <c r="I4" s="26"/>
      <c r="J4" s="26"/>
      <c r="K4" s="29"/>
      <c r="L4" s="25"/>
      <c r="M4" s="29">
        <v>3</v>
      </c>
      <c r="N4" s="25" t="s">
        <v>146</v>
      </c>
      <c r="O4" s="29"/>
      <c r="P4" s="25"/>
      <c r="Q4" s="2">
        <v>3</v>
      </c>
      <c r="R4" s="25" t="s">
        <v>147</v>
      </c>
      <c r="S4" s="2" t="s">
        <v>119</v>
      </c>
      <c r="T4" s="27" t="s">
        <v>120</v>
      </c>
      <c r="U4" s="29">
        <v>3</v>
      </c>
      <c r="V4" s="25" t="s">
        <v>148</v>
      </c>
    </row>
    <row r="5" spans="1:22" ht="57.6">
      <c r="A5" s="76"/>
      <c r="B5" s="78"/>
      <c r="C5" s="83"/>
      <c r="D5" s="18" t="s">
        <v>149</v>
      </c>
      <c r="E5" s="25" t="s">
        <v>150</v>
      </c>
      <c r="F5" s="29">
        <v>150</v>
      </c>
      <c r="G5" s="29" t="s">
        <v>151</v>
      </c>
      <c r="H5" s="29" t="s">
        <v>125</v>
      </c>
      <c r="I5" s="25"/>
      <c r="J5" s="26"/>
      <c r="K5" s="29"/>
      <c r="L5" s="25"/>
      <c r="M5" s="29">
        <v>150</v>
      </c>
      <c r="N5" s="25" t="s">
        <v>152</v>
      </c>
      <c r="O5" s="29"/>
      <c r="P5" s="25"/>
      <c r="Q5" s="2">
        <f>93+69+36</f>
        <v>198</v>
      </c>
      <c r="R5" s="71" t="s">
        <v>153</v>
      </c>
      <c r="S5" s="2" t="s">
        <v>119</v>
      </c>
      <c r="T5" s="27" t="s">
        <v>120</v>
      </c>
      <c r="U5" s="29">
        <v>350</v>
      </c>
      <c r="V5" s="25" t="s">
        <v>152</v>
      </c>
    </row>
    <row r="6" spans="1:22">
      <c r="A6" s="76"/>
      <c r="B6" s="78"/>
      <c r="C6" s="83"/>
      <c r="D6" s="18" t="s">
        <v>154</v>
      </c>
      <c r="E6" s="26" t="s">
        <v>155</v>
      </c>
      <c r="F6" s="29"/>
      <c r="G6" s="29" t="s">
        <v>156</v>
      </c>
      <c r="H6" s="29" t="s">
        <v>101</v>
      </c>
      <c r="I6" s="25"/>
      <c r="J6" s="26"/>
      <c r="K6" s="29"/>
      <c r="L6" s="25"/>
      <c r="M6" s="29"/>
      <c r="N6" s="25"/>
      <c r="O6" s="29"/>
      <c r="P6" s="25"/>
      <c r="Q6" s="29"/>
      <c r="R6" s="25"/>
      <c r="S6" s="29"/>
      <c r="T6" s="25"/>
      <c r="U6" s="29">
        <v>0</v>
      </c>
      <c r="V6" s="25" t="s">
        <v>157</v>
      </c>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c r="A9" s="76" t="s">
        <v>158</v>
      </c>
      <c r="B9" s="78" t="s">
        <v>159</v>
      </c>
      <c r="C9" s="83"/>
      <c r="D9" s="18" t="s">
        <v>160</v>
      </c>
      <c r="E9" s="79"/>
      <c r="F9" s="79"/>
      <c r="G9" s="79"/>
      <c r="H9" s="1"/>
      <c r="I9" s="1"/>
    </row>
    <row r="10" spans="1:22" ht="30" customHeight="1">
      <c r="A10" s="76"/>
      <c r="B10" s="78"/>
      <c r="C10" s="83"/>
      <c r="D10" s="23" t="s">
        <v>161</v>
      </c>
      <c r="E10" s="79"/>
      <c r="F10" s="79"/>
      <c r="G10" s="79"/>
      <c r="H10" s="1"/>
      <c r="I10" s="1"/>
    </row>
    <row r="11" spans="1:22">
      <c r="A11" s="76"/>
      <c r="B11" s="78"/>
      <c r="C11" s="83"/>
      <c r="D11" s="23" t="s">
        <v>162</v>
      </c>
      <c r="E11" s="79"/>
      <c r="F11" s="79"/>
      <c r="G11" s="79"/>
      <c r="H11" s="1"/>
      <c r="I11" s="1"/>
    </row>
  </sheetData>
  <mergeCells count="28">
    <mergeCell ref="S2:T2"/>
    <mergeCell ref="U2:V2"/>
    <mergeCell ref="I2:I3"/>
    <mergeCell ref="J2:J3"/>
    <mergeCell ref="M2:N2"/>
    <mergeCell ref="O2:P2"/>
    <mergeCell ref="Q2:R2"/>
    <mergeCell ref="D2:D3"/>
    <mergeCell ref="E2:E3"/>
    <mergeCell ref="F2:F3"/>
    <mergeCell ref="G2:G3"/>
    <mergeCell ref="H2:H3"/>
    <mergeCell ref="B4:B6"/>
    <mergeCell ref="C4:C6"/>
    <mergeCell ref="K2:L2"/>
    <mergeCell ref="D1:J1"/>
    <mergeCell ref="A9:A11"/>
    <mergeCell ref="B9:B11"/>
    <mergeCell ref="C9:C11"/>
    <mergeCell ref="E9:G9"/>
    <mergeCell ref="E10:G10"/>
    <mergeCell ref="E11:G11"/>
    <mergeCell ref="A7:I7"/>
    <mergeCell ref="A4:A6"/>
    <mergeCell ref="A1:C1"/>
    <mergeCell ref="K1:V1"/>
    <mergeCell ref="B2:B3"/>
    <mergeCell ref="C2:C3"/>
  </mergeCells>
  <conditionalFormatting sqref="H9:H11">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19"/>
  <sheetViews>
    <sheetView topLeftCell="A3" zoomScale="55" zoomScaleNormal="55"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163</v>
      </c>
      <c r="L2" s="76"/>
      <c r="M2" s="78" t="s">
        <v>164</v>
      </c>
      <c r="N2" s="78"/>
      <c r="O2" s="76" t="s">
        <v>165</v>
      </c>
      <c r="P2" s="76"/>
      <c r="Q2" s="78" t="s">
        <v>166</v>
      </c>
      <c r="R2" s="78"/>
      <c r="S2" s="76" t="s">
        <v>167</v>
      </c>
      <c r="T2" s="76"/>
      <c r="U2" s="78" t="s">
        <v>168</v>
      </c>
      <c r="V2" s="78"/>
    </row>
    <row r="3" spans="1:22">
      <c r="A3" s="19">
        <f>COUNTIF(D4:D7,"&lt;&gt;")</f>
        <v>3</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75" customHeight="1">
      <c r="A4" s="76" t="s">
        <v>169</v>
      </c>
      <c r="B4" s="78" t="s">
        <v>170</v>
      </c>
      <c r="C4" s="83"/>
      <c r="D4" s="23" t="s">
        <v>171</v>
      </c>
      <c r="E4" s="27"/>
      <c r="F4" s="30"/>
      <c r="G4" s="30"/>
      <c r="H4" s="30"/>
      <c r="I4" s="28"/>
      <c r="J4" s="26"/>
      <c r="K4" s="29"/>
      <c r="L4" s="25"/>
      <c r="M4" s="29"/>
      <c r="N4" s="25"/>
      <c r="O4" s="29"/>
      <c r="P4" s="25"/>
      <c r="Q4" s="2"/>
      <c r="R4" s="27"/>
      <c r="S4" s="2"/>
      <c r="T4" s="27"/>
      <c r="U4" s="29"/>
      <c r="V4" s="25"/>
    </row>
    <row r="5" spans="1:22">
      <c r="A5" s="76"/>
      <c r="B5" s="78"/>
      <c r="C5" s="83"/>
      <c r="D5" s="18" t="s">
        <v>172</v>
      </c>
      <c r="E5" s="27"/>
      <c r="F5" s="30"/>
      <c r="G5" s="30"/>
      <c r="H5" s="30"/>
      <c r="I5" s="28"/>
      <c r="J5" s="26"/>
      <c r="K5" s="29"/>
      <c r="L5" s="25"/>
      <c r="M5" s="29"/>
      <c r="N5" s="25"/>
      <c r="O5" s="29"/>
      <c r="P5" s="25"/>
      <c r="Q5" s="2"/>
      <c r="R5" s="27"/>
      <c r="S5" s="2"/>
      <c r="T5" s="27"/>
      <c r="U5" s="29"/>
      <c r="V5" s="25"/>
    </row>
    <row r="6" spans="1:22">
      <c r="A6" s="76"/>
      <c r="B6" s="78"/>
      <c r="C6" s="83"/>
      <c r="D6" s="18" t="s">
        <v>173</v>
      </c>
      <c r="E6" s="25"/>
      <c r="F6" s="7"/>
      <c r="G6" s="7"/>
      <c r="H6" s="7"/>
      <c r="I6" s="26"/>
      <c r="J6" s="26"/>
      <c r="K6" s="29"/>
      <c r="L6" s="25"/>
      <c r="M6" s="29"/>
      <c r="N6" s="25"/>
      <c r="O6" s="29"/>
      <c r="P6" s="25"/>
      <c r="Q6" s="29"/>
      <c r="R6" s="25"/>
      <c r="S6" s="29"/>
      <c r="T6" s="25"/>
      <c r="U6" s="29"/>
      <c r="V6" s="25"/>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ht="14.45" customHeight="1">
      <c r="A9" s="76" t="s">
        <v>174</v>
      </c>
      <c r="B9" s="78" t="s">
        <v>175</v>
      </c>
      <c r="C9" s="78"/>
      <c r="D9" s="18" t="s">
        <v>176</v>
      </c>
      <c r="E9" s="79"/>
      <c r="F9" s="79"/>
      <c r="G9" s="79"/>
      <c r="H9" s="1"/>
      <c r="I9" s="1"/>
    </row>
    <row r="10" spans="1:22">
      <c r="A10" s="76"/>
      <c r="B10" s="78"/>
      <c r="C10" s="78"/>
      <c r="D10" s="23" t="s">
        <v>177</v>
      </c>
      <c r="E10" s="79"/>
      <c r="F10" s="79"/>
      <c r="G10" s="79"/>
      <c r="H10" s="1"/>
      <c r="I10" s="1"/>
    </row>
    <row r="11" spans="1:22">
      <c r="A11" s="76"/>
      <c r="B11" s="78"/>
      <c r="C11" s="78"/>
      <c r="D11" s="23" t="s">
        <v>178</v>
      </c>
      <c r="E11" s="79"/>
      <c r="F11" s="79"/>
      <c r="G11" s="79"/>
      <c r="H11" s="1"/>
      <c r="I11" s="1"/>
    </row>
    <row r="12" spans="1:22">
      <c r="A12" s="76"/>
      <c r="B12" s="78"/>
      <c r="C12" s="78"/>
      <c r="D12" s="23" t="s">
        <v>179</v>
      </c>
      <c r="E12" s="79"/>
      <c r="F12" s="79"/>
      <c r="G12" s="79"/>
      <c r="H12" s="1"/>
      <c r="I12" s="1"/>
    </row>
    <row r="13" spans="1:22">
      <c r="A13" s="76"/>
      <c r="B13" s="78"/>
      <c r="C13" s="78"/>
      <c r="D13" s="23" t="s">
        <v>180</v>
      </c>
      <c r="E13" s="79"/>
      <c r="F13" s="79"/>
      <c r="G13" s="79"/>
      <c r="H13" s="1"/>
      <c r="I13"/>
    </row>
    <row r="14" spans="1:22">
      <c r="A14" s="76"/>
      <c r="B14" s="78"/>
      <c r="C14" s="78"/>
      <c r="D14" s="23" t="s">
        <v>181</v>
      </c>
      <c r="E14" s="79"/>
      <c r="F14" s="79"/>
      <c r="G14" s="79"/>
      <c r="H14" s="1"/>
      <c r="I14"/>
    </row>
    <row r="15" spans="1:22" ht="30" customHeight="1">
      <c r="A15" s="76"/>
      <c r="B15" s="78"/>
      <c r="C15" s="78"/>
      <c r="D15" s="23" t="s">
        <v>182</v>
      </c>
      <c r="E15" s="79"/>
      <c r="F15" s="79"/>
      <c r="G15" s="79"/>
      <c r="H15" s="1"/>
      <c r="I15"/>
    </row>
    <row r="16" spans="1:22">
      <c r="A16" s="76"/>
      <c r="B16" s="78"/>
      <c r="C16" s="78"/>
      <c r="D16" s="23" t="s">
        <v>183</v>
      </c>
      <c r="E16" s="79"/>
      <c r="F16" s="79"/>
      <c r="G16" s="79"/>
      <c r="H16" s="1"/>
      <c r="I16"/>
    </row>
    <row r="17" spans="2:5" ht="116.1" customHeight="1">
      <c r="B17" s="9"/>
      <c r="C17" s="9"/>
      <c r="D17" s="23"/>
      <c r="E17" s="62"/>
    </row>
    <row r="18" spans="2:5">
      <c r="B18" s="9"/>
      <c r="C18" s="9"/>
      <c r="D18" s="23"/>
      <c r="E18" s="62"/>
    </row>
    <row r="19" spans="2:5">
      <c r="B19" s="9"/>
      <c r="C19" s="9"/>
      <c r="D19" s="23"/>
      <c r="E19" s="62"/>
    </row>
  </sheetData>
  <mergeCells count="33">
    <mergeCell ref="D1:J1"/>
    <mergeCell ref="C9:C16"/>
    <mergeCell ref="S2:T2"/>
    <mergeCell ref="Q2:R2"/>
    <mergeCell ref="A1:C1"/>
    <mergeCell ref="K1:V1"/>
    <mergeCell ref="B2:B3"/>
    <mergeCell ref="C2:C3"/>
    <mergeCell ref="D2:D3"/>
    <mergeCell ref="E2:E3"/>
    <mergeCell ref="F2:F3"/>
    <mergeCell ref="G2:G3"/>
    <mergeCell ref="H2:H3"/>
    <mergeCell ref="I2:I3"/>
    <mergeCell ref="J2:J3"/>
    <mergeCell ref="M2:N2"/>
    <mergeCell ref="O2:P2"/>
    <mergeCell ref="E11:G11"/>
    <mergeCell ref="U2:V2"/>
    <mergeCell ref="K2:L2"/>
    <mergeCell ref="B9:B16"/>
    <mergeCell ref="A9:A16"/>
    <mergeCell ref="C4:C6"/>
    <mergeCell ref="B4:B6"/>
    <mergeCell ref="A4:A6"/>
    <mergeCell ref="A7:I7"/>
    <mergeCell ref="E9:G9"/>
    <mergeCell ref="E10:G10"/>
    <mergeCell ref="E12:G12"/>
    <mergeCell ref="E13:G13"/>
    <mergeCell ref="E14:G14"/>
    <mergeCell ref="E15:G15"/>
    <mergeCell ref="E16:G16"/>
  </mergeCells>
  <conditionalFormatting sqref="H9:H16">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zoomScale="55" zoomScaleNormal="55" workbookViewId="0">
      <selection activeCell="E10" sqref="E10:I15"/>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74" t="s">
        <v>33</v>
      </c>
      <c r="B1" s="74"/>
      <c r="C1" s="74"/>
      <c r="D1" s="75" t="s">
        <v>12</v>
      </c>
      <c r="E1" s="75"/>
      <c r="F1" s="75"/>
      <c r="G1" s="75"/>
      <c r="H1" s="75"/>
      <c r="I1" s="75"/>
      <c r="J1" s="75"/>
      <c r="K1" s="81" t="s">
        <v>34</v>
      </c>
      <c r="L1" s="81"/>
      <c r="M1" s="81"/>
      <c r="N1" s="81"/>
      <c r="O1" s="81"/>
      <c r="P1" s="81"/>
      <c r="Q1" s="81"/>
      <c r="R1" s="81"/>
      <c r="S1" s="81"/>
      <c r="T1" s="81"/>
      <c r="U1" s="81"/>
      <c r="V1" s="81"/>
    </row>
    <row r="2" spans="1:22" ht="15" customHeight="1">
      <c r="A2" s="19" t="s">
        <v>35</v>
      </c>
      <c r="B2" s="76" t="s">
        <v>36</v>
      </c>
      <c r="C2" s="76" t="s">
        <v>14</v>
      </c>
      <c r="D2" s="76" t="s">
        <v>37</v>
      </c>
      <c r="E2" s="78" t="s">
        <v>16</v>
      </c>
      <c r="F2" s="78" t="s">
        <v>38</v>
      </c>
      <c r="G2" s="78" t="s">
        <v>39</v>
      </c>
      <c r="H2" s="78" t="s">
        <v>40</v>
      </c>
      <c r="I2" s="78" t="s">
        <v>20</v>
      </c>
      <c r="J2" s="78" t="s">
        <v>41</v>
      </c>
      <c r="K2" s="76" t="s">
        <v>163</v>
      </c>
      <c r="L2" s="76"/>
      <c r="M2" s="78" t="s">
        <v>164</v>
      </c>
      <c r="N2" s="78"/>
      <c r="O2" s="76" t="s">
        <v>165</v>
      </c>
      <c r="P2" s="76"/>
      <c r="Q2" s="78" t="s">
        <v>166</v>
      </c>
      <c r="R2" s="78"/>
      <c r="S2" s="76" t="s">
        <v>167</v>
      </c>
      <c r="T2" s="76"/>
      <c r="U2" s="78" t="s">
        <v>168</v>
      </c>
      <c r="V2" s="78"/>
    </row>
    <row r="3" spans="1:22">
      <c r="A3" s="19">
        <f>COUNTIF(D4:D7,"&lt;&gt;")</f>
        <v>3</v>
      </c>
      <c r="B3" s="76"/>
      <c r="C3" s="76"/>
      <c r="D3" s="76"/>
      <c r="E3" s="78"/>
      <c r="F3" s="78"/>
      <c r="G3" s="78"/>
      <c r="H3" s="78"/>
      <c r="I3" s="78"/>
      <c r="J3" s="78"/>
      <c r="K3" s="12" t="s">
        <v>48</v>
      </c>
      <c r="L3" s="12" t="s">
        <v>14</v>
      </c>
      <c r="M3" s="9" t="s">
        <v>48</v>
      </c>
      <c r="N3" s="9" t="s">
        <v>14</v>
      </c>
      <c r="O3" s="12" t="s">
        <v>48</v>
      </c>
      <c r="P3" s="12" t="s">
        <v>14</v>
      </c>
      <c r="Q3" s="9" t="s">
        <v>48</v>
      </c>
      <c r="R3" s="9" t="s">
        <v>14</v>
      </c>
      <c r="S3" s="12" t="s">
        <v>48</v>
      </c>
      <c r="T3" s="12" t="s">
        <v>14</v>
      </c>
      <c r="U3" s="9" t="s">
        <v>48</v>
      </c>
      <c r="V3" s="9" t="s">
        <v>14</v>
      </c>
    </row>
    <row r="4" spans="1:22" s="16" customFormat="1" ht="105" customHeight="1">
      <c r="A4" s="76" t="s">
        <v>184</v>
      </c>
      <c r="B4" s="78" t="s">
        <v>185</v>
      </c>
      <c r="C4" s="83"/>
      <c r="D4" s="23" t="s">
        <v>186</v>
      </c>
      <c r="E4" s="25"/>
      <c r="F4" s="29"/>
      <c r="G4" s="29"/>
      <c r="H4" s="29"/>
      <c r="I4" s="26"/>
      <c r="J4" s="26"/>
      <c r="K4" s="29"/>
      <c r="L4" s="25"/>
      <c r="M4" s="29"/>
      <c r="N4" s="25"/>
      <c r="O4" s="29"/>
      <c r="P4" s="25"/>
      <c r="Q4" s="29"/>
      <c r="R4" s="25"/>
      <c r="S4" s="29"/>
      <c r="T4" s="25"/>
      <c r="U4" s="29"/>
      <c r="V4" s="25"/>
    </row>
    <row r="5" spans="1:22">
      <c r="A5" s="76"/>
      <c r="B5" s="78"/>
      <c r="C5" s="83"/>
      <c r="D5" s="18" t="s">
        <v>187</v>
      </c>
      <c r="E5" s="25"/>
      <c r="F5" s="29"/>
      <c r="G5" s="29"/>
      <c r="H5" s="29"/>
      <c r="I5" s="26"/>
      <c r="J5" s="26"/>
      <c r="K5" s="29"/>
      <c r="L5" s="25"/>
      <c r="M5" s="29"/>
      <c r="N5" s="25"/>
      <c r="O5" s="29"/>
      <c r="P5" s="25"/>
      <c r="Q5" s="29"/>
      <c r="R5" s="25"/>
      <c r="S5" s="29"/>
      <c r="T5" s="25"/>
      <c r="U5" s="29"/>
      <c r="V5" s="25"/>
    </row>
    <row r="6" spans="1:22" ht="42.6" customHeight="1">
      <c r="A6" s="76"/>
      <c r="B6" s="78"/>
      <c r="C6" s="83"/>
      <c r="D6" s="18" t="s">
        <v>188</v>
      </c>
      <c r="E6" s="25"/>
      <c r="F6" s="29"/>
      <c r="G6" s="29"/>
      <c r="H6" s="29"/>
      <c r="I6" s="26"/>
      <c r="J6" s="26"/>
      <c r="K6" s="29"/>
      <c r="L6" s="25"/>
      <c r="M6" s="29"/>
      <c r="N6" s="25"/>
      <c r="O6" s="29"/>
      <c r="P6" s="25"/>
      <c r="Q6" s="29"/>
      <c r="R6" s="25"/>
      <c r="S6" s="29"/>
      <c r="T6" s="25"/>
      <c r="U6" s="29"/>
      <c r="V6" s="25"/>
    </row>
    <row r="7" spans="1:22" ht="30.75" customHeight="1">
      <c r="A7" s="82" t="s">
        <v>5</v>
      </c>
      <c r="B7" s="82"/>
      <c r="C7" s="82"/>
      <c r="D7" s="82"/>
      <c r="E7" s="82"/>
      <c r="F7" s="82"/>
      <c r="G7" s="82"/>
      <c r="H7" s="82"/>
      <c r="I7" s="82"/>
      <c r="K7" s="16"/>
      <c r="L7" s="16"/>
      <c r="M7" s="16"/>
      <c r="N7" s="16"/>
      <c r="O7" s="16"/>
      <c r="P7" s="16"/>
      <c r="Q7" s="16"/>
      <c r="R7" s="16"/>
      <c r="S7" s="16"/>
      <c r="T7" s="16"/>
      <c r="U7" s="16"/>
      <c r="V7" s="16"/>
    </row>
    <row r="8" spans="1:22" ht="30.75" customHeight="1">
      <c r="A8" s="12"/>
      <c r="B8" s="12" t="s">
        <v>72</v>
      </c>
      <c r="C8" s="20"/>
      <c r="D8" s="12" t="s">
        <v>73</v>
      </c>
      <c r="E8" s="12" t="s">
        <v>14</v>
      </c>
      <c r="F8" s="12"/>
      <c r="G8" s="12"/>
      <c r="H8" s="12" t="s">
        <v>74</v>
      </c>
      <c r="I8" s="12" t="s">
        <v>75</v>
      </c>
    </row>
    <row r="9" spans="1:22">
      <c r="A9" s="76" t="s">
        <v>189</v>
      </c>
      <c r="B9" s="78" t="s">
        <v>190</v>
      </c>
      <c r="C9" s="83"/>
      <c r="D9" s="18" t="s">
        <v>191</v>
      </c>
      <c r="E9" s="79"/>
      <c r="F9" s="79"/>
      <c r="G9" s="79"/>
      <c r="H9" s="1"/>
      <c r="I9" s="1"/>
    </row>
    <row r="10" spans="1:22" ht="45" customHeight="1">
      <c r="A10" s="76"/>
      <c r="B10" s="78"/>
      <c r="C10" s="83"/>
      <c r="D10" s="23" t="s">
        <v>192</v>
      </c>
      <c r="E10" s="79"/>
      <c r="F10" s="79"/>
      <c r="G10" s="79"/>
      <c r="H10" s="1"/>
      <c r="I10" s="1"/>
    </row>
    <row r="11" spans="1:22" ht="35.1" customHeight="1">
      <c r="A11" s="76"/>
      <c r="B11" s="78"/>
      <c r="C11" s="83"/>
      <c r="D11" s="23" t="s">
        <v>193</v>
      </c>
      <c r="E11" s="79"/>
      <c r="F11" s="79"/>
      <c r="G11" s="79"/>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57A5E2-EC70-43A7-A409-CAF51292BCBD}"/>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Jenny Murray</cp:lastModifiedBy>
  <cp:revision/>
  <dcterms:created xsi:type="dcterms:W3CDTF">2021-04-13T20:59:38Z</dcterms:created>
  <dcterms:modified xsi:type="dcterms:W3CDTF">2024-01-19T12:17:17Z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