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156" documentId="8_{E5F27E7E-BDBC-4F80-B4DA-24530AA403E1}" xr6:coauthVersionLast="47" xr6:coauthVersionMax="47" xr10:uidLastSave="{57143B2F-1AE3-4B8C-829B-FA2985E3F9C8}"/>
  <bookViews>
    <workbookView xWindow="28680" yWindow="1545" windowWidth="29040" windowHeight="15840" tabRatio="825" firstSheet="1" activeTab="1"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5" sheetId="12" state="hidden" r:id="rId7"/>
    <sheet name="Output 6" sheetId="13" state="hidden" r:id="rId8"/>
    <sheet name="Output 7" sheetId="14" state="hidden" r:id="rId9"/>
    <sheet name="Output 8" sheetId="16" state="hidden" r:id="rId10"/>
    <sheet name="Output 9" sheetId="17" state="hidden" r:id="rId11"/>
    <sheet name="Output 10" sheetId="19" state="hidden" r:id="rId12"/>
    <sheet name="Output 4" sheetId="11" r:id="rId13"/>
    <sheet name="Unplanned Outputs" sheetId="23" r:id="rId14"/>
    <sheet name="Analysis" sheetId="21" r:id="rId15"/>
  </sheets>
  <externalReferences>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2" l="1"/>
  <c r="X75" i="21"/>
  <c r="W75" i="21"/>
  <c r="V75" i="21"/>
  <c r="X74" i="21"/>
  <c r="W74" i="21"/>
  <c r="V74" i="21"/>
  <c r="AA74" i="21" s="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A3" i="9"/>
  <c r="B5" i="21" s="1"/>
  <c r="A3" i="10"/>
  <c r="B6" i="21" s="1"/>
  <c r="A3" i="11"/>
  <c r="B7" i="21" s="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3" i="21" l="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R56" i="21"/>
  <c r="S55" i="21"/>
  <c r="R48" i="21"/>
  <c r="R52" i="21"/>
  <c r="T23" i="21"/>
  <c r="T11" i="21"/>
  <c r="R54" i="21"/>
  <c r="T44" i="21"/>
  <c r="S19" i="21"/>
  <c r="R42" i="21"/>
  <c r="S36" i="21"/>
  <c r="R76" i="21"/>
  <c r="T37" i="21"/>
  <c r="R4" i="21"/>
  <c r="S52" i="21"/>
  <c r="R17" i="21"/>
  <c r="S31" i="21"/>
  <c r="T16" i="21"/>
  <c r="R20" i="21"/>
  <c r="S76" i="21"/>
  <c r="R38" i="21"/>
  <c r="R9" i="21"/>
  <c r="R59" i="21"/>
  <c r="T13" i="21"/>
  <c r="T30" i="21"/>
  <c r="T59" i="21"/>
  <c r="R63" i="21"/>
  <c r="R66" i="21"/>
  <c r="S27" i="21"/>
  <c r="R24" i="21"/>
  <c r="T38" i="21"/>
  <c r="S8" i="21"/>
  <c r="S47" i="21"/>
  <c r="T35" i="21"/>
  <c r="R68" i="21"/>
  <c r="S5" i="21"/>
  <c r="T24" i="21"/>
  <c r="R16" i="21"/>
  <c r="T67" i="21"/>
  <c r="S71" i="21"/>
  <c r="T71" i="21"/>
  <c r="S34" i="21"/>
  <c r="R11" i="21"/>
  <c r="T78" i="21"/>
  <c r="S22" i="21"/>
  <c r="T28" i="21"/>
  <c r="S80" i="21"/>
  <c r="S56" i="21"/>
  <c r="S48" i="21"/>
  <c r="T66" i="21"/>
  <c r="T27" i="21"/>
  <c r="S4" i="21"/>
  <c r="T25" i="21"/>
  <c r="R80" i="21"/>
  <c r="S74" i="21"/>
  <c r="R72" i="21"/>
  <c r="S73" i="21"/>
  <c r="AC75" i="21"/>
  <c r="AC74" i="21"/>
  <c r="AC72" i="21"/>
  <c r="AC73" i="21"/>
  <c r="T62" i="21"/>
  <c r="S79" i="21"/>
  <c r="T43" i="21"/>
  <c r="R26" i="21"/>
  <c r="R29" i="21"/>
  <c r="R61" i="21"/>
  <c r="T69" i="21"/>
  <c r="S58" i="21"/>
  <c r="T52" i="21"/>
  <c r="S45" i="21"/>
  <c r="T68" i="21"/>
  <c r="S43" i="21"/>
  <c r="T32" i="21"/>
  <c r="S26" i="21"/>
  <c r="T70" i="21"/>
  <c r="S10" i="21"/>
  <c r="S40" i="21"/>
  <c r="T14" i="21"/>
  <c r="S37" i="21"/>
  <c r="S49" i="21"/>
  <c r="S51" i="21"/>
  <c r="S20" i="21"/>
  <c r="T7" i="21"/>
  <c r="T8" i="21"/>
  <c r="S78" i="21"/>
  <c r="S32" i="21"/>
  <c r="T61" i="21"/>
  <c r="T74" i="21"/>
  <c r="T72" i="21"/>
  <c r="R58" i="21"/>
  <c r="T41" i="21"/>
  <c r="R65" i="21"/>
  <c r="R19" i="21"/>
  <c r="T65" i="21"/>
  <c r="T34" i="21"/>
  <c r="S28" i="21"/>
  <c r="S30" i="21"/>
  <c r="S65" i="21"/>
  <c r="S77" i="21"/>
  <c r="T48" i="21"/>
  <c r="R57" i="21"/>
  <c r="S54" i="21"/>
  <c r="S63" i="21"/>
  <c r="R12" i="21"/>
  <c r="T39" i="21"/>
  <c r="S16" i="21"/>
  <c r="R44" i="21"/>
  <c r="R15" i="21"/>
  <c r="R49" i="21"/>
  <c r="S75" i="21"/>
  <c r="T60" i="21"/>
  <c r="R43" i="21"/>
  <c r="R55" i="21"/>
  <c r="R7" i="21"/>
  <c r="T57" i="21"/>
  <c r="T19" i="21"/>
  <c r="S25" i="21"/>
  <c r="S57" i="21"/>
  <c r="S53" i="21"/>
  <c r="T47" i="21"/>
  <c r="R6" i="21"/>
  <c r="S44" i="21"/>
  <c r="S39" i="21"/>
  <c r="R37" i="21"/>
  <c r="S17" i="21"/>
  <c r="R22" i="21"/>
  <c r="T79" i="21"/>
  <c r="R25" i="21"/>
  <c r="R45" i="21"/>
  <c r="S59" i="21"/>
  <c r="R50" i="21"/>
  <c r="T36" i="21"/>
  <c r="S72" i="21"/>
  <c r="T49" i="21"/>
  <c r="T5" i="21"/>
  <c r="R30" i="21"/>
  <c r="S9" i="21"/>
  <c r="R23" i="21"/>
  <c r="R10" i="21"/>
  <c r="T46" i="21"/>
  <c r="S50" i="21"/>
  <c r="S62" i="21"/>
  <c r="T10" i="21"/>
  <c r="S24" i="21"/>
  <c r="S23" i="21"/>
  <c r="R71" i="21"/>
  <c r="S60" i="21"/>
  <c r="R41" i="21"/>
  <c r="S18" i="21"/>
  <c r="T58" i="21"/>
  <c r="S42" i="21"/>
  <c r="R21" i="21"/>
  <c r="R31" i="21"/>
  <c r="R73" i="21"/>
  <c r="S41" i="21"/>
  <c r="T33" i="21"/>
  <c r="T22" i="21"/>
  <c r="R5" i="21"/>
  <c r="T80" i="21"/>
  <c r="T15" i="21"/>
  <c r="S6" i="21"/>
  <c r="R78" i="21"/>
  <c r="R13" i="21"/>
  <c r="T45" i="21"/>
  <c r="R60" i="21"/>
  <c r="T31" i="21"/>
  <c r="R62" i="21"/>
  <c r="S12" i="21"/>
  <c r="T20" i="21"/>
  <c r="T51" i="21"/>
  <c r="T26" i="21"/>
  <c r="T55" i="21"/>
  <c r="S61" i="21"/>
  <c r="R70" i="21"/>
  <c r="T73" i="21"/>
  <c r="T12" i="21"/>
  <c r="T64" i="21"/>
  <c r="R51" i="21"/>
  <c r="R39" i="21"/>
  <c r="T56" i="21"/>
  <c r="T29" i="21"/>
  <c r="T4" i="21"/>
  <c r="S70" i="21"/>
  <c r="S46" i="21"/>
  <c r="R36" i="21"/>
  <c r="T54" i="21"/>
  <c r="S64" i="21"/>
  <c r="T77" i="21"/>
  <c r="T53" i="21"/>
  <c r="R34" i="21"/>
  <c r="R8" i="21"/>
  <c r="S15" i="21"/>
  <c r="S14" i="21"/>
  <c r="S33" i="21"/>
  <c r="R74" i="21"/>
  <c r="R46" i="21"/>
  <c r="R33" i="21"/>
  <c r="T18" i="21"/>
  <c r="R77" i="21"/>
  <c r="S21" i="21"/>
  <c r="T9" i="21"/>
  <c r="T17" i="21"/>
  <c r="S68" i="21"/>
  <c r="S13" i="21"/>
  <c r="R75" i="21"/>
  <c r="R27" i="21"/>
  <c r="R40" i="21"/>
  <c r="R79" i="21"/>
  <c r="R35" i="21"/>
  <c r="T42" i="21"/>
  <c r="R47" i="21"/>
  <c r="T6" i="21"/>
  <c r="R14" i="21"/>
  <c r="R69" i="21"/>
  <c r="T75" i="21"/>
  <c r="S67" i="21"/>
  <c r="S66" i="21"/>
  <c r="R64" i="21"/>
  <c r="T63" i="21"/>
  <c r="S35" i="21"/>
  <c r="R67" i="21"/>
  <c r="R28" i="21"/>
  <c r="S38" i="21"/>
  <c r="R32" i="21"/>
  <c r="S7" i="21"/>
  <c r="T50" i="21"/>
  <c r="R18" i="21"/>
  <c r="T40" i="21"/>
  <c r="S29" i="21"/>
  <c r="T21" i="21"/>
  <c r="S69" i="21"/>
  <c r="T76" i="21"/>
  <c r="S11" i="21"/>
  <c r="R53" i="21"/>
  <c r="Z73" i="21" l="1"/>
  <c r="AB73" i="21" s="1"/>
  <c r="Z75" i="21"/>
  <c r="AB75" i="21" s="1"/>
  <c r="Z74" i="21"/>
  <c r="AB74" i="21" s="1"/>
  <c r="Z72" i="21"/>
  <c r="AB72"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62" i="21"/>
  <c r="AC78" i="21"/>
  <c r="AC16" i="21"/>
  <c r="AC59" i="21"/>
  <c r="AC6" i="21"/>
  <c r="AC60" i="21"/>
  <c r="AC10" i="21"/>
  <c r="AC30" i="21"/>
  <c r="AC19" i="21"/>
  <c r="AC5" i="21"/>
  <c r="AC15" i="21"/>
  <c r="AC45" i="21"/>
  <c r="AC24" i="21"/>
  <c r="AC57" i="21"/>
  <c r="AC33" i="21"/>
  <c r="AC23" i="21"/>
  <c r="AC66" i="21"/>
  <c r="AC7" i="21"/>
  <c r="AC58" i="21"/>
  <c r="AC13" i="21"/>
  <c r="AC55" i="21"/>
  <c r="AC36" i="21"/>
  <c r="AC70" i="21"/>
  <c r="AC42" i="21"/>
  <c r="AC46" i="21"/>
  <c r="AC80" i="21"/>
  <c r="AC32" i="21"/>
  <c r="AC18" i="21"/>
  <c r="AC48" i="21"/>
  <c r="AC9" i="21"/>
  <c r="AC51" i="21"/>
  <c r="AC50" i="21"/>
  <c r="AC69" i="21"/>
  <c r="AC40" i="21"/>
  <c r="AC39" i="21"/>
  <c r="AC49" i="21"/>
  <c r="AC79" i="21"/>
  <c r="AC8" i="21"/>
  <c r="AC29" i="21"/>
  <c r="AC31" i="21"/>
  <c r="AC22" i="21"/>
  <c r="AC53" i="21"/>
  <c r="AC47" i="21"/>
  <c r="AC14" i="21"/>
  <c r="AC44" i="21"/>
  <c r="AC52" i="21"/>
  <c r="AC17" i="21"/>
  <c r="AC76" i="21"/>
  <c r="AC64" i="21"/>
  <c r="AC4" i="21"/>
  <c r="AC11" i="21"/>
  <c r="AC21" i="21"/>
  <c r="AC38" i="21"/>
  <c r="AC28" i="21"/>
  <c r="AC20" i="21"/>
  <c r="AC26" i="21"/>
  <c r="AC56" i="21"/>
  <c r="AC12" i="21"/>
  <c r="AC65" i="21"/>
  <c r="AC68" i="21"/>
  <c r="AC61" i="21"/>
  <c r="AC25" i="21"/>
  <c r="AC77" i="21"/>
  <c r="AC67" i="21"/>
  <c r="AC34" i="21"/>
  <c r="AC54" i="21"/>
  <c r="AC41" i="21"/>
  <c r="AC27" i="21"/>
  <c r="AC63" i="21"/>
  <c r="AC43" i="21"/>
  <c r="AC35" i="21"/>
  <c r="AC37" i="21"/>
  <c r="AC71"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tc={1DE64B07-4157-4C43-855E-D7FBFBDA1D7E}</author>
  </authors>
  <commentList>
    <comment ref="C4" authorId="0" shapeId="0" xr:uid="{1DE64B07-4157-4C43-855E-D7FBFBDA1D7E}">
      <text>
        <t>[Threaded comment]
Your version of Excel allows you to read this threaded comment; however, any edits to it will get removed if the file is opened in a newer version of Excel. Learn more: https://go.microsoft.com/fwlink/?linkid=870924
Comment:
    Found this link online - consider including https://www.merresearch.com/portfolio/co-management-of-fisheries/
Reply:
    Also this: https://www.merresearch.com/portfolio/acoustic-telemetry-for-the-critically-endangered-guitarfish-species/</t>
      </text>
    </comment>
  </commentList>
</comments>
</file>

<file path=xl/sharedStrings.xml><?xml version="1.0" encoding="utf-8"?>
<sst xmlns="http://schemas.openxmlformats.org/spreadsheetml/2006/main" count="875" uniqueCount="413">
  <si>
    <t>BLUE's M&amp;E Guide.pdf</t>
  </si>
  <si>
    <t>Logframe Instructions and Examples</t>
  </si>
  <si>
    <t>Example logframe</t>
  </si>
  <si>
    <t>Impact Indicator List</t>
  </si>
  <si>
    <t>Month</t>
  </si>
  <si>
    <t>Activities</t>
  </si>
  <si>
    <t>Comments/links</t>
  </si>
  <si>
    <t xml:space="preserve">Presentation of the project in front of representatives of the authorities (SBAAs, DFMR) and NGOs </t>
  </si>
  <si>
    <t>During a two-day workshop (AKROTIRI PENINSULA - BIOTIC &amp; ABIOTIC MONITORING, STATUS &amp; TRENDS at the Akrotiri Environmental Education Centre) we presented the project to the attendees (representatives from the DFMR, the Envrionmental Department of the SBAAs, local NGOs like Terra Cypria, BirdLife Cyprus, Enalia-Physis, and others)</t>
  </si>
  <si>
    <t>Presentation of the short documentary to the authorities (SBAAs, DFMR) and other NGOs</t>
  </si>
  <si>
    <t xml:space="preserve">During a two-day workshop (AKROTIRI PENINSULA - BIOTIC &amp; ABIOTIC MONITORING, STATUS &amp; TRENDS at the Akrotiri Environmental Education Centre) we presented the short documentary of the project </t>
  </si>
  <si>
    <t>Dissemination of videos to increase awareness, resulting in a strong social impact</t>
  </si>
  <si>
    <t>Dissemination of a short documentary (in GR and EN), highlighting the significance of the marine area of Akrotiri, shedding light on the potential threats it faces, with a mention to the objectives and scope of the Akrotiri project.</t>
  </si>
  <si>
    <t>https://www.youtube.com/watch?v=ypYwA8cgLqw</t>
  </si>
  <si>
    <t>Awareness actions</t>
  </si>
  <si>
    <t>Promotion of the short documentary and description of the project on MER's social media (Facebook, Instagram, Linkedin, Twitter) and MER's website</t>
  </si>
  <si>
    <t>Communication actions and support assurance from fishers</t>
  </si>
  <si>
    <t xml:space="preserve">Informal discussions with individual small-scale fishers, recreational fishers and representatives of fishery associations regarding the project, the importance of Akrotiri, and the need for adoption of management measures. Written support was received. </t>
  </si>
  <si>
    <t>https://www.youtube.com/watch?v=bg63Gbw3E-0</t>
  </si>
  <si>
    <t xml:space="preserve">Informal discussions with individual small-scale fishers and representatives of fishery associations regarding the project, the importance of Akrotiri, and the need for adoption of management measures. Written support was received. </t>
  </si>
  <si>
    <t>https://www.merresearch.com/projects/</t>
  </si>
  <si>
    <t>Submission of an initial proposal suggesting an MPA model for the marine area of Akrotiri</t>
  </si>
  <si>
    <t>Developing management protocols and structure to ensure effective enforcement of regulations.</t>
  </si>
  <si>
    <t>Draft proposal for the establishment of a fishery co-management model for Akrotiri Peninsula</t>
  </si>
  <si>
    <t xml:space="preserve">Information collation, literature review, analysis. Proposal to be submitted and presented to the authorities. </t>
  </si>
  <si>
    <t>Questionnaire surveys for fishers at key locations</t>
  </si>
  <si>
    <t>Questions for key activities at the areas of interest</t>
  </si>
  <si>
    <t>Informal discussions with representatives from the SBAA</t>
  </si>
  <si>
    <t xml:space="preserve">
During a two-day workshop at Akrotiri (SBAAs Biodiversity Strategy Workshop), our discussions revolved around Akrotiri. We also engaged in informal communications with individuals from the Environmental Department to ensure continuous communication and maintain their support regarding our project.</t>
  </si>
  <si>
    <t>During a two-day festival held at Akrotiri (Akrotiri Spring Festival 13-14 May 2023), we informed the public about the importance of the marine area of Akrotiri and showed the short documentary we prepared for the area http://visitakrotiri.cy/plan-your-visit/festivals/</t>
  </si>
  <si>
    <t>Communication actions and support from small-scale and recreational fishers</t>
  </si>
  <si>
    <t>Submission and presentation of the proposal for the establishment of a fishery co-management model for Akrotiri Peninsula to DFMR</t>
  </si>
  <si>
    <t xml:space="preserve">Presentation of the proposal and discussion with the Director of the DFMR (Marina Argyrou).  We extensively discussed the possibilities, opportunities, risks, and the way forward. Positive outlook was received. </t>
  </si>
  <si>
    <t>Drafting a more detailed technical proposal for our model, which will include information about the Committee's functioning, its members, their roles, and its legal status, as well as additional info such as how the results will be monitored.</t>
  </si>
  <si>
    <t xml:space="preserve">Following the discussions with the Director of the DFMR, a more detailed proposal (written in the format of a management plan for the area of interest) is required, in order to be reviewed again by the DFMR, and then if approved, to be sent to the legislative scrunity of the Republic of Cyprus for further approval </t>
  </si>
  <si>
    <t>Finalising a big report including all information collected for Akrotiri, inclusing data from preliminary field surveys at the area of interest</t>
  </si>
  <si>
    <t>To be reviewed and submitted to BMF</t>
  </si>
  <si>
    <t>Refining big report including all information collected for Akrotiri, inclusing data from preliminary field surveys at the area of interest</t>
  </si>
  <si>
    <t xml:space="preserve">One tournament for invasive species at Akrotiri </t>
  </si>
  <si>
    <t>Lionfish removal with spearfishers</t>
  </si>
  <si>
    <t>Please find below some rough estimates. Let me know if you think adjustments are needed.</t>
  </si>
  <si>
    <t>Raising awareness and engaging the groups together (30,000 EU)</t>
  </si>
  <si>
    <t>Two tournaments</t>
  </si>
  <si>
    <t>Two workshops</t>
  </si>
  <si>
    <t>Eight consultation events</t>
  </si>
  <si>
    <r>
      <t>Meetings with stakeholders </t>
    </r>
    <r>
      <rPr>
        <sz val="11"/>
        <color rgb="FF000000"/>
        <rFont val="Leelawadee UI"/>
        <family val="2"/>
      </rPr>
      <t>จ</t>
    </r>
    <r>
      <rPr>
        <sz val="11"/>
        <color rgb="FF000000"/>
        <rFont val="Calibri"/>
        <family val="2"/>
      </rPr>
      <t>C at least 20</t>
    </r>
  </si>
  <si>
    <t>Network dissemination and awareness actions</t>
  </si>
  <si>
    <t>Communication material and dissemination</t>
  </si>
  <si>
    <t>Environmental monitoring &amp; visualization of risks/activities (50,000 EU)</t>
  </si>
  <si>
    <t>Visual census</t>
  </si>
  <si>
    <t>Posidonia monitoring</t>
  </si>
  <si>
    <t>Questionnaires to delineate activities</t>
  </si>
  <si>
    <t>Fishery sensitivity assessment studies of fisheries on habitats</t>
  </si>
  <si>
    <t>Cartography/Risk maps</t>
  </si>
  <si>
    <t>Legal status (8,000 EU)</t>
  </si>
  <si>
    <t>Establishing a legal form</t>
  </si>
  <si>
    <t>MoU with stakeholders etc.</t>
  </si>
  <si>
    <t>Management proposals &amp; negotiations (8,000 EU)</t>
  </si>
  <si>
    <t>Proposals visualized in maps &amp; negotiations with stakeholders and authorities</t>
  </si>
  <si>
    <t>Impact</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</si>
  <si>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</si>
  <si>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</si>
  <si>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</si>
  <si>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</si>
  <si>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</si>
  <si>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</si>
  <si>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</si>
  <si>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</si>
  <si>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</si>
  <si>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</si>
  <si>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</si>
  <si>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</si>
  <si>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Effective designation of the marine area of Akrotiri as an MPA following  a fishery co-management model with strong stakeholders' engagement</t>
  </si>
  <si>
    <t>OC.0.1</t>
  </si>
  <si>
    <t xml:space="preserve">Successful designation of an Akrotiri MPA </t>
  </si>
  <si>
    <t>1,2,3</t>
  </si>
  <si>
    <t>1.1.1, 1.2.1, 1.3.1, 2.1.1, 2.2.1, 2.4.1, 3.4.1</t>
  </si>
  <si>
    <t>1.1, 1.2, 1.3, 2.1, 2.2, 2.4,  3.4</t>
  </si>
  <si>
    <t>Formation of a management plan including a long-term monitoring plan, Governmental Approval and Official Documentation followed by pubic announcement, Stakeholder Consultations</t>
  </si>
  <si>
    <t>Consistent commitment from project partners, Governmental and Regulatory Support, endorsement of the proposal by local authorities - political will, legal framework, collaboration,Financial Resources, public support</t>
  </si>
  <si>
    <t>OC.0.2</t>
  </si>
  <si>
    <t>Effective management of the Akrotiri MPA</t>
  </si>
  <si>
    <t>1,2, 3, 4, 5</t>
  </si>
  <si>
    <t>1.1.2, 1.2.2, 1.3.2, 1.4.2, 2.1.2, 2.2.2, 3.1.3, 3.2.2, 3.2.4, 3.3.1, 3.3.2, 3.3.3, 3.4.2, 4.3.1, 4.2.2, 4.1.2, 4.2.1, 4.2.2, 4.1.1, 4.4.1, 5.1.2, 5.3.1, 5.3.2, 5.3.3</t>
  </si>
  <si>
    <t>1.1, 1.2, 1.3, 1.4, 2.1, 2.2, 3.1, 3.2, 3.3, 3.4, 4.1, 4.2, 4.3, 4.4, 5.1, 5.3</t>
  </si>
  <si>
    <t>Implementation of the MPA management plan, collaborative governance, regular ecological monitoring, Long-term Support and Funding</t>
  </si>
  <si>
    <t>Stakeholders are willing to participate in workshops/ consultation events -  commitment to co-management, Political and Regulatory Support</t>
  </si>
  <si>
    <t>OC.0.3</t>
  </si>
  <si>
    <t>Developing sustainable fisheries that provide employment for local communities and secure ongoing on the ground support for the MPA</t>
  </si>
  <si>
    <t>4.2.1, 4.2.2, 4.4.1, 4.1.2</t>
  </si>
  <si>
    <t>4.1, 4.2, 4.4.</t>
  </si>
  <si>
    <t>Events, questionnaires, change in public's perspective, community engagement and support, codes of conduct, fish stock assessments</t>
  </si>
  <si>
    <t>Community engagement throughout the lifespan of the project, effective governance and enforcement, community acceptance, scientific data accuracy,</t>
  </si>
  <si>
    <t>Outputs</t>
  </si>
  <si>
    <t>Tracking/Reporting</t>
  </si>
  <si>
    <t>No. of Indicators</t>
  </si>
  <si>
    <t>Output code</t>
  </si>
  <si>
    <t>Indicator code</t>
  </si>
  <si>
    <t>Indicator value</t>
  </si>
  <si>
    <t>Unit</t>
  </si>
  <si>
    <t>Impact Indicator</t>
  </si>
  <si>
    <t>Assumptions</t>
  </si>
  <si>
    <t>Progress Planned in 2023</t>
  </si>
  <si>
    <t>Progress achieved in 2023</t>
  </si>
  <si>
    <t>Progress planned in 2024</t>
  </si>
  <si>
    <t>Progress achieved in 2024</t>
  </si>
  <si>
    <t>Progress planned in 2025</t>
  </si>
  <si>
    <t>Progress achieved in 2025</t>
  </si>
  <si>
    <t>Progress planned in 2026</t>
  </si>
  <si>
    <t>Progress achieved in 2026</t>
  </si>
  <si>
    <t>Value</t>
  </si>
  <si>
    <t>Output 1</t>
  </si>
  <si>
    <t>O.1</t>
  </si>
  <si>
    <t>Stakeholders and public engagement</t>
  </si>
  <si>
    <t>O.1.1</t>
  </si>
  <si>
    <t>Raising awareness and concern of stakeholders and community groups</t>
  </si>
  <si>
    <t>Number of people informed</t>
  </si>
  <si>
    <t>4.2.1</t>
  </si>
  <si>
    <t>More than 150 people (general public and stakeholders)</t>
  </si>
  <si>
    <t>Accurate, relevant, and impactful disseminated information, stakeholders are receptive and willing to engage in awareness actions</t>
  </si>
  <si>
    <t>At least 100 people to attend events promoting Akrotiri, and the project</t>
  </si>
  <si>
    <t>At least 100 people attended events promoting Akrotiri, and the project</t>
  </si>
  <si>
    <t>O.1.2</t>
  </si>
  <si>
    <t>Targeted workshops/events organised</t>
  </si>
  <si>
    <t>Number of workshops</t>
  </si>
  <si>
    <t>4.2.2</t>
  </si>
  <si>
    <t>More than 8 workshops</t>
  </si>
  <si>
    <t xml:space="preserve">Sufficient interest and participation from the target stakeholders in attending the workshops or events, logistical arrangements and resources are available to organize the workshops/events </t>
  </si>
  <si>
    <t>Four workshops organised</t>
  </si>
  <si>
    <t>No workshops were organised, however there were commincation actions with individual stakeholders</t>
  </si>
  <si>
    <t>O.1.3</t>
  </si>
  <si>
    <t>Number of partnerships developed</t>
  </si>
  <si>
    <t>Partnerships</t>
  </si>
  <si>
    <t>4.3.1</t>
  </si>
  <si>
    <t>More than 10 partnerships</t>
  </si>
  <si>
    <t>Benefits and incentives for partners to collaborate are clear and mutually beneficial.</t>
  </si>
  <si>
    <t>Collaboration with relevant stakeholders to participate in the co-management committe - including individual commercial and recreational fishers, fishers associations, the Sovereign Base Areas of Akrotiri and Dhekelia (SBAA), Pantelis Charilaou (Environment and Conservation officer), Kostas Aristeidou (Environmental Engineer), Enalia Physis Environmental Research Centre, BirdLife Cyprus, AQUADEMIA, Cyprus Environmental Foundation, and University of Cyprus.</t>
  </si>
  <si>
    <t>Support and motivation to participate in the Committee has already been received by most relevant stakeholders including individual commercial and recreational fishers, fishers associations, the Sovereign Base Areas of Akrotiri and Dhekelia (SBAA), Pantelis Charilaou (Environment and Conservation officer), Kostas Aristeidou (Environmental Engineer), Enalia Physis Environmental Research Centre, BirdLife Cyprus, AQUADEMIA, Cyprus Environmental Foundation, and University of Cyprus.</t>
  </si>
  <si>
    <t>O.1.4</t>
  </si>
  <si>
    <t>Outreach activities/tools are held/released</t>
  </si>
  <si>
    <t>Number of tools/activities</t>
  </si>
  <si>
    <t>2 tournaments for invasive species removal, videos, dissemination material, photos</t>
  </si>
  <si>
    <t>Outreach activities and tools are designed to be accessible and engaging for the target audience</t>
  </si>
  <si>
    <t xml:space="preserve">1 tournament for invasive species removal, 1 short documentary for the importance of Akrotiri/ threats </t>
  </si>
  <si>
    <t>1 short documentary for the importance of Akrotiri/threats; 1 tournament for invasive species (lionfish)</t>
  </si>
  <si>
    <t>Activity Code</t>
  </si>
  <si>
    <t>Indicator Code</t>
  </si>
  <si>
    <t>Status</t>
  </si>
  <si>
    <t>Notes</t>
  </si>
  <si>
    <t>Output 1 Activities</t>
  </si>
  <si>
    <t>A.1</t>
  </si>
  <si>
    <t>A.1.1</t>
  </si>
  <si>
    <t>A.1.2</t>
  </si>
  <si>
    <t>A.1.3</t>
  </si>
  <si>
    <t>A.1.4</t>
  </si>
  <si>
    <t>A.1.5</t>
  </si>
  <si>
    <t>A.1.6</t>
  </si>
  <si>
    <t>"1"</t>
  </si>
  <si>
    <t>Output 2</t>
  </si>
  <si>
    <t>O.2</t>
  </si>
  <si>
    <t>Environmental monitoring and risk assessment/visualisation</t>
  </si>
  <si>
    <t>O.2.1</t>
  </si>
  <si>
    <t xml:space="preserve">Comprehensive literature review completed </t>
  </si>
  <si>
    <t>Quantity of literature reviews</t>
  </si>
  <si>
    <t>1.4.1</t>
  </si>
  <si>
    <t>Literature review report</t>
  </si>
  <si>
    <t>Reliable scientific data collection using scientific standards and consistent techniques (e.g., to prevent the collection of inaccurate seasonal data due to short-term natural or human- induced changes in environmental conditions)</t>
  </si>
  <si>
    <t>Complete literature review and compile data into a big report</t>
  </si>
  <si>
    <t>Final draft of the literature review was completed, pending refining and final editing before submission</t>
  </si>
  <si>
    <t>O.2.2</t>
  </si>
  <si>
    <t>Comprehensive baseline protocol developed</t>
  </si>
  <si>
    <t>Number of protocols</t>
  </si>
  <si>
    <t>1.4.2</t>
  </si>
  <si>
    <t>Protocol developed and implemented</t>
  </si>
  <si>
    <t>Data availability, scientific expertise, access to monitoring sites</t>
  </si>
  <si>
    <t>Protocol developed</t>
  </si>
  <si>
    <t>O.2.3</t>
  </si>
  <si>
    <t>Visual fish census surveys</t>
  </si>
  <si>
    <t>Number of visual fish census surveys</t>
  </si>
  <si>
    <t>Data sheets and field notes from the visual surveys, documenting species observed, abundance, and location.
Photo or video documentation of key species or habitats during the surveys. At least at three locations, at two habitats (n=6)</t>
  </si>
  <si>
    <t>Survey methodology remains consistent over time</t>
  </si>
  <si>
    <t>Visual fish census at three locations (Cape Zeugari, Avdimou, Bahames) at two habitat types</t>
  </si>
  <si>
    <t>O.2.4</t>
  </si>
  <si>
    <r>
      <rPr>
        <i/>
        <sz val="11"/>
        <color theme="1"/>
        <rFont val="Calibri"/>
        <family val="2"/>
        <scheme val="minor"/>
      </rPr>
      <t xml:space="preserve">Posidonia oceanica </t>
    </r>
    <r>
      <rPr>
        <sz val="11"/>
        <color theme="1"/>
        <rFont val="Calibri"/>
        <family val="2"/>
        <scheme val="minor"/>
      </rPr>
      <t>monitoring</t>
    </r>
  </si>
  <si>
    <t>Number of field surveys at P.oceanica</t>
  </si>
  <si>
    <r>
      <t>At least three locations with</t>
    </r>
    <r>
      <rPr>
        <i/>
        <sz val="11"/>
        <color theme="1"/>
        <rFont val="Calibri"/>
        <family val="2"/>
        <scheme val="minor"/>
      </rPr>
      <t xml:space="preserve"> P.oceanica</t>
    </r>
    <r>
      <rPr>
        <sz val="11"/>
        <color theme="1"/>
        <rFont val="Calibri"/>
        <family val="2"/>
        <scheme val="minor"/>
      </rPr>
      <t xml:space="preserve"> meadows to be monitored</t>
    </r>
  </si>
  <si>
    <t>Monitoring of P.oceanica meadows at three locations (Cape Zeugari, Avdimou, Bahames)</t>
  </si>
  <si>
    <t>O.2.5</t>
  </si>
  <si>
    <t>Fishery Sensitivity Assessment Studies of Fisheries on Habitats</t>
  </si>
  <si>
    <t>Reports</t>
  </si>
  <si>
    <t>Detailed sensitivity assessment reports, including methodology, data sources, and results.</t>
  </si>
  <si>
    <t>Stakeholders are willing to collaborate and provide data for the assessment, necessary expertise to conduct a robust sensitivity assessment.</t>
  </si>
  <si>
    <t xml:space="preserve">Collection of data (field data from 2021-2023), landing surveys </t>
  </si>
  <si>
    <t>Collection of data (field data from 2021-2023), landing surveys was initiated</t>
  </si>
  <si>
    <t>O.2.6</t>
  </si>
  <si>
    <t>Cartography/Risk Maps:</t>
  </si>
  <si>
    <t>Number of maps</t>
  </si>
  <si>
    <t>At least one map of the area showing high risk areas to be produced</t>
  </si>
  <si>
    <t xml:space="preserve">Accurate and up-to-date spatial data are available </t>
  </si>
  <si>
    <t>Identification of high-risk areas</t>
  </si>
  <si>
    <t>O.2.7</t>
  </si>
  <si>
    <t>Interviews conducted with local fishers</t>
  </si>
  <si>
    <t>Number of fishers participating in surveys</t>
  </si>
  <si>
    <t>1.4.3</t>
  </si>
  <si>
    <t xml:space="preserve">More than 80 fishers interviewed - 
Analysis and reporting of questionnaire responses 
</t>
  </si>
  <si>
    <t>Willingness of fishers to participate, reliability of information</t>
  </si>
  <si>
    <t xml:space="preserve">50 fishers to be interviewed </t>
  </si>
  <si>
    <t>21 fishers were interviewed</t>
  </si>
  <si>
    <t>More than 30 fishers to be interviewed (mainly recreational fishers, were data islimited).</t>
  </si>
  <si>
    <t>Output 2 Activities</t>
  </si>
  <si>
    <t>A.2</t>
  </si>
  <si>
    <t>A.2.1</t>
  </si>
  <si>
    <t>A.2.2</t>
  </si>
  <si>
    <t>Output 3</t>
  </si>
  <si>
    <t>O.3</t>
  </si>
  <si>
    <t>Establishing a legal status</t>
  </si>
  <si>
    <t>O.3.1</t>
  </si>
  <si>
    <t>Legal form of the committee established</t>
  </si>
  <si>
    <t>Documentation</t>
  </si>
  <si>
    <t xml:space="preserve">Legal Form of the Committee Established, official certificates, permits, or documentation confirming the committee's legal status, minutes of meetings
</t>
  </si>
  <si>
    <t>Clear legal framework or regulatory process in place, committee members and stakeholders are committed to complying with the legal requirements and formalities for the establishment of the committee's legal form,access to legal expertise or consultation to navigate the process and ensure compliance with all necessary legal procedures</t>
  </si>
  <si>
    <t xml:space="preserve">Consultations with stakeholders and lawyers </t>
  </si>
  <si>
    <t>O.3.2</t>
  </si>
  <si>
    <t xml:space="preserve">Memorandum of understanding (MoU) signed </t>
  </si>
  <si>
    <t>MoU</t>
  </si>
  <si>
    <t>Copy of the signed and dated Memorandum of Understanding (MoU), Records of meetings, negotiations, or consultations leading to the development and finalization of the MoU</t>
  </si>
  <si>
    <t>All involved stakeholders are willing to collaborate and engage in the process of drafting and signing the MoU,mutual understanding and agreement among stakeholders</t>
  </si>
  <si>
    <t>First draft of MoU and discussions with stakeholders</t>
  </si>
  <si>
    <t>Output 3 Activities</t>
  </si>
  <si>
    <t>A.3</t>
  </si>
  <si>
    <t>A.3.1</t>
  </si>
  <si>
    <t>A.3.2</t>
  </si>
  <si>
    <t>A.3.3</t>
  </si>
  <si>
    <t>A.3.4</t>
  </si>
  <si>
    <t>A.3.5</t>
  </si>
  <si>
    <t>A.3.6</t>
  </si>
  <si>
    <t>Progress Planned in 2020</t>
  </si>
  <si>
    <t>Progress achieved in 2020</t>
  </si>
  <si>
    <t>Progress planned in 2021</t>
  </si>
  <si>
    <t>Progress achieved in 2021</t>
  </si>
  <si>
    <t>Progress planned in 2022</t>
  </si>
  <si>
    <t>Progress achieved in 2022</t>
  </si>
  <si>
    <t>Progress planned in 2023</t>
  </si>
  <si>
    <t>Output 5</t>
  </si>
  <si>
    <t>O.5</t>
  </si>
  <si>
    <t>Akrotiri proposed as an MPA</t>
  </si>
  <si>
    <t>O.5.1</t>
  </si>
  <si>
    <t>Number of km2 proposed for protection</t>
  </si>
  <si>
    <t>km2</t>
  </si>
  <si>
    <t>1.1.1</t>
  </si>
  <si>
    <t>O.5.2</t>
  </si>
  <si>
    <t>0.5.3</t>
  </si>
  <si>
    <t>Output 5 Activities</t>
  </si>
  <si>
    <t>A.5</t>
  </si>
  <si>
    <t>A.5.1</t>
  </si>
  <si>
    <t>A.5.2</t>
  </si>
  <si>
    <t>A.5.3</t>
  </si>
  <si>
    <t>A.5.4</t>
  </si>
  <si>
    <t>A.5.5</t>
  </si>
  <si>
    <t>A.5.6</t>
  </si>
  <si>
    <t>A.5.7</t>
  </si>
  <si>
    <t>A.5.8</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</si>
  <si>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</si>
  <si>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</si>
  <si>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</si>
  <si>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</si>
  <si>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</si>
  <si>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</si>
  <si>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</si>
  <si>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</si>
  <si>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</si>
  <si>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</si>
  <si>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</si>
  <si>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</si>
  <si>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</si>
  <si>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</si>
  <si>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</si>
  <si>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</si>
  <si>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</si>
  <si>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</si>
  <si>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</si>
  <si>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</si>
  <si>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</si>
  <si>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</si>
  <si>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</si>
  <si>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</si>
  <si>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</si>
  <si>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</si>
  <si>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</si>
  <si>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</si>
  <si>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</si>
  <si>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</si>
  <si>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</si>
  <si>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</si>
  <si>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</si>
  <si>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</si>
  <si>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</si>
  <si>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</si>
  <si>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</si>
  <si>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</si>
  <si>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</si>
  <si>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</si>
  <si>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</si>
  <si>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</si>
  <si>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</si>
  <si>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</si>
  <si>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</si>
  <si>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</si>
  <si>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</si>
  <si>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</si>
  <si>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 4</t>
  </si>
  <si>
    <t>O.4</t>
  </si>
  <si>
    <t>Management changes</t>
  </si>
  <si>
    <t>O.4.1</t>
  </si>
  <si>
    <t xml:space="preserve">Proposed protected area documentation - management plan including a long-term monitoring plan public </t>
  </si>
  <si>
    <t>Government Support, availability of funding, expertise and capacity, minimal opposition or conflict</t>
  </si>
  <si>
    <t>Proposal Development and Documentation to be submitted and presented to the authorities (DFMR, SBAA)</t>
  </si>
  <si>
    <t>Proposal Development and Documentation to be submitted and presented to the authorities (DFMR)</t>
  </si>
  <si>
    <t>O.4.2</t>
  </si>
  <si>
    <t>A new management plan is developed</t>
  </si>
  <si>
    <t>Management plans</t>
  </si>
  <si>
    <t>1.2.1</t>
  </si>
  <si>
    <t>Output 4 Activities</t>
  </si>
  <si>
    <t>A.4</t>
  </si>
  <si>
    <t>A.4.1</t>
  </si>
  <si>
    <t>A.4.2</t>
  </si>
  <si>
    <t>A.4.3</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</si>
  <si>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</si>
  <si>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</si>
  <si>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</si>
  <si>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</si>
  <si>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</si>
  <si>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</si>
  <si>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</si>
  <si>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</si>
  <si>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</si>
  <si>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</si>
  <si>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</si>
  <si>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</si>
  <si>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</si>
  <si>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</si>
  <si>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</si>
  <si>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</si>
  <si>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</si>
  <si>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</si>
  <si>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</si>
  <si>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</si>
  <si>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</si>
  <si>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</si>
  <si>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</si>
  <si>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</si>
  <si>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</si>
  <si>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</si>
  <si>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</si>
  <si>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</si>
  <si>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</si>
  <si>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</si>
  <si>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</si>
  <si>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</si>
  <si>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</si>
  <si>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</si>
  <si>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</si>
  <si>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</si>
  <si>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1.1.2</t>
  </si>
  <si>
    <t>1.1.3</t>
  </si>
  <si>
    <t>1.2.2</t>
  </si>
  <si>
    <t>1.2.3</t>
  </si>
  <si>
    <t>1.3.1</t>
  </si>
  <si>
    <t>1.3.2</t>
  </si>
  <si>
    <t>1.3.3</t>
  </si>
  <si>
    <t>Outputs:</t>
  </si>
  <si>
    <t>2.1.1</t>
  </si>
  <si>
    <t>2.1.2</t>
  </si>
  <si>
    <t>2.2.1</t>
  </si>
  <si>
    <t>2.2.2</t>
  </si>
  <si>
    <t>2.2.3</t>
  </si>
  <si>
    <t>2.3.1</t>
  </si>
  <si>
    <t>2.3.2</t>
  </si>
  <si>
    <t>2.3.3</t>
  </si>
  <si>
    <t>2.4.1</t>
  </si>
  <si>
    <t>2.4.2</t>
  </si>
  <si>
    <t>2.4.3</t>
  </si>
  <si>
    <t>3.1.1</t>
  </si>
  <si>
    <t>3.1.2</t>
  </si>
  <si>
    <t>3.1.3</t>
  </si>
  <si>
    <t>3.2.1</t>
  </si>
  <si>
    <t>3.2.2</t>
  </si>
  <si>
    <t>3.2.3</t>
  </si>
  <si>
    <t>3.2.4</t>
  </si>
  <si>
    <t>3.3.1</t>
  </si>
  <si>
    <t>3.3.2</t>
  </si>
  <si>
    <t>3.3.3</t>
  </si>
  <si>
    <t>3.4.1</t>
  </si>
  <si>
    <t>3.4.2</t>
  </si>
  <si>
    <t>3.4.3</t>
  </si>
  <si>
    <t>4.1.1</t>
  </si>
  <si>
    <t>4.1.2</t>
  </si>
  <si>
    <t>4.2.3</t>
  </si>
  <si>
    <t>5.1.1</t>
  </si>
  <si>
    <t>5.1.2</t>
  </si>
  <si>
    <t>5.1.3</t>
  </si>
  <si>
    <t>5.2.1</t>
  </si>
  <si>
    <t>5.2.2</t>
  </si>
  <si>
    <t>5.3.1</t>
  </si>
  <si>
    <t>5.3.2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</si>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</sst>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b/>
      <sz val="10.5"/>
      <color rgb="FF003C69"/>
      <name val="Calibri"/>
      <family val="2"/>
      <scheme val="minor"/>
    </font>
    <font>
      <sz val="10"/>
      <color rgb="FF374151"/>
      <name val="Segoe UI"/>
      <family val="2"/>
    </font>
    <font>
      <i/>
      <sz val="11"/>
      <color theme="1"/>
      <name val="Calibri"/>
      <family val="2"/>
      <scheme val="minor"/>
    </font>
    <font>
      <sz val="11"/>
      <color rgb="FFFFFFFF"/>
      <name val="Calibri"/>
      <family val="2"/>
    </font>
    <font>
      <sz val="11"/>
      <color rgb="FF000000"/>
      <name val="Calibri"/>
      <family val="2"/>
    </font>
    <font>
      <sz val="11"/>
      <name val="Calibri"/>
      <family val="2"/>
    </font>
    <font>
      <u/>
      <sz val="11"/>
      <color rgb="FF0563C1"/>
      <name val="Calibri"/>
      <family val="2"/>
    </font>
    <font>
      <sz val="10.5"/>
      <color rgb="FF003C69"/>
      <name val="Symbol"/>
      <family val="1"/>
      <charset val="2"/>
    </font>
    <font>
      <sz val="10.5"/>
      <color rgb="FF003C69"/>
      <name val="Calibri"/>
      <family val="2"/>
    </font>
    <font>
      <sz val="11"/>
      <color rgb="FF000000"/>
      <name val="Leelawadee UI"/>
      <family val="2"/>
    </font>
  </fonts>
  <fills count="16">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44546A"/>
        <bgColor rgb="FF000000"/>
      </patternFill>
    </fill>
    <fill>
      <patternFill patternType="solid">
        <fgColor rgb="FFF2F2F2"/>
        <bgColor rgb="FF000000"/>
      </patternFill>
    </fill>
    <fill>
      <patternFill patternType="solid">
        <fgColor rgb="FFFFFF00"/>
        <bgColor rgb="FF000000"/>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8" fillId="0" borderId="0" applyFont="0" applyFill="0" applyBorder="0" applyAlignment="0" applyProtection="0"/>
    <xf numFmtId="0" fontId="15" fillId="0" borderId="0" applyNumberFormat="0" applyFill="0" applyBorder="0" applyAlignment="0" applyProtection="0"/>
  </cellStyleXfs>
  <cellXfs count="95">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4" fillId="2" borderId="0" xfId="0" applyFont="1" applyFill="1" applyAlignment="1">
      <alignment horizontal="center" vertical="center" wrapText="1"/>
    </xf>
    <xf numFmtId="0" fontId="12" fillId="0" borderId="0" xfId="0" applyFont="1"/>
    <xf numFmtId="9" fontId="12"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2"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0"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0" borderId="0" xfId="0" applyFont="1" applyAlignment="1">
      <alignment horizontal="center" vertical="center" wrapText="1"/>
    </xf>
    <xf numFmtId="0" fontId="9" fillId="8" borderId="0" xfId="0" applyFont="1" applyFill="1" applyAlignment="1">
      <alignment horizontal="center" vertical="center" wrapText="1"/>
    </xf>
    <xf numFmtId="0" fontId="12" fillId="0" borderId="0" xfId="0" applyFont="1" applyAlignment="1">
      <alignment horizontal="center" vertical="center"/>
    </xf>
    <xf numFmtId="0" fontId="14" fillId="8" borderId="0" xfId="0" applyFont="1" applyFill="1" applyAlignment="1">
      <alignment horizontal="center" vertical="center" wrapText="1"/>
    </xf>
    <xf numFmtId="0" fontId="17" fillId="10" borderId="0" xfId="0" applyFont="1" applyFill="1" applyAlignment="1">
      <alignment horizontal="center" vertical="center" wrapText="1"/>
    </xf>
    <xf numFmtId="0" fontId="9" fillId="11" borderId="0" xfId="0" applyFont="1" applyFill="1" applyAlignment="1">
      <alignment horizontal="center" vertical="center" wrapText="1"/>
    </xf>
    <xf numFmtId="0" fontId="14" fillId="11" borderId="0" xfId="0" applyFont="1" applyFill="1" applyAlignment="1">
      <alignment horizontal="center" vertical="center" wrapText="1"/>
    </xf>
    <xf numFmtId="0" fontId="9" fillId="3" borderId="0" xfId="0" applyFont="1" applyFill="1" applyAlignment="1">
      <alignment horizontal="center" vertical="center" wrapText="1"/>
    </xf>
    <xf numFmtId="0" fontId="11"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4" fillId="9" borderId="1" xfId="0" applyFont="1" applyFill="1" applyBorder="1" applyAlignment="1">
      <alignment horizontal="center" vertical="center" wrapText="1"/>
    </xf>
    <xf numFmtId="0" fontId="12" fillId="0" borderId="2" xfId="0" applyFont="1" applyBorder="1" applyAlignment="1">
      <alignment horizontal="center"/>
    </xf>
    <xf numFmtId="0" fontId="12" fillId="0" borderId="3" xfId="0" applyFont="1" applyBorder="1" applyAlignment="1">
      <alignment horizontal="center"/>
    </xf>
    <xf numFmtId="0" fontId="0" fillId="0" borderId="0" xfId="0" applyAlignment="1">
      <alignment horizontal="left" wrapText="1"/>
    </xf>
    <xf numFmtId="0" fontId="18" fillId="0" borderId="0" xfId="0" applyFont="1" applyAlignment="1">
      <alignment vertical="center" wrapText="1"/>
    </xf>
    <xf numFmtId="0" fontId="15" fillId="0" borderId="0" xfId="2" applyAlignment="1">
      <alignment horizontal="left" vertical="center" wrapText="1"/>
    </xf>
    <xf numFmtId="0" fontId="15" fillId="0" borderId="0" xfId="2" applyAlignment="1">
      <alignment vertical="center" wrapText="1"/>
    </xf>
    <xf numFmtId="0" fontId="19" fillId="0" borderId="0" xfId="0" applyFont="1" applyAlignment="1">
      <alignment vertical="center" wrapText="1"/>
    </xf>
    <xf numFmtId="0" fontId="19" fillId="0" borderId="0" xfId="0" applyFont="1" applyAlignment="1">
      <alignment horizontal="left" vertical="center"/>
    </xf>
    <xf numFmtId="0" fontId="20" fillId="0" borderId="0" xfId="0" applyFont="1" applyAlignment="1">
      <alignment horizontal="left" vertical="center" indent="1"/>
    </xf>
    <xf numFmtId="0" fontId="20" fillId="0" borderId="0" xfId="0" applyFont="1" applyAlignment="1">
      <alignment horizontal="left" vertical="center" wrapText="1"/>
    </xf>
    <xf numFmtId="0" fontId="22" fillId="13" borderId="4" xfId="0" applyFont="1" applyFill="1" applyBorder="1"/>
    <xf numFmtId="0" fontId="22" fillId="13" borderId="0" xfId="0" applyFont="1" applyFill="1" applyAlignment="1">
      <alignment wrapText="1"/>
    </xf>
    <xf numFmtId="0" fontId="23" fillId="0" borderId="0" xfId="0" applyFont="1"/>
    <xf numFmtId="0" fontId="23" fillId="0" borderId="0" xfId="0" applyFont="1" applyAlignment="1">
      <alignment wrapText="1"/>
    </xf>
    <xf numFmtId="0" fontId="24" fillId="0" borderId="0" xfId="0" applyFont="1" applyAlignment="1">
      <alignment wrapText="1"/>
    </xf>
    <xf numFmtId="0" fontId="15" fillId="0" borderId="0" xfId="2" applyBorder="1" applyAlignment="1"/>
    <xf numFmtId="0" fontId="25" fillId="0" borderId="0" xfId="0" applyFont="1"/>
    <xf numFmtId="16" fontId="23" fillId="14" borderId="4" xfId="0" applyNumberFormat="1" applyFont="1" applyFill="1" applyBorder="1"/>
    <xf numFmtId="0" fontId="26" fillId="0" borderId="0" xfId="0" applyFont="1"/>
    <xf numFmtId="0" fontId="27" fillId="0" borderId="0" xfId="0" applyFont="1"/>
    <xf numFmtId="0" fontId="23" fillId="15" borderId="0" xfId="0" applyFont="1" applyFill="1" applyAlignment="1">
      <alignment wrapText="1"/>
    </xf>
    <xf numFmtId="17" fontId="0" fillId="3" borderId="0" xfId="0" applyNumberFormat="1" applyFill="1" applyAlignment="1">
      <alignment vertical="center"/>
    </xf>
    <xf numFmtId="0" fontId="0" fillId="0" borderId="0" xfId="0" applyAlignment="1">
      <alignment vertical="top" wrapText="1"/>
    </xf>
    <xf numFmtId="0" fontId="0" fillId="0" borderId="0" xfId="0" applyAlignment="1">
      <alignment horizontal="left" vertical="center" wrapText="1"/>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3" fillId="6" borderId="0" xfId="0" applyFont="1" applyFill="1" applyAlignment="1">
      <alignment horizontal="center" vertical="center" wrapText="1"/>
    </xf>
    <xf numFmtId="0" fontId="2" fillId="3" borderId="0" xfId="0" applyFont="1" applyFill="1" applyAlignment="1">
      <alignment horizontal="left" vertical="center" wrapText="1"/>
    </xf>
    <xf numFmtId="0" fontId="1" fillId="0" borderId="0" xfId="0" applyFont="1" applyAlignment="1">
      <alignment horizontal="left" vertical="center" wrapText="1"/>
    </xf>
    <xf numFmtId="0" fontId="11" fillId="7" borderId="0" xfId="0" applyFon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xf numFmtId="16" fontId="23" fillId="14" borderId="1" xfId="0" applyNumberFormat="1" applyFont="1" applyFill="1" applyBorder="1" applyAlignment="1"/>
    <xf numFmtId="0" fontId="23" fillId="14" borderId="2" xfId="0" applyFont="1" applyFill="1" applyBorder="1" applyAlignment="1"/>
    <xf numFmtId="0" fontId="23" fillId="14" borderId="3" xfId="0" applyFont="1" applyFill="1" applyBorder="1" applyAlignment="1"/>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161925</xdr:colOff>
      <xdr:row>1</xdr:row>
      <xdr:rowOff>0</xdr:rowOff>
    </xdr:from>
    <xdr:to>
      <xdr:col>6</xdr:col>
      <xdr:colOff>321945</xdr:colOff>
      <xdr:row>2</xdr:row>
      <xdr:rowOff>55245</xdr:rowOff>
    </xdr:to>
    <xdr:pic>
      <xdr:nvPicPr>
        <xdr:cNvPr id="2" name="Picture 1">
          <a:extLst>
            <a:ext uri="{FF2B5EF4-FFF2-40B4-BE49-F238E27FC236}">
              <a16:creationId xmlns:a16="http://schemas.microsoft.com/office/drawing/2014/main" id="{052ED29F-0AB2-AB73-B568-722366E38E12}"/>
            </a:ext>
          </a:extLst>
        </xdr:cNvPr>
        <xdr:cNvPicPr>
          <a:picLocks noChangeAspect="1"/>
        </xdr:cNvPicPr>
      </xdr:nvPicPr>
      <xdr:blipFill>
        <a:blip xmlns:r="http://schemas.openxmlformats.org/officeDocument/2006/relationships" r:embed="rId1"/>
        <a:stretch>
          <a:fillRect/>
        </a:stretch>
      </xdr:blipFill>
      <xdr:spPr>
        <a:xfrm>
          <a:off x="10506075" y="190500"/>
          <a:ext cx="2000250" cy="10382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Appin Williamson" id="{49461CC0-1204-4442-95AD-809CF9D0D8BD}"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4-24T16:16:22.33" personId="{49461CC0-1204-4442-95AD-809CF9D0D8BD}" id="{1DE64B07-4157-4C43-855E-D7FBFBDA1D7E}">
    <text>Found this link online - consider including https://www.merresearch.com/portfolio/co-management-of-fisheries/</text>
  </threadedComment>
  <threadedComment ref="C4" dT="2023-04-24T16:16:49.13" personId="{49461CC0-1204-4442-95AD-809CF9D0D8BD}" id="{2205F0C8-A1C3-4A87-8EEF-928CE8354240}" parentId="{1DE64B07-4157-4C43-855E-D7FBFBDA1D7E}">
    <text>Also this: https://www.merresearch.com/portfolio/acoustic-telemetry-for-the-critically-endangered-guitarfish-species/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merresearch.com/projects/" TargetMode="External"/><Relationship Id="rId2" Type="http://schemas.openxmlformats.org/officeDocument/2006/relationships/hyperlink" Target="https://www.youtube.com/watch?v=bg63Gbw3E-0" TargetMode="External"/><Relationship Id="rId1" Type="http://schemas.openxmlformats.org/officeDocument/2006/relationships/hyperlink" Target="https://www.youtube.com/watch?v=ypYwA8cgLqw"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85" zoomScaleNormal="85" workbookViewId="0"/>
  </sheetViews>
  <sheetFormatPr defaultRowHeight="14.45"/>
  <cols>
    <col min="1" max="1" width="21.140625" customWidth="1"/>
    <col min="2" max="2" width="24.5703125" style="21" customWidth="1"/>
    <col min="3" max="3" width="17.42578125" customWidth="1"/>
    <col min="4" max="4" width="35.28515625" customWidth="1"/>
    <col min="5" max="5" width="6.5703125" customWidth="1"/>
    <col min="6" max="6" width="20.85546875" customWidth="1"/>
    <col min="7" max="8" width="16.5703125" customWidth="1"/>
    <col min="9" max="9" width="15.5703125" customWidth="1"/>
    <col min="10" max="10" width="43.28515625" customWidth="1"/>
  </cols>
  <sheetData>
    <row r="1" spans="1:7" s="6" customFormat="1" ht="42.95" customHeight="1">
      <c r="A1" s="78"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78"/>
      <c r="C1" s="78"/>
      <c r="D1" s="78"/>
      <c r="E1" s="29">
        <v>1</v>
      </c>
      <c r="F1" s="60" t="s">
        <v>0</v>
      </c>
      <c r="G1" s="59"/>
    </row>
    <row r="2" spans="1:7" s="6" customFormat="1" ht="42.95" customHeight="1">
      <c r="A2" s="78"/>
      <c r="B2" s="78"/>
      <c r="C2" s="78"/>
      <c r="D2" s="78"/>
      <c r="E2" s="29">
        <v>2</v>
      </c>
      <c r="F2" s="59" t="s">
        <v>1</v>
      </c>
      <c r="G2" s="59"/>
    </row>
    <row r="3" spans="1:7" s="6" customFormat="1" ht="42.95" customHeight="1">
      <c r="A3" s="78"/>
      <c r="B3" s="78"/>
      <c r="C3" s="78"/>
      <c r="D3" s="78"/>
      <c r="E3" s="29">
        <v>3</v>
      </c>
      <c r="F3" s="59" t="s">
        <v>2</v>
      </c>
    </row>
    <row r="4" spans="1:7" s="6" customFormat="1" ht="42.95" customHeight="1">
      <c r="A4" s="78"/>
      <c r="B4" s="78"/>
      <c r="C4" s="78"/>
      <c r="D4" s="78"/>
      <c r="E4" s="29">
        <v>4</v>
      </c>
      <c r="F4" s="59" t="s">
        <v>3</v>
      </c>
    </row>
    <row r="10" spans="1:7">
      <c r="B10"/>
    </row>
    <row r="11" spans="1:7">
      <c r="B11"/>
    </row>
    <row r="12" spans="1:7">
      <c r="B12"/>
    </row>
    <row r="13" spans="1:7">
      <c r="B13"/>
    </row>
    <row r="14" spans="1:7">
      <c r="B14"/>
    </row>
    <row r="15" spans="1:7" ht="14.4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58"/>
      <c r="E27" s="58"/>
      <c r="F27" s="58"/>
      <c r="G27" s="58"/>
      <c r="H27" s="58"/>
    </row>
    <row r="28" spans="2:8">
      <c r="D28" s="58"/>
      <c r="E28" s="58"/>
      <c r="F28" s="58"/>
      <c r="G28" s="58"/>
      <c r="H28" s="58"/>
    </row>
    <row r="29" spans="2:8">
      <c r="D29" s="58"/>
      <c r="E29" s="58"/>
      <c r="F29" s="58"/>
      <c r="G29" s="58"/>
      <c r="H29" s="58"/>
    </row>
    <row r="30" spans="2:8">
      <c r="D30" s="58"/>
      <c r="E30" s="58"/>
      <c r="F30" s="58"/>
      <c r="G30" s="58"/>
      <c r="H30" s="58"/>
    </row>
    <row r="31" spans="2:8">
      <c r="D31" s="58"/>
      <c r="E31" s="58"/>
      <c r="F31" s="58"/>
      <c r="G31" s="58"/>
      <c r="H31" s="58"/>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Z18"/>
  <sheetViews>
    <sheetView zoomScale="55" zoomScaleNormal="55" workbookViewId="0">
      <selection activeCell="H2" sqref="H2:W2"/>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row>
    <row r="2" spans="1:26" ht="15" customHeight="1">
      <c r="A2" s="19" t="s">
        <v>95</v>
      </c>
      <c r="B2" s="81" t="s">
        <v>96</v>
      </c>
      <c r="C2" s="81" t="s">
        <v>63</v>
      </c>
      <c r="D2" s="81" t="s">
        <v>97</v>
      </c>
      <c r="E2" s="83" t="s">
        <v>65</v>
      </c>
      <c r="F2" s="83" t="s">
        <v>98</v>
      </c>
      <c r="G2" s="83" t="s">
        <v>99</v>
      </c>
      <c r="H2" s="83" t="s">
        <v>100</v>
      </c>
      <c r="I2" s="83" t="s">
        <v>69</v>
      </c>
      <c r="J2" s="83" t="s">
        <v>101</v>
      </c>
      <c r="K2" s="81" t="s">
        <v>236</v>
      </c>
      <c r="L2" s="81"/>
      <c r="M2" s="83" t="s">
        <v>237</v>
      </c>
      <c r="N2" s="83"/>
      <c r="O2" s="81" t="s">
        <v>238</v>
      </c>
      <c r="P2" s="81"/>
      <c r="Q2" s="83" t="s">
        <v>239</v>
      </c>
      <c r="R2" s="83"/>
      <c r="S2" s="81" t="s">
        <v>240</v>
      </c>
      <c r="T2" s="81"/>
      <c r="U2" s="83" t="s">
        <v>241</v>
      </c>
      <c r="V2" s="83"/>
      <c r="W2" s="81" t="s">
        <v>242</v>
      </c>
      <c r="X2" s="81"/>
      <c r="Y2" s="83" t="s">
        <v>103</v>
      </c>
      <c r="Z2" s="83"/>
    </row>
    <row r="3" spans="1:26">
      <c r="A3" s="19">
        <f>COUNTIF(D4:D7,"&lt;&gt;")</f>
        <v>2</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row>
    <row r="4" spans="1:26" s="16" customFormat="1" ht="29.1" customHeight="1">
      <c r="A4" s="81" t="s">
        <v>282</v>
      </c>
      <c r="B4" s="83" t="s">
        <v>283</v>
      </c>
      <c r="C4" s="85"/>
      <c r="D4" s="23" t="s">
        <v>284</v>
      </c>
      <c r="E4" s="27"/>
      <c r="F4" s="2"/>
      <c r="G4" s="2"/>
      <c r="H4" s="2"/>
      <c r="I4" s="27"/>
      <c r="J4" s="26"/>
      <c r="K4" s="29"/>
      <c r="L4" s="25"/>
      <c r="M4" s="29"/>
      <c r="N4" s="25"/>
      <c r="O4" s="29"/>
      <c r="P4" s="25"/>
      <c r="Q4" s="29"/>
      <c r="R4" s="25"/>
      <c r="S4" s="29"/>
      <c r="T4" s="25"/>
      <c r="U4" s="29"/>
      <c r="V4" s="25"/>
    </row>
    <row r="5" spans="1:26">
      <c r="A5" s="81"/>
      <c r="B5" s="83"/>
      <c r="C5" s="85"/>
      <c r="D5" s="18" t="s">
        <v>285</v>
      </c>
      <c r="E5" s="25"/>
      <c r="F5" s="7"/>
      <c r="G5" s="7"/>
      <c r="H5" s="7"/>
      <c r="I5" s="26"/>
      <c r="J5" s="26"/>
      <c r="K5" s="29"/>
      <c r="L5" s="25"/>
      <c r="M5" s="29"/>
      <c r="N5" s="25"/>
      <c r="O5" s="29"/>
      <c r="P5" s="25"/>
      <c r="Q5" s="29"/>
      <c r="R5" s="25"/>
      <c r="S5" s="29"/>
      <c r="T5" s="25"/>
      <c r="U5" s="29"/>
      <c r="V5" s="25"/>
    </row>
    <row r="6" spans="1:26" ht="44.45" customHeight="1">
      <c r="A6" s="81"/>
      <c r="B6" s="9"/>
      <c r="C6" s="85"/>
      <c r="D6" s="18"/>
      <c r="E6" s="25"/>
      <c r="F6" s="7"/>
      <c r="G6" s="7"/>
      <c r="H6" s="7"/>
      <c r="I6" s="26"/>
      <c r="J6" s="26"/>
      <c r="K6" s="29"/>
      <c r="L6" s="25"/>
      <c r="M6" s="29"/>
      <c r="N6" s="25"/>
      <c r="O6" s="29"/>
      <c r="P6" s="25"/>
      <c r="Q6" s="29"/>
      <c r="R6" s="25"/>
      <c r="S6" s="29"/>
      <c r="T6" s="25"/>
      <c r="U6" s="29"/>
      <c r="V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12" t="s">
        <v>145</v>
      </c>
      <c r="C8" s="20"/>
      <c r="D8" s="12" t="s">
        <v>146</v>
      </c>
      <c r="E8" s="12" t="s">
        <v>63</v>
      </c>
      <c r="F8" s="12"/>
      <c r="G8" s="12"/>
      <c r="H8" s="12" t="s">
        <v>147</v>
      </c>
      <c r="I8" s="12" t="s">
        <v>148</v>
      </c>
    </row>
    <row r="9" spans="1:26">
      <c r="A9" s="81" t="s">
        <v>286</v>
      </c>
      <c r="B9" s="83" t="s">
        <v>287</v>
      </c>
      <c r="C9" s="85"/>
      <c r="D9" s="18" t="s">
        <v>288</v>
      </c>
      <c r="E9" s="86"/>
      <c r="F9" s="86"/>
      <c r="G9" s="86"/>
      <c r="H9" s="1"/>
      <c r="I9" s="1"/>
    </row>
    <row r="10" spans="1:26">
      <c r="A10" s="81"/>
      <c r="B10" s="83"/>
      <c r="C10" s="85"/>
      <c r="D10" s="23" t="s">
        <v>289</v>
      </c>
      <c r="E10" s="86"/>
      <c r="F10" s="86"/>
      <c r="G10" s="86"/>
      <c r="H10" s="1"/>
      <c r="I10" s="1"/>
    </row>
    <row r="15" spans="1:26">
      <c r="A15" s="13"/>
    </row>
    <row r="16" spans="1:26">
      <c r="A16" s="13"/>
    </row>
    <row r="17" spans="1:1">
      <c r="A17" s="38"/>
    </row>
    <row r="18" spans="1:1">
      <c r="A18" s="13"/>
    </row>
  </sheetData>
  <mergeCells count="29">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 ref="D2:D3"/>
    <mergeCell ref="E2:E3"/>
    <mergeCell ref="F2:F3"/>
    <mergeCell ref="G2:G3"/>
    <mergeCell ref="H2:H3"/>
    <mergeCell ref="W2:X2"/>
    <mergeCell ref="Y2:Z2"/>
    <mergeCell ref="I2:I3"/>
    <mergeCell ref="J2:J3"/>
    <mergeCell ref="M2:N2"/>
    <mergeCell ref="O2:P2"/>
    <mergeCell ref="U2:V2"/>
    <mergeCell ref="K2:L2"/>
  </mergeCells>
  <conditionalFormatting sqref="H9:H10">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Z21"/>
  <sheetViews>
    <sheetView zoomScale="70" zoomScaleNormal="70" workbookViewId="0">
      <selection activeCell="H2" sqref="H2:W2"/>
    </sheetView>
  </sheetViews>
  <sheetFormatPr defaultColWidth="8.7109375" defaultRowHeight="14.45"/>
  <cols>
    <col min="1" max="1" width="16.28515625" style="15" customWidth="1"/>
    <col min="2" max="2" width="10.85546875" style="15" customWidth="1"/>
    <col min="3" max="3" width="23.42578125" style="15" customWidth="1"/>
    <col min="4" max="4" width="11.85546875"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row>
    <row r="2" spans="1:26" ht="15" customHeight="1">
      <c r="A2" s="19" t="s">
        <v>95</v>
      </c>
      <c r="B2" s="81" t="s">
        <v>96</v>
      </c>
      <c r="C2" s="81" t="s">
        <v>63</v>
      </c>
      <c r="D2" s="81" t="s">
        <v>97</v>
      </c>
      <c r="E2" s="83" t="s">
        <v>65</v>
      </c>
      <c r="F2" s="83" t="s">
        <v>98</v>
      </c>
      <c r="G2" s="83" t="s">
        <v>99</v>
      </c>
      <c r="H2" s="83" t="s">
        <v>100</v>
      </c>
      <c r="I2" s="83" t="s">
        <v>69</v>
      </c>
      <c r="J2" s="83" t="s">
        <v>101</v>
      </c>
      <c r="K2" s="81" t="s">
        <v>236</v>
      </c>
      <c r="L2" s="81"/>
      <c r="M2" s="83" t="s">
        <v>237</v>
      </c>
      <c r="N2" s="83"/>
      <c r="O2" s="81" t="s">
        <v>238</v>
      </c>
      <c r="P2" s="81"/>
      <c r="Q2" s="83" t="s">
        <v>239</v>
      </c>
      <c r="R2" s="83"/>
      <c r="S2" s="81" t="s">
        <v>240</v>
      </c>
      <c r="T2" s="81"/>
      <c r="U2" s="83" t="s">
        <v>241</v>
      </c>
      <c r="V2" s="83"/>
      <c r="W2" s="81" t="s">
        <v>242</v>
      </c>
      <c r="X2" s="81"/>
      <c r="Y2" s="83" t="s">
        <v>103</v>
      </c>
      <c r="Z2" s="83"/>
    </row>
    <row r="3" spans="1:26">
      <c r="A3" s="19">
        <f>COUNTIF(D4:D7,"&lt;&gt;")</f>
        <v>3</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row>
    <row r="4" spans="1:26" s="16" customFormat="1" ht="128.44999999999999" customHeight="1">
      <c r="A4" s="81" t="s">
        <v>290</v>
      </c>
      <c r="B4" s="83" t="s">
        <v>291</v>
      </c>
      <c r="C4" s="85"/>
      <c r="D4" s="23" t="s">
        <v>292</v>
      </c>
      <c r="E4" s="26"/>
      <c r="F4" s="7"/>
      <c r="G4" s="7"/>
      <c r="H4" s="43"/>
      <c r="I4" s="26"/>
      <c r="J4" s="26"/>
      <c r="K4" s="29"/>
      <c r="L4" s="25"/>
      <c r="M4" s="29"/>
      <c r="N4" s="25"/>
      <c r="O4" s="29"/>
      <c r="P4" s="25"/>
      <c r="Q4" s="29"/>
      <c r="R4" s="25"/>
      <c r="S4" s="29"/>
      <c r="T4" s="25"/>
      <c r="U4" s="29"/>
      <c r="V4" s="25"/>
    </row>
    <row r="5" spans="1:26">
      <c r="A5" s="81"/>
      <c r="B5" s="83"/>
      <c r="C5" s="85"/>
      <c r="D5" s="18" t="s">
        <v>293</v>
      </c>
      <c r="E5" s="25"/>
      <c r="F5" s="7"/>
      <c r="G5" s="7"/>
      <c r="H5" s="7"/>
      <c r="I5" s="25"/>
      <c r="J5" s="26"/>
      <c r="K5" s="29"/>
      <c r="L5" s="25"/>
      <c r="M5" s="29"/>
      <c r="N5" s="25"/>
      <c r="O5" s="29"/>
      <c r="P5" s="25"/>
      <c r="Q5" s="29"/>
      <c r="R5" s="25"/>
      <c r="S5" s="29"/>
      <c r="T5" s="25"/>
      <c r="U5" s="29"/>
      <c r="V5" s="25"/>
    </row>
    <row r="6" spans="1:26">
      <c r="A6" s="81"/>
      <c r="B6" s="83"/>
      <c r="C6" s="85"/>
      <c r="D6" s="18" t="s">
        <v>294</v>
      </c>
      <c r="E6" s="25"/>
      <c r="F6" s="7"/>
      <c r="G6" s="7"/>
      <c r="H6" s="7"/>
      <c r="I6" s="25"/>
      <c r="J6" s="26"/>
      <c r="K6" s="29"/>
      <c r="L6" s="25"/>
      <c r="M6" s="29"/>
      <c r="N6" s="25"/>
      <c r="O6" s="29"/>
      <c r="P6" s="25"/>
      <c r="Q6" s="29"/>
      <c r="R6" s="25"/>
      <c r="S6" s="29"/>
      <c r="T6" s="25"/>
      <c r="U6" s="29"/>
      <c r="V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12" t="s">
        <v>145</v>
      </c>
      <c r="C8" s="20"/>
      <c r="D8" s="12" t="s">
        <v>146</v>
      </c>
      <c r="E8" s="12" t="s">
        <v>63</v>
      </c>
      <c r="F8" s="12"/>
      <c r="G8" s="12"/>
      <c r="H8" s="12" t="s">
        <v>147</v>
      </c>
      <c r="I8" s="12" t="s">
        <v>148</v>
      </c>
    </row>
    <row r="9" spans="1:26">
      <c r="A9" s="81" t="s">
        <v>295</v>
      </c>
      <c r="B9" s="83" t="s">
        <v>296</v>
      </c>
      <c r="C9" s="85"/>
      <c r="D9" s="18" t="s">
        <v>297</v>
      </c>
      <c r="E9" s="86"/>
      <c r="F9" s="86"/>
      <c r="G9" s="86"/>
      <c r="H9" s="1"/>
      <c r="I9" s="1"/>
    </row>
    <row r="10" spans="1:26" ht="29.25" customHeight="1">
      <c r="A10" s="81"/>
      <c r="B10" s="83"/>
      <c r="C10" s="85"/>
      <c r="D10" s="23" t="s">
        <v>298</v>
      </c>
      <c r="E10" s="86"/>
      <c r="F10" s="86"/>
      <c r="G10" s="86"/>
      <c r="H10" s="1"/>
      <c r="I10" s="1"/>
    </row>
    <row r="11" spans="1:26" ht="28.5" customHeight="1">
      <c r="A11" s="81"/>
      <c r="B11" s="83"/>
      <c r="C11" s="85"/>
      <c r="D11" s="23" t="s">
        <v>299</v>
      </c>
      <c r="E11" s="86"/>
      <c r="F11" s="86"/>
      <c r="G11" s="86"/>
      <c r="H11" s="1"/>
      <c r="I11" s="1"/>
    </row>
    <row r="12" spans="1:26" ht="30" customHeight="1">
      <c r="A12" s="81"/>
      <c r="B12" s="83"/>
      <c r="C12" s="85"/>
      <c r="D12" s="23" t="s">
        <v>300</v>
      </c>
      <c r="E12" s="86"/>
      <c r="F12" s="86"/>
      <c r="G12" s="86"/>
      <c r="H12" s="1"/>
      <c r="I12" s="1"/>
    </row>
    <row r="13" spans="1:26" ht="30.75" customHeight="1">
      <c r="A13" s="81"/>
      <c r="B13" s="83"/>
      <c r="C13" s="85"/>
      <c r="D13" s="23" t="s">
        <v>301</v>
      </c>
      <c r="E13" s="86"/>
      <c r="F13" s="86"/>
      <c r="G13" s="86"/>
      <c r="H13" s="1"/>
      <c r="I13" s="1"/>
    </row>
    <row r="18" spans="1:1">
      <c r="A18" s="13"/>
    </row>
    <row r="19" spans="1:1">
      <c r="A19" s="13"/>
    </row>
    <row r="20" spans="1:1">
      <c r="A20" s="38"/>
    </row>
    <row r="21" spans="1:1">
      <c r="A21" s="13"/>
    </row>
  </sheetData>
  <mergeCells count="32">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G2:G3"/>
    <mergeCell ref="H2:H3"/>
    <mergeCell ref="I2:I3"/>
    <mergeCell ref="J2:J3"/>
    <mergeCell ref="M2:N2"/>
    <mergeCell ref="W2:X2"/>
    <mergeCell ref="Y2:Z2"/>
    <mergeCell ref="O2:P2"/>
    <mergeCell ref="Q2:R2"/>
    <mergeCell ref="S2:T2"/>
    <mergeCell ref="U2:V2"/>
  </mergeCells>
  <conditionalFormatting sqref="H9:H13">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Z23"/>
  <sheetViews>
    <sheetView topLeftCell="E1" zoomScale="55" zoomScaleNormal="55" workbookViewId="0">
      <selection activeCell="H2" sqref="H2:W2"/>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row>
    <row r="2" spans="1:26" ht="15" customHeight="1">
      <c r="A2" s="19" t="s">
        <v>95</v>
      </c>
      <c r="B2" s="81" t="s">
        <v>96</v>
      </c>
      <c r="C2" s="81" t="s">
        <v>63</v>
      </c>
      <c r="D2" s="81" t="s">
        <v>97</v>
      </c>
      <c r="E2" s="83" t="s">
        <v>65</v>
      </c>
      <c r="F2" s="83" t="s">
        <v>98</v>
      </c>
      <c r="G2" s="83" t="s">
        <v>99</v>
      </c>
      <c r="H2" s="83" t="s">
        <v>100</v>
      </c>
      <c r="I2" s="83" t="s">
        <v>69</v>
      </c>
      <c r="J2" s="83" t="s">
        <v>101</v>
      </c>
      <c r="K2" s="81" t="s">
        <v>236</v>
      </c>
      <c r="L2" s="81"/>
      <c r="M2" s="83" t="s">
        <v>237</v>
      </c>
      <c r="N2" s="83"/>
      <c r="O2" s="81" t="s">
        <v>238</v>
      </c>
      <c r="P2" s="81"/>
      <c r="Q2" s="83" t="s">
        <v>239</v>
      </c>
      <c r="R2" s="83"/>
      <c r="S2" s="81" t="s">
        <v>240</v>
      </c>
      <c r="T2" s="81"/>
      <c r="U2" s="83" t="s">
        <v>241</v>
      </c>
      <c r="V2" s="83"/>
      <c r="W2" s="81" t="s">
        <v>242</v>
      </c>
      <c r="X2" s="81"/>
      <c r="Y2" s="83" t="s">
        <v>103</v>
      </c>
      <c r="Z2" s="83"/>
    </row>
    <row r="3" spans="1:26">
      <c r="A3" s="19">
        <f>COUNTIF(D4:D6,"&lt;&gt;")</f>
        <v>1</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row>
    <row r="4" spans="1:26" s="16" customFormat="1" ht="108" customHeight="1">
      <c r="A4" s="81" t="s">
        <v>302</v>
      </c>
      <c r="B4" s="83" t="s">
        <v>303</v>
      </c>
      <c r="C4" s="85"/>
      <c r="D4" s="23" t="s">
        <v>304</v>
      </c>
      <c r="E4" s="25"/>
      <c r="F4" s="7"/>
      <c r="G4" s="7"/>
      <c r="H4" s="7"/>
      <c r="I4" s="26"/>
      <c r="J4" s="26"/>
      <c r="K4" s="29"/>
      <c r="L4" s="25"/>
      <c r="M4" s="29"/>
      <c r="N4" s="25"/>
      <c r="O4" s="29"/>
      <c r="P4" s="25"/>
      <c r="Q4" s="29"/>
      <c r="R4" s="25"/>
      <c r="S4" s="29"/>
      <c r="T4" s="25"/>
      <c r="U4" s="29"/>
      <c r="V4" s="25"/>
    </row>
    <row r="5" spans="1:26" s="16" customFormat="1">
      <c r="A5" s="81"/>
      <c r="B5" s="83"/>
      <c r="C5" s="85"/>
      <c r="D5" s="23"/>
      <c r="E5" s="25"/>
      <c r="F5" s="7"/>
      <c r="G5" s="7"/>
      <c r="H5" s="7"/>
      <c r="I5" s="26"/>
      <c r="J5" s="26"/>
      <c r="K5" s="29"/>
      <c r="L5" s="25"/>
      <c r="M5" s="29"/>
      <c r="N5" s="25"/>
      <c r="O5" s="29"/>
      <c r="P5" s="25"/>
      <c r="Q5" s="29"/>
      <c r="R5" s="25"/>
      <c r="S5" s="29"/>
      <c r="T5" s="25"/>
      <c r="U5" s="29"/>
      <c r="V5" s="25"/>
    </row>
    <row r="6" spans="1:26" s="16" customFormat="1">
      <c r="A6" s="81"/>
      <c r="B6" s="83"/>
      <c r="C6" s="85"/>
      <c r="D6" s="23"/>
      <c r="E6" s="25"/>
      <c r="F6" s="7"/>
      <c r="G6" s="7"/>
      <c r="H6" s="7"/>
      <c r="I6" s="26"/>
      <c r="J6" s="26"/>
      <c r="K6" s="29"/>
      <c r="L6" s="25"/>
      <c r="M6" s="29"/>
      <c r="N6" s="25"/>
      <c r="O6" s="29"/>
      <c r="P6" s="25"/>
      <c r="Q6" s="29"/>
      <c r="R6" s="25"/>
      <c r="S6" s="29"/>
      <c r="T6" s="25"/>
      <c r="U6" s="29"/>
      <c r="V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12" t="s">
        <v>145</v>
      </c>
      <c r="C8" s="20"/>
      <c r="D8" s="12" t="s">
        <v>146</v>
      </c>
      <c r="E8" s="12" t="s">
        <v>63</v>
      </c>
      <c r="F8" s="12"/>
      <c r="G8" s="12"/>
      <c r="H8" s="12" t="s">
        <v>147</v>
      </c>
      <c r="I8" s="12" t="s">
        <v>148</v>
      </c>
    </row>
    <row r="9" spans="1:26">
      <c r="A9" s="81" t="s">
        <v>305</v>
      </c>
      <c r="B9" s="83" t="s">
        <v>306</v>
      </c>
      <c r="C9" s="85"/>
      <c r="D9" s="18" t="s">
        <v>307</v>
      </c>
      <c r="E9" s="86"/>
      <c r="F9" s="86"/>
      <c r="G9" s="86"/>
      <c r="H9" s="1"/>
      <c r="I9" s="1"/>
    </row>
    <row r="10" spans="1:26">
      <c r="A10" s="81"/>
      <c r="B10" s="83"/>
      <c r="C10" s="85"/>
      <c r="D10" s="23" t="s">
        <v>308</v>
      </c>
      <c r="E10" s="86"/>
      <c r="F10" s="86"/>
      <c r="G10" s="86"/>
      <c r="H10" s="1"/>
      <c r="I10" s="1"/>
    </row>
    <row r="11" spans="1:26">
      <c r="A11" s="81"/>
      <c r="B11" s="83"/>
      <c r="C11" s="85"/>
      <c r="D11" s="23" t="s">
        <v>309</v>
      </c>
      <c r="E11" s="86"/>
      <c r="F11" s="86"/>
      <c r="G11" s="86"/>
      <c r="H11" s="1"/>
      <c r="I11" s="1"/>
    </row>
    <row r="15" spans="1:26" ht="15" customHeight="1"/>
    <row r="20" spans="1:1">
      <c r="A20" s="13"/>
    </row>
    <row r="21" spans="1:1">
      <c r="A21" s="13"/>
    </row>
    <row r="22" spans="1:1">
      <c r="A22" s="13"/>
    </row>
    <row r="23" spans="1:1">
      <c r="A23" s="13"/>
    </row>
  </sheetData>
  <mergeCells count="30">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W2:X2"/>
    <mergeCell ref="Y2:Z2"/>
    <mergeCell ref="A1:C1"/>
    <mergeCell ref="K1:V1"/>
    <mergeCell ref="B2:B3"/>
    <mergeCell ref="C2:C3"/>
    <mergeCell ref="D2:D3"/>
    <mergeCell ref="E2:E3"/>
    <mergeCell ref="F2:F3"/>
    <mergeCell ref="D1:J1"/>
    <mergeCell ref="J2:J3"/>
    <mergeCell ref="K2:L2"/>
  </mergeCells>
  <conditionalFormatting sqref="H9:H11">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Z11"/>
  <sheetViews>
    <sheetView topLeftCell="J1" zoomScale="85" zoomScaleNormal="85" workbookViewId="0">
      <selection activeCell="K4" sqref="K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23" width="8.7109375" style="15"/>
    <col min="24" max="24" width="38.28515625" style="15" customWidth="1"/>
    <col min="25" max="25" width="8.7109375" style="15"/>
    <col min="26" max="26" width="45.42578125" style="15" customWidth="1"/>
    <col min="27"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c r="W1" s="87"/>
      <c r="X1" s="87"/>
      <c r="Y1" s="87"/>
      <c r="Z1" s="87"/>
    </row>
    <row r="2" spans="1:26" ht="15" customHeight="1">
      <c r="A2" s="19" t="s">
        <v>95</v>
      </c>
      <c r="B2" s="81" t="s">
        <v>96</v>
      </c>
      <c r="C2" s="81" t="s">
        <v>63</v>
      </c>
      <c r="D2" s="81" t="s">
        <v>97</v>
      </c>
      <c r="E2" s="83" t="s">
        <v>65</v>
      </c>
      <c r="F2" s="83" t="s">
        <v>98</v>
      </c>
      <c r="G2" s="83" t="s">
        <v>99</v>
      </c>
      <c r="H2" s="83" t="s">
        <v>100</v>
      </c>
      <c r="I2" s="83" t="s">
        <v>69</v>
      </c>
      <c r="J2" s="83" t="s">
        <v>101</v>
      </c>
      <c r="K2" s="81" t="s">
        <v>102</v>
      </c>
      <c r="L2" s="81"/>
      <c r="M2" s="83" t="s">
        <v>103</v>
      </c>
      <c r="N2" s="83"/>
      <c r="O2" s="81" t="s">
        <v>104</v>
      </c>
      <c r="P2" s="81"/>
      <c r="Q2" s="83" t="s">
        <v>105</v>
      </c>
      <c r="R2" s="83"/>
      <c r="S2" s="81" t="s">
        <v>106</v>
      </c>
      <c r="T2" s="81"/>
      <c r="U2" s="83" t="s">
        <v>107</v>
      </c>
      <c r="V2" s="83"/>
      <c r="W2" s="81" t="s">
        <v>108</v>
      </c>
      <c r="X2" s="81"/>
      <c r="Y2" s="83" t="s">
        <v>109</v>
      </c>
      <c r="Z2" s="83"/>
    </row>
    <row r="3" spans="1:26">
      <c r="A3" s="19">
        <f>COUNTIF(D4:D7,"&lt;&gt;")</f>
        <v>2</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c r="W3" s="12" t="s">
        <v>110</v>
      </c>
      <c r="X3" s="12" t="s">
        <v>63</v>
      </c>
      <c r="Y3" s="9" t="s">
        <v>110</v>
      </c>
      <c r="Z3" s="9" t="s">
        <v>63</v>
      </c>
    </row>
    <row r="4" spans="1:26" s="16" customFormat="1" ht="90" customHeight="1">
      <c r="A4" s="81" t="s">
        <v>310</v>
      </c>
      <c r="B4" s="83" t="s">
        <v>311</v>
      </c>
      <c r="C4" s="85" t="s">
        <v>312</v>
      </c>
      <c r="D4" s="23" t="s">
        <v>313</v>
      </c>
      <c r="E4" s="27" t="s">
        <v>247</v>
      </c>
      <c r="F4" s="30">
        <v>195</v>
      </c>
      <c r="G4" s="30" t="s">
        <v>248</v>
      </c>
      <c r="H4" s="30" t="s">
        <v>249</v>
      </c>
      <c r="I4" s="25" t="s">
        <v>314</v>
      </c>
      <c r="J4" s="25" t="s">
        <v>315</v>
      </c>
      <c r="K4" s="29">
        <v>1</v>
      </c>
      <c r="L4" s="25" t="s">
        <v>316</v>
      </c>
      <c r="M4" s="29">
        <v>1</v>
      </c>
      <c r="N4" s="25" t="s">
        <v>317</v>
      </c>
      <c r="O4" s="29"/>
      <c r="P4" s="25"/>
      <c r="Q4" s="2"/>
      <c r="R4" s="27"/>
      <c r="S4" s="2"/>
      <c r="T4" s="27"/>
      <c r="U4" s="29"/>
      <c r="V4" s="25"/>
      <c r="W4" s="2"/>
      <c r="X4" s="27"/>
      <c r="Y4" s="29"/>
      <c r="Z4" s="25"/>
    </row>
    <row r="5" spans="1:26" ht="28.9">
      <c r="A5" s="81"/>
      <c r="B5" s="83"/>
      <c r="C5" s="85"/>
      <c r="D5" s="23" t="s">
        <v>318</v>
      </c>
      <c r="E5" s="26" t="s">
        <v>319</v>
      </c>
      <c r="F5" s="29">
        <v>1</v>
      </c>
      <c r="G5" s="29" t="s">
        <v>320</v>
      </c>
      <c r="H5" s="29" t="s">
        <v>321</v>
      </c>
      <c r="I5" s="25"/>
      <c r="J5" s="26"/>
      <c r="K5" s="29"/>
      <c r="L5" s="25"/>
      <c r="M5" s="29"/>
      <c r="N5" s="25"/>
      <c r="O5" s="29"/>
      <c r="P5" s="25"/>
      <c r="Q5" s="29"/>
      <c r="R5" s="25"/>
      <c r="S5" s="2"/>
      <c r="T5" s="27"/>
      <c r="U5" s="29"/>
      <c r="V5" s="25"/>
      <c r="W5" s="2"/>
      <c r="X5" s="27"/>
      <c r="Y5" s="29"/>
      <c r="Z5" s="25"/>
    </row>
    <row r="6" spans="1:26">
      <c r="A6" s="81"/>
      <c r="B6" s="83"/>
      <c r="C6" s="18"/>
      <c r="D6" s="18"/>
      <c r="E6" s="26"/>
      <c r="F6" s="29"/>
      <c r="G6" s="29"/>
      <c r="H6" s="29"/>
      <c r="I6" s="25"/>
      <c r="J6" s="26"/>
      <c r="K6" s="29"/>
      <c r="L6" s="25"/>
      <c r="M6" s="29"/>
      <c r="N6" s="25"/>
      <c r="O6" s="29"/>
      <c r="P6" s="25"/>
      <c r="Q6" s="29"/>
      <c r="R6" s="25"/>
      <c r="S6" s="29"/>
      <c r="T6" s="25"/>
      <c r="U6" s="29"/>
      <c r="V6" s="25"/>
      <c r="W6" s="29"/>
      <c r="X6" s="25"/>
      <c r="Y6" s="29"/>
      <c r="Z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12" t="s">
        <v>145</v>
      </c>
      <c r="C8" s="20"/>
      <c r="D8" s="12" t="s">
        <v>146</v>
      </c>
      <c r="E8" s="12" t="s">
        <v>63</v>
      </c>
      <c r="F8" s="12"/>
      <c r="G8" s="12"/>
      <c r="H8" s="12" t="s">
        <v>147</v>
      </c>
      <c r="I8" s="12" t="s">
        <v>148</v>
      </c>
    </row>
    <row r="9" spans="1:26">
      <c r="A9" s="81" t="s">
        <v>322</v>
      </c>
      <c r="B9" s="83" t="s">
        <v>323</v>
      </c>
      <c r="C9" s="85"/>
      <c r="D9" s="18" t="s">
        <v>324</v>
      </c>
      <c r="E9" s="86"/>
      <c r="F9" s="86"/>
      <c r="G9" s="86"/>
      <c r="H9" s="1"/>
      <c r="I9" s="1"/>
    </row>
    <row r="10" spans="1:26" ht="30" customHeight="1">
      <c r="A10" s="81"/>
      <c r="B10" s="83"/>
      <c r="C10" s="85"/>
      <c r="D10" s="23" t="s">
        <v>325</v>
      </c>
      <c r="E10" s="86"/>
      <c r="F10" s="86"/>
      <c r="G10" s="86"/>
      <c r="H10" s="1"/>
      <c r="I10" s="1"/>
    </row>
    <row r="11" spans="1:26">
      <c r="A11" s="81"/>
      <c r="B11" s="83"/>
      <c r="C11" s="85"/>
      <c r="D11" s="23" t="s">
        <v>326</v>
      </c>
      <c r="E11" s="86"/>
      <c r="F11" s="86"/>
      <c r="G11" s="86"/>
      <c r="H11" s="1"/>
      <c r="I11" s="1"/>
    </row>
  </sheetData>
  <mergeCells count="30">
    <mergeCell ref="K1:Z1"/>
    <mergeCell ref="B4:B6"/>
    <mergeCell ref="K2:L2"/>
    <mergeCell ref="D1:J1"/>
    <mergeCell ref="W2:X2"/>
    <mergeCell ref="Y2:Z2"/>
    <mergeCell ref="S2:T2"/>
    <mergeCell ref="U2:V2"/>
    <mergeCell ref="J2:J3"/>
    <mergeCell ref="M2:N2"/>
    <mergeCell ref="O2:P2"/>
    <mergeCell ref="Q2:R2"/>
    <mergeCell ref="C4:C5"/>
    <mergeCell ref="A9:A11"/>
    <mergeCell ref="B9:B11"/>
    <mergeCell ref="C9:C11"/>
    <mergeCell ref="E9:G9"/>
    <mergeCell ref="E10:G10"/>
    <mergeCell ref="E11:G11"/>
    <mergeCell ref="A7:I7"/>
    <mergeCell ref="A4:A6"/>
    <mergeCell ref="A1:C1"/>
    <mergeCell ref="B2:B3"/>
    <mergeCell ref="C2:C3"/>
    <mergeCell ref="D2:D3"/>
    <mergeCell ref="E2:E3"/>
    <mergeCell ref="F2:F3"/>
    <mergeCell ref="G2:G3"/>
    <mergeCell ref="H2:H3"/>
    <mergeCell ref="I2:I3"/>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W34"/>
  <sheetViews>
    <sheetView topLeftCell="A12" zoomScale="85" zoomScaleNormal="85" workbookViewId="0">
      <selection activeCell="W1" sqref="T1:W3"/>
    </sheetView>
  </sheetViews>
  <sheetFormatPr defaultRowHeight="14.45"/>
  <cols>
    <col min="2" max="2" width="32.85546875" style="6" bestFit="1" customWidth="1"/>
    <col min="3" max="3" width="8.7109375" style="7"/>
    <col min="4" max="4" width="32.85546875" style="21" bestFit="1" customWidth="1"/>
    <col min="6" max="6" width="51.7109375" style="24" customWidth="1"/>
    <col min="7" max="7" width="30.42578125" style="26" customWidth="1"/>
    <col min="8" max="8" width="9.140625" customWidth="1"/>
    <col min="9" max="9" width="22.5703125" customWidth="1"/>
    <col min="10" max="10" width="9.140625" customWidth="1"/>
    <col min="11" max="11" width="22.5703125" customWidth="1"/>
    <col min="12" max="12" width="9.140625" customWidth="1"/>
    <col min="13" max="13" width="22.5703125" customWidth="1"/>
    <col min="15" max="15" width="31.5703125" customWidth="1"/>
    <col min="17" max="17" width="34.140625" customWidth="1"/>
    <col min="19" max="19" width="31.5703125" customWidth="1"/>
  </cols>
  <sheetData>
    <row r="1" spans="1:23" ht="15.6" customHeight="1">
      <c r="A1" s="79" t="s">
        <v>93</v>
      </c>
      <c r="B1" s="79"/>
      <c r="C1" s="79"/>
      <c r="D1" s="79"/>
      <c r="E1" s="79"/>
      <c r="F1" s="79"/>
      <c r="G1" s="79"/>
      <c r="H1" s="87" t="s">
        <v>94</v>
      </c>
      <c r="I1" s="87"/>
      <c r="J1" s="87"/>
      <c r="K1" s="87"/>
      <c r="L1" s="87"/>
      <c r="M1" s="87"/>
      <c r="N1" s="87"/>
      <c r="O1" s="87"/>
      <c r="P1" s="87"/>
      <c r="Q1" s="87"/>
      <c r="R1" s="87"/>
      <c r="S1" s="87"/>
    </row>
    <row r="2" spans="1:23" ht="30" customHeight="1">
      <c r="A2" s="83" t="s">
        <v>327</v>
      </c>
      <c r="B2" s="83" t="s">
        <v>63</v>
      </c>
      <c r="C2" s="83" t="s">
        <v>98</v>
      </c>
      <c r="D2" s="83" t="s">
        <v>99</v>
      </c>
      <c r="E2" s="83" t="s">
        <v>100</v>
      </c>
      <c r="F2" s="83" t="s">
        <v>148</v>
      </c>
      <c r="G2" s="83" t="s">
        <v>69</v>
      </c>
      <c r="H2" s="81" t="s">
        <v>236</v>
      </c>
      <c r="I2" s="81"/>
      <c r="J2" s="83" t="s">
        <v>237</v>
      </c>
      <c r="K2" s="83"/>
      <c r="L2" s="81" t="s">
        <v>238</v>
      </c>
      <c r="M2" s="81"/>
      <c r="N2" s="83" t="s">
        <v>239</v>
      </c>
      <c r="O2" s="83"/>
      <c r="P2" s="81" t="s">
        <v>240</v>
      </c>
      <c r="Q2" s="81"/>
      <c r="R2" s="83" t="s">
        <v>241</v>
      </c>
      <c r="S2" s="83"/>
      <c r="T2" s="81"/>
      <c r="U2" s="81"/>
      <c r="V2" s="83"/>
      <c r="W2" s="83"/>
    </row>
    <row r="3" spans="1:23">
      <c r="A3" s="83"/>
      <c r="B3" s="83"/>
      <c r="C3" s="83"/>
      <c r="D3" s="83"/>
      <c r="E3" s="83"/>
      <c r="F3" s="83"/>
      <c r="G3" s="83"/>
      <c r="H3" s="12" t="s">
        <v>110</v>
      </c>
      <c r="I3" s="12" t="s">
        <v>63</v>
      </c>
      <c r="J3" s="9" t="s">
        <v>110</v>
      </c>
      <c r="K3" s="9" t="s">
        <v>63</v>
      </c>
      <c r="L3" s="12" t="s">
        <v>110</v>
      </c>
      <c r="M3" s="12" t="s">
        <v>63</v>
      </c>
      <c r="N3" s="9" t="s">
        <v>110</v>
      </c>
      <c r="O3" s="9" t="s">
        <v>63</v>
      </c>
      <c r="P3" s="12" t="s">
        <v>110</v>
      </c>
      <c r="Q3" s="12" t="s">
        <v>63</v>
      </c>
      <c r="R3" s="9" t="s">
        <v>110</v>
      </c>
      <c r="S3" s="9" t="s">
        <v>63</v>
      </c>
    </row>
    <row r="4" spans="1:23">
      <c r="A4" s="7" t="s">
        <v>328</v>
      </c>
      <c r="B4" s="25"/>
      <c r="D4" s="24"/>
      <c r="E4" s="22"/>
      <c r="G4" s="25"/>
      <c r="H4" s="2"/>
      <c r="I4" s="25"/>
      <c r="J4" s="2"/>
      <c r="K4" s="25"/>
      <c r="L4" s="2"/>
      <c r="M4" s="25"/>
      <c r="N4" s="2"/>
      <c r="O4" s="25"/>
      <c r="P4" s="2"/>
      <c r="Q4" s="25"/>
      <c r="R4" s="2"/>
      <c r="S4" s="25"/>
    </row>
    <row r="5" spans="1:23">
      <c r="A5" s="7" t="s">
        <v>329</v>
      </c>
      <c r="B5" s="25"/>
      <c r="D5" s="24"/>
      <c r="E5" s="22"/>
      <c r="G5" s="25"/>
      <c r="H5" s="2"/>
      <c r="I5" s="25"/>
      <c r="J5" s="29"/>
      <c r="K5" s="25"/>
      <c r="L5" s="29"/>
      <c r="M5" s="25"/>
      <c r="N5" s="2"/>
      <c r="O5" s="25"/>
      <c r="P5" s="29"/>
      <c r="Q5" s="25"/>
      <c r="R5" s="14"/>
      <c r="S5" s="25"/>
    </row>
    <row r="6" spans="1:23">
      <c r="A6" s="7" t="s">
        <v>330</v>
      </c>
      <c r="B6" s="25"/>
      <c r="D6" s="24"/>
      <c r="E6" s="22"/>
      <c r="H6" s="2"/>
      <c r="I6" s="25"/>
      <c r="J6" s="29"/>
      <c r="K6" s="25"/>
      <c r="L6" s="29"/>
      <c r="M6" s="25"/>
      <c r="N6" s="29"/>
      <c r="O6" s="25"/>
      <c r="P6" s="29"/>
      <c r="Q6" s="25"/>
      <c r="R6" s="2"/>
      <c r="S6" s="27"/>
    </row>
    <row r="7" spans="1:23">
      <c r="A7" s="7" t="s">
        <v>331</v>
      </c>
      <c r="B7" s="25"/>
      <c r="D7" s="24"/>
      <c r="E7" s="22"/>
      <c r="H7" s="2"/>
      <c r="I7" s="25"/>
      <c r="J7" s="2"/>
      <c r="K7" s="25"/>
      <c r="L7" s="29"/>
      <c r="M7" s="25"/>
      <c r="N7" s="2"/>
      <c r="O7" s="27"/>
      <c r="P7" s="2"/>
      <c r="Q7" s="27"/>
      <c r="R7" s="2"/>
      <c r="S7" s="27"/>
    </row>
    <row r="8" spans="1:23" ht="57" customHeight="1">
      <c r="A8" s="7" t="s">
        <v>332</v>
      </c>
      <c r="B8" s="25"/>
      <c r="D8" s="24"/>
      <c r="E8" s="22"/>
      <c r="H8" s="2"/>
      <c r="I8" s="7"/>
      <c r="J8" s="2"/>
      <c r="K8" s="7"/>
      <c r="L8" s="7"/>
      <c r="M8" s="7"/>
      <c r="N8" s="2"/>
      <c r="O8" s="2"/>
      <c r="P8" s="30"/>
      <c r="Q8" s="2"/>
      <c r="R8" s="2"/>
      <c r="S8" s="30"/>
    </row>
    <row r="9" spans="1:23">
      <c r="A9" s="7" t="s">
        <v>333</v>
      </c>
      <c r="B9" s="57"/>
      <c r="D9" s="24"/>
      <c r="E9" s="22"/>
      <c r="H9" s="2"/>
      <c r="J9" s="2"/>
      <c r="L9" s="7"/>
      <c r="N9" s="2"/>
    </row>
    <row r="10" spans="1:23">
      <c r="A10" s="7" t="s">
        <v>334</v>
      </c>
      <c r="B10" s="57"/>
      <c r="D10" s="24"/>
      <c r="E10" s="22"/>
      <c r="H10" s="2"/>
      <c r="J10" s="2"/>
      <c r="L10" s="29"/>
      <c r="N10" s="2"/>
    </row>
    <row r="11" spans="1:23">
      <c r="A11" s="7" t="s">
        <v>335</v>
      </c>
      <c r="B11" s="25"/>
      <c r="C11" s="2"/>
      <c r="D11" s="24"/>
      <c r="H11" s="2"/>
      <c r="J11" s="2"/>
      <c r="L11" s="29"/>
      <c r="N11" s="7"/>
      <c r="O11" s="21"/>
    </row>
    <row r="12" spans="1:23">
      <c r="A12" s="7" t="s">
        <v>336</v>
      </c>
      <c r="B12" s="25"/>
      <c r="C12" s="2"/>
      <c r="D12" s="24"/>
      <c r="E12" s="22"/>
      <c r="G12" s="24"/>
      <c r="H12" s="2"/>
      <c r="J12" s="2"/>
      <c r="L12" s="29"/>
      <c r="N12" s="7"/>
      <c r="O12" s="21"/>
    </row>
    <row r="13" spans="1:23">
      <c r="A13" s="7" t="s">
        <v>337</v>
      </c>
      <c r="B13" s="25"/>
      <c r="C13" s="2"/>
      <c r="D13" s="24"/>
      <c r="E13" s="22"/>
      <c r="G13" s="24"/>
      <c r="H13" s="2"/>
      <c r="J13" s="2"/>
      <c r="L13" s="29"/>
      <c r="N13" s="7"/>
      <c r="O13" s="24"/>
    </row>
    <row r="14" spans="1:23">
      <c r="A14" s="7" t="s">
        <v>338</v>
      </c>
      <c r="B14" s="25"/>
      <c r="C14" s="2"/>
      <c r="D14" s="24"/>
      <c r="E14" s="22"/>
      <c r="G14" s="24"/>
      <c r="H14" s="2"/>
      <c r="J14" s="2"/>
      <c r="L14" s="29"/>
      <c r="N14" s="7"/>
      <c r="O14" s="24"/>
    </row>
    <row r="15" spans="1:23">
      <c r="A15" s="7" t="s">
        <v>339</v>
      </c>
      <c r="B15" s="25"/>
      <c r="C15" s="2"/>
      <c r="D15" s="24"/>
      <c r="E15" s="22"/>
      <c r="H15" s="2"/>
      <c r="J15" s="2"/>
      <c r="L15" s="29"/>
      <c r="N15" s="7"/>
      <c r="O15" s="24"/>
    </row>
    <row r="16" spans="1:23">
      <c r="A16" s="7" t="s">
        <v>340</v>
      </c>
      <c r="B16" s="25"/>
      <c r="C16" s="2"/>
      <c r="D16" s="24"/>
      <c r="E16" s="22"/>
      <c r="H16" s="2"/>
      <c r="J16" s="2"/>
      <c r="L16" s="29"/>
      <c r="N16" s="7"/>
      <c r="O16" s="24"/>
    </row>
    <row r="17" spans="1:15">
      <c r="A17" s="7" t="s">
        <v>341</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7">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 ref="T2:U2"/>
    <mergeCell ref="V2:W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topLeftCell="A13" zoomScaleNormal="100" workbookViewId="0">
      <selection activeCell="Q72" sqref="Q72"/>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140625" customWidth="1"/>
    <col min="19" max="19" width="11.42578125" customWidth="1"/>
    <col min="20" max="20" width="11.140625" customWidth="1"/>
    <col min="21" max="21" width="1.5703125" customWidth="1"/>
    <col min="25" max="25" width="1.42578125" customWidth="1"/>
    <col min="28" max="28" width="13.5703125" style="7" customWidth="1"/>
    <col min="39" max="39" width="10.5703125" customWidth="1"/>
  </cols>
  <sheetData>
    <row r="1" spans="1:29">
      <c r="A1" s="88" t="s">
        <v>342</v>
      </c>
      <c r="B1" s="88"/>
      <c r="C1" s="88"/>
      <c r="E1" s="88" t="s">
        <v>343</v>
      </c>
      <c r="F1" s="88"/>
      <c r="G1" s="88"/>
      <c r="H1" s="88"/>
      <c r="I1" s="88"/>
      <c r="J1" s="88"/>
      <c r="K1" s="88"/>
      <c r="L1" s="88"/>
      <c r="M1" s="88"/>
      <c r="N1" s="88"/>
      <c r="O1" s="88"/>
      <c r="Q1" s="15"/>
      <c r="R1" s="91" t="s">
        <v>344</v>
      </c>
      <c r="S1" s="91"/>
      <c r="T1" s="91"/>
      <c r="U1" s="91"/>
      <c r="V1" s="91"/>
      <c r="W1" s="91"/>
      <c r="X1" s="91"/>
      <c r="Y1" s="91"/>
      <c r="Z1" s="91"/>
      <c r="AA1" s="91"/>
      <c r="AB1" s="91"/>
      <c r="AC1" s="91"/>
    </row>
    <row r="2" spans="1:29">
      <c r="A2" s="88"/>
      <c r="B2" s="88"/>
      <c r="C2" s="88"/>
      <c r="E2" s="88"/>
      <c r="F2" s="88"/>
      <c r="G2" s="88"/>
      <c r="H2" s="88"/>
      <c r="I2" s="88"/>
      <c r="J2" s="88"/>
      <c r="K2" s="88"/>
      <c r="L2" s="88"/>
      <c r="M2" s="88"/>
      <c r="N2" s="88"/>
      <c r="O2" s="88"/>
      <c r="Q2" s="15"/>
      <c r="R2" s="89" t="s">
        <v>345</v>
      </c>
      <c r="S2" s="89"/>
      <c r="T2" s="89"/>
      <c r="U2" s="15"/>
      <c r="V2" s="89" t="s">
        <v>346</v>
      </c>
      <c r="W2" s="89"/>
      <c r="X2" s="89"/>
      <c r="Y2" s="15"/>
      <c r="Z2" s="90" t="s">
        <v>347</v>
      </c>
      <c r="AA2" s="90"/>
      <c r="AB2" s="90"/>
      <c r="AC2" s="90"/>
    </row>
    <row r="3" spans="1:29" ht="41.45">
      <c r="A3" s="8" t="s">
        <v>348</v>
      </c>
      <c r="B3" s="8" t="s">
        <v>349</v>
      </c>
      <c r="C3" s="8" t="s">
        <v>350</v>
      </c>
      <c r="E3" s="8" t="s">
        <v>327</v>
      </c>
      <c r="F3" s="8" t="s">
        <v>351</v>
      </c>
      <c r="G3" s="8" t="s">
        <v>352</v>
      </c>
      <c r="H3" s="8" t="s">
        <v>353</v>
      </c>
      <c r="I3" s="8" t="s">
        <v>354</v>
      </c>
      <c r="J3" s="8" t="s">
        <v>355</v>
      </c>
      <c r="K3" s="8" t="s">
        <v>356</v>
      </c>
      <c r="L3" s="32" t="s">
        <v>357</v>
      </c>
      <c r="M3" s="8" t="s">
        <v>354</v>
      </c>
      <c r="N3" s="8" t="s">
        <v>356</v>
      </c>
      <c r="O3" s="32" t="s">
        <v>358</v>
      </c>
      <c r="Q3" s="47" t="s">
        <v>100</v>
      </c>
      <c r="R3" s="48" t="s">
        <v>353</v>
      </c>
      <c r="S3" s="48" t="s">
        <v>355</v>
      </c>
      <c r="T3" s="48" t="s">
        <v>356</v>
      </c>
      <c r="U3" s="50"/>
      <c r="V3" s="44" t="s">
        <v>353</v>
      </c>
      <c r="W3" s="44" t="s">
        <v>355</v>
      </c>
      <c r="X3" s="44" t="s">
        <v>356</v>
      </c>
      <c r="Y3" s="15"/>
      <c r="Z3" s="49" t="s">
        <v>359</v>
      </c>
      <c r="AA3" s="46" t="s">
        <v>360</v>
      </c>
      <c r="AB3" s="32" t="s">
        <v>361</v>
      </c>
      <c r="AC3" s="54" t="s">
        <v>362</v>
      </c>
    </row>
    <row r="4" spans="1:29">
      <c r="A4" t="s">
        <v>111</v>
      </c>
      <c r="B4" s="7">
        <f>'Output 1'!A3</f>
        <v>4</v>
      </c>
      <c r="C4" s="7">
        <f>4+B4</f>
        <v>8</v>
      </c>
      <c r="E4" t="str">
        <f>'Output 1'!B4</f>
        <v>O.1</v>
      </c>
      <c r="F4" t="str">
        <f>'Output 1'!D4</f>
        <v>O.1.1</v>
      </c>
      <c r="G4" s="4">
        <f>'Output 1'!$K$4/'Output 1'!$F$4</f>
        <v>0.66666666666666663</v>
      </c>
      <c r="H4" s="4">
        <f>'Output 1'!M$4/'Output 1'!$F$4</f>
        <v>0.66666666666666663</v>
      </c>
      <c r="I4" s="4">
        <f>('Output 1'!O$4)/'Output 1'!$F$4</f>
        <v>0</v>
      </c>
      <c r="J4" s="4">
        <f>('Output 1'!Q$4)/'Output 1'!$F$4</f>
        <v>0</v>
      </c>
      <c r="K4" s="4">
        <f>('Output 1'!U$4)/'Output 1'!$F$4</f>
        <v>0</v>
      </c>
      <c r="L4" s="34">
        <f>H4+J4</f>
        <v>0.66666666666666663</v>
      </c>
      <c r="M4" s="4">
        <f>('Output 1'!S$4)/'Output 1'!$F$4</f>
        <v>0</v>
      </c>
      <c r="N4" s="4">
        <f>('Output 1'!U$4)/'Output 1'!$F$4</f>
        <v>0</v>
      </c>
      <c r="O4" s="34">
        <f>L4+N4</f>
        <v>0.66666666666666663</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45">
        <f t="shared" ref="AB4:AB35" ca="1" si="2">AA4+Z4</f>
        <v>0</v>
      </c>
      <c r="AC4" s="55">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c r="A5" t="s">
        <v>158</v>
      </c>
      <c r="B5" s="7">
        <f>'Output 2'!A3</f>
        <v>7</v>
      </c>
      <c r="C5" s="7">
        <f t="shared" ref="C5:C13" si="3">4+B5</f>
        <v>11</v>
      </c>
      <c r="F5" t="str">
        <f>'Output 1'!D5</f>
        <v>O.1.2</v>
      </c>
      <c r="G5" s="4">
        <f>'Output 1'!K$5/'Output 1'!$F$5</f>
        <v>0.5</v>
      </c>
      <c r="H5" s="4">
        <f>'Output 1'!M$5/'Output 1'!$F$5</f>
        <v>0</v>
      </c>
      <c r="I5" s="4">
        <f>('Output 1'!O$5)/'Output 1'!$F$5</f>
        <v>0.5</v>
      </c>
      <c r="J5" s="4">
        <f>('Output 1'!Q$5)/'Output 1'!$F$5</f>
        <v>0</v>
      </c>
      <c r="K5" s="4">
        <f>('Output 1'!U$4)/'Output 1'!$F$4</f>
        <v>0</v>
      </c>
      <c r="L5" s="34">
        <f t="shared" ref="L5" si="4">H5+J5</f>
        <v>0</v>
      </c>
      <c r="M5" s="4">
        <f>('Output 1'!S$5)/'Output 1'!$F$5</f>
        <v>0</v>
      </c>
      <c r="N5" s="4">
        <f>('Output 1'!U$5)/'Output 1'!$F$5</f>
        <v>0</v>
      </c>
      <c r="O5" s="34">
        <f t="shared" ref="O5" si="5">L5+N5</f>
        <v>0</v>
      </c>
      <c r="Q5" s="31" t="s">
        <v>249</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1</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1</v>
      </c>
      <c r="AA5" s="37">
        <f t="shared" si="1"/>
        <v>0</v>
      </c>
      <c r="AB5" s="45">
        <f t="shared" ca="1" si="2"/>
        <v>1</v>
      </c>
      <c r="AC5" s="55">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c r="A6" t="s">
        <v>213</v>
      </c>
      <c r="B6" s="7">
        <f>'Output 3'!A3</f>
        <v>2</v>
      </c>
      <c r="C6" s="7">
        <f t="shared" si="3"/>
        <v>6</v>
      </c>
      <c r="F6" t="str">
        <f>'Output 1'!D6</f>
        <v>O.1.3</v>
      </c>
      <c r="G6" s="4">
        <f>'Output 1'!K$6/'Output 1'!$F$6</f>
        <v>0.9</v>
      </c>
      <c r="H6" s="4">
        <f>'Output 1'!M$6/'Output 1'!$F$6</f>
        <v>0.9</v>
      </c>
      <c r="I6" s="4">
        <f>('Output 1'!O$6)/'Output 1'!$F$6</f>
        <v>0</v>
      </c>
      <c r="J6" s="4">
        <f>('Output 1'!Q$6)/'Output 1'!$F$6</f>
        <v>0</v>
      </c>
      <c r="K6" s="4">
        <f>('Output 1'!U$4)/'Output 1'!$F$4</f>
        <v>0</v>
      </c>
      <c r="L6" s="34">
        <f>H$6+J$6</f>
        <v>0.9</v>
      </c>
      <c r="M6" s="4">
        <f>('Output 1'!S$6)/'Output 1'!$F$6</f>
        <v>0</v>
      </c>
      <c r="N6" s="4">
        <f>('Output 1'!U$6)/'Output 1'!$F$6</f>
        <v>0</v>
      </c>
      <c r="O6" s="34">
        <f>L$6+N$6</f>
        <v>0.9</v>
      </c>
      <c r="Q6" s="31" t="s">
        <v>363</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0</v>
      </c>
      <c r="AA6" s="37">
        <f t="shared" si="1"/>
        <v>0</v>
      </c>
      <c r="AB6" s="45">
        <f t="shared" ca="1" si="2"/>
        <v>0</v>
      </c>
      <c r="AC6" s="55">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c r="A7" t="s">
        <v>310</v>
      </c>
      <c r="B7" s="7">
        <f>'Output 4'!A3</f>
        <v>2</v>
      </c>
      <c r="C7" s="7">
        <f t="shared" si="3"/>
        <v>6</v>
      </c>
      <c r="F7" t="str">
        <f>'Output 1'!D7</f>
        <v>O.1.4</v>
      </c>
      <c r="G7" s="4">
        <f>'Output 1'!K$7/'Output 1'!$F$7</f>
        <v>0.5</v>
      </c>
      <c r="H7" s="4">
        <f>'Output 1'!M$7/'Output 1'!$F$7</f>
        <v>0.5</v>
      </c>
      <c r="I7" s="4">
        <f>('Output 1'!O$7)/'Output 1'!$F$7</f>
        <v>0</v>
      </c>
      <c r="J7" s="4">
        <f>('Output 1'!Q$7)/'Output 1'!$F$7</f>
        <v>0</v>
      </c>
      <c r="K7" s="4">
        <f>('Output 1'!U$4)/'Output 1'!$F$4</f>
        <v>0</v>
      </c>
      <c r="L7" s="34">
        <f>H$7+J$7</f>
        <v>0.5</v>
      </c>
      <c r="M7" s="4">
        <f>('Output 1'!S$7)/'Output 1'!$F$7</f>
        <v>0</v>
      </c>
      <c r="N7" s="4">
        <f>('Output 1'!U$7)/'Output 1'!$F$7</f>
        <v>0</v>
      </c>
      <c r="O7" s="34">
        <f>L$7+N$7</f>
        <v>0.5</v>
      </c>
      <c r="Q7" s="31" t="s">
        <v>364</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45">
        <f t="shared" ca="1" si="2"/>
        <v>0</v>
      </c>
      <c r="AC7" s="55">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c r="A8" t="s">
        <v>243</v>
      </c>
      <c r="B8" s="7">
        <f>'Output 5'!A3</f>
        <v>3</v>
      </c>
      <c r="C8" s="7">
        <f t="shared" si="3"/>
        <v>7</v>
      </c>
      <c r="E8" t="str">
        <f>'Output 2'!$B$4</f>
        <v>O.2</v>
      </c>
      <c r="F8" t="str">
        <f>'Output 2'!$D$4</f>
        <v>O.2.1</v>
      </c>
      <c r="G8" s="4">
        <f>'Output 2'!$K$4/'Output 2'!$F$4</f>
        <v>1</v>
      </c>
      <c r="H8" s="4">
        <f>'Output 2'!M$4/'Output 2'!$F$4</f>
        <v>1</v>
      </c>
      <c r="I8" s="4">
        <f>('Output 2'!O$4)/'Output 2'!$F$4</f>
        <v>0</v>
      </c>
      <c r="J8" s="4">
        <f>('Output 2'!Q$4)/'Output 2'!$F$4</f>
        <v>0</v>
      </c>
      <c r="K8" s="4">
        <f>('Output 1'!U$4)/'Output 1'!$F$4</f>
        <v>0</v>
      </c>
      <c r="L8" s="34">
        <f>H8+J8</f>
        <v>1</v>
      </c>
      <c r="M8" s="4">
        <f>('Output 2'!S$4)/'Output 2'!$F$4</f>
        <v>0</v>
      </c>
      <c r="N8" s="4">
        <f>('Output 2'!U$4)/'Output 2'!$F$4</f>
        <v>0</v>
      </c>
      <c r="O8" s="34">
        <f>L8+N8</f>
        <v>1</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45">
        <f t="shared" ca="1" si="2"/>
        <v>0</v>
      </c>
      <c r="AC8" s="55">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c r="A9" t="s">
        <v>262</v>
      </c>
      <c r="B9" s="7">
        <f>'Output 6'!A3</f>
        <v>3</v>
      </c>
      <c r="C9" s="7">
        <f t="shared" si="3"/>
        <v>7</v>
      </c>
      <c r="F9" t="str">
        <f>'Output 2'!$D$5</f>
        <v>O.2.2</v>
      </c>
      <c r="G9" s="4">
        <f>'Output 2'!K$5/'Output 2'!$F$5</f>
        <v>1</v>
      </c>
      <c r="H9" s="4">
        <f>'Output 2'!M$5/'Output 2'!$F$5</f>
        <v>1</v>
      </c>
      <c r="I9" s="4">
        <f>('Output 2'!O$5)/'Output 2'!$F$5</f>
        <v>0</v>
      </c>
      <c r="J9" s="4">
        <f>('Output 2'!Q$5)/'Output 2'!$F$5</f>
        <v>0</v>
      </c>
      <c r="K9" s="4">
        <f>('Output 1'!U$4)/'Output 1'!$F$4</f>
        <v>0</v>
      </c>
      <c r="L9" s="34">
        <f t="shared" ref="L9:L34" si="6">H9+J9</f>
        <v>1</v>
      </c>
      <c r="M9" s="4">
        <f>('Output 2'!S$5)/'Output 2'!$F$5</f>
        <v>0</v>
      </c>
      <c r="N9" s="4">
        <f>('Output 2'!U$5)/'Output 2'!$F$5</f>
        <v>0</v>
      </c>
      <c r="O9" s="34">
        <f t="shared" ref="O9:O25" si="7">L9+N9</f>
        <v>1</v>
      </c>
      <c r="Q9" s="31" t="s">
        <v>321</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45">
        <f t="shared" ca="1" si="2"/>
        <v>0</v>
      </c>
      <c r="AC9" s="55">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1</v>
      </c>
    </row>
    <row r="10" spans="1:29">
      <c r="A10" t="s">
        <v>272</v>
      </c>
      <c r="B10" s="7">
        <f>'Output 7'!A3</f>
        <v>3</v>
      </c>
      <c r="C10" s="7">
        <f t="shared" si="3"/>
        <v>7</v>
      </c>
      <c r="F10" t="str">
        <f>'Output 2'!$D$6</f>
        <v>O.2.3</v>
      </c>
      <c r="G10" s="4">
        <f>'Output 2'!K$6/'Output 2'!$F$6</f>
        <v>0.16666666666666666</v>
      </c>
      <c r="H10" s="4">
        <f>'Output 2'!M$6/'Output 2'!$F$6</f>
        <v>0</v>
      </c>
      <c r="I10" s="4">
        <f>('Output 2'!O$6)/'Output 2'!$F$6</f>
        <v>0</v>
      </c>
      <c r="J10" s="4">
        <f>('Output 2'!Q$6)/'Output 2'!$F$6</f>
        <v>0</v>
      </c>
      <c r="K10" s="4">
        <f>('Output 1'!U$4)/'Output 1'!$F$4</f>
        <v>0</v>
      </c>
      <c r="L10" s="34">
        <f t="shared" si="6"/>
        <v>0</v>
      </c>
      <c r="M10" s="4">
        <f>('Output 2'!S$6)/'Output 2'!$F$6</f>
        <v>0</v>
      </c>
      <c r="N10" s="4">
        <f>('Output 2'!U$6)/'Output 2'!$F$6</f>
        <v>0</v>
      </c>
      <c r="O10" s="34">
        <f t="shared" si="7"/>
        <v>0</v>
      </c>
      <c r="Q10" s="31" t="s">
        <v>365</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45">
        <f t="shared" ca="1" si="2"/>
        <v>0</v>
      </c>
      <c r="AC10" s="55">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c r="A11" t="s">
        <v>282</v>
      </c>
      <c r="B11" s="7">
        <f>'Output 8'!A3</f>
        <v>2</v>
      </c>
      <c r="C11" s="7">
        <f t="shared" si="3"/>
        <v>6</v>
      </c>
      <c r="E11" t="str">
        <f>'Output 3'!$B$4</f>
        <v>O.3</v>
      </c>
      <c r="F11" t="str">
        <f>'Output 3'!$D$4</f>
        <v>O.3.1</v>
      </c>
      <c r="G11" s="4">
        <f>'Output 3'!$K$4/'Output 3'!$F$4</f>
        <v>10</v>
      </c>
      <c r="H11" s="4">
        <f>'Output 3'!M$4/'Output 3'!$F$4</f>
        <v>0</v>
      </c>
      <c r="I11" s="4">
        <f>('Output 3'!O$4)/'Output 3'!$F$4</f>
        <v>0</v>
      </c>
      <c r="J11" s="4">
        <f>('Output 3'!Q$4)/'Output 3'!$F$4</f>
        <v>0</v>
      </c>
      <c r="K11" s="4">
        <f>('Output 1'!U$4)/'Output 1'!$F$4</f>
        <v>0</v>
      </c>
      <c r="L11" s="34">
        <f t="shared" si="6"/>
        <v>0</v>
      </c>
      <c r="M11" s="4">
        <f>('Output 3'!S$4)/'Output 3'!$F$4</f>
        <v>0</v>
      </c>
      <c r="N11" s="4">
        <f>('Output 3'!U$4)/'Output 3'!$F$4</f>
        <v>0</v>
      </c>
      <c r="O11" s="34">
        <f t="shared" si="7"/>
        <v>0</v>
      </c>
      <c r="Q11" s="31" t="s">
        <v>366</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45">
        <f t="shared" ca="1" si="2"/>
        <v>0</v>
      </c>
      <c r="AC11" s="55">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c r="A12" t="s">
        <v>290</v>
      </c>
      <c r="B12" s="7">
        <f>'Output 9'!A3</f>
        <v>3</v>
      </c>
      <c r="C12" s="7">
        <f t="shared" si="3"/>
        <v>7</v>
      </c>
      <c r="F12" t="str">
        <f>'Output 3'!$D$5</f>
        <v>O.3.2</v>
      </c>
      <c r="G12" s="4">
        <f>'Output 3'!K$5/'Output 3'!$F$5</f>
        <v>1</v>
      </c>
      <c r="H12" s="4">
        <f>'Output 3'!M$5/'Output 3'!$F$5</f>
        <v>0</v>
      </c>
      <c r="I12" s="4">
        <f>('Output 3'!Q$5)/'Output 3'!$F$5</f>
        <v>0</v>
      </c>
      <c r="J12" s="4">
        <f>('Output 3'!$Q$5)/'Output 3'!$F$5</f>
        <v>0</v>
      </c>
      <c r="K12" s="4">
        <f>('Output 1'!U$4)/'Output 1'!$F$4</f>
        <v>0</v>
      </c>
      <c r="L12" s="34">
        <f t="shared" si="6"/>
        <v>0</v>
      </c>
      <c r="M12" s="4">
        <f>('Output 3'!S$5)/'Output 3'!$F$5</f>
        <v>0</v>
      </c>
      <c r="N12" s="4">
        <f>('Output 3'!U$5)/'Output 3'!$F$5</f>
        <v>0</v>
      </c>
      <c r="O12" s="34">
        <f t="shared" si="7"/>
        <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45">
        <f t="shared" ca="1" si="2"/>
        <v>0</v>
      </c>
      <c r="AC12" s="55">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c r="A13" t="s">
        <v>302</v>
      </c>
      <c r="B13" s="7">
        <f>'Output 10'!A3</f>
        <v>1</v>
      </c>
      <c r="C13" s="7">
        <f t="shared" si="3"/>
        <v>5</v>
      </c>
      <c r="F13">
        <f>'Output 3'!$D$6</f>
        <v>0</v>
      </c>
      <c r="G13" s="4" t="e">
        <f>'Output 3'!K$6/'Output 3'!$F$6</f>
        <v>#DIV/0!</v>
      </c>
      <c r="H13" s="4" t="e">
        <f>'Output 3'!M$6/'Output 3'!$F$6</f>
        <v>#DIV/0!</v>
      </c>
      <c r="I13" s="4" t="e">
        <f>('Output 3'!O$6)/'Output 3'!$F$6</f>
        <v>#DIV/0!</v>
      </c>
      <c r="J13" s="4" t="e">
        <f>('Output 3'!Q$6)/'Output 3'!$F$6</f>
        <v>#DIV/0!</v>
      </c>
      <c r="K13" s="4">
        <f>('Output 1'!U$4)/'Output 1'!$F$4</f>
        <v>0</v>
      </c>
      <c r="L13" s="34" t="e">
        <f t="shared" si="6"/>
        <v>#DIV/0!</v>
      </c>
      <c r="M13" s="4" t="e">
        <f>('Output 3'!S$6)/'Output 3'!$F$6</f>
        <v>#DIV/0!</v>
      </c>
      <c r="N13" s="4" t="e">
        <f>('Output 3'!U$6)/'Output 3'!$F$6</f>
        <v>#DIV/0!</v>
      </c>
      <c r="O13" s="34" t="e">
        <f t="shared" si="7"/>
        <v>#DIV/0!</v>
      </c>
      <c r="Q13" s="31" t="s">
        <v>367</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45">
        <f t="shared" ca="1" si="2"/>
        <v>0</v>
      </c>
      <c r="AC13" s="55">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c r="E14" t="str">
        <f>'Output 4'!$B$4</f>
        <v>O.4</v>
      </c>
      <c r="F14" t="str">
        <f>'Output 4'!$D$4</f>
        <v>O.4.1</v>
      </c>
      <c r="G14" s="4">
        <f>'Output 4'!$K$4/'Output 4'!$F$4</f>
        <v>5.1282051282051282E-3</v>
      </c>
      <c r="H14" s="4">
        <f>'Output 4'!M$4/'Output 4'!$F$4</f>
        <v>5.1282051282051282E-3</v>
      </c>
      <c r="I14" s="4">
        <f>('Output 4'!O$4)/'Output 4'!$F$4</f>
        <v>0</v>
      </c>
      <c r="J14" s="4">
        <f>('Output 4'!Q$4)/'Output 4'!$F$4</f>
        <v>0</v>
      </c>
      <c r="K14" s="4">
        <f>('Output 1'!U$4)/'Output 1'!$F$4</f>
        <v>0</v>
      </c>
      <c r="L14" s="34">
        <f t="shared" si="6"/>
        <v>5.1282051282051282E-3</v>
      </c>
      <c r="M14" s="4">
        <f>('Output 4'!S$4)/'Output 4'!$F$4</f>
        <v>0</v>
      </c>
      <c r="N14" s="4">
        <f>('Output 4'!U$4)/'Output 4'!$F$4</f>
        <v>0</v>
      </c>
      <c r="O14" s="34">
        <f t="shared" si="7"/>
        <v>5.1282051282051282E-3</v>
      </c>
      <c r="Q14" s="31" t="s">
        <v>368</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45">
        <f t="shared" ca="1" si="2"/>
        <v>0</v>
      </c>
      <c r="AC14" s="55">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c r="F15" t="str">
        <f>'Output 4'!$D$5</f>
        <v>O.4.2</v>
      </c>
      <c r="G15" s="4">
        <f>'Output 4'!K$5/'Output 4'!$F$5</f>
        <v>0</v>
      </c>
      <c r="H15" s="4">
        <f>'Output 4'!M$5/'Output 4'!$F$5</f>
        <v>0</v>
      </c>
      <c r="I15" s="4">
        <f>('Output 4'!Q$5)/'Output 4'!$F$5</f>
        <v>0</v>
      </c>
      <c r="J15" s="4">
        <f>('Output 4'!Q$5)/'Output 4'!$F$5</f>
        <v>0</v>
      </c>
      <c r="K15" s="4">
        <f>('Output 1'!U$4)/'Output 1'!$F$4</f>
        <v>0</v>
      </c>
      <c r="L15" s="34">
        <f t="shared" si="6"/>
        <v>0</v>
      </c>
      <c r="M15" s="4" t="e">
        <f>('Output 4'!#REF!)/'Output 4'!$F$5</f>
        <v>#REF!</v>
      </c>
      <c r="N15" s="4">
        <f>('Output 4'!U$5)/'Output 4'!$F$5</f>
        <v>0</v>
      </c>
      <c r="O15" s="34">
        <f t="shared" si="7"/>
        <v>0</v>
      </c>
      <c r="Q15" s="31" t="s">
        <v>369</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45">
        <f t="shared" ca="1" si="2"/>
        <v>0</v>
      </c>
      <c r="AC15" s="55">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c r="F16">
        <f>'Output 4'!$D$6</f>
        <v>0</v>
      </c>
      <c r="G16" s="4" t="e">
        <f>'Output 4'!K$6/'Output 4'!$F$6</f>
        <v>#DIV/0!</v>
      </c>
      <c r="H16" s="4" t="e">
        <f>'Output 4'!M$6/'Output 4'!$F$6</f>
        <v>#DIV/0!</v>
      </c>
      <c r="I16" s="4" t="e">
        <f>('Output 4'!O$6)/'Output 4'!$F$6</f>
        <v>#DIV/0!</v>
      </c>
      <c r="J16" s="4" t="e">
        <f>('Output 4'!Q$6)/'Output 4'!$F$6</f>
        <v>#DIV/0!</v>
      </c>
      <c r="K16" s="4">
        <f>('Output 1'!U$4)/'Output 1'!$F$4</f>
        <v>0</v>
      </c>
      <c r="L16" s="34" t="e">
        <f t="shared" si="6"/>
        <v>#DIV/0!</v>
      </c>
      <c r="M16" s="4" t="e">
        <f>('Output 4'!S$6)/'Output 4'!$F$6</f>
        <v>#DIV/0!</v>
      </c>
      <c r="N16" s="4" t="e">
        <f>('Output 4'!U$6)/'Output 4'!$F$6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45">
        <f t="shared" ca="1" si="2"/>
        <v>0</v>
      </c>
      <c r="AC16" s="55">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c r="E17" t="str">
        <f>'Output 5'!$B$4</f>
        <v>O.5</v>
      </c>
      <c r="F17" t="str">
        <f>'Output 5'!$D$4</f>
        <v>O.5.1</v>
      </c>
      <c r="G17" s="4" t="e">
        <f>'Output 5'!$K$4/'Output 5'!$F$4</f>
        <v>#DIV/0!</v>
      </c>
      <c r="H17" s="4" t="e">
        <f>'Output 5'!M$4/'Output 5'!$F$4</f>
        <v>#DIV/0!</v>
      </c>
      <c r="I17" s="4" t="e">
        <f>('Output 5'!O$4)/'Output 5'!$F$4</f>
        <v>#DIV/0!</v>
      </c>
      <c r="J17" s="4" t="e">
        <f>('Output 5'!Q$4)/'Output 5'!$F$4</f>
        <v>#DIV/0!</v>
      </c>
      <c r="K17" s="4">
        <f>('Output 1'!U$4)/'Output 1'!$F$4</f>
        <v>0</v>
      </c>
      <c r="L17" s="34" t="e">
        <f t="shared" si="6"/>
        <v>#DIV/0!</v>
      </c>
      <c r="M17" s="4" t="e">
        <f>('Output 5'!S$4)/'Output 5'!$F$4</f>
        <v>#DIV/0!</v>
      </c>
      <c r="N17" s="4" t="e">
        <f>('Output 5'!U$4)/'Output 5'!$F$4</f>
        <v>#DIV/0!</v>
      </c>
      <c r="O17" s="34" t="e">
        <f t="shared" si="7"/>
        <v>#DIV/0!</v>
      </c>
      <c r="Q17" s="31" t="s">
        <v>164</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2</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2</v>
      </c>
      <c r="AA17" s="37">
        <f t="shared" si="1"/>
        <v>0</v>
      </c>
      <c r="AB17" s="45">
        <f t="shared" ca="1" si="2"/>
        <v>2</v>
      </c>
      <c r="AC17" s="55">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11</v>
      </c>
    </row>
    <row r="18" spans="1:29">
      <c r="F18" t="str">
        <f>'Output 5'!$D$5</f>
        <v>O.5.2</v>
      </c>
      <c r="G18" s="4" t="e">
        <f>'Output 5'!K$5/'Output 5'!$F$5</f>
        <v>#DIV/0!</v>
      </c>
      <c r="H18" s="4" t="e">
        <f>'Output 5'!M$5/'Output 5'!$F$5</f>
        <v>#DIV/0!</v>
      </c>
      <c r="I18" s="4" t="e">
        <f>('Output 5'!O$5)/'Output 5'!$F$5</f>
        <v>#DIV/0!</v>
      </c>
      <c r="J18" s="4" t="e">
        <f>('Output 5'!Q$5)/'Output 5'!$F$5</f>
        <v>#DIV/0!</v>
      </c>
      <c r="K18" s="4">
        <f>('Output 1'!U$4)/'Output 1'!$F$4</f>
        <v>0</v>
      </c>
      <c r="L18" s="34" t="e">
        <f t="shared" si="6"/>
        <v>#DIV/0!</v>
      </c>
      <c r="M18" s="4" t="e">
        <f>('Output 5'!S$5)/'Output 5'!$F$5</f>
        <v>#DIV/0!</v>
      </c>
      <c r="N18" s="4" t="e">
        <f>('Output 5'!U$5)/'Output 5'!$F$5</f>
        <v>#DIV/0!</v>
      </c>
      <c r="O18" s="34" t="e">
        <f t="shared" si="7"/>
        <v>#DIV/0!</v>
      </c>
      <c r="Q18" s="31" t="s">
        <v>172</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1</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1</v>
      </c>
      <c r="AA18" s="37">
        <f t="shared" si="1"/>
        <v>0</v>
      </c>
      <c r="AB18" s="45">
        <f t="shared" ca="1" si="2"/>
        <v>1</v>
      </c>
      <c r="AC18" s="55">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1</v>
      </c>
    </row>
    <row r="19" spans="1:29">
      <c r="F19" t="str">
        <f>'Output 5'!$D$6</f>
        <v>0.5.3</v>
      </c>
      <c r="G19" s="4" t="e">
        <f>'Output 5'!K$6/'Output 5'!$F$6</f>
        <v>#DIV/0!</v>
      </c>
      <c r="H19" s="4" t="e">
        <f>'Output 5'!M$6/'Output 5'!$F$6</f>
        <v>#DIV/0!</v>
      </c>
      <c r="I19" s="4" t="e">
        <f>('Output 5'!O$6)/'Output 5'!$F$6</f>
        <v>#DIV/0!</v>
      </c>
      <c r="J19" s="4" t="e">
        <f>('Output 5'!Q$6)/'Output 5'!$F$6</f>
        <v>#DIV/0!</v>
      </c>
      <c r="K19" s="4">
        <f>('Output 1'!U$4)/'Output 1'!$F$4</f>
        <v>0</v>
      </c>
      <c r="L19" s="34" t="e">
        <f t="shared" si="6"/>
        <v>#DIV/0!</v>
      </c>
      <c r="M19" s="4" t="e">
        <f>('Output 5'!S$6)/'Output 5'!$F$6</f>
        <v>#DIV/0!</v>
      </c>
      <c r="N19" s="4" t="e">
        <f>('Output 5'!U$6)/'Output 5'!$F$6</f>
        <v>#DIV/0!</v>
      </c>
      <c r="O19" s="34" t="e">
        <f t="shared" si="7"/>
        <v>#DIV/0!</v>
      </c>
      <c r="Q19" s="31" t="s">
        <v>203</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21</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21</v>
      </c>
      <c r="AA19" s="37">
        <f t="shared" si="1"/>
        <v>0</v>
      </c>
      <c r="AB19" s="45">
        <f t="shared" ca="1" si="2"/>
        <v>21</v>
      </c>
      <c r="AC19" s="55">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80</v>
      </c>
    </row>
    <row r="20" spans="1:29">
      <c r="A20" t="s">
        <v>370</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f>('Output 1'!U$4)/'Output 1'!$F$4</f>
        <v>0</v>
      </c>
      <c r="L20" s="34" t="e">
        <f t="shared" si="6"/>
        <v>#DIV/0!</v>
      </c>
      <c r="M20" s="4" t="e">
        <f>('Output 6'!S$4)/'Output 6'!$F$4</f>
        <v>#DIV/0!</v>
      </c>
      <c r="N20" s="4" t="e">
        <f>('Output 6'!U$4)/'Output 6'!$F$4</f>
        <v>#DIV/0!</v>
      </c>
      <c r="O20" s="34" t="e">
        <f t="shared" si="7"/>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45">
        <f t="shared" ca="1" si="2"/>
        <v>0</v>
      </c>
      <c r="AC20" s="55">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c r="F21" t="str">
        <f>'Output 6'!$D$5</f>
        <v>O.6.2</v>
      </c>
      <c r="G21" s="4" t="e">
        <f>'Output 6'!K$5/'Output 6'!$F$5</f>
        <v>#DIV/0!</v>
      </c>
      <c r="H21" s="4" t="e">
        <f>'Output 6'!M$5/'Output 6'!$F$5</f>
        <v>#DIV/0!</v>
      </c>
      <c r="I21" s="4" t="e">
        <f>('Output 6'!O$5)/'Output 6'!$F$5</f>
        <v>#DIV/0!</v>
      </c>
      <c r="J21" s="4" t="e">
        <f>('Output 6'!Q$5)/'Output 6'!$F$5</f>
        <v>#DIV/0!</v>
      </c>
      <c r="K21" s="4">
        <f>('Output 1'!U$4)/'Output 1'!$F$4</f>
        <v>0</v>
      </c>
      <c r="L21" s="34" t="e">
        <f t="shared" si="6"/>
        <v>#DIV/0!</v>
      </c>
      <c r="M21" s="4" t="e">
        <f>('Output 6'!S$5)/'Output 6'!$F$5</f>
        <v>#DIV/0!</v>
      </c>
      <c r="N21" s="4" t="e">
        <f>('Output 6'!U$5)/'Output 6'!$F$5</f>
        <v>#DIV/0!</v>
      </c>
      <c r="O21" s="34" t="e">
        <f t="shared" si="7"/>
        <v>#DIV/0!</v>
      </c>
      <c r="Q21" s="31" t="s">
        <v>371</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45">
        <f t="shared" ca="1" si="2"/>
        <v>0</v>
      </c>
      <c r="AC21" s="55">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c r="F22" t="str">
        <f>'Output 6'!$D$6</f>
        <v>O.6.3</v>
      </c>
      <c r="G22" s="4" t="e">
        <f>'Output 6'!K$6/'Output 6'!$F$6</f>
        <v>#DIV/0!</v>
      </c>
      <c r="H22" s="4" t="e">
        <f>'Output 6'!M$6/'Output 6'!$F$6</f>
        <v>#DIV/0!</v>
      </c>
      <c r="I22" s="4" t="e">
        <f>('Output 6'!O$6)/'Output 6'!$F$6</f>
        <v>#DIV/0!</v>
      </c>
      <c r="J22" s="4" t="e">
        <f>('Output 6'!Q$6)/'Output 6'!$F$6</f>
        <v>#DIV/0!</v>
      </c>
      <c r="K22" s="4">
        <f>('Output 1'!U$4)/'Output 1'!$F$4</f>
        <v>0</v>
      </c>
      <c r="L22" s="34" t="e">
        <f t="shared" si="6"/>
        <v>#DIV/0!</v>
      </c>
      <c r="M22" s="4" t="e">
        <f>('Output 6'!S$6)/'Output 6'!$F$6</f>
        <v>#DIV/0!</v>
      </c>
      <c r="N22" s="4" t="e">
        <f>('Output 6'!U$6)/'Output 6'!$F$6</f>
        <v>#DIV/0!</v>
      </c>
      <c r="O22" s="34" t="e">
        <f t="shared" si="7"/>
        <v>#DIV/0!</v>
      </c>
      <c r="Q22" s="31" t="s">
        <v>372</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45">
        <f t="shared" ca="1" si="2"/>
        <v>0</v>
      </c>
      <c r="AC22" s="55">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c r="E23" t="str">
        <f>'Output 7'!$B$4</f>
        <v>O.7</v>
      </c>
      <c r="F23" t="str">
        <f>'Output 7'!$D$4</f>
        <v>O.7.1</v>
      </c>
      <c r="G23" s="4" t="e">
        <f>'Output 7'!$K$4/'Output 7'!$F$4</f>
        <v>#DIV/0!</v>
      </c>
      <c r="H23" s="4" t="e">
        <f>'Output 7'!M$4/'Output 7'!$F$4</f>
        <v>#DIV/0!</v>
      </c>
      <c r="I23" s="4" t="e">
        <f>('Output 7'!O$4)/'Output 7'!$F$4</f>
        <v>#DIV/0!</v>
      </c>
      <c r="J23" s="4" t="e">
        <f>('Output 7'!Q$4)/'Output 7'!$F$4</f>
        <v>#DIV/0!</v>
      </c>
      <c r="K23" s="4">
        <f>('Output 1'!U$4)/'Output 1'!$F$4</f>
        <v>0</v>
      </c>
      <c r="L23" s="34" t="e">
        <f t="shared" si="6"/>
        <v>#DIV/0!</v>
      </c>
      <c r="M23" s="4" t="e">
        <f>('Output 7'!S$5)/'Output 7'!$F$4</f>
        <v>#DIV/0!</v>
      </c>
      <c r="N23" s="4" t="e">
        <f>('Output 7'!U$4)/'Output 7'!$F$4</f>
        <v>#DIV/0!</v>
      </c>
      <c r="O23" s="34" t="e">
        <f t="shared" si="7"/>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45">
        <f t="shared" ca="1" si="2"/>
        <v>0</v>
      </c>
      <c r="AC23" s="55">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c r="F24" t="str">
        <f>'Output 7'!$D$5</f>
        <v>O.7.2</v>
      </c>
      <c r="G24" s="4" t="e">
        <f>'Output 7'!K$5/'Output 7'!$F$5</f>
        <v>#DIV/0!</v>
      </c>
      <c r="H24" s="4" t="e">
        <f>'Output 7'!M$5/'Output 7'!$F$5</f>
        <v>#DIV/0!</v>
      </c>
      <c r="I24" s="4" t="e">
        <f>('Output 7'!O$5)/'Output 7'!$F$5</f>
        <v>#DIV/0!</v>
      </c>
      <c r="J24" s="4" t="e">
        <f>('Output 7'!Q$5)/'Output 7'!$F$5</f>
        <v>#DIV/0!</v>
      </c>
      <c r="K24" s="4">
        <f>('Output 1'!U$4)/'Output 1'!$F$4</f>
        <v>0</v>
      </c>
      <c r="L24" s="34" t="e">
        <f t="shared" si="6"/>
        <v>#DIV/0!</v>
      </c>
      <c r="M24" s="4" t="e">
        <f>('Output 7'!#REF!)/'Output 7'!$F$5</f>
        <v>#REF!</v>
      </c>
      <c r="N24" s="4" t="e">
        <f>('Output 7'!U$5)/'Output 7'!$F$5</f>
        <v>#DIV/0!</v>
      </c>
      <c r="O24" s="34" t="e">
        <f t="shared" si="7"/>
        <v>#DIV/0!</v>
      </c>
      <c r="Q24" s="31" t="s">
        <v>373</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45">
        <f t="shared" ca="1" si="2"/>
        <v>0</v>
      </c>
      <c r="AC24" s="55">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c r="F25" t="str">
        <f>'Output 7'!$D$6</f>
        <v>O.7.3</v>
      </c>
      <c r="G25" s="4" t="e">
        <f>'Output 7'!K$6/'Output 7'!$F$6</f>
        <v>#DIV/0!</v>
      </c>
      <c r="H25" s="4" t="e">
        <f>'Output 7'!M$6/'Output 7'!$F$6</f>
        <v>#DIV/0!</v>
      </c>
      <c r="I25" s="4" t="e">
        <f>('Output 7'!O$6)/'Output 7'!$F$6</f>
        <v>#DIV/0!</v>
      </c>
      <c r="J25" s="4" t="e">
        <f>('Output 7'!Q$6)/'Output 7'!$F$6</f>
        <v>#DIV/0!</v>
      </c>
      <c r="K25" s="4">
        <f>('Output 1'!U$4)/'Output 1'!$F$4</f>
        <v>0</v>
      </c>
      <c r="L25" s="34" t="e">
        <f t="shared" si="6"/>
        <v>#DIV/0!</v>
      </c>
      <c r="M25" s="4" t="e">
        <f>('Output 7'!S$6)/'Output 7'!$F$6</f>
        <v>#DIV/0!</v>
      </c>
      <c r="N25" s="4" t="e">
        <f>('Output 7'!U$6)/'Output 7'!$F$6</f>
        <v>#DIV/0!</v>
      </c>
      <c r="O25" s="34" t="e">
        <f t="shared" si="7"/>
        <v>#DIV/0!</v>
      </c>
      <c r="Q25" s="31" t="s">
        <v>374</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45">
        <f t="shared" ca="1" si="2"/>
        <v>0</v>
      </c>
      <c r="AC25" s="55">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c r="E26" t="str">
        <f>'Output 8'!$B$4</f>
        <v>O.8</v>
      </c>
      <c r="F26" t="str">
        <f>'Output 2'!$D$4</f>
        <v>O.2.1</v>
      </c>
      <c r="G26" s="4" t="e">
        <f>'Output 8'!$K$4/'Output 8'!$F$4</f>
        <v>#DIV/0!</v>
      </c>
      <c r="H26" s="4" t="e">
        <f>'Output 8'!M$4/'Output 8'!$F$4</f>
        <v>#DIV/0!</v>
      </c>
      <c r="I26" s="4" t="e">
        <f>('Output 8'!O$4)/'Output 8'!$F$4</f>
        <v>#DIV/0!</v>
      </c>
      <c r="J26" s="4" t="e">
        <f>('Output 8'!Q$4)/'Output 8'!$F$4</f>
        <v>#DIV/0!</v>
      </c>
      <c r="K26" s="4">
        <f>('Output 1'!U$4)/'Output 1'!$F$4</f>
        <v>0</v>
      </c>
      <c r="L26" s="34" t="e">
        <f t="shared" si="6"/>
        <v>#DIV/0!</v>
      </c>
      <c r="M26" s="4" t="e">
        <f>(#REF!)/#REF!</f>
        <v>#REF!</v>
      </c>
      <c r="N26" s="4" t="e">
        <f>(#REF!)/#REF!</f>
        <v>#REF!</v>
      </c>
      <c r="O26" s="34" t="e">
        <f>#REF!+N26</f>
        <v>#REF!</v>
      </c>
      <c r="Q26" s="31" t="s">
        <v>375</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45">
        <f t="shared" ca="1" si="2"/>
        <v>0</v>
      </c>
      <c r="AC26" s="55">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c r="F27" t="str">
        <f>'Output 2'!$D$5</f>
        <v>O.2.2</v>
      </c>
      <c r="G27" s="4" t="e">
        <f>'Output 8'!K$5/'Output 8'!$F$5</f>
        <v>#DIV/0!</v>
      </c>
      <c r="H27" s="4" t="e">
        <f>'Output 8'!M$5/'Output 8'!$F$5</f>
        <v>#DIV/0!</v>
      </c>
      <c r="I27" s="4" t="e">
        <f>('Output 8'!O$5)/'Output 8'!$F$5</f>
        <v>#DIV/0!</v>
      </c>
      <c r="J27" s="4" t="e">
        <f>('Output 8'!Q$5)/'Output 8'!$F$5</f>
        <v>#DIV/0!</v>
      </c>
      <c r="K27" s="4">
        <f>('Output 1'!U$4)/'Output 1'!$F$4</f>
        <v>0</v>
      </c>
      <c r="L27" s="34" t="e">
        <f t="shared" si="6"/>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45">
        <f t="shared" ca="1" si="2"/>
        <v>0</v>
      </c>
      <c r="AC27" s="55">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c r="F28" t="str">
        <f>'Output 2'!$D$6</f>
        <v>O.2.3</v>
      </c>
      <c r="G28" s="4" t="e">
        <f>'Output 8'!K$6/'Output 8'!$F$6</f>
        <v>#DIV/0!</v>
      </c>
      <c r="H28" s="4" t="e">
        <f>'Output 8'!M$6/'Output 8'!$F$6</f>
        <v>#DIV/0!</v>
      </c>
      <c r="I28" s="4" t="e">
        <f>('Output 8'!O$6)/'Output 8'!$F$6</f>
        <v>#DIV/0!</v>
      </c>
      <c r="J28" s="4" t="e">
        <f>('Output 8'!Q$6)/'Output 8'!$F$6</f>
        <v>#DIV/0!</v>
      </c>
      <c r="K28" s="4">
        <f>('Output 1'!U$4)/'Output 1'!$F$4</f>
        <v>0</v>
      </c>
      <c r="L28" s="34" t="e">
        <f t="shared" si="6"/>
        <v>#DIV/0!</v>
      </c>
      <c r="M28" s="4" t="e">
        <f>(#REF!)/#REF!</f>
        <v>#REF!</v>
      </c>
      <c r="N28" s="4" t="e">
        <f>(#REF!)/#REF!</f>
        <v>#REF!</v>
      </c>
      <c r="O28" s="34" t="e">
        <f>#REF!+N28</f>
        <v>#REF!</v>
      </c>
      <c r="Q28" s="31" t="s">
        <v>376</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45">
        <f t="shared" ca="1" si="2"/>
        <v>0</v>
      </c>
      <c r="AC28" s="55">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c r="E29" t="str">
        <f>'Output 9'!$B$4</f>
        <v>O.9</v>
      </c>
      <c r="F29" t="str">
        <f>'Output 9'!$D$4</f>
        <v>O.9.1</v>
      </c>
      <c r="G29" s="4" t="e">
        <f>'Output 9'!$K$4/'Output 9'!$F$4</f>
        <v>#DIV/0!</v>
      </c>
      <c r="H29" s="4" t="e">
        <f>'Output 9'!M$4/'Output 9'!$F$4</f>
        <v>#DIV/0!</v>
      </c>
      <c r="I29" s="4" t="e">
        <f>('Output 9'!O$4)/'Output 9'!$F$4</f>
        <v>#DIV/0!</v>
      </c>
      <c r="J29" s="4" t="e">
        <f>('Output 9'!Q$4)/'Output 9'!$F$4</f>
        <v>#DIV/0!</v>
      </c>
      <c r="K29" s="4">
        <f>('Output 1'!U$4)/'Output 1'!$F$4</f>
        <v>0</v>
      </c>
      <c r="L29" s="34" t="e">
        <f t="shared" si="6"/>
        <v>#DIV/0!</v>
      </c>
      <c r="M29" s="4" t="e">
        <f>('Output 8'!S$4)/'Output 8'!$F$4</f>
        <v>#DIV/0!</v>
      </c>
      <c r="N29" s="4" t="e">
        <f>('Output 8'!U$4)/'Output 8'!$F$4</f>
        <v>#DIV/0!</v>
      </c>
      <c r="O29" s="34" t="e">
        <f t="shared" ref="O29:O34" si="8">L26+N29</f>
        <v>#DIV/0!</v>
      </c>
      <c r="Q29" s="31" t="s">
        <v>377</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45">
        <f t="shared" ca="1" si="2"/>
        <v>0</v>
      </c>
      <c r="AC29" s="55">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c r="F30" t="str">
        <f>'Output 9'!$D$5</f>
        <v>O.9.2</v>
      </c>
      <c r="G30" s="4" t="e">
        <f>'Output 9'!K$5/'Output 9'!$F$5</f>
        <v>#DIV/0!</v>
      </c>
      <c r="H30" s="4" t="e">
        <f>'Output 9'!M$5/'Output 9'!$F$5</f>
        <v>#DIV/0!</v>
      </c>
      <c r="I30" s="4" t="e">
        <f>('Output 9'!O$5)/'Output 9'!$F$5</f>
        <v>#DIV/0!</v>
      </c>
      <c r="J30" s="4" t="e">
        <f>('Output 9'!Q$5)/'Output 9'!$F$5</f>
        <v>#DIV/0!</v>
      </c>
      <c r="K30" s="4">
        <f>('Output 1'!U$4)/'Output 1'!$F$4</f>
        <v>0</v>
      </c>
      <c r="L30" s="34" t="e">
        <f t="shared" si="6"/>
        <v>#DIV/0!</v>
      </c>
      <c r="M30" s="4" t="e">
        <f>('Output 8'!S$5)/'Output 8'!$F$5</f>
        <v>#DIV/0!</v>
      </c>
      <c r="N30" s="4" t="e">
        <f>('Output 8'!U$5)/'Output 8'!$F$5</f>
        <v>#DIV/0!</v>
      </c>
      <c r="O30" s="34" t="e">
        <f t="shared" si="8"/>
        <v>#DIV/0!</v>
      </c>
      <c r="Q30" s="31" t="s">
        <v>378</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45">
        <f t="shared" ca="1" si="2"/>
        <v>0</v>
      </c>
      <c r="AC30" s="55">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c r="F31" t="str">
        <f>'Output 9'!$D$6</f>
        <v>O.9.3</v>
      </c>
      <c r="G31" s="4" t="e">
        <f>'Output 9'!K$6/'Output 9'!$F$6</f>
        <v>#DIV/0!</v>
      </c>
      <c r="H31" s="4" t="e">
        <f>'Output 9'!M$6/'Output 9'!$F$6</f>
        <v>#DIV/0!</v>
      </c>
      <c r="I31" s="4" t="e">
        <f>('Output 9'!O$6)/'Output 9'!$F$6</f>
        <v>#DIV/0!</v>
      </c>
      <c r="J31" s="4" t="e">
        <f>('Output 9'!Q$6)/'Output 9'!$F$6</f>
        <v>#DIV/0!</v>
      </c>
      <c r="K31" s="4">
        <f>('Output 1'!U$4)/'Output 1'!$F$4</f>
        <v>0</v>
      </c>
      <c r="L31" s="34" t="e">
        <f t="shared" si="6"/>
        <v>#DIV/0!</v>
      </c>
      <c r="M31" s="4" t="e">
        <f>('Output 8'!S$6)/'Output 8'!$F$6</f>
        <v>#DIV/0!</v>
      </c>
      <c r="N31" s="4" t="e">
        <f>('Output 8'!U$6)/'Output 8'!$F$6</f>
        <v>#DIV/0!</v>
      </c>
      <c r="O31" s="34" t="e">
        <f t="shared" si="8"/>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45">
        <f t="shared" ca="1" si="2"/>
        <v>0</v>
      </c>
      <c r="AC31" s="55">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c r="E32" t="str">
        <f>'Output 10'!$B$4</f>
        <v>O.10</v>
      </c>
      <c r="F32" t="str">
        <f>'Output 10'!$D$4</f>
        <v>O.10.1</v>
      </c>
      <c r="G32" s="4" t="e">
        <f>'Output 10'!$K$4/'Output 10'!$F$4</f>
        <v>#DIV/0!</v>
      </c>
      <c r="H32" s="4" t="e">
        <f>'Output 10'!M$4/'Output 10'!$F$4</f>
        <v>#DIV/0!</v>
      </c>
      <c r="I32" s="4" t="e">
        <f>('Output 10'!O$4)/'Output 10'!$F$4</f>
        <v>#DIV/0!</v>
      </c>
      <c r="J32" s="4" t="e">
        <f>('Output 10'!Q$4)/'Output 10'!$F$4</f>
        <v>#DIV/0!</v>
      </c>
      <c r="K32" s="4">
        <f>('Output 1'!U$4)/'Output 1'!$F$4</f>
        <v>0</v>
      </c>
      <c r="L32" s="34" t="e">
        <f t="shared" si="6"/>
        <v>#DIV/0!</v>
      </c>
      <c r="M32" s="4" t="e">
        <f>('Output 9'!S$4)/'Output 9'!$F$4</f>
        <v>#DIV/0!</v>
      </c>
      <c r="N32" s="4" t="e">
        <f>('Output 9'!U$4)/'Output 9'!$F$4</f>
        <v>#DIV/0!</v>
      </c>
      <c r="O32" s="34" t="e">
        <f t="shared" si="8"/>
        <v>#DIV/0!</v>
      </c>
      <c r="Q32" s="31" t="s">
        <v>379</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0</v>
      </c>
      <c r="AA32" s="37">
        <f t="shared" si="1"/>
        <v>0</v>
      </c>
      <c r="AB32" s="45">
        <f t="shared" ca="1" si="2"/>
        <v>0</v>
      </c>
      <c r="AC32" s="55">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c r="F33">
        <f>'Output 10'!$D$5</f>
        <v>0</v>
      </c>
      <c r="G33" s="4" t="e">
        <f>'Output 10'!K$5/'Output 10'!$F$5</f>
        <v>#DIV/0!</v>
      </c>
      <c r="H33" s="4" t="e">
        <f>'Output 10'!M$5/'Output 10'!$F$5</f>
        <v>#DIV/0!</v>
      </c>
      <c r="I33" s="4" t="e">
        <f>('Output 10'!O$5)/'Output 10'!$F$5</f>
        <v>#DIV/0!</v>
      </c>
      <c r="J33" s="4" t="e">
        <f>('Output 10'!Q$5)/'Output 10'!$F$5</f>
        <v>#DIV/0!</v>
      </c>
      <c r="K33" s="4">
        <f>('Output 1'!U$4)/'Output 1'!$F$4</f>
        <v>0</v>
      </c>
      <c r="L33" s="34" t="e">
        <f t="shared" si="6"/>
        <v>#DIV/0!</v>
      </c>
      <c r="M33" s="4" t="e">
        <f>('Output 9'!S$5)/'Output 9'!$F$5</f>
        <v>#DIV/0!</v>
      </c>
      <c r="N33" s="4" t="e">
        <f>('Output 9'!U$5)/'Output 9'!$F$5</f>
        <v>#DIV/0!</v>
      </c>
      <c r="O33" s="34" t="e">
        <f t="shared" si="8"/>
        <v>#DIV/0!</v>
      </c>
      <c r="Q33" s="31" t="s">
        <v>380</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45">
        <f t="shared" ca="1" si="2"/>
        <v>0</v>
      </c>
      <c r="AC33" s="55">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c r="F34">
        <f>'Output 10'!$D$6</f>
        <v>0</v>
      </c>
      <c r="G34" s="4" t="e">
        <f>'Output 10'!K$6/'Output 10'!$F$6</f>
        <v>#DIV/0!</v>
      </c>
      <c r="H34" s="4" t="e">
        <f>'Output 10'!M$6/'Output 10'!$F$6</f>
        <v>#DIV/0!</v>
      </c>
      <c r="I34" s="4" t="e">
        <f>('Output 10'!O$6)/'Output 10'!$F$6</f>
        <v>#DIV/0!</v>
      </c>
      <c r="J34" s="4" t="e">
        <f>('Output 10'!Q$6)/'Output 10'!$F$6</f>
        <v>#DIV/0!</v>
      </c>
      <c r="K34" s="4">
        <f>('Output 1'!U$4)/'Output 1'!$F$4</f>
        <v>0</v>
      </c>
      <c r="L34" s="34" t="e">
        <f t="shared" si="6"/>
        <v>#DIV/0!</v>
      </c>
      <c r="M34" s="4" t="e">
        <f>('Output 9'!S$6)/'Output 9'!$F$6</f>
        <v>#DIV/0!</v>
      </c>
      <c r="N34" s="4" t="e">
        <f>('Output 9'!U$6)/'Output 9'!$F$6</f>
        <v>#DIV/0!</v>
      </c>
      <c r="O34" s="34" t="e">
        <f t="shared" si="8"/>
        <v>#DIV/0!</v>
      </c>
      <c r="Q34" s="31" t="s">
        <v>381</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45">
        <f t="shared" ca="1" si="2"/>
        <v>0</v>
      </c>
      <c r="AC34" s="55">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45">
        <f t="shared" ca="1" si="2"/>
        <v>0</v>
      </c>
      <c r="AC35" s="55">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c r="M36" s="4" t="e">
        <f>(#REF!)/#REF!</f>
        <v>#REF!</v>
      </c>
      <c r="N36" s="4" t="e">
        <f>(#REF!)/#REF!</f>
        <v>#REF!</v>
      </c>
      <c r="O36" s="34" t="e">
        <f>#REF!+N36</f>
        <v>#REF!</v>
      </c>
      <c r="Q36" s="31" t="s">
        <v>382</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9">SUM(R36:T36)</f>
        <v>0</v>
      </c>
      <c r="AA36" s="37">
        <f t="shared" ref="AA36:AA67" si="10">SUM(V36:X36)</f>
        <v>0</v>
      </c>
      <c r="AB36" s="45">
        <f t="shared" ref="AB36:AB67" ca="1" si="11">AA36+Z36</f>
        <v>0</v>
      </c>
      <c r="AC36" s="55">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c r="M37" s="4" t="e">
        <f>(#REF!)/#REF!</f>
        <v>#REF!</v>
      </c>
      <c r="N37" s="4" t="e">
        <f>(#REF!)/#REF!</f>
        <v>#REF!</v>
      </c>
      <c r="O37" s="34" t="e">
        <f>#REF!+N37</f>
        <v>#REF!</v>
      </c>
      <c r="Q37" s="31" t="s">
        <v>383</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9"/>
        <v>0</v>
      </c>
      <c r="AA37" s="37">
        <f t="shared" si="10"/>
        <v>0</v>
      </c>
      <c r="AB37" s="45">
        <f t="shared" ca="1" si="11"/>
        <v>0</v>
      </c>
      <c r="AC37" s="55">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c r="M38" s="4" t="e">
        <f>('Output 10'!S$4)/'Output 10'!$F$4</f>
        <v>#DIV/0!</v>
      </c>
      <c r="N38" s="4" t="e">
        <f>('Output 10'!U$4)/'Output 10'!$F$4</f>
        <v>#DIV/0!</v>
      </c>
      <c r="O38" s="34" t="e">
        <f>L32+N38</f>
        <v>#DIV/0!</v>
      </c>
      <c r="Q38" s="31" t="s">
        <v>384</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9"/>
        <v>0</v>
      </c>
      <c r="AA38" s="37">
        <f t="shared" si="10"/>
        <v>0</v>
      </c>
      <c r="AB38" s="45">
        <f t="shared" ca="1" si="11"/>
        <v>0</v>
      </c>
      <c r="AC38" s="55">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29">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9"/>
        <v>0</v>
      </c>
      <c r="AA39" s="37">
        <f t="shared" si="10"/>
        <v>0</v>
      </c>
      <c r="AB39" s="45">
        <f t="shared" ca="1" si="11"/>
        <v>0</v>
      </c>
      <c r="AC39" s="55">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c r="M40" s="4" t="e">
        <f>('Output 10'!S$6)/'Output 10'!$F$6</f>
        <v>#DIV/0!</v>
      </c>
      <c r="N40" s="4" t="e">
        <f>('Output 10'!U$6)/'Output 10'!$F$6</f>
        <v>#DIV/0!</v>
      </c>
      <c r="O40" s="34" t="e">
        <f>L34+N40</f>
        <v>#DIV/0!</v>
      </c>
      <c r="Q40" s="31" t="s">
        <v>385</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9"/>
        <v>0</v>
      </c>
      <c r="AA40" s="37">
        <f t="shared" si="10"/>
        <v>0</v>
      </c>
      <c r="AB40" s="45">
        <f t="shared" ca="1" si="11"/>
        <v>0</v>
      </c>
      <c r="AC40" s="55">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c r="Q41" s="31" t="s">
        <v>386</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9"/>
        <v>0</v>
      </c>
      <c r="AA41" s="37">
        <f t="shared" si="10"/>
        <v>0</v>
      </c>
      <c r="AB41" s="45">
        <f t="shared" ca="1" si="11"/>
        <v>0</v>
      </c>
      <c r="AC41" s="55">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29">
      <c r="Q42" s="31" t="s">
        <v>387</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9"/>
        <v>0</v>
      </c>
      <c r="AA42" s="37">
        <f t="shared" si="10"/>
        <v>0</v>
      </c>
      <c r="AB42" s="45">
        <f t="shared" ca="1" si="11"/>
        <v>0</v>
      </c>
      <c r="AC42" s="55">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c r="Q43" s="31" t="s">
        <v>388</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9"/>
        <v>0</v>
      </c>
      <c r="AA43" s="37">
        <f t="shared" si="10"/>
        <v>0</v>
      </c>
      <c r="AB43" s="45">
        <f t="shared" ca="1" si="11"/>
        <v>0</v>
      </c>
      <c r="AC43" s="55">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9"/>
        <v>0</v>
      </c>
      <c r="AA44" s="37">
        <f t="shared" si="10"/>
        <v>0</v>
      </c>
      <c r="AB44" s="45">
        <f t="shared" ca="1" si="11"/>
        <v>0</v>
      </c>
      <c r="AC44" s="55">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c r="Q45" s="31" t="s">
        <v>389</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9"/>
        <v>0</v>
      </c>
      <c r="AA45" s="37">
        <f t="shared" si="10"/>
        <v>0</v>
      </c>
      <c r="AB45" s="45">
        <f t="shared" ca="1" si="11"/>
        <v>0</v>
      </c>
      <c r="AC45" s="55">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c r="Q46" s="31" t="s">
        <v>390</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9"/>
        <v>0</v>
      </c>
      <c r="AA46" s="37">
        <f t="shared" si="10"/>
        <v>0</v>
      </c>
      <c r="AB46" s="45">
        <f t="shared" ca="1" si="11"/>
        <v>0</v>
      </c>
      <c r="AC46" s="55">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c r="Q47" s="31" t="s">
        <v>391</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9"/>
        <v>0</v>
      </c>
      <c r="AA47" s="37">
        <f t="shared" si="10"/>
        <v>0</v>
      </c>
      <c r="AB47" s="45">
        <f t="shared" ca="1" si="11"/>
        <v>0</v>
      </c>
      <c r="AC47" s="55">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29">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9"/>
        <v>0</v>
      </c>
      <c r="AA48" s="37">
        <f t="shared" si="10"/>
        <v>0</v>
      </c>
      <c r="AB48" s="45">
        <f t="shared" ca="1" si="11"/>
        <v>0</v>
      </c>
      <c r="AC48" s="55">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c r="Q49" s="31" t="s">
        <v>392</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9"/>
        <v>0</v>
      </c>
      <c r="AA49" s="37">
        <f t="shared" si="10"/>
        <v>0</v>
      </c>
      <c r="AB49" s="45">
        <f t="shared" ca="1" si="11"/>
        <v>0</v>
      </c>
      <c r="AC49" s="55">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c r="Q50" s="31" t="s">
        <v>393</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9"/>
        <v>0</v>
      </c>
      <c r="AA50" s="37">
        <f t="shared" si="10"/>
        <v>0</v>
      </c>
      <c r="AB50" s="45">
        <f t="shared" ca="1" si="11"/>
        <v>0</v>
      </c>
      <c r="AC50" s="55">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c r="Q51" s="31" t="s">
        <v>394</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9"/>
        <v>0</v>
      </c>
      <c r="AA51" s="37">
        <f t="shared" si="10"/>
        <v>0</v>
      </c>
      <c r="AB51" s="45">
        <f t="shared" ca="1" si="11"/>
        <v>0</v>
      </c>
      <c r="AC51" s="55">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9"/>
        <v>0</v>
      </c>
      <c r="AA52" s="37">
        <f t="shared" si="10"/>
        <v>0</v>
      </c>
      <c r="AB52" s="45">
        <f t="shared" ca="1" si="11"/>
        <v>0</v>
      </c>
      <c r="AC52" s="55">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c r="Q53" s="31" t="s">
        <v>395</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9"/>
        <v>0</v>
      </c>
      <c r="AA53" s="37">
        <f t="shared" si="10"/>
        <v>0</v>
      </c>
      <c r="AB53" s="45">
        <f t="shared" ca="1" si="11"/>
        <v>0</v>
      </c>
      <c r="AC53" s="55">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c r="Q54" s="31" t="s">
        <v>396</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7">
        <f t="shared" ca="1" si="9"/>
        <v>0</v>
      </c>
      <c r="AA54" s="37">
        <f t="shared" si="10"/>
        <v>0</v>
      </c>
      <c r="AB54" s="45">
        <f t="shared" ca="1" si="11"/>
        <v>0</v>
      </c>
      <c r="AC54" s="55">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9"/>
        <v>0</v>
      </c>
      <c r="AA55" s="37">
        <f t="shared" si="10"/>
        <v>0</v>
      </c>
      <c r="AB55" s="45">
        <f t="shared" ca="1" si="11"/>
        <v>0</v>
      </c>
      <c r="AC55" s="55">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c r="Q56" s="31" t="s">
        <v>117</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100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7">
        <f t="shared" ca="1" si="9"/>
        <v>100</v>
      </c>
      <c r="AA56" s="37">
        <f t="shared" si="10"/>
        <v>0</v>
      </c>
      <c r="AB56" s="45">
        <f t="shared" ca="1" si="11"/>
        <v>100</v>
      </c>
      <c r="AC56" s="55">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row>
    <row r="57" spans="17:29">
      <c r="Q57" s="31" t="s">
        <v>125</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2</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7">
        <f t="shared" ca="1" si="9"/>
        <v>2</v>
      </c>
      <c r="AA57" s="37">
        <f t="shared" si="10"/>
        <v>0</v>
      </c>
      <c r="AB57" s="45">
        <f t="shared" ca="1" si="11"/>
        <v>2</v>
      </c>
      <c r="AC57" s="55">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12</v>
      </c>
    </row>
    <row r="58" spans="17:29">
      <c r="Q58" s="31" t="s">
        <v>397</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9"/>
        <v>0</v>
      </c>
      <c r="AA58" s="37">
        <f t="shared" si="10"/>
        <v>0</v>
      </c>
      <c r="AB58" s="45">
        <f t="shared" ca="1" si="11"/>
        <v>0</v>
      </c>
      <c r="AC58" s="55">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9"/>
        <v>0</v>
      </c>
      <c r="AA59" s="37">
        <f t="shared" si="10"/>
        <v>0</v>
      </c>
      <c r="AB59" s="45">
        <f t="shared" ca="1" si="11"/>
        <v>0</v>
      </c>
      <c r="AC59" s="55">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c r="Q60" s="31" t="s">
        <v>133</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9</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9"/>
        <v>9</v>
      </c>
      <c r="AA60" s="37">
        <f t="shared" si="10"/>
        <v>0</v>
      </c>
      <c r="AB60" s="45">
        <f t="shared" ca="1" si="11"/>
        <v>9</v>
      </c>
      <c r="AC60" s="55">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10</v>
      </c>
    </row>
    <row r="61" spans="17:29">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9"/>
        <v>0</v>
      </c>
      <c r="AA61" s="37">
        <f t="shared" si="10"/>
        <v>0</v>
      </c>
      <c r="AB61" s="45">
        <f t="shared" ca="1" si="11"/>
        <v>0</v>
      </c>
      <c r="AC61" s="55">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c r="Q62" s="31" t="s">
        <v>398</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9"/>
        <v>0</v>
      </c>
      <c r="AA62" s="37">
        <f t="shared" si="10"/>
        <v>0</v>
      </c>
      <c r="AB62" s="45">
        <f t="shared" ca="1" si="11"/>
        <v>0</v>
      </c>
      <c r="AC62" s="55">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c r="Q63" s="31" t="s">
        <v>399</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9"/>
        <v>0</v>
      </c>
      <c r="AA63" s="37">
        <f t="shared" si="10"/>
        <v>0</v>
      </c>
      <c r="AB63" s="45">
        <f t="shared" ca="1" si="11"/>
        <v>0</v>
      </c>
      <c r="AC63" s="55">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c r="Q64" s="31" t="s">
        <v>400</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9"/>
        <v>0</v>
      </c>
      <c r="AA64" s="37">
        <f t="shared" si="10"/>
        <v>0</v>
      </c>
      <c r="AB64" s="45">
        <f t="shared" ca="1" si="11"/>
        <v>0</v>
      </c>
      <c r="AC64" s="55">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9"/>
        <v>0</v>
      </c>
      <c r="AA65" s="37">
        <f t="shared" si="10"/>
        <v>0</v>
      </c>
      <c r="AB65" s="45">
        <f t="shared" ca="1" si="11"/>
        <v>0</v>
      </c>
      <c r="AC65" s="55">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c r="Q66" s="31" t="s">
        <v>401</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9"/>
        <v>0</v>
      </c>
      <c r="AA66" s="37">
        <f t="shared" si="10"/>
        <v>0</v>
      </c>
      <c r="AB66" s="45">
        <f t="shared" ca="1" si="11"/>
        <v>0</v>
      </c>
      <c r="AC66" s="55">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c r="Q67" s="31" t="s">
        <v>402</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9"/>
        <v>0</v>
      </c>
      <c r="AA67" s="37">
        <f t="shared" si="10"/>
        <v>0</v>
      </c>
      <c r="AB67" s="45">
        <f t="shared" ca="1" si="11"/>
        <v>0</v>
      </c>
      <c r="AC67" s="55">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2">SUM(R68:T68)</f>
        <v>0</v>
      </c>
      <c r="AA68" s="37">
        <f t="shared" ref="AA68:AA80" si="13">SUM(V68:X68)</f>
        <v>0</v>
      </c>
      <c r="AB68" s="45">
        <f t="shared" ref="AB68:AB80" ca="1" si="14">AA68+Z68</f>
        <v>0</v>
      </c>
      <c r="AC68" s="55">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c r="Q69" s="31" t="s">
        <v>403</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2"/>
        <v>0</v>
      </c>
      <c r="AA69" s="37">
        <f t="shared" si="13"/>
        <v>0</v>
      </c>
      <c r="AB69" s="45">
        <f t="shared" ca="1" si="14"/>
        <v>0</v>
      </c>
      <c r="AC69" s="55">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c r="Q70" s="31" t="s">
        <v>404</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2"/>
        <v>0</v>
      </c>
      <c r="AA70" s="37">
        <f t="shared" si="13"/>
        <v>0</v>
      </c>
      <c r="AB70" s="45">
        <f t="shared" ca="1" si="14"/>
        <v>0</v>
      </c>
      <c r="AC70" s="55">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c r="Q71" s="31" t="s">
        <v>405</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2"/>
        <v>0</v>
      </c>
      <c r="AA71" s="37">
        <f t="shared" si="13"/>
        <v>0</v>
      </c>
      <c r="AB71" s="45">
        <f t="shared" ca="1" si="14"/>
        <v>0</v>
      </c>
      <c r="AC71" s="55">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ref="Z72:Z75" ca="1" si="15">SUM(R72:T72)</f>
        <v>0</v>
      </c>
      <c r="AA72" s="37">
        <f t="shared" ref="AA72:AA75" si="16">SUM(V72:X72)</f>
        <v>0</v>
      </c>
      <c r="AB72" s="45">
        <f t="shared" ref="AB72:AB75" ca="1" si="17">AA72+Z72</f>
        <v>0</v>
      </c>
      <c r="AC72" s="55">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c r="Q73" s="31" t="s">
        <v>406</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5"/>
        <v>0</v>
      </c>
      <c r="AA73" s="37">
        <f t="shared" si="16"/>
        <v>0</v>
      </c>
      <c r="AB73" s="45">
        <f t="shared" ca="1" si="17"/>
        <v>0</v>
      </c>
      <c r="AC73" s="55">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c r="Q74" s="31" t="s">
        <v>407</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5"/>
        <v>0</v>
      </c>
      <c r="AA74" s="37">
        <f t="shared" si="16"/>
        <v>0</v>
      </c>
      <c r="AB74" s="45">
        <f t="shared" ca="1" si="17"/>
        <v>0</v>
      </c>
      <c r="AC74" s="55">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c r="Q75" s="31" t="s">
        <v>408</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5"/>
        <v>0</v>
      </c>
      <c r="AA75" s="37">
        <f t="shared" si="16"/>
        <v>0</v>
      </c>
      <c r="AB75" s="45">
        <f t="shared" ca="1" si="17"/>
        <v>0</v>
      </c>
      <c r="AC75" s="55">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2"/>
        <v>0</v>
      </c>
      <c r="AA76" s="37">
        <f t="shared" si="13"/>
        <v>0</v>
      </c>
      <c r="AB76" s="45">
        <f t="shared" ca="1" si="14"/>
        <v>0</v>
      </c>
      <c r="AC76" s="5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c r="Q77" s="31" t="s">
        <v>409</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2"/>
        <v>0</v>
      </c>
      <c r="AA77" s="37">
        <f t="shared" si="13"/>
        <v>0</v>
      </c>
      <c r="AB77" s="45">
        <f t="shared" ca="1" si="14"/>
        <v>0</v>
      </c>
      <c r="AC77" s="55">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c r="Q78" s="31" t="s">
        <v>410</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2"/>
        <v>0</v>
      </c>
      <c r="AA78" s="37">
        <f t="shared" si="13"/>
        <v>0</v>
      </c>
      <c r="AB78" s="45">
        <f t="shared" ca="1" si="14"/>
        <v>0</v>
      </c>
      <c r="AC78" s="55">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c r="Q79" s="31" t="s">
        <v>411</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2"/>
        <v>0</v>
      </c>
      <c r="AA79" s="37">
        <f t="shared" si="13"/>
        <v>0</v>
      </c>
      <c r="AB79" s="45">
        <f t="shared" ca="1" si="14"/>
        <v>0</v>
      </c>
      <c r="AC79" s="55">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c r="Q80" s="31" t="s">
        <v>412</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2"/>
        <v>0</v>
      </c>
      <c r="AA80" s="37">
        <f t="shared" si="13"/>
        <v>0</v>
      </c>
      <c r="AB80" s="45">
        <f t="shared" ca="1" si="14"/>
        <v>0</v>
      </c>
      <c r="AC80" s="56">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V2:X2"/>
    <mergeCell ref="R2:T2"/>
    <mergeCell ref="Z2:AC2"/>
    <mergeCell ref="R1:AC1"/>
  </mergeCells>
  <phoneticPr fontId="13"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F49"/>
  <sheetViews>
    <sheetView tabSelected="1" zoomScale="87" workbookViewId="0">
      <selection activeCell="C23" sqref="B23:C23"/>
    </sheetView>
  </sheetViews>
  <sheetFormatPr defaultRowHeight="14.45"/>
  <cols>
    <col min="2" max="2" width="73.42578125" customWidth="1"/>
    <col min="3" max="3" width="72.5703125" customWidth="1"/>
  </cols>
  <sheetData>
    <row r="1" spans="1:6">
      <c r="A1" s="65" t="s">
        <v>4</v>
      </c>
      <c r="B1" s="66" t="s">
        <v>5</v>
      </c>
      <c r="C1" s="66" t="s">
        <v>6</v>
      </c>
      <c r="D1" s="67"/>
      <c r="E1" s="67"/>
      <c r="F1" s="67"/>
    </row>
    <row r="2" spans="1:6" ht="72">
      <c r="A2" s="92">
        <v>45282</v>
      </c>
      <c r="B2" s="68" t="s">
        <v>7</v>
      </c>
      <c r="C2" s="69" t="s">
        <v>8</v>
      </c>
      <c r="E2" s="67"/>
      <c r="F2" s="67"/>
    </row>
    <row r="3" spans="1:6" ht="14.45" customHeight="1">
      <c r="A3" s="93"/>
      <c r="B3" s="68" t="s">
        <v>9</v>
      </c>
      <c r="C3" s="69" t="s">
        <v>10</v>
      </c>
      <c r="D3" s="67"/>
      <c r="E3" s="67"/>
      <c r="F3" s="67"/>
    </row>
    <row r="4" spans="1:6" ht="14.45" customHeight="1">
      <c r="A4" s="93"/>
      <c r="B4" s="68" t="s">
        <v>11</v>
      </c>
      <c r="C4" s="69" t="s">
        <v>12</v>
      </c>
      <c r="D4" s="70" t="s">
        <v>13</v>
      </c>
      <c r="E4" s="67"/>
      <c r="F4" s="67"/>
    </row>
    <row r="5" spans="1:6" ht="28.9">
      <c r="A5" s="93"/>
      <c r="B5" s="68" t="s">
        <v>14</v>
      </c>
      <c r="C5" s="69" t="s">
        <v>15</v>
      </c>
      <c r="D5" s="71"/>
      <c r="E5" s="67"/>
      <c r="F5" s="67"/>
    </row>
    <row r="6" spans="1:6" ht="14.45" customHeight="1">
      <c r="A6" s="93"/>
      <c r="B6" s="68" t="s">
        <v>16</v>
      </c>
      <c r="C6" s="69" t="s">
        <v>17</v>
      </c>
      <c r="D6" s="70" t="s">
        <v>18</v>
      </c>
      <c r="E6" s="67"/>
      <c r="F6" s="67"/>
    </row>
    <row r="7" spans="1:6" ht="43.15">
      <c r="A7" s="72">
        <v>44949</v>
      </c>
      <c r="B7" s="68" t="s">
        <v>16</v>
      </c>
      <c r="C7" s="69" t="s">
        <v>19</v>
      </c>
      <c r="D7" s="70" t="s">
        <v>20</v>
      </c>
      <c r="E7" s="73"/>
      <c r="F7" s="67"/>
    </row>
    <row r="8" spans="1:6" ht="28.9">
      <c r="A8" s="72">
        <v>44980</v>
      </c>
      <c r="B8" s="68" t="s">
        <v>21</v>
      </c>
      <c r="C8" s="69" t="s">
        <v>22</v>
      </c>
      <c r="D8" s="67"/>
      <c r="E8" s="73"/>
      <c r="F8" s="67"/>
    </row>
    <row r="9" spans="1:6" ht="14.45" customHeight="1">
      <c r="A9" s="92">
        <v>45008</v>
      </c>
      <c r="B9" s="68" t="s">
        <v>16</v>
      </c>
      <c r="C9" s="69" t="s">
        <v>19</v>
      </c>
      <c r="D9" s="67"/>
      <c r="E9" s="73"/>
      <c r="F9" s="67"/>
    </row>
    <row r="10" spans="1:6" ht="14.45" customHeight="1">
      <c r="A10" s="94"/>
      <c r="B10" s="68" t="s">
        <v>23</v>
      </c>
      <c r="C10" s="69" t="s">
        <v>24</v>
      </c>
      <c r="D10" s="67"/>
      <c r="E10" s="73"/>
      <c r="F10" s="67"/>
    </row>
    <row r="11" spans="1:6" ht="28.9">
      <c r="A11" s="92">
        <v>45039</v>
      </c>
      <c r="B11" s="68" t="s">
        <v>23</v>
      </c>
      <c r="C11" s="69" t="s">
        <v>24</v>
      </c>
      <c r="D11" s="67"/>
      <c r="E11" s="74"/>
      <c r="F11" s="67"/>
    </row>
    <row r="12" spans="1:6" ht="14.45" customHeight="1">
      <c r="A12" s="93"/>
      <c r="B12" s="68" t="s">
        <v>23</v>
      </c>
      <c r="C12" s="69" t="s">
        <v>24</v>
      </c>
      <c r="D12" s="67"/>
      <c r="E12" s="74"/>
      <c r="F12" s="67"/>
    </row>
    <row r="13" spans="1:6" ht="14.45" customHeight="1">
      <c r="A13" s="94"/>
      <c r="B13" s="68" t="s">
        <v>25</v>
      </c>
      <c r="C13" s="69" t="s">
        <v>26</v>
      </c>
      <c r="D13" s="67"/>
      <c r="E13" s="74"/>
      <c r="F13" s="67"/>
    </row>
    <row r="14" spans="1:6" ht="72">
      <c r="A14" s="92">
        <v>45069</v>
      </c>
      <c r="B14" s="68" t="s">
        <v>27</v>
      </c>
      <c r="C14" s="69" t="s">
        <v>28</v>
      </c>
      <c r="D14" s="67"/>
      <c r="E14" s="74"/>
      <c r="F14" s="67"/>
    </row>
    <row r="15" spans="1:6" ht="14.45" customHeight="1">
      <c r="A15" s="93"/>
      <c r="B15" s="68" t="s">
        <v>14</v>
      </c>
      <c r="C15" s="68" t="s">
        <v>29</v>
      </c>
      <c r="D15" s="67"/>
      <c r="E15" s="74"/>
      <c r="F15" s="67"/>
    </row>
    <row r="16" spans="1:6" ht="14.45" customHeight="1">
      <c r="A16" s="93"/>
      <c r="B16" s="68" t="s">
        <v>30</v>
      </c>
      <c r="C16" s="69" t="s">
        <v>17</v>
      </c>
      <c r="D16" s="67"/>
      <c r="E16" s="74"/>
      <c r="F16" s="67"/>
    </row>
    <row r="17" spans="1:6" ht="57.6">
      <c r="A17" s="92">
        <v>45100</v>
      </c>
      <c r="B17" s="68" t="s">
        <v>30</v>
      </c>
      <c r="C17" s="69" t="s">
        <v>17</v>
      </c>
      <c r="D17" s="67"/>
      <c r="E17" s="74"/>
      <c r="F17" s="67"/>
    </row>
    <row r="18" spans="1:6" ht="14.45" customHeight="1">
      <c r="A18" s="93"/>
      <c r="B18" s="68" t="s">
        <v>31</v>
      </c>
      <c r="C18" s="69" t="s">
        <v>32</v>
      </c>
      <c r="D18" s="67"/>
      <c r="E18" s="73"/>
      <c r="F18" s="67"/>
    </row>
    <row r="19" spans="1:6" ht="14.45" customHeight="1">
      <c r="A19" s="94"/>
      <c r="B19" s="68" t="s">
        <v>30</v>
      </c>
      <c r="C19" s="69" t="s">
        <v>17</v>
      </c>
      <c r="D19" s="67"/>
      <c r="E19" s="73"/>
      <c r="F19" s="67"/>
    </row>
    <row r="20" spans="1:6" ht="57.6">
      <c r="A20" s="92">
        <v>45130</v>
      </c>
      <c r="B20" s="68" t="s">
        <v>33</v>
      </c>
      <c r="C20" s="69" t="s">
        <v>34</v>
      </c>
      <c r="D20" s="67"/>
      <c r="E20" s="73"/>
      <c r="F20" s="67"/>
    </row>
    <row r="21" spans="1:6" ht="14.45" customHeight="1">
      <c r="A21" s="93"/>
      <c r="B21" s="68" t="s">
        <v>35</v>
      </c>
      <c r="C21" s="69" t="s">
        <v>36</v>
      </c>
      <c r="D21" s="67"/>
      <c r="E21" s="73"/>
      <c r="F21" s="67"/>
    </row>
    <row r="22" spans="1:6" ht="14.45" customHeight="1">
      <c r="A22" s="76">
        <v>45139</v>
      </c>
      <c r="B22" s="77" t="s">
        <v>37</v>
      </c>
      <c r="C22" s="3" t="s">
        <v>36</v>
      </c>
      <c r="D22" s="67"/>
      <c r="E22" s="73"/>
      <c r="F22" s="67"/>
    </row>
    <row r="23" spans="1:6" ht="14.45" customHeight="1">
      <c r="A23" s="76">
        <v>45170</v>
      </c>
      <c r="B23" s="77" t="s">
        <v>38</v>
      </c>
      <c r="C23" s="77" t="s">
        <v>39</v>
      </c>
      <c r="D23" s="67"/>
      <c r="E23" s="73"/>
      <c r="F23" s="67"/>
    </row>
    <row r="24" spans="1:6">
      <c r="A24" s="67"/>
      <c r="B24" s="68"/>
      <c r="C24" s="69"/>
      <c r="D24" s="67"/>
      <c r="E24" s="67"/>
      <c r="F24" s="67"/>
    </row>
    <row r="25" spans="1:6">
      <c r="A25" s="67"/>
      <c r="B25" s="68"/>
      <c r="C25" s="69"/>
      <c r="D25" s="67"/>
      <c r="E25" s="67"/>
      <c r="F25" s="67"/>
    </row>
    <row r="26" spans="1:6">
      <c r="A26" s="67"/>
      <c r="B26" s="68"/>
      <c r="C26" s="69"/>
      <c r="D26" s="67"/>
      <c r="E26" s="67"/>
      <c r="F26" s="67"/>
    </row>
    <row r="27" spans="1:6" ht="28.9">
      <c r="A27" s="67"/>
      <c r="B27" s="75" t="s">
        <v>40</v>
      </c>
      <c r="C27" s="69"/>
      <c r="D27" s="67"/>
      <c r="E27" s="67"/>
      <c r="F27" s="67"/>
    </row>
    <row r="28" spans="1:6">
      <c r="A28" s="67"/>
      <c r="B28" s="75" t="s">
        <v>41</v>
      </c>
      <c r="C28" s="69"/>
      <c r="D28" s="67"/>
      <c r="E28" s="67"/>
      <c r="F28" s="67"/>
    </row>
    <row r="29" spans="1:6">
      <c r="A29" s="67"/>
      <c r="B29" s="75" t="s">
        <v>42</v>
      </c>
      <c r="C29" s="69"/>
      <c r="D29" s="67"/>
      <c r="E29" s="67"/>
      <c r="F29" s="67"/>
    </row>
    <row r="30" spans="1:6">
      <c r="A30" s="67"/>
      <c r="B30" s="75" t="s">
        <v>43</v>
      </c>
      <c r="C30" s="69"/>
      <c r="D30" s="67"/>
      <c r="E30" s="67"/>
      <c r="F30" s="67"/>
    </row>
    <row r="31" spans="1:6">
      <c r="A31" s="67"/>
      <c r="B31" s="75" t="s">
        <v>44</v>
      </c>
      <c r="C31" s="69"/>
      <c r="D31" s="67"/>
      <c r="E31" s="67"/>
      <c r="F31" s="67"/>
    </row>
    <row r="32" spans="1:6" ht="16.899999999999999">
      <c r="A32" s="67"/>
      <c r="B32" s="75" t="s">
        <v>45</v>
      </c>
      <c r="C32" s="69"/>
      <c r="D32" s="67"/>
      <c r="E32" s="67"/>
      <c r="F32" s="67"/>
    </row>
    <row r="33" spans="1:6">
      <c r="A33" s="67"/>
      <c r="B33" s="75" t="s">
        <v>46</v>
      </c>
      <c r="C33" s="69"/>
      <c r="D33" s="67"/>
      <c r="E33" s="67"/>
      <c r="F33" s="67"/>
    </row>
    <row r="34" spans="1:6">
      <c r="A34" s="67"/>
      <c r="B34" s="75" t="s">
        <v>47</v>
      </c>
      <c r="C34" s="69"/>
      <c r="D34" s="67"/>
      <c r="E34" s="67"/>
      <c r="F34" s="67"/>
    </row>
    <row r="35" spans="1:6">
      <c r="A35" s="67"/>
      <c r="B35" s="75"/>
      <c r="C35" s="69"/>
      <c r="D35" s="67"/>
      <c r="E35" s="67"/>
      <c r="F35" s="67"/>
    </row>
    <row r="36" spans="1:6">
      <c r="A36" s="67"/>
      <c r="B36" s="75" t="s">
        <v>48</v>
      </c>
      <c r="C36" s="69"/>
      <c r="D36" s="67"/>
      <c r="E36" s="67"/>
      <c r="F36" s="67"/>
    </row>
    <row r="37" spans="1:6">
      <c r="A37" s="67"/>
      <c r="B37" s="75" t="s">
        <v>49</v>
      </c>
      <c r="C37" s="69"/>
      <c r="D37" s="67"/>
      <c r="E37" s="67"/>
      <c r="F37" s="67"/>
    </row>
    <row r="38" spans="1:6">
      <c r="A38" s="67"/>
      <c r="B38" s="75" t="s">
        <v>50</v>
      </c>
      <c r="C38" s="69"/>
      <c r="D38" s="67"/>
      <c r="E38" s="67"/>
      <c r="F38" s="67"/>
    </row>
    <row r="39" spans="1:6">
      <c r="A39" s="67"/>
      <c r="B39" s="75" t="s">
        <v>51</v>
      </c>
      <c r="C39" s="69"/>
      <c r="D39" s="67"/>
      <c r="E39" s="67"/>
      <c r="F39" s="67"/>
    </row>
    <row r="40" spans="1:6">
      <c r="A40" s="67"/>
      <c r="B40" s="75" t="s">
        <v>52</v>
      </c>
      <c r="C40" s="69"/>
      <c r="D40" s="67"/>
      <c r="E40" s="67"/>
      <c r="F40" s="67"/>
    </row>
    <row r="41" spans="1:6">
      <c r="A41" s="67"/>
      <c r="B41" s="75" t="s">
        <v>53</v>
      </c>
      <c r="C41" s="69"/>
      <c r="D41" s="67"/>
      <c r="E41" s="67"/>
      <c r="F41" s="67"/>
    </row>
    <row r="42" spans="1:6">
      <c r="A42" s="67"/>
      <c r="B42" s="75"/>
      <c r="C42" s="69"/>
      <c r="D42" s="67"/>
      <c r="E42" s="67"/>
      <c r="F42" s="67"/>
    </row>
    <row r="43" spans="1:6">
      <c r="A43" s="67"/>
      <c r="B43" s="75" t="s">
        <v>54</v>
      </c>
      <c r="C43" s="69"/>
      <c r="D43" s="67"/>
      <c r="E43" s="67"/>
      <c r="F43" s="67"/>
    </row>
    <row r="44" spans="1:6">
      <c r="A44" s="67"/>
      <c r="B44" s="75" t="s">
        <v>55</v>
      </c>
      <c r="C44" s="69"/>
      <c r="D44" s="67"/>
      <c r="E44" s="67"/>
      <c r="F44" s="67"/>
    </row>
    <row r="45" spans="1:6">
      <c r="A45" s="67"/>
      <c r="B45" s="75" t="s">
        <v>56</v>
      </c>
      <c r="C45" s="69"/>
      <c r="D45" s="67"/>
      <c r="E45" s="67"/>
      <c r="F45" s="67"/>
    </row>
    <row r="46" spans="1:6">
      <c r="A46" s="67"/>
      <c r="B46" s="75"/>
      <c r="C46" s="69"/>
      <c r="D46" s="67"/>
      <c r="E46" s="67"/>
      <c r="F46" s="67"/>
    </row>
    <row r="47" spans="1:6">
      <c r="A47" s="67"/>
      <c r="B47" s="75" t="s">
        <v>57</v>
      </c>
      <c r="C47" s="69"/>
      <c r="D47" s="67"/>
      <c r="E47" s="67"/>
      <c r="F47" s="67"/>
    </row>
    <row r="48" spans="1:6">
      <c r="A48" s="67"/>
      <c r="B48" s="75" t="s">
        <v>58</v>
      </c>
      <c r="C48" s="69"/>
      <c r="D48" s="67"/>
      <c r="E48" s="67"/>
      <c r="F48" s="67"/>
    </row>
    <row r="49" spans="1:6">
      <c r="A49" s="67"/>
      <c r="B49" s="68"/>
      <c r="C49" s="69"/>
      <c r="D49" s="67"/>
      <c r="E49" s="67"/>
      <c r="F49" s="67"/>
    </row>
  </sheetData>
  <mergeCells count="6">
    <mergeCell ref="A20:A21"/>
    <mergeCell ref="A2:A6"/>
    <mergeCell ref="A9:A10"/>
    <mergeCell ref="A11:A13"/>
    <mergeCell ref="A14:A16"/>
    <mergeCell ref="A17:A19"/>
  </mergeCells>
  <hyperlinks>
    <hyperlink ref="D4" r:id="rId1" xr:uid="{81B167E0-CF57-47C1-9404-2F7C0BFBF5D7}"/>
    <hyperlink ref="D6" r:id="rId2" xr:uid="{A0957689-31EB-44D2-A09E-8160252B163B}"/>
    <hyperlink ref="D7" r:id="rId3" xr:uid="{6C024A01-C9A6-4AEE-AD69-E01414D4AA0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opLeftCell="A5" zoomScale="85" zoomScaleNormal="85" workbookViewId="0">
      <selection activeCell="E17" sqref="E17"/>
    </sheetView>
  </sheetViews>
  <sheetFormatPr defaultColWidth="8.85546875" defaultRowHeight="14.45"/>
  <cols>
    <col min="1" max="1" width="16" style="2" customWidth="1"/>
    <col min="2" max="2" width="9.140625" style="2" customWidth="1"/>
    <col min="3" max="3" width="29.85546875" style="3" customWidth="1"/>
    <col min="4" max="4" width="11.7109375" style="3" customWidth="1"/>
    <col min="5" max="5" width="52.28515625" style="3" customWidth="1"/>
    <col min="6" max="6" width="11.140625" style="3" customWidth="1"/>
    <col min="7" max="7" width="21" style="3" customWidth="1"/>
    <col min="8" max="8" width="15.140625" style="3" customWidth="1"/>
    <col min="9" max="9" width="67.28515625" style="3" customWidth="1"/>
    <col min="10" max="10" width="44.7109375" style="3" customWidth="1"/>
    <col min="11" max="11" width="18.5703125" customWidth="1"/>
    <col min="12" max="12" width="35.140625" customWidth="1"/>
    <col min="13" max="13" width="15.7109375" customWidth="1"/>
    <col min="14" max="14" width="47.28515625" customWidth="1"/>
    <col min="15" max="16384" width="8.85546875" style="3"/>
  </cols>
  <sheetData>
    <row r="1" spans="1:10" ht="15.75" customHeight="1">
      <c r="A1" s="81" t="s">
        <v>59</v>
      </c>
      <c r="B1" s="82"/>
      <c r="C1" s="82"/>
      <c r="D1" s="82"/>
      <c r="E1" s="82"/>
      <c r="F1" s="82"/>
      <c r="G1" s="82"/>
      <c r="H1" s="82"/>
      <c r="I1" s="82"/>
      <c r="J1" s="82"/>
    </row>
    <row r="2" spans="1:10" ht="15.75" customHeight="1">
      <c r="A2" s="81"/>
      <c r="B2" s="82"/>
      <c r="C2" s="82"/>
      <c r="D2" s="82"/>
      <c r="E2" s="82"/>
      <c r="F2" s="82"/>
      <c r="G2" s="82"/>
      <c r="H2" s="82"/>
      <c r="I2" s="82"/>
      <c r="J2" s="82"/>
    </row>
    <row r="3" spans="1:10" ht="27.75" customHeight="1">
      <c r="A3" s="79" t="s">
        <v>60</v>
      </c>
      <c r="B3" s="79"/>
      <c r="C3" s="79"/>
      <c r="D3" s="80" t="s">
        <v>61</v>
      </c>
      <c r="E3" s="80"/>
      <c r="F3" s="80"/>
      <c r="G3" s="80"/>
      <c r="H3" s="80"/>
      <c r="I3" s="80"/>
      <c r="J3" s="80"/>
    </row>
    <row r="4" spans="1:10" ht="27.75" customHeight="1">
      <c r="A4" s="12"/>
      <c r="B4" s="12" t="s">
        <v>62</v>
      </c>
      <c r="C4" s="12" t="s">
        <v>63</v>
      </c>
      <c r="D4" s="12" t="s">
        <v>64</v>
      </c>
      <c r="E4" s="12" t="s">
        <v>65</v>
      </c>
      <c r="F4" s="12" t="s">
        <v>66</v>
      </c>
      <c r="G4" s="12" t="s">
        <v>67</v>
      </c>
      <c r="H4" s="12" t="s">
        <v>68</v>
      </c>
      <c r="I4" s="12" t="s">
        <v>69</v>
      </c>
      <c r="J4" s="12" t="s">
        <v>70</v>
      </c>
    </row>
    <row r="5" spans="1:10" ht="72">
      <c r="A5" s="81" t="s">
        <v>60</v>
      </c>
      <c r="B5" s="83" t="s">
        <v>71</v>
      </c>
      <c r="C5" s="83" t="s">
        <v>72</v>
      </c>
      <c r="D5" s="23" t="s">
        <v>73</v>
      </c>
      <c r="E5" s="61" t="s">
        <v>74</v>
      </c>
      <c r="F5" s="2" t="s">
        <v>75</v>
      </c>
      <c r="G5" s="2" t="s">
        <v>76</v>
      </c>
      <c r="H5" s="2" t="s">
        <v>77</v>
      </c>
      <c r="I5" s="1" t="s">
        <v>78</v>
      </c>
      <c r="J5" s="61" t="s">
        <v>79</v>
      </c>
    </row>
    <row r="6" spans="1:10" ht="115.15">
      <c r="A6" s="81"/>
      <c r="B6" s="83"/>
      <c r="C6" s="83"/>
      <c r="D6" s="18" t="s">
        <v>80</v>
      </c>
      <c r="E6" s="62" t="s">
        <v>81</v>
      </c>
      <c r="F6" s="2" t="s">
        <v>82</v>
      </c>
      <c r="G6" s="2" t="s">
        <v>83</v>
      </c>
      <c r="H6" s="2" t="s">
        <v>84</v>
      </c>
      <c r="I6" s="1" t="s">
        <v>85</v>
      </c>
      <c r="J6" s="61" t="s">
        <v>86</v>
      </c>
    </row>
    <row r="7" spans="1:10" ht="57.6">
      <c r="A7" s="81"/>
      <c r="B7" s="83"/>
      <c r="C7" s="83"/>
      <c r="D7" s="18" t="s">
        <v>87</v>
      </c>
      <c r="E7" s="61" t="s">
        <v>88</v>
      </c>
      <c r="F7" s="2">
        <v>4</v>
      </c>
      <c r="G7" s="2" t="s">
        <v>89</v>
      </c>
      <c r="H7" s="2" t="s">
        <v>90</v>
      </c>
      <c r="I7" s="1" t="s">
        <v>91</v>
      </c>
      <c r="J7" s="61" t="s">
        <v>92</v>
      </c>
    </row>
    <row r="8" spans="1:10">
      <c r="F8"/>
      <c r="G8"/>
      <c r="H8"/>
      <c r="I8" s="53"/>
    </row>
    <row r="9" spans="1:10">
      <c r="F9"/>
      <c r="G9"/>
      <c r="H9"/>
      <c r="I9" s="53"/>
    </row>
    <row r="10" spans="1:10">
      <c r="F10"/>
      <c r="G10"/>
      <c r="H10"/>
      <c r="I10" s="53"/>
    </row>
    <row r="11" spans="1:10">
      <c r="F11"/>
      <c r="G11"/>
      <c r="H11"/>
      <c r="I11" s="53"/>
    </row>
    <row r="12" spans="1:10">
      <c r="F12"/>
      <c r="G12"/>
      <c r="H12"/>
      <c r="I12" s="53"/>
    </row>
    <row r="13" spans="1:10">
      <c r="F13"/>
      <c r="G13"/>
      <c r="H13"/>
      <c r="I13" s="53"/>
    </row>
    <row r="14" spans="1:10">
      <c r="F14"/>
      <c r="G14"/>
      <c r="H14"/>
      <c r="I14" s="53"/>
    </row>
    <row r="15" spans="1:10">
      <c r="F15"/>
      <c r="G15"/>
      <c r="H15"/>
      <c r="I15" s="53"/>
    </row>
    <row r="16" spans="1:10">
      <c r="F16"/>
      <c r="G16"/>
      <c r="H16"/>
    </row>
    <row r="17" spans="6:8">
      <c r="F17"/>
      <c r="G17" s="7"/>
      <c r="H17"/>
    </row>
    <row r="18" spans="6:8">
      <c r="F18"/>
      <c r="G18" s="43"/>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7">
    <mergeCell ref="A3:C3"/>
    <mergeCell ref="D3:J3"/>
    <mergeCell ref="A1:A2"/>
    <mergeCell ref="B1:J2"/>
    <mergeCell ref="A5:A7"/>
    <mergeCell ref="C5:C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Z16"/>
  <sheetViews>
    <sheetView topLeftCell="L4" zoomScale="89" zoomScaleNormal="70" workbookViewId="0">
      <selection activeCell="N4" sqref="N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7109375" style="15" customWidth="1"/>
    <col min="9" max="9" width="67" style="15" customWidth="1"/>
    <col min="10" max="10" width="44.7109375" style="15" customWidth="1"/>
    <col min="11" max="11" width="9.85546875" style="16" customWidth="1"/>
    <col min="12" max="12" width="55" style="15" customWidth="1"/>
    <col min="13" max="13" width="9.85546875" style="16" customWidth="1"/>
    <col min="14" max="14" width="55.7109375" style="15" customWidth="1"/>
    <col min="15" max="15" width="9.85546875" style="16" customWidth="1"/>
    <col min="16" max="16" width="55.42578125" style="15" customWidth="1"/>
    <col min="17" max="17" width="10" style="16" customWidth="1"/>
    <col min="18" max="18" width="55.28515625" style="15" customWidth="1"/>
    <col min="19" max="19" width="10.140625" style="15" customWidth="1"/>
    <col min="20" max="20" width="56" style="15" customWidth="1"/>
    <col min="21" max="21" width="10.140625" style="16" customWidth="1"/>
    <col min="22" max="22" width="55.42578125" style="15" customWidth="1"/>
    <col min="23" max="23" width="8.7109375" style="15"/>
    <col min="24" max="24" width="38.28515625" style="15" customWidth="1"/>
    <col min="25" max="25" width="8.7109375" style="15"/>
    <col min="26" max="26" width="45.42578125" style="15" customWidth="1"/>
    <col min="27"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c r="W1" s="87"/>
      <c r="X1" s="87"/>
      <c r="Y1" s="87"/>
      <c r="Z1" s="87"/>
    </row>
    <row r="2" spans="1:26" ht="15" customHeight="1">
      <c r="A2" s="19" t="s">
        <v>95</v>
      </c>
      <c r="B2" s="81" t="s">
        <v>96</v>
      </c>
      <c r="C2" s="81" t="s">
        <v>63</v>
      </c>
      <c r="D2" s="81" t="s">
        <v>97</v>
      </c>
      <c r="E2" s="81" t="s">
        <v>65</v>
      </c>
      <c r="F2" s="81" t="s">
        <v>98</v>
      </c>
      <c r="G2" s="81" t="s">
        <v>99</v>
      </c>
      <c r="H2" s="81" t="s">
        <v>100</v>
      </c>
      <c r="I2" s="81" t="s">
        <v>69</v>
      </c>
      <c r="J2" s="83" t="s">
        <v>101</v>
      </c>
      <c r="K2" s="81" t="s">
        <v>102</v>
      </c>
      <c r="L2" s="81"/>
      <c r="M2" s="83" t="s">
        <v>103</v>
      </c>
      <c r="N2" s="83"/>
      <c r="O2" s="81" t="s">
        <v>104</v>
      </c>
      <c r="P2" s="81"/>
      <c r="Q2" s="83" t="s">
        <v>105</v>
      </c>
      <c r="R2" s="83"/>
      <c r="S2" s="81" t="s">
        <v>106</v>
      </c>
      <c r="T2" s="81"/>
      <c r="U2" s="83" t="s">
        <v>107</v>
      </c>
      <c r="V2" s="83"/>
      <c r="W2" s="81" t="s">
        <v>108</v>
      </c>
      <c r="X2" s="81"/>
      <c r="Y2" s="83" t="s">
        <v>109</v>
      </c>
      <c r="Z2" s="83"/>
    </row>
    <row r="3" spans="1:26">
      <c r="A3" s="19">
        <f>COUNTIF(D4:D7,"&lt;&gt;")</f>
        <v>4</v>
      </c>
      <c r="B3" s="81"/>
      <c r="C3" s="81"/>
      <c r="D3" s="81"/>
      <c r="E3" s="81"/>
      <c r="F3" s="81"/>
      <c r="G3" s="81"/>
      <c r="H3" s="81"/>
      <c r="I3" s="81"/>
      <c r="J3" s="83"/>
      <c r="K3" s="12" t="s">
        <v>110</v>
      </c>
      <c r="L3" s="12" t="s">
        <v>63</v>
      </c>
      <c r="M3" s="9" t="s">
        <v>110</v>
      </c>
      <c r="N3" s="9" t="s">
        <v>63</v>
      </c>
      <c r="O3" s="12" t="s">
        <v>110</v>
      </c>
      <c r="P3" s="12" t="s">
        <v>63</v>
      </c>
      <c r="Q3" s="9" t="s">
        <v>110</v>
      </c>
      <c r="R3" s="9" t="s">
        <v>63</v>
      </c>
      <c r="S3" s="12" t="s">
        <v>110</v>
      </c>
      <c r="T3" s="12" t="s">
        <v>63</v>
      </c>
      <c r="U3" s="9" t="s">
        <v>110</v>
      </c>
      <c r="V3" s="9" t="s">
        <v>63</v>
      </c>
      <c r="W3" s="12" t="s">
        <v>110</v>
      </c>
      <c r="X3" s="12" t="s">
        <v>63</v>
      </c>
      <c r="Y3" s="9" t="s">
        <v>110</v>
      </c>
      <c r="Z3" s="9" t="s">
        <v>63</v>
      </c>
    </row>
    <row r="4" spans="1:26" s="16" customFormat="1" ht="43.15">
      <c r="A4" s="81" t="s">
        <v>111</v>
      </c>
      <c r="B4" s="83" t="s">
        <v>112</v>
      </c>
      <c r="C4" s="85" t="s">
        <v>113</v>
      </c>
      <c r="D4" s="23" t="s">
        <v>114</v>
      </c>
      <c r="E4" s="22" t="s">
        <v>115</v>
      </c>
      <c r="F4" s="2">
        <v>150</v>
      </c>
      <c r="G4" s="2" t="s">
        <v>116</v>
      </c>
      <c r="H4" s="2" t="s">
        <v>117</v>
      </c>
      <c r="I4" s="27" t="s">
        <v>118</v>
      </c>
      <c r="J4" s="25" t="s">
        <v>119</v>
      </c>
      <c r="K4" s="2">
        <v>100</v>
      </c>
      <c r="L4" s="25" t="s">
        <v>120</v>
      </c>
      <c r="M4" s="2">
        <v>100</v>
      </c>
      <c r="N4" s="25" t="s">
        <v>121</v>
      </c>
      <c r="O4" s="29"/>
      <c r="P4" s="25"/>
      <c r="Q4" s="2"/>
      <c r="R4" s="25"/>
      <c r="S4" s="29"/>
      <c r="T4" s="25"/>
      <c r="U4" s="14"/>
      <c r="V4" s="25"/>
      <c r="W4" s="29"/>
      <c r="X4" s="25"/>
      <c r="Y4" s="14"/>
      <c r="Z4" s="25"/>
    </row>
    <row r="5" spans="1:26" ht="57.6">
      <c r="A5" s="81"/>
      <c r="B5" s="83"/>
      <c r="C5" s="85"/>
      <c r="D5" s="18" t="s">
        <v>122</v>
      </c>
      <c r="E5" s="27" t="s">
        <v>123</v>
      </c>
      <c r="F5" s="2">
        <v>8</v>
      </c>
      <c r="G5" s="2" t="s">
        <v>124</v>
      </c>
      <c r="H5" s="29" t="s">
        <v>125</v>
      </c>
      <c r="I5" s="27" t="s">
        <v>126</v>
      </c>
      <c r="J5" s="25" t="s">
        <v>127</v>
      </c>
      <c r="K5" s="2">
        <v>4</v>
      </c>
      <c r="L5" s="25" t="s">
        <v>128</v>
      </c>
      <c r="M5" s="2">
        <v>0</v>
      </c>
      <c r="N5" s="25" t="s">
        <v>129</v>
      </c>
      <c r="O5" s="2">
        <v>4</v>
      </c>
      <c r="P5" s="25" t="s">
        <v>128</v>
      </c>
      <c r="Q5" s="2"/>
      <c r="R5" s="27"/>
      <c r="S5" s="2"/>
      <c r="T5" s="27"/>
      <c r="U5" s="2"/>
      <c r="V5" s="27"/>
      <c r="W5" s="2"/>
      <c r="X5" s="27"/>
      <c r="Y5" s="2"/>
      <c r="Z5" s="27"/>
    </row>
    <row r="6" spans="1:26" ht="115.15">
      <c r="A6" s="81"/>
      <c r="B6" s="83"/>
      <c r="C6" s="85"/>
      <c r="D6" s="18" t="s">
        <v>130</v>
      </c>
      <c r="E6" s="25" t="s">
        <v>131</v>
      </c>
      <c r="F6" s="29">
        <v>10</v>
      </c>
      <c r="G6" s="29" t="s">
        <v>132</v>
      </c>
      <c r="H6" s="2" t="s">
        <v>133</v>
      </c>
      <c r="I6" s="27" t="s">
        <v>134</v>
      </c>
      <c r="J6" s="64" t="s">
        <v>135</v>
      </c>
      <c r="K6" s="2">
        <v>9</v>
      </c>
      <c r="L6" s="25" t="s">
        <v>136</v>
      </c>
      <c r="M6" s="2">
        <v>9</v>
      </c>
      <c r="N6" s="25" t="s">
        <v>137</v>
      </c>
      <c r="O6" s="29"/>
      <c r="P6" s="25"/>
      <c r="Q6" s="2"/>
      <c r="R6" s="27"/>
      <c r="S6" s="2"/>
      <c r="T6" s="27"/>
      <c r="U6" s="2"/>
      <c r="V6" s="27"/>
      <c r="W6" s="2"/>
      <c r="X6" s="27"/>
      <c r="Y6" s="2"/>
      <c r="Z6" s="27"/>
    </row>
    <row r="7" spans="1:26" ht="28.9">
      <c r="A7" s="81"/>
      <c r="B7" s="83"/>
      <c r="C7" s="85"/>
      <c r="D7" s="18" t="s">
        <v>138</v>
      </c>
      <c r="E7" s="25" t="s">
        <v>139</v>
      </c>
      <c r="F7" s="29">
        <v>4</v>
      </c>
      <c r="G7" s="29" t="s">
        <v>140</v>
      </c>
      <c r="H7" s="29" t="s">
        <v>125</v>
      </c>
      <c r="I7" s="2" t="s">
        <v>141</v>
      </c>
      <c r="J7" s="25" t="s">
        <v>142</v>
      </c>
      <c r="K7" s="2">
        <v>2</v>
      </c>
      <c r="L7" s="25" t="s">
        <v>143</v>
      </c>
      <c r="M7" s="2">
        <v>2</v>
      </c>
      <c r="N7" s="25" t="s">
        <v>144</v>
      </c>
      <c r="O7" s="7"/>
      <c r="P7" s="25"/>
      <c r="Q7" s="2"/>
      <c r="R7" s="27"/>
      <c r="S7" s="30"/>
      <c r="T7" s="27"/>
      <c r="U7" s="2"/>
      <c r="V7" s="28"/>
      <c r="W7" s="2"/>
      <c r="X7" s="27"/>
      <c r="Y7" s="2"/>
      <c r="Z7" s="27"/>
    </row>
    <row r="8" spans="1:26" ht="30.75" customHeight="1">
      <c r="A8" s="84" t="s">
        <v>5</v>
      </c>
      <c r="B8" s="84"/>
      <c r="C8" s="84"/>
      <c r="D8" s="84"/>
      <c r="E8" s="84"/>
      <c r="F8" s="84"/>
      <c r="G8" s="84"/>
      <c r="H8" s="84"/>
      <c r="I8" s="84"/>
      <c r="J8" s="51"/>
      <c r="K8" s="15"/>
      <c r="M8" s="13"/>
      <c r="Q8" s="10"/>
      <c r="U8" s="10"/>
    </row>
    <row r="9" spans="1:26" ht="30.75" customHeight="1">
      <c r="A9" s="12"/>
      <c r="B9" s="12" t="s">
        <v>145</v>
      </c>
      <c r="C9" s="20"/>
      <c r="D9" s="12" t="s">
        <v>146</v>
      </c>
      <c r="E9" s="12" t="s">
        <v>63</v>
      </c>
      <c r="F9" s="12"/>
      <c r="G9" s="12"/>
      <c r="H9" s="12" t="s">
        <v>147</v>
      </c>
      <c r="I9" s="12" t="s">
        <v>148</v>
      </c>
      <c r="J9" s="11"/>
      <c r="K9" s="15"/>
      <c r="Q9" s="17"/>
      <c r="U9" s="17"/>
    </row>
    <row r="10" spans="1:26" ht="47.25" customHeight="1">
      <c r="A10" s="81" t="s">
        <v>149</v>
      </c>
      <c r="B10" s="83" t="s">
        <v>150</v>
      </c>
      <c r="C10" s="85"/>
      <c r="D10" s="18" t="s">
        <v>151</v>
      </c>
      <c r="E10" s="86"/>
      <c r="F10" s="86"/>
      <c r="G10" s="86"/>
      <c r="H10" s="1"/>
      <c r="I10" s="1"/>
      <c r="J10" s="38"/>
      <c r="K10" s="15"/>
    </row>
    <row r="11" spans="1:26">
      <c r="A11" s="81"/>
      <c r="B11" s="83"/>
      <c r="C11" s="85"/>
      <c r="D11" s="23" t="s">
        <v>152</v>
      </c>
      <c r="E11" s="86"/>
      <c r="F11" s="86"/>
      <c r="G11" s="86"/>
      <c r="H11" s="1"/>
      <c r="I11" s="1"/>
      <c r="J11" s="38"/>
      <c r="K11" s="15"/>
      <c r="M11" s="10"/>
    </row>
    <row r="12" spans="1:26">
      <c r="A12" s="81"/>
      <c r="B12" s="83"/>
      <c r="C12" s="85"/>
      <c r="D12" s="23" t="s">
        <v>153</v>
      </c>
      <c r="E12" s="86"/>
      <c r="F12" s="86"/>
      <c r="G12" s="86"/>
      <c r="H12" s="1"/>
      <c r="I12" s="1"/>
      <c r="J12" s="38"/>
      <c r="K12" s="15"/>
      <c r="M12" s="10"/>
    </row>
    <row r="13" spans="1:26">
      <c r="A13" s="81"/>
      <c r="B13" s="83"/>
      <c r="C13" s="85"/>
      <c r="D13" s="23" t="s">
        <v>154</v>
      </c>
      <c r="E13" s="86"/>
      <c r="F13" s="86"/>
      <c r="G13" s="86"/>
      <c r="H13" s="1"/>
      <c r="I13" s="1"/>
      <c r="J13" s="38"/>
      <c r="K13" s="10"/>
      <c r="M13" s="10"/>
    </row>
    <row r="14" spans="1:26">
      <c r="A14" s="81"/>
      <c r="B14" s="83"/>
      <c r="C14" s="85"/>
      <c r="D14" s="23" t="s">
        <v>155</v>
      </c>
      <c r="E14" s="86"/>
      <c r="F14" s="86"/>
      <c r="G14" s="86"/>
      <c r="H14" s="1"/>
      <c r="I14" s="1"/>
      <c r="J14" s="38"/>
      <c r="K14" s="10"/>
      <c r="M14" s="10"/>
    </row>
    <row r="15" spans="1:26">
      <c r="A15" s="81"/>
      <c r="B15" s="83"/>
      <c r="C15" s="85"/>
      <c r="D15" s="23" t="s">
        <v>156</v>
      </c>
      <c r="E15" s="86"/>
      <c r="F15" s="86"/>
      <c r="G15" s="86"/>
      <c r="H15" s="1"/>
      <c r="I15" s="1"/>
      <c r="J15" s="38"/>
      <c r="K15" s="10"/>
      <c r="M15" s="10"/>
    </row>
    <row r="16" spans="1:26">
      <c r="A16" s="15" t="s">
        <v>157</v>
      </c>
    </row>
  </sheetData>
  <sheetProtection formatCells="0"/>
  <mergeCells count="33">
    <mergeCell ref="Y2:Z2"/>
    <mergeCell ref="D2:D3"/>
    <mergeCell ref="W2:X2"/>
    <mergeCell ref="E10:G10"/>
    <mergeCell ref="A1:C1"/>
    <mergeCell ref="I2:I3"/>
    <mergeCell ref="J2:J3"/>
    <mergeCell ref="Q2:R2"/>
    <mergeCell ref="K2:L2"/>
    <mergeCell ref="M2:N2"/>
    <mergeCell ref="O2:P2"/>
    <mergeCell ref="B2:B3"/>
    <mergeCell ref="F2:F3"/>
    <mergeCell ref="G2:G3"/>
    <mergeCell ref="D1:J1"/>
    <mergeCell ref="K1:Z1"/>
    <mergeCell ref="A10:A15"/>
    <mergeCell ref="B10:B15"/>
    <mergeCell ref="C10:C15"/>
    <mergeCell ref="E14:G14"/>
    <mergeCell ref="E15:G15"/>
    <mergeCell ref="E13:G13"/>
    <mergeCell ref="E11:G11"/>
    <mergeCell ref="E12:G12"/>
    <mergeCell ref="A8:I8"/>
    <mergeCell ref="U2:V2"/>
    <mergeCell ref="E2:E3"/>
    <mergeCell ref="H2:H3"/>
    <mergeCell ref="S2:T2"/>
    <mergeCell ref="A4:A7"/>
    <mergeCell ref="B4:B7"/>
    <mergeCell ref="C4:C7"/>
    <mergeCell ref="C2:C3"/>
  </mergeCells>
  <conditionalFormatting sqref="H10:H15">
    <cfRule type="containsText" dxfId="33" priority="1" operator="containsText" text="Not Started">
      <formula>NOT(ISERROR(SEARCH("Not Started",H10)))</formula>
    </cfRule>
    <cfRule type="containsText" dxfId="32" priority="2" operator="containsText" text="In Progress">
      <formula>NOT(ISERROR(SEARCH("In Progress",H10)))</formula>
    </cfRule>
    <cfRule type="containsText" dxfId="31"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Z18"/>
  <sheetViews>
    <sheetView topLeftCell="J5" zoomScale="70" zoomScaleNormal="70" workbookViewId="0">
      <selection activeCell="N7" sqref="N7"/>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23" width="8.7109375" style="15"/>
    <col min="24" max="24" width="38.28515625" style="15" customWidth="1"/>
    <col min="25" max="25" width="8.7109375" style="15"/>
    <col min="26" max="26" width="45.42578125" style="15" customWidth="1"/>
    <col min="27"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c r="W1" s="87"/>
      <c r="X1" s="87"/>
      <c r="Y1" s="87"/>
      <c r="Z1" s="87"/>
    </row>
    <row r="2" spans="1:26" ht="15" customHeight="1">
      <c r="A2" s="19" t="s">
        <v>95</v>
      </c>
      <c r="B2" s="81" t="s">
        <v>96</v>
      </c>
      <c r="C2" s="81" t="s">
        <v>63</v>
      </c>
      <c r="D2" s="81" t="s">
        <v>97</v>
      </c>
      <c r="E2" s="83" t="s">
        <v>65</v>
      </c>
      <c r="F2" s="83" t="s">
        <v>98</v>
      </c>
      <c r="G2" s="83" t="s">
        <v>99</v>
      </c>
      <c r="H2" s="83" t="s">
        <v>100</v>
      </c>
      <c r="I2" s="83" t="s">
        <v>69</v>
      </c>
      <c r="J2" s="83" t="s">
        <v>101</v>
      </c>
      <c r="K2" s="81" t="s">
        <v>102</v>
      </c>
      <c r="L2" s="81"/>
      <c r="M2" s="83" t="s">
        <v>103</v>
      </c>
      <c r="N2" s="83"/>
      <c r="O2" s="81" t="s">
        <v>104</v>
      </c>
      <c r="P2" s="81"/>
      <c r="Q2" s="83" t="s">
        <v>105</v>
      </c>
      <c r="R2" s="83"/>
      <c r="S2" s="81" t="s">
        <v>106</v>
      </c>
      <c r="T2" s="81"/>
      <c r="U2" s="83" t="s">
        <v>107</v>
      </c>
      <c r="V2" s="83"/>
      <c r="W2" s="81" t="s">
        <v>108</v>
      </c>
      <c r="X2" s="81"/>
      <c r="Y2" s="83" t="s">
        <v>109</v>
      </c>
      <c r="Z2" s="83"/>
    </row>
    <row r="3" spans="1:26">
      <c r="A3" s="19">
        <f>COUNTIF(D4:D11,"&lt;&gt;")</f>
        <v>7</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c r="W3" s="12" t="s">
        <v>110</v>
      </c>
      <c r="X3" s="12" t="s">
        <v>63</v>
      </c>
      <c r="Y3" s="9" t="s">
        <v>110</v>
      </c>
      <c r="Z3" s="9" t="s">
        <v>63</v>
      </c>
    </row>
    <row r="4" spans="1:26" s="16" customFormat="1" ht="87" customHeight="1">
      <c r="A4" s="81" t="s">
        <v>158</v>
      </c>
      <c r="B4" s="83" t="s">
        <v>159</v>
      </c>
      <c r="C4" s="83" t="s">
        <v>160</v>
      </c>
      <c r="D4" s="23" t="s">
        <v>161</v>
      </c>
      <c r="E4" s="27" t="s">
        <v>162</v>
      </c>
      <c r="F4" s="7">
        <v>1</v>
      </c>
      <c r="G4" s="29" t="s">
        <v>163</v>
      </c>
      <c r="H4" s="7" t="s">
        <v>164</v>
      </c>
      <c r="I4" s="7" t="s">
        <v>165</v>
      </c>
      <c r="J4" s="1" t="s">
        <v>166</v>
      </c>
      <c r="K4" s="29">
        <v>1</v>
      </c>
      <c r="L4" s="25" t="s">
        <v>167</v>
      </c>
      <c r="M4" s="29">
        <v>1</v>
      </c>
      <c r="N4" s="25" t="s">
        <v>168</v>
      </c>
      <c r="O4" s="29"/>
      <c r="P4" s="25"/>
      <c r="Q4" s="29"/>
      <c r="R4" s="27"/>
      <c r="S4" s="29"/>
      <c r="T4" s="25"/>
      <c r="U4" s="29"/>
      <c r="V4" s="25"/>
      <c r="W4" s="29"/>
      <c r="X4" s="25"/>
      <c r="Y4" s="29"/>
      <c r="Z4" s="25"/>
    </row>
    <row r="5" spans="1:26" s="16" customFormat="1" ht="28.9">
      <c r="A5" s="81"/>
      <c r="B5" s="83"/>
      <c r="C5" s="83"/>
      <c r="D5" s="23" t="s">
        <v>169</v>
      </c>
      <c r="E5" s="25" t="s">
        <v>170</v>
      </c>
      <c r="F5" s="7">
        <v>1</v>
      </c>
      <c r="G5" s="29" t="s">
        <v>171</v>
      </c>
      <c r="H5" s="7" t="s">
        <v>172</v>
      </c>
      <c r="I5" s="7" t="s">
        <v>173</v>
      </c>
      <c r="J5" s="29" t="s">
        <v>174</v>
      </c>
      <c r="K5" s="29">
        <v>1</v>
      </c>
      <c r="L5" s="25" t="s">
        <v>175</v>
      </c>
      <c r="M5" s="29">
        <v>1</v>
      </c>
      <c r="N5" s="25" t="s">
        <v>175</v>
      </c>
      <c r="O5" s="29"/>
      <c r="P5" s="25"/>
      <c r="Q5" s="29"/>
      <c r="R5" s="27"/>
      <c r="S5" s="29"/>
      <c r="T5" s="25"/>
      <c r="U5" s="29"/>
      <c r="V5" s="25"/>
      <c r="W5" s="29"/>
      <c r="X5" s="25"/>
      <c r="Y5" s="29"/>
      <c r="Z5" s="25"/>
    </row>
    <row r="6" spans="1:26" s="16" customFormat="1" ht="57.6">
      <c r="A6" s="81"/>
      <c r="B6" s="83"/>
      <c r="C6" s="83"/>
      <c r="D6" s="23" t="s">
        <v>176</v>
      </c>
      <c r="E6" s="25" t="s">
        <v>177</v>
      </c>
      <c r="F6" s="7">
        <v>6</v>
      </c>
      <c r="G6" s="29" t="s">
        <v>178</v>
      </c>
      <c r="H6" s="7" t="s">
        <v>164</v>
      </c>
      <c r="I6" s="29" t="s">
        <v>179</v>
      </c>
      <c r="J6" s="1" t="s">
        <v>180</v>
      </c>
      <c r="K6" s="29">
        <v>1</v>
      </c>
      <c r="L6" s="29" t="s">
        <v>181</v>
      </c>
      <c r="M6" s="29"/>
      <c r="N6" s="25"/>
      <c r="O6" s="29"/>
      <c r="P6" s="25"/>
      <c r="Q6" s="29"/>
      <c r="R6" s="27"/>
      <c r="S6" s="29"/>
      <c r="T6" s="25"/>
      <c r="U6" s="29"/>
      <c r="V6" s="25"/>
      <c r="W6" s="29"/>
      <c r="X6" s="25"/>
      <c r="Y6" s="29"/>
      <c r="Z6" s="25"/>
    </row>
    <row r="7" spans="1:26" s="16" customFormat="1" ht="43.15">
      <c r="A7" s="81"/>
      <c r="B7" s="83"/>
      <c r="C7" s="83"/>
      <c r="D7" s="23" t="s">
        <v>182</v>
      </c>
      <c r="E7" s="26" t="s">
        <v>183</v>
      </c>
      <c r="F7" s="7">
        <v>3</v>
      </c>
      <c r="G7" s="29" t="s">
        <v>184</v>
      </c>
      <c r="H7" s="7" t="s">
        <v>164</v>
      </c>
      <c r="I7" s="7" t="s">
        <v>185</v>
      </c>
      <c r="J7" s="1" t="s">
        <v>180</v>
      </c>
      <c r="K7" s="29">
        <v>1</v>
      </c>
      <c r="L7" s="29" t="s">
        <v>186</v>
      </c>
      <c r="M7" s="29"/>
      <c r="N7" s="29"/>
      <c r="O7" s="29"/>
      <c r="P7" s="25"/>
      <c r="Q7" s="29"/>
      <c r="R7" s="27"/>
      <c r="S7" s="29"/>
      <c r="T7" s="25"/>
      <c r="U7" s="29"/>
      <c r="V7" s="25"/>
      <c r="W7" s="29"/>
      <c r="X7" s="25"/>
      <c r="Y7" s="29"/>
      <c r="Z7" s="25"/>
    </row>
    <row r="8" spans="1:26" s="16" customFormat="1" ht="43.15">
      <c r="A8" s="81"/>
      <c r="B8" s="83"/>
      <c r="C8" s="83"/>
      <c r="D8" s="23" t="s">
        <v>187</v>
      </c>
      <c r="E8" s="27" t="s">
        <v>188</v>
      </c>
      <c r="F8" s="7">
        <v>1</v>
      </c>
      <c r="G8" s="29" t="s">
        <v>189</v>
      </c>
      <c r="H8" s="7" t="s">
        <v>164</v>
      </c>
      <c r="I8" s="63" t="s">
        <v>190</v>
      </c>
      <c r="J8" s="29" t="s">
        <v>191</v>
      </c>
      <c r="K8" s="29">
        <v>1</v>
      </c>
      <c r="L8" s="25" t="s">
        <v>192</v>
      </c>
      <c r="M8" s="29">
        <v>1</v>
      </c>
      <c r="N8" s="25" t="s">
        <v>193</v>
      </c>
      <c r="O8" s="29"/>
      <c r="P8" s="25"/>
      <c r="Q8" s="29"/>
      <c r="R8" s="27"/>
      <c r="S8" s="29"/>
      <c r="T8" s="25"/>
      <c r="U8" s="29"/>
      <c r="V8" s="25"/>
      <c r="W8" s="29"/>
      <c r="X8" s="25"/>
      <c r="Y8" s="29"/>
      <c r="Z8" s="25"/>
    </row>
    <row r="9" spans="1:26" s="16" customFormat="1">
      <c r="A9" s="81"/>
      <c r="B9" s="83"/>
      <c r="C9" s="83"/>
      <c r="D9" s="23" t="s">
        <v>194</v>
      </c>
      <c r="E9" s="27" t="s">
        <v>195</v>
      </c>
      <c r="F9" s="7">
        <v>1</v>
      </c>
      <c r="G9" s="7" t="s">
        <v>196</v>
      </c>
      <c r="H9" s="7" t="s">
        <v>164</v>
      </c>
      <c r="I9" s="7" t="s">
        <v>197</v>
      </c>
      <c r="J9" s="29" t="s">
        <v>198</v>
      </c>
      <c r="K9" s="7">
        <v>1</v>
      </c>
      <c r="L9" s="25" t="s">
        <v>199</v>
      </c>
      <c r="M9" s="29"/>
      <c r="N9" s="25"/>
      <c r="O9" s="29"/>
      <c r="P9" s="25"/>
      <c r="Q9" s="29"/>
      <c r="R9" s="25"/>
      <c r="S9" s="29"/>
      <c r="T9" s="25"/>
      <c r="U9" s="29"/>
      <c r="V9" s="25"/>
      <c r="W9" s="29"/>
      <c r="X9" s="25"/>
      <c r="Y9" s="29"/>
      <c r="Z9" s="25"/>
    </row>
    <row r="10" spans="1:26" s="16" customFormat="1" ht="60.75">
      <c r="A10" s="81"/>
      <c r="B10" s="83"/>
      <c r="C10" s="83"/>
      <c r="D10" s="23" t="s">
        <v>200</v>
      </c>
      <c r="E10" s="25" t="s">
        <v>201</v>
      </c>
      <c r="F10" s="7">
        <v>80</v>
      </c>
      <c r="G10" s="29" t="s">
        <v>202</v>
      </c>
      <c r="H10" s="7" t="s">
        <v>203</v>
      </c>
      <c r="I10" s="25" t="s">
        <v>204</v>
      </c>
      <c r="J10" s="1" t="s">
        <v>205</v>
      </c>
      <c r="K10" s="29">
        <v>50</v>
      </c>
      <c r="L10" s="25" t="s">
        <v>206</v>
      </c>
      <c r="M10" s="29">
        <v>21</v>
      </c>
      <c r="N10" s="25" t="s">
        <v>207</v>
      </c>
      <c r="O10" s="29">
        <v>30</v>
      </c>
      <c r="P10" s="25" t="s">
        <v>208</v>
      </c>
      <c r="Q10" s="29"/>
      <c r="R10" s="25"/>
      <c r="S10" s="29"/>
      <c r="T10" s="25"/>
      <c r="U10" s="29"/>
      <c r="V10" s="25"/>
      <c r="W10" s="29"/>
      <c r="X10" s="25"/>
      <c r="Y10" s="29"/>
      <c r="Z10" s="25"/>
    </row>
    <row r="11" spans="1:26" ht="30.75" customHeight="1">
      <c r="A11" s="84" t="s">
        <v>5</v>
      </c>
      <c r="B11" s="84"/>
      <c r="C11" s="84"/>
      <c r="D11" s="84"/>
      <c r="E11" s="84"/>
      <c r="F11" s="84"/>
      <c r="G11" s="84"/>
      <c r="H11" s="84"/>
      <c r="I11" s="84"/>
      <c r="J11" s="40"/>
      <c r="K11" s="10"/>
      <c r="L11" s="16"/>
      <c r="M11" s="16"/>
      <c r="N11" s="16"/>
      <c r="O11" s="16"/>
      <c r="P11" s="16"/>
      <c r="Q11" s="16"/>
      <c r="R11" s="16"/>
      <c r="S11" s="16"/>
      <c r="T11" s="16"/>
      <c r="U11" s="16"/>
      <c r="V11" s="16"/>
    </row>
    <row r="12" spans="1:26" ht="30.75" customHeight="1">
      <c r="A12" s="12"/>
      <c r="B12" s="12" t="s">
        <v>145</v>
      </c>
      <c r="C12" s="20"/>
      <c r="D12" s="12" t="s">
        <v>146</v>
      </c>
      <c r="E12" s="12" t="s">
        <v>63</v>
      </c>
      <c r="F12" s="12"/>
      <c r="G12" s="12"/>
      <c r="H12" s="12" t="s">
        <v>147</v>
      </c>
      <c r="I12" s="12" t="s">
        <v>148</v>
      </c>
      <c r="J12" s="35"/>
      <c r="K12" s="35"/>
    </row>
    <row r="13" spans="1:26" ht="15" customHeight="1">
      <c r="A13" s="81" t="s">
        <v>209</v>
      </c>
      <c r="B13" s="83" t="s">
        <v>210</v>
      </c>
      <c r="C13" s="85"/>
      <c r="D13" s="18" t="s">
        <v>211</v>
      </c>
      <c r="E13" s="86"/>
      <c r="F13" s="86"/>
      <c r="G13" s="86"/>
      <c r="H13" s="1"/>
      <c r="I13" s="1"/>
      <c r="J13" s="36"/>
      <c r="K13" s="36"/>
    </row>
    <row r="14" spans="1:26" ht="15" customHeight="1">
      <c r="A14" s="81"/>
      <c r="B14" s="83"/>
      <c r="C14" s="85"/>
      <c r="D14" s="23" t="s">
        <v>212</v>
      </c>
      <c r="E14" s="86"/>
      <c r="F14" s="86"/>
      <c r="G14" s="86"/>
      <c r="H14" s="1"/>
      <c r="I14" s="1"/>
      <c r="J14" s="36"/>
      <c r="K14" s="36"/>
    </row>
    <row r="15" spans="1:26">
      <c r="A15" s="38"/>
      <c r="B15" s="18"/>
      <c r="C15" s="39"/>
      <c r="D15" s="38"/>
      <c r="E15" s="40"/>
      <c r="I15" s="40"/>
    </row>
    <row r="16" spans="1:26">
      <c r="A16" s="13"/>
      <c r="B16" s="9"/>
      <c r="C16" s="23"/>
      <c r="D16" s="18"/>
      <c r="E16" s="41"/>
      <c r="F16" s="41"/>
      <c r="G16" s="41"/>
      <c r="H16" s="41"/>
      <c r="I16" s="41"/>
    </row>
    <row r="17" spans="6:9">
      <c r="F17" s="36"/>
      <c r="G17" s="36"/>
      <c r="H17" s="36"/>
      <c r="I17" s="36"/>
    </row>
    <row r="18" spans="6:9">
      <c r="F18" s="36"/>
      <c r="G18" s="36"/>
      <c r="H18" s="36"/>
      <c r="I18" s="36"/>
    </row>
  </sheetData>
  <mergeCells count="29">
    <mergeCell ref="A1:C1"/>
    <mergeCell ref="B2:B3"/>
    <mergeCell ref="C4:C10"/>
    <mergeCell ref="B4:B10"/>
    <mergeCell ref="A4:A10"/>
    <mergeCell ref="A11:I11"/>
    <mergeCell ref="O2:P2"/>
    <mergeCell ref="Q2:R2"/>
    <mergeCell ref="S2:T2"/>
    <mergeCell ref="U2:V2"/>
    <mergeCell ref="M2:N2"/>
    <mergeCell ref="C2:C3"/>
    <mergeCell ref="D2:D3"/>
    <mergeCell ref="E2:E3"/>
    <mergeCell ref="F2:F3"/>
    <mergeCell ref="G2:G3"/>
    <mergeCell ref="A13:A14"/>
    <mergeCell ref="B13:B14"/>
    <mergeCell ref="C13:C14"/>
    <mergeCell ref="E13:G13"/>
    <mergeCell ref="E14:G14"/>
    <mergeCell ref="D1:J1"/>
    <mergeCell ref="H2:H3"/>
    <mergeCell ref="I2:I3"/>
    <mergeCell ref="J2:J3"/>
    <mergeCell ref="K2:L2"/>
    <mergeCell ref="K1:Z1"/>
    <mergeCell ref="W2:X2"/>
    <mergeCell ref="Y2:Z2"/>
  </mergeCells>
  <phoneticPr fontId="13" type="noConversion"/>
  <conditionalFormatting sqref="H13:H14">
    <cfRule type="containsText" dxfId="30" priority="1" operator="containsText" text="Not Started">
      <formula>NOT(ISERROR(SEARCH("Not Started",H13)))</formula>
    </cfRule>
    <cfRule type="containsText" dxfId="29" priority="2" operator="containsText" text="In Progress">
      <formula>NOT(ISERROR(SEARCH("In Progress",H13)))</formula>
    </cfRule>
    <cfRule type="containsText" dxfId="28" priority="3" operator="containsText" text="Complete">
      <formula>NOT(ISERROR(SEARCH("Complete",H13)))</formula>
    </cfRule>
  </conditionalFormatting>
  <dataValidations count="1">
    <dataValidation type="list" allowBlank="1" showInputMessage="1" showErrorMessage="1" sqref="H13:H14"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Z24"/>
  <sheetViews>
    <sheetView topLeftCell="G1" zoomScale="70" zoomScaleNormal="70" workbookViewId="0">
      <selection activeCell="H5" sqref="H5"/>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23" width="8.7109375" style="15"/>
    <col min="24" max="24" width="38.28515625" style="15" customWidth="1"/>
    <col min="25" max="25" width="8.7109375" style="15"/>
    <col min="26" max="26" width="45.42578125" style="15" customWidth="1"/>
    <col min="27"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c r="W1" s="87"/>
      <c r="X1" s="87"/>
      <c r="Y1" s="87"/>
      <c r="Z1" s="87"/>
    </row>
    <row r="2" spans="1:26" ht="15" customHeight="1">
      <c r="A2" s="19" t="s">
        <v>95</v>
      </c>
      <c r="B2" s="81" t="s">
        <v>96</v>
      </c>
      <c r="C2" s="81" t="s">
        <v>63</v>
      </c>
      <c r="D2" s="81" t="s">
        <v>97</v>
      </c>
      <c r="E2" s="83" t="s">
        <v>65</v>
      </c>
      <c r="F2" s="83" t="s">
        <v>98</v>
      </c>
      <c r="G2" s="83" t="s">
        <v>99</v>
      </c>
      <c r="H2" s="83" t="s">
        <v>100</v>
      </c>
      <c r="I2" s="83" t="s">
        <v>69</v>
      </c>
      <c r="J2" s="83" t="s">
        <v>101</v>
      </c>
      <c r="K2" s="81" t="s">
        <v>102</v>
      </c>
      <c r="L2" s="81"/>
      <c r="M2" s="83" t="s">
        <v>103</v>
      </c>
      <c r="N2" s="83"/>
      <c r="O2" s="81" t="s">
        <v>104</v>
      </c>
      <c r="P2" s="81"/>
      <c r="Q2" s="83" t="s">
        <v>105</v>
      </c>
      <c r="R2" s="83"/>
      <c r="S2" s="81" t="s">
        <v>106</v>
      </c>
      <c r="T2" s="81"/>
      <c r="U2" s="83" t="s">
        <v>107</v>
      </c>
      <c r="V2" s="83"/>
      <c r="W2" s="81" t="s">
        <v>108</v>
      </c>
      <c r="X2" s="81"/>
      <c r="Y2" s="83" t="s">
        <v>109</v>
      </c>
      <c r="Z2" s="83"/>
    </row>
    <row r="3" spans="1:26">
      <c r="A3" s="19">
        <f>COUNTIF(D4:D7,"&lt;&gt;")</f>
        <v>2</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c r="W3" s="12" t="s">
        <v>110</v>
      </c>
      <c r="X3" s="12" t="s">
        <v>63</v>
      </c>
      <c r="Y3" s="9" t="s">
        <v>110</v>
      </c>
      <c r="Z3" s="9" t="s">
        <v>63</v>
      </c>
    </row>
    <row r="4" spans="1:26" s="16" customFormat="1" ht="60" customHeight="1">
      <c r="A4" s="81" t="s">
        <v>213</v>
      </c>
      <c r="B4" s="83" t="s">
        <v>214</v>
      </c>
      <c r="C4" s="85" t="s">
        <v>215</v>
      </c>
      <c r="D4" s="23" t="s">
        <v>216</v>
      </c>
      <c r="E4" s="25" t="s">
        <v>217</v>
      </c>
      <c r="F4" s="7">
        <v>1</v>
      </c>
      <c r="G4" s="29" t="s">
        <v>218</v>
      </c>
      <c r="H4" s="2" t="s">
        <v>164</v>
      </c>
      <c r="I4" s="25" t="s">
        <v>219</v>
      </c>
      <c r="J4" s="25" t="s">
        <v>220</v>
      </c>
      <c r="K4" s="29">
        <v>10</v>
      </c>
      <c r="L4" s="25" t="s">
        <v>221</v>
      </c>
      <c r="M4" s="29"/>
      <c r="N4" s="25"/>
      <c r="O4" s="29"/>
      <c r="P4" s="25"/>
      <c r="Q4" s="29"/>
      <c r="R4" s="25"/>
      <c r="S4" s="29"/>
      <c r="T4" s="25"/>
      <c r="U4" s="29"/>
      <c r="V4" s="25"/>
      <c r="W4" s="29"/>
      <c r="X4" s="25"/>
      <c r="Y4" s="29"/>
      <c r="Z4" s="25"/>
    </row>
    <row r="5" spans="1:26" ht="57.6">
      <c r="A5" s="81"/>
      <c r="B5" s="83"/>
      <c r="C5" s="85"/>
      <c r="D5" s="18" t="s">
        <v>222</v>
      </c>
      <c r="E5" s="26" t="s">
        <v>223</v>
      </c>
      <c r="F5" s="7">
        <v>1</v>
      </c>
      <c r="G5" s="7" t="s">
        <v>224</v>
      </c>
      <c r="H5" s="7"/>
      <c r="I5" s="25" t="s">
        <v>225</v>
      </c>
      <c r="J5" s="25" t="s">
        <v>226</v>
      </c>
      <c r="K5" s="29">
        <v>1</v>
      </c>
      <c r="L5" s="25" t="s">
        <v>227</v>
      </c>
      <c r="M5" s="29"/>
      <c r="N5" s="25"/>
      <c r="O5"/>
      <c r="P5" s="25"/>
      <c r="Q5" s="29"/>
      <c r="R5" s="25"/>
      <c r="S5" s="29"/>
      <c r="T5" s="25"/>
      <c r="U5" s="29"/>
      <c r="V5" s="25"/>
      <c r="W5" s="29"/>
      <c r="X5" s="25"/>
      <c r="Y5" s="29"/>
      <c r="Z5" s="25"/>
    </row>
    <row r="6" spans="1:26">
      <c r="A6" s="81"/>
      <c r="B6" s="83"/>
      <c r="C6" s="85"/>
      <c r="D6" s="18"/>
      <c r="E6" s="25"/>
      <c r="F6" s="7"/>
      <c r="G6" s="7"/>
      <c r="H6" s="7"/>
      <c r="I6" s="26"/>
      <c r="J6" s="26"/>
      <c r="K6" s="29"/>
      <c r="L6" s="25"/>
      <c r="M6" s="29"/>
      <c r="N6" s="25"/>
      <c r="O6" s="29"/>
      <c r="P6" s="25"/>
      <c r="Q6" s="29"/>
      <c r="R6" s="25"/>
      <c r="S6" s="29"/>
      <c r="T6" s="25"/>
      <c r="U6" s="29"/>
      <c r="V6" s="25"/>
      <c r="W6" s="29"/>
      <c r="X6" s="25"/>
      <c r="Y6" s="29"/>
      <c r="Z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9" t="s">
        <v>145</v>
      </c>
      <c r="C8" s="23"/>
      <c r="D8" s="9" t="s">
        <v>146</v>
      </c>
      <c r="E8" s="12" t="s">
        <v>63</v>
      </c>
      <c r="F8" s="12"/>
      <c r="G8" s="12"/>
      <c r="H8" s="12" t="s">
        <v>147</v>
      </c>
      <c r="I8" s="12" t="s">
        <v>148</v>
      </c>
    </row>
    <row r="9" spans="1:26" ht="29.25" customHeight="1">
      <c r="A9" s="81" t="s">
        <v>228</v>
      </c>
      <c r="B9" s="83" t="s">
        <v>229</v>
      </c>
      <c r="C9" s="83"/>
      <c r="D9" s="18" t="s">
        <v>230</v>
      </c>
      <c r="E9" s="86"/>
      <c r="F9" s="86"/>
      <c r="G9" s="86"/>
      <c r="H9" s="1"/>
      <c r="I9" s="1"/>
    </row>
    <row r="10" spans="1:26" ht="30.75" customHeight="1">
      <c r="A10" s="81"/>
      <c r="B10" s="83"/>
      <c r="C10" s="83"/>
      <c r="D10" s="23" t="s">
        <v>231</v>
      </c>
      <c r="E10" s="86"/>
      <c r="F10" s="86"/>
      <c r="G10" s="86"/>
      <c r="H10" s="1"/>
      <c r="I10" s="1"/>
    </row>
    <row r="11" spans="1:26">
      <c r="A11" s="81"/>
      <c r="B11" s="83"/>
      <c r="C11" s="83"/>
      <c r="D11" s="23" t="s">
        <v>232</v>
      </c>
      <c r="E11" s="86"/>
      <c r="F11" s="86"/>
      <c r="G11" s="86"/>
      <c r="H11" s="1"/>
      <c r="I11"/>
    </row>
    <row r="12" spans="1:26">
      <c r="A12" s="81"/>
      <c r="B12" s="83"/>
      <c r="C12" s="83"/>
      <c r="D12" s="23" t="s">
        <v>233</v>
      </c>
      <c r="E12" s="86"/>
      <c r="F12" s="86"/>
      <c r="G12" s="86"/>
      <c r="H12" s="1"/>
      <c r="I12"/>
    </row>
    <row r="13" spans="1:26" ht="14.45" customHeight="1">
      <c r="A13" s="81"/>
      <c r="B13" s="83"/>
      <c r="C13" s="83"/>
      <c r="D13" s="23" t="s">
        <v>234</v>
      </c>
      <c r="E13" s="86"/>
      <c r="F13" s="86"/>
      <c r="G13" s="86"/>
      <c r="H13" s="1"/>
      <c r="I13"/>
    </row>
    <row r="14" spans="1:26" ht="14.45" customHeight="1">
      <c r="A14" s="81"/>
      <c r="B14" s="83"/>
      <c r="C14" s="83"/>
      <c r="D14" s="23" t="s">
        <v>235</v>
      </c>
      <c r="E14" s="86"/>
      <c r="F14" s="86"/>
      <c r="G14" s="86"/>
      <c r="H14" s="1"/>
      <c r="I14"/>
    </row>
    <row r="15" spans="1:26">
      <c r="A15" s="13"/>
    </row>
    <row r="16" spans="1:26">
      <c r="A16" s="13"/>
    </row>
    <row r="17" spans="1:17">
      <c r="A17" s="38"/>
    </row>
    <row r="18" spans="1:17">
      <c r="A18" s="13"/>
    </row>
    <row r="23" spans="1:17">
      <c r="E23" s="42"/>
      <c r="F23" s="16"/>
      <c r="G23" s="16"/>
      <c r="H23" s="16"/>
    </row>
    <row r="24" spans="1:17">
      <c r="I24" s="16"/>
      <c r="J24" s="16"/>
      <c r="K24" s="42"/>
      <c r="L24" s="42"/>
      <c r="M24" s="42"/>
      <c r="N24" s="42"/>
      <c r="O24" s="42"/>
      <c r="P24" s="42"/>
      <c r="Q24" s="42"/>
    </row>
  </sheetData>
  <mergeCells count="33">
    <mergeCell ref="A7:I7"/>
    <mergeCell ref="E9:G9"/>
    <mergeCell ref="A4:A6"/>
    <mergeCell ref="C4:C6"/>
    <mergeCell ref="C9:C14"/>
    <mergeCell ref="B9:B14"/>
    <mergeCell ref="A9:A14"/>
    <mergeCell ref="E11:G11"/>
    <mergeCell ref="E12:G12"/>
    <mergeCell ref="E13:G13"/>
    <mergeCell ref="E14:G14"/>
    <mergeCell ref="E10:G10"/>
    <mergeCell ref="B4:B6"/>
    <mergeCell ref="A1:C1"/>
    <mergeCell ref="B2:B3"/>
    <mergeCell ref="C2:C3"/>
    <mergeCell ref="D2:D3"/>
    <mergeCell ref="E2:E3"/>
    <mergeCell ref="M2:N2"/>
    <mergeCell ref="O2:P2"/>
    <mergeCell ref="K1:Z1"/>
    <mergeCell ref="F2:F3"/>
    <mergeCell ref="G2:G3"/>
    <mergeCell ref="D1:J1"/>
    <mergeCell ref="K2:L2"/>
    <mergeCell ref="H2:H3"/>
    <mergeCell ref="I2:I3"/>
    <mergeCell ref="J2:J3"/>
    <mergeCell ref="W2:X2"/>
    <mergeCell ref="Y2:Z2"/>
    <mergeCell ref="Q2:R2"/>
    <mergeCell ref="S2:T2"/>
    <mergeCell ref="U2:V2"/>
  </mergeCells>
  <conditionalFormatting sqref="H9:H14">
    <cfRule type="containsText" dxfId="27" priority="4" operator="containsText" text="Not Started">
      <formula>NOT(ISERROR(SEARCH("Not Started",H9)))</formula>
    </cfRule>
    <cfRule type="containsText" dxfId="26" priority="5" operator="containsText" text="In Progress">
      <formula>NOT(ISERROR(SEARCH("In Progress",H9)))</formula>
    </cfRule>
    <cfRule type="containsText" dxfId="25"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Z19"/>
  <sheetViews>
    <sheetView topLeftCell="B1" zoomScale="55" zoomScaleNormal="55" workbookViewId="0">
      <selection activeCell="C4" sqref="C4:C6"/>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23" width="8.7109375" style="15"/>
    <col min="24" max="24" width="38.28515625" style="15" customWidth="1"/>
    <col min="25" max="25" width="8.7109375" style="15"/>
    <col min="26" max="26" width="45.42578125" style="15" customWidth="1"/>
    <col min="27"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c r="W1" s="87"/>
      <c r="X1" s="87"/>
      <c r="Y1" s="87"/>
      <c r="Z1" s="87"/>
    </row>
    <row r="2" spans="1:26" ht="15" customHeight="1">
      <c r="A2" s="19" t="s">
        <v>95</v>
      </c>
      <c r="B2" s="81" t="s">
        <v>96</v>
      </c>
      <c r="C2" s="81" t="s">
        <v>63</v>
      </c>
      <c r="D2" s="81" t="s">
        <v>97</v>
      </c>
      <c r="E2" s="83" t="s">
        <v>65</v>
      </c>
      <c r="F2" s="83" t="s">
        <v>98</v>
      </c>
      <c r="G2" s="83" t="s">
        <v>99</v>
      </c>
      <c r="H2" s="83" t="s">
        <v>100</v>
      </c>
      <c r="I2" s="83" t="s">
        <v>69</v>
      </c>
      <c r="J2" s="83" t="s">
        <v>101</v>
      </c>
      <c r="K2" s="81" t="s">
        <v>236</v>
      </c>
      <c r="L2" s="81"/>
      <c r="M2" s="83" t="s">
        <v>237</v>
      </c>
      <c r="N2" s="83"/>
      <c r="O2" s="81" t="s">
        <v>238</v>
      </c>
      <c r="P2" s="81"/>
      <c r="Q2" s="83" t="s">
        <v>239</v>
      </c>
      <c r="R2" s="83"/>
      <c r="S2" s="81" t="s">
        <v>240</v>
      </c>
      <c r="T2" s="81"/>
      <c r="U2" s="83" t="s">
        <v>241</v>
      </c>
      <c r="V2" s="83"/>
      <c r="W2" s="81" t="s">
        <v>242</v>
      </c>
      <c r="X2" s="81"/>
      <c r="Y2" s="83" t="s">
        <v>103</v>
      </c>
      <c r="Z2" s="83"/>
    </row>
    <row r="3" spans="1:26">
      <c r="A3" s="19">
        <f>COUNTIF(D4:D7,"&lt;&gt;")</f>
        <v>3</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c r="W3" s="12" t="s">
        <v>110</v>
      </c>
      <c r="X3" s="12" t="s">
        <v>63</v>
      </c>
      <c r="Y3" s="9" t="s">
        <v>110</v>
      </c>
      <c r="Z3" s="9" t="s">
        <v>63</v>
      </c>
    </row>
    <row r="4" spans="1:26" s="16" customFormat="1" ht="75" customHeight="1">
      <c r="A4" s="81" t="s">
        <v>243</v>
      </c>
      <c r="B4" s="83" t="s">
        <v>244</v>
      </c>
      <c r="C4" s="85" t="s">
        <v>245</v>
      </c>
      <c r="D4" s="23" t="s">
        <v>246</v>
      </c>
      <c r="E4" s="27" t="s">
        <v>247</v>
      </c>
      <c r="F4" s="30"/>
      <c r="G4" s="30" t="s">
        <v>248</v>
      </c>
      <c r="H4" s="30" t="s">
        <v>249</v>
      </c>
      <c r="I4" s="28"/>
      <c r="J4" s="26"/>
      <c r="K4" s="29"/>
      <c r="L4" s="25"/>
      <c r="M4" s="29"/>
      <c r="N4" s="25"/>
      <c r="O4" s="29"/>
      <c r="P4" s="25"/>
      <c r="Q4" s="2"/>
      <c r="R4" s="27"/>
      <c r="S4" s="2"/>
      <c r="T4" s="27"/>
      <c r="U4" s="29"/>
      <c r="V4" s="25"/>
      <c r="W4" s="2"/>
      <c r="X4" s="27"/>
      <c r="Y4" s="29"/>
      <c r="Z4" s="25"/>
    </row>
    <row r="5" spans="1:26">
      <c r="A5" s="81"/>
      <c r="B5" s="83"/>
      <c r="C5" s="85"/>
      <c r="D5" s="18" t="s">
        <v>250</v>
      </c>
      <c r="E5" s="27"/>
      <c r="F5" s="30"/>
      <c r="G5" s="30"/>
      <c r="H5" s="30"/>
      <c r="I5" s="28"/>
      <c r="J5" s="26"/>
      <c r="K5" s="29"/>
      <c r="L5" s="25"/>
      <c r="M5" s="29"/>
      <c r="N5" s="25"/>
      <c r="O5" s="29"/>
      <c r="P5" s="25"/>
      <c r="Q5" s="2"/>
      <c r="R5" s="27"/>
      <c r="S5" s="2"/>
      <c r="T5" s="27"/>
      <c r="U5" s="29"/>
      <c r="V5" s="25"/>
      <c r="W5" s="2"/>
      <c r="X5" s="27"/>
      <c r="Y5" s="29"/>
      <c r="Z5" s="25"/>
    </row>
    <row r="6" spans="1:26">
      <c r="A6" s="81"/>
      <c r="B6" s="83"/>
      <c r="C6" s="85"/>
      <c r="D6" s="18" t="s">
        <v>251</v>
      </c>
      <c r="E6" s="25"/>
      <c r="F6" s="7"/>
      <c r="G6" s="7"/>
      <c r="H6" s="7"/>
      <c r="I6" s="26"/>
      <c r="J6" s="26"/>
      <c r="K6" s="29"/>
      <c r="L6" s="25"/>
      <c r="M6" s="29"/>
      <c r="N6" s="25"/>
      <c r="O6" s="29"/>
      <c r="P6" s="25"/>
      <c r="Q6" s="29"/>
      <c r="R6" s="25"/>
      <c r="S6" s="29"/>
      <c r="T6" s="25"/>
      <c r="U6" s="29"/>
      <c r="V6" s="25"/>
      <c r="W6" s="29"/>
      <c r="X6" s="25"/>
      <c r="Y6" s="29"/>
      <c r="Z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12" t="s">
        <v>145</v>
      </c>
      <c r="C8" s="20"/>
      <c r="D8" s="12" t="s">
        <v>146</v>
      </c>
      <c r="E8" s="12" t="s">
        <v>63</v>
      </c>
      <c r="F8" s="12"/>
      <c r="G8" s="12"/>
      <c r="H8" s="12" t="s">
        <v>147</v>
      </c>
      <c r="I8" s="12" t="s">
        <v>148</v>
      </c>
    </row>
    <row r="9" spans="1:26" ht="14.45" customHeight="1">
      <c r="A9" s="81" t="s">
        <v>252</v>
      </c>
      <c r="B9" s="83" t="s">
        <v>253</v>
      </c>
      <c r="C9" s="83"/>
      <c r="D9" s="18" t="s">
        <v>254</v>
      </c>
      <c r="E9" s="86"/>
      <c r="F9" s="86"/>
      <c r="G9" s="86"/>
      <c r="H9" s="1"/>
      <c r="I9" s="1"/>
    </row>
    <row r="10" spans="1:26">
      <c r="A10" s="81"/>
      <c r="B10" s="83"/>
      <c r="C10" s="83"/>
      <c r="D10" s="23" t="s">
        <v>255</v>
      </c>
      <c r="E10" s="86"/>
      <c r="F10" s="86"/>
      <c r="G10" s="86"/>
      <c r="H10" s="1"/>
      <c r="I10" s="1"/>
    </row>
    <row r="11" spans="1:26">
      <c r="A11" s="81"/>
      <c r="B11" s="83"/>
      <c r="C11" s="83"/>
      <c r="D11" s="23" t="s">
        <v>256</v>
      </c>
      <c r="E11" s="86"/>
      <c r="F11" s="86"/>
      <c r="G11" s="86"/>
      <c r="H11" s="1"/>
      <c r="I11" s="1"/>
    </row>
    <row r="12" spans="1:26">
      <c r="A12" s="81"/>
      <c r="B12" s="83"/>
      <c r="C12" s="83"/>
      <c r="D12" s="23" t="s">
        <v>257</v>
      </c>
      <c r="E12" s="86"/>
      <c r="F12" s="86"/>
      <c r="G12" s="86"/>
      <c r="H12" s="1"/>
      <c r="I12" s="1"/>
    </row>
    <row r="13" spans="1:26">
      <c r="A13" s="81"/>
      <c r="B13" s="83"/>
      <c r="C13" s="83"/>
      <c r="D13" s="23" t="s">
        <v>258</v>
      </c>
      <c r="E13" s="86"/>
      <c r="F13" s="86"/>
      <c r="G13" s="86"/>
      <c r="H13" s="1"/>
      <c r="I13"/>
    </row>
    <row r="14" spans="1:26">
      <c r="A14" s="81"/>
      <c r="B14" s="83"/>
      <c r="C14" s="83"/>
      <c r="D14" s="23" t="s">
        <v>259</v>
      </c>
      <c r="E14" s="86"/>
      <c r="F14" s="86"/>
      <c r="G14" s="86"/>
      <c r="H14" s="1"/>
      <c r="I14"/>
    </row>
    <row r="15" spans="1:26" ht="30" customHeight="1">
      <c r="A15" s="81"/>
      <c r="B15" s="83"/>
      <c r="C15" s="83"/>
      <c r="D15" s="23" t="s">
        <v>260</v>
      </c>
      <c r="E15" s="86"/>
      <c r="F15" s="86"/>
      <c r="G15" s="86"/>
      <c r="H15" s="1"/>
      <c r="I15"/>
    </row>
    <row r="16" spans="1:26">
      <c r="A16" s="81"/>
      <c r="B16" s="83"/>
      <c r="C16" s="83"/>
      <c r="D16" s="23" t="s">
        <v>261</v>
      </c>
      <c r="E16" s="86"/>
      <c r="F16" s="86"/>
      <c r="G16" s="86"/>
      <c r="H16" s="1"/>
      <c r="I16"/>
    </row>
    <row r="17" spans="2:5" ht="116.1" customHeight="1">
      <c r="B17" s="9"/>
      <c r="C17" s="9"/>
      <c r="D17" s="23"/>
      <c r="E17" s="52"/>
    </row>
    <row r="18" spans="2:5">
      <c r="B18" s="9"/>
      <c r="C18" s="9"/>
      <c r="D18" s="23"/>
      <c r="E18" s="52"/>
    </row>
    <row r="19" spans="2:5">
      <c r="B19" s="9"/>
      <c r="C19" s="9"/>
      <c r="D19" s="23"/>
      <c r="E19" s="52"/>
    </row>
  </sheetData>
  <mergeCells count="35">
    <mergeCell ref="A9:A16"/>
    <mergeCell ref="C4:C6"/>
    <mergeCell ref="B4:B6"/>
    <mergeCell ref="A4:A6"/>
    <mergeCell ref="A7:I7"/>
    <mergeCell ref="E9:G9"/>
    <mergeCell ref="E10:G10"/>
    <mergeCell ref="E12:G12"/>
    <mergeCell ref="E13:G13"/>
    <mergeCell ref="E14:G14"/>
    <mergeCell ref="E15:G15"/>
    <mergeCell ref="E16:G16"/>
    <mergeCell ref="U2:V2"/>
    <mergeCell ref="K2:L2"/>
    <mergeCell ref="W2:X2"/>
    <mergeCell ref="K1:Z1"/>
    <mergeCell ref="B9:B16"/>
    <mergeCell ref="J2:J3"/>
    <mergeCell ref="M2:N2"/>
    <mergeCell ref="Y2:Z2"/>
    <mergeCell ref="D1:J1"/>
    <mergeCell ref="C9:C16"/>
    <mergeCell ref="S2:T2"/>
    <mergeCell ref="Q2:R2"/>
    <mergeCell ref="A1:C1"/>
    <mergeCell ref="B2:B3"/>
    <mergeCell ref="C2:C3"/>
    <mergeCell ref="D2:D3"/>
    <mergeCell ref="O2:P2"/>
    <mergeCell ref="E11:G11"/>
    <mergeCell ref="E2:E3"/>
    <mergeCell ref="F2:F3"/>
    <mergeCell ref="G2:G3"/>
    <mergeCell ref="H2:H3"/>
    <mergeCell ref="I2:I3"/>
  </mergeCells>
  <conditionalFormatting sqref="H9:H16">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Z11"/>
  <sheetViews>
    <sheetView zoomScale="55" zoomScaleNormal="55" workbookViewId="0">
      <selection activeCell="H2" sqref="H2:X3"/>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row>
    <row r="2" spans="1:26" ht="15" customHeight="1">
      <c r="A2" s="19" t="s">
        <v>95</v>
      </c>
      <c r="B2" s="81" t="s">
        <v>96</v>
      </c>
      <c r="C2" s="81" t="s">
        <v>63</v>
      </c>
      <c r="D2" s="81" t="s">
        <v>97</v>
      </c>
      <c r="E2" s="83" t="s">
        <v>65</v>
      </c>
      <c r="F2" s="83" t="s">
        <v>98</v>
      </c>
      <c r="G2" s="83" t="s">
        <v>99</v>
      </c>
      <c r="H2" s="83" t="s">
        <v>100</v>
      </c>
      <c r="I2" s="83" t="s">
        <v>69</v>
      </c>
      <c r="J2" s="83" t="s">
        <v>101</v>
      </c>
      <c r="K2" s="81" t="s">
        <v>236</v>
      </c>
      <c r="L2" s="81"/>
      <c r="M2" s="83" t="s">
        <v>237</v>
      </c>
      <c r="N2" s="83"/>
      <c r="O2" s="81" t="s">
        <v>238</v>
      </c>
      <c r="P2" s="81"/>
      <c r="Q2" s="83" t="s">
        <v>239</v>
      </c>
      <c r="R2" s="83"/>
      <c r="S2" s="81" t="s">
        <v>240</v>
      </c>
      <c r="T2" s="81"/>
      <c r="U2" s="83" t="s">
        <v>241</v>
      </c>
      <c r="V2" s="83"/>
      <c r="W2" s="81" t="s">
        <v>242</v>
      </c>
      <c r="X2" s="81"/>
      <c r="Y2" s="83" t="s">
        <v>103</v>
      </c>
      <c r="Z2" s="83"/>
    </row>
    <row r="3" spans="1:26">
      <c r="A3" s="19">
        <f>COUNTIF(D4:D7,"&lt;&gt;")</f>
        <v>3</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row>
    <row r="4" spans="1:26" s="16" customFormat="1" ht="105" customHeight="1">
      <c r="A4" s="81" t="s">
        <v>262</v>
      </c>
      <c r="B4" s="83" t="s">
        <v>263</v>
      </c>
      <c r="C4" s="85"/>
      <c r="D4" s="23" t="s">
        <v>264</v>
      </c>
      <c r="E4" s="25"/>
      <c r="F4" s="29"/>
      <c r="G4" s="29"/>
      <c r="H4" s="29"/>
      <c r="I4" s="26"/>
      <c r="J4" s="26"/>
      <c r="K4" s="29"/>
      <c r="L4" s="25"/>
      <c r="M4" s="29"/>
      <c r="N4" s="25"/>
      <c r="O4" s="29"/>
      <c r="P4" s="25"/>
      <c r="Q4" s="29"/>
      <c r="R4" s="25"/>
      <c r="S4" s="29"/>
      <c r="T4" s="25"/>
      <c r="U4" s="29"/>
      <c r="V4" s="25"/>
    </row>
    <row r="5" spans="1:26">
      <c r="A5" s="81"/>
      <c r="B5" s="83"/>
      <c r="C5" s="85"/>
      <c r="D5" s="18" t="s">
        <v>265</v>
      </c>
      <c r="E5" s="25"/>
      <c r="F5" s="29"/>
      <c r="G5" s="29"/>
      <c r="H5" s="29"/>
      <c r="I5" s="26"/>
      <c r="J5" s="26"/>
      <c r="K5" s="29"/>
      <c r="L5" s="25"/>
      <c r="M5" s="29"/>
      <c r="N5" s="25"/>
      <c r="O5" s="29"/>
      <c r="P5" s="25"/>
      <c r="Q5" s="29"/>
      <c r="R5" s="25"/>
      <c r="S5" s="29"/>
      <c r="T5" s="25"/>
      <c r="U5" s="29"/>
      <c r="V5" s="25"/>
    </row>
    <row r="6" spans="1:26" ht="42.6" customHeight="1">
      <c r="A6" s="81"/>
      <c r="B6" s="83"/>
      <c r="C6" s="85"/>
      <c r="D6" s="18" t="s">
        <v>266</v>
      </c>
      <c r="E6" s="25"/>
      <c r="F6" s="29"/>
      <c r="G6" s="29"/>
      <c r="H6" s="29"/>
      <c r="I6" s="26"/>
      <c r="J6" s="26"/>
      <c r="K6" s="29"/>
      <c r="L6" s="25"/>
      <c r="M6" s="29"/>
      <c r="N6" s="25"/>
      <c r="O6" s="29"/>
      <c r="P6" s="25"/>
      <c r="Q6" s="29"/>
      <c r="R6" s="25"/>
      <c r="S6" s="29"/>
      <c r="T6" s="25"/>
      <c r="U6" s="29"/>
      <c r="V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12" t="s">
        <v>145</v>
      </c>
      <c r="C8" s="20"/>
      <c r="D8" s="12" t="s">
        <v>146</v>
      </c>
      <c r="E8" s="12" t="s">
        <v>63</v>
      </c>
      <c r="F8" s="12"/>
      <c r="G8" s="12"/>
      <c r="H8" s="12" t="s">
        <v>147</v>
      </c>
      <c r="I8" s="12" t="s">
        <v>148</v>
      </c>
    </row>
    <row r="9" spans="1:26">
      <c r="A9" s="81" t="s">
        <v>267</v>
      </c>
      <c r="B9" s="83" t="s">
        <v>268</v>
      </c>
      <c r="C9" s="85"/>
      <c r="D9" s="18" t="s">
        <v>269</v>
      </c>
      <c r="E9" s="86"/>
      <c r="F9" s="86"/>
      <c r="G9" s="86"/>
      <c r="H9" s="1"/>
      <c r="I9" s="1"/>
    </row>
    <row r="10" spans="1:26" ht="45" customHeight="1">
      <c r="A10" s="81"/>
      <c r="B10" s="83"/>
      <c r="C10" s="85"/>
      <c r="D10" s="23" t="s">
        <v>270</v>
      </c>
      <c r="E10" s="86"/>
      <c r="F10" s="86"/>
      <c r="G10" s="86"/>
      <c r="H10" s="1"/>
      <c r="I10" s="1"/>
    </row>
    <row r="11" spans="1:26" ht="35.1" customHeight="1">
      <c r="A11" s="81"/>
      <c r="B11" s="83"/>
      <c r="C11" s="85"/>
      <c r="D11" s="23" t="s">
        <v>271</v>
      </c>
      <c r="E11" s="86"/>
      <c r="F11" s="86"/>
      <c r="G11" s="86"/>
      <c r="H11" s="1"/>
      <c r="I11" s="1"/>
    </row>
  </sheetData>
  <mergeCells count="30">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W2:X2"/>
    <mergeCell ref="Y2:Z2"/>
    <mergeCell ref="S2:T2"/>
    <mergeCell ref="U2:V2"/>
    <mergeCell ref="H2:H3"/>
    <mergeCell ref="I2:I3"/>
    <mergeCell ref="J2:J3"/>
    <mergeCell ref="M2:N2"/>
    <mergeCell ref="O2:P2"/>
  </mergeCells>
  <conditionalFormatting sqref="H9:H11">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Z11"/>
  <sheetViews>
    <sheetView zoomScale="55" zoomScaleNormal="55" workbookViewId="0">
      <selection activeCell="H2" sqref="H2:W2"/>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6" ht="30" customHeight="1">
      <c r="A1" s="79" t="s">
        <v>93</v>
      </c>
      <c r="B1" s="79"/>
      <c r="C1" s="79"/>
      <c r="D1" s="80" t="s">
        <v>61</v>
      </c>
      <c r="E1" s="80"/>
      <c r="F1" s="80"/>
      <c r="G1" s="80"/>
      <c r="H1" s="80"/>
      <c r="I1" s="80"/>
      <c r="J1" s="80"/>
      <c r="K1" s="87" t="s">
        <v>94</v>
      </c>
      <c r="L1" s="87"/>
      <c r="M1" s="87"/>
      <c r="N1" s="87"/>
      <c r="O1" s="87"/>
      <c r="P1" s="87"/>
      <c r="Q1" s="87"/>
      <c r="R1" s="87"/>
      <c r="S1" s="87"/>
      <c r="T1" s="87"/>
      <c r="U1" s="87"/>
      <c r="V1" s="87"/>
    </row>
    <row r="2" spans="1:26" ht="15" customHeight="1">
      <c r="A2" s="19" t="s">
        <v>95</v>
      </c>
      <c r="B2" s="81" t="s">
        <v>96</v>
      </c>
      <c r="C2" s="81" t="s">
        <v>63</v>
      </c>
      <c r="D2" s="81" t="s">
        <v>97</v>
      </c>
      <c r="E2" s="83" t="s">
        <v>65</v>
      </c>
      <c r="F2" s="83" t="s">
        <v>98</v>
      </c>
      <c r="G2" s="83" t="s">
        <v>99</v>
      </c>
      <c r="H2" s="83" t="s">
        <v>100</v>
      </c>
      <c r="I2" s="83" t="s">
        <v>69</v>
      </c>
      <c r="J2" s="83" t="s">
        <v>101</v>
      </c>
      <c r="K2" s="81" t="s">
        <v>236</v>
      </c>
      <c r="L2" s="81"/>
      <c r="M2" s="83" t="s">
        <v>237</v>
      </c>
      <c r="N2" s="83"/>
      <c r="O2" s="81" t="s">
        <v>238</v>
      </c>
      <c r="P2" s="81"/>
      <c r="Q2" s="83" t="s">
        <v>239</v>
      </c>
      <c r="R2" s="83"/>
      <c r="S2" s="81" t="s">
        <v>240</v>
      </c>
      <c r="T2" s="81"/>
      <c r="U2" s="83" t="s">
        <v>241</v>
      </c>
      <c r="V2" s="83"/>
      <c r="W2" s="81" t="s">
        <v>242</v>
      </c>
      <c r="X2" s="81"/>
      <c r="Y2" s="83" t="s">
        <v>103</v>
      </c>
      <c r="Z2" s="83"/>
    </row>
    <row r="3" spans="1:26">
      <c r="A3" s="19">
        <f>COUNTIF(D4:D7,"&lt;&gt;")</f>
        <v>3</v>
      </c>
      <c r="B3" s="81"/>
      <c r="C3" s="81"/>
      <c r="D3" s="81"/>
      <c r="E3" s="83"/>
      <c r="F3" s="83"/>
      <c r="G3" s="83"/>
      <c r="H3" s="83"/>
      <c r="I3" s="83"/>
      <c r="J3" s="83"/>
      <c r="K3" s="12" t="s">
        <v>110</v>
      </c>
      <c r="L3" s="12" t="s">
        <v>63</v>
      </c>
      <c r="M3" s="9" t="s">
        <v>110</v>
      </c>
      <c r="N3" s="9" t="s">
        <v>63</v>
      </c>
      <c r="O3" s="12" t="s">
        <v>110</v>
      </c>
      <c r="P3" s="12" t="s">
        <v>63</v>
      </c>
      <c r="Q3" s="9" t="s">
        <v>110</v>
      </c>
      <c r="R3" s="9" t="s">
        <v>63</v>
      </c>
      <c r="S3" s="12" t="s">
        <v>110</v>
      </c>
      <c r="T3" s="12" t="s">
        <v>63</v>
      </c>
      <c r="U3" s="9" t="s">
        <v>110</v>
      </c>
      <c r="V3" s="9" t="s">
        <v>63</v>
      </c>
    </row>
    <row r="4" spans="1:26" s="16" customFormat="1">
      <c r="A4" s="81" t="s">
        <v>272</v>
      </c>
      <c r="B4" s="83" t="s">
        <v>273</v>
      </c>
      <c r="C4" s="85"/>
      <c r="D4" s="23" t="s">
        <v>274</v>
      </c>
      <c r="E4" s="25"/>
      <c r="F4" s="7"/>
      <c r="G4" s="29"/>
      <c r="H4" s="7"/>
      <c r="I4" s="25"/>
      <c r="J4" s="26"/>
      <c r="K4" s="29"/>
      <c r="L4" s="25"/>
      <c r="M4" s="29"/>
      <c r="N4" s="25"/>
      <c r="O4" s="29"/>
      <c r="P4" s="25"/>
      <c r="Q4" s="29"/>
      <c r="R4" s="25"/>
      <c r="S4" s="7"/>
      <c r="T4" s="25"/>
      <c r="U4" s="29"/>
      <c r="V4" s="25"/>
    </row>
    <row r="5" spans="1:26">
      <c r="A5" s="81"/>
      <c r="B5" s="83"/>
      <c r="C5" s="85"/>
      <c r="D5" s="18" t="s">
        <v>275</v>
      </c>
      <c r="E5" s="25"/>
      <c r="F5" s="7"/>
      <c r="G5" s="7"/>
      <c r="H5" s="7"/>
      <c r="I5" s="26"/>
      <c r="J5" s="26"/>
      <c r="K5" s="29"/>
      <c r="L5" s="25"/>
      <c r="M5" s="29"/>
      <c r="N5" s="25"/>
      <c r="O5" s="29"/>
      <c r="P5" s="25"/>
      <c r="Q5" s="29"/>
      <c r="R5" s="25"/>
      <c r="S5" s="29"/>
      <c r="T5" s="25"/>
      <c r="U5" s="29"/>
      <c r="V5" s="25"/>
    </row>
    <row r="6" spans="1:26">
      <c r="A6" s="81"/>
      <c r="B6" s="83"/>
      <c r="C6" s="85"/>
      <c r="D6" s="18" t="s">
        <v>276</v>
      </c>
      <c r="E6" s="25"/>
      <c r="F6" s="7"/>
      <c r="G6" s="7"/>
      <c r="H6" s="7"/>
      <c r="I6" s="26"/>
      <c r="J6" s="26"/>
      <c r="K6" s="29"/>
      <c r="L6" s="25"/>
      <c r="M6" s="29"/>
      <c r="N6" s="25"/>
      <c r="O6" s="29"/>
      <c r="P6" s="25"/>
      <c r="Q6" s="29"/>
      <c r="R6" s="25"/>
      <c r="S6" s="29"/>
      <c r="T6" s="25"/>
      <c r="U6" s="29"/>
      <c r="V6" s="25"/>
    </row>
    <row r="7" spans="1:26" ht="30.75" customHeight="1">
      <c r="A7" s="84" t="s">
        <v>5</v>
      </c>
      <c r="B7" s="84"/>
      <c r="C7" s="84"/>
      <c r="D7" s="84"/>
      <c r="E7" s="84"/>
      <c r="F7" s="84"/>
      <c r="G7" s="84"/>
      <c r="H7" s="84"/>
      <c r="I7" s="84"/>
      <c r="K7" s="16"/>
      <c r="L7" s="16"/>
      <c r="M7" s="16"/>
      <c r="N7" s="16"/>
      <c r="O7" s="16"/>
      <c r="P7" s="16"/>
      <c r="Q7" s="16"/>
      <c r="R7" s="16"/>
      <c r="S7" s="16"/>
      <c r="T7" s="16"/>
      <c r="U7" s="16"/>
      <c r="V7" s="16"/>
    </row>
    <row r="8" spans="1:26" ht="30.75" customHeight="1">
      <c r="A8" s="12"/>
      <c r="B8" s="12" t="s">
        <v>145</v>
      </c>
      <c r="C8" s="20"/>
      <c r="D8" s="12" t="s">
        <v>146</v>
      </c>
      <c r="E8" s="12" t="s">
        <v>63</v>
      </c>
      <c r="F8" s="12"/>
      <c r="G8" s="12"/>
      <c r="H8" s="12" t="s">
        <v>147</v>
      </c>
      <c r="I8" s="12" t="s">
        <v>148</v>
      </c>
    </row>
    <row r="9" spans="1:26">
      <c r="A9" s="81" t="s">
        <v>277</v>
      </c>
      <c r="B9" s="83" t="s">
        <v>278</v>
      </c>
      <c r="C9" s="85"/>
      <c r="D9" s="18" t="s">
        <v>279</v>
      </c>
      <c r="E9" s="86"/>
      <c r="F9" s="86"/>
      <c r="G9" s="86"/>
      <c r="H9" s="1"/>
      <c r="I9" s="1"/>
    </row>
    <row r="10" spans="1:26" ht="43.5" customHeight="1">
      <c r="A10" s="81"/>
      <c r="B10" s="83"/>
      <c r="C10" s="85"/>
      <c r="D10" s="23" t="s">
        <v>280</v>
      </c>
      <c r="E10" s="86"/>
      <c r="F10" s="86"/>
      <c r="G10" s="86"/>
      <c r="H10" s="1"/>
      <c r="I10" s="1"/>
    </row>
    <row r="11" spans="1:26" ht="70.5" customHeight="1">
      <c r="A11" s="81"/>
      <c r="B11" s="83"/>
      <c r="C11" s="85"/>
      <c r="D11" s="23" t="s">
        <v>281</v>
      </c>
      <c r="E11" s="86"/>
      <c r="F11" s="86"/>
      <c r="G11" s="86"/>
      <c r="H11" s="1"/>
      <c r="I11" s="1"/>
    </row>
  </sheetData>
  <mergeCells count="30">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W2:X2"/>
    <mergeCell ref="Y2:Z2"/>
    <mergeCell ref="S2:T2"/>
    <mergeCell ref="U2:V2"/>
    <mergeCell ref="H2:H3"/>
    <mergeCell ref="I2:I3"/>
    <mergeCell ref="J2:J3"/>
    <mergeCell ref="M2:N2"/>
    <mergeCell ref="O2:P2"/>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Props1.xml><?xml version="1.0" encoding="utf-8"?>
<ds:datastoreItem xmlns:ds="http://schemas.openxmlformats.org/officeDocument/2006/customXml" ds:itemID="{2258084B-2349-48C9-B7C2-B8E2E8595477}"/>
</file>

<file path=customXml/itemProps2.xml><?xml version="1.0" encoding="utf-8"?>
<ds:datastoreItem xmlns:ds="http://schemas.openxmlformats.org/officeDocument/2006/customXml" ds:itemID="{6E6E895C-CA89-447F-8A0E-EA0B6D133B1C}"/>
</file>

<file path=customXml/itemProps3.xml><?xml version="1.0" encoding="utf-8"?>
<ds:datastoreItem xmlns:ds="http://schemas.openxmlformats.org/officeDocument/2006/customXml" ds:itemID="{06F92855-799D-409F-8C3C-3B393732C1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Fiona Llewellyn</cp:lastModifiedBy>
  <cp:revision/>
  <dcterms:created xsi:type="dcterms:W3CDTF">2021-04-13T20:59:38Z</dcterms:created>
  <dcterms:modified xsi:type="dcterms:W3CDTF">2023-10-24T08:25:58Z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