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comments8.xml" ContentType="application/vnd.openxmlformats-officedocument.spreadsheetml.comments+xml"/>
  <Override PartName="/xl/threadedComments/threadedComment8.xml" ContentType="application/vnd.ms-excel.threadedcomments+xml"/>
  <Override PartName="/xl/comments9.xml" ContentType="application/vnd.openxmlformats-officedocument.spreadsheetml.comments+xml"/>
  <Override PartName="/xl/threadedComments/threadedComment9.xml" ContentType="application/vnd.ms-excel.threadedcomments+xml"/>
  <Override PartName="/xl/comments10.xml" ContentType="application/vnd.openxmlformats-officedocument.spreadsheetml.comments+xml"/>
  <Override PartName="/xl/threadedComments/threadedComment10.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https://bluemarinefoundation.sharepoint.com/sites/Projects/General Documents/Project Monitoring and Evaluation (M&amp;E)/Logframes/OtherProjects/"/>
    </mc:Choice>
  </mc:AlternateContent>
  <xr:revisionPtr revIDLastSave="1744" documentId="8_{199502A3-FCE6-41F9-9B07-CC6729661F7E}" xr6:coauthVersionLast="47" xr6:coauthVersionMax="47" xr10:uidLastSave="{7B04FF50-EC3F-44C1-819E-9A3B4BC0198F}"/>
  <bookViews>
    <workbookView xWindow="-108" yWindow="-108" windowWidth="23256" windowHeight="14016" firstSheet="5" activeTab="12" xr2:uid="{DDCF43BB-2B00-450B-B010-E17F79F59F86}"/>
  </bookViews>
  <sheets>
    <sheet name="Instructions" sheetId="22" r:id="rId1"/>
    <sheet name="Key Updates" sheetId="24" r:id="rId2"/>
    <sheet name="Detailed Theory of Change" sheetId="27" r:id="rId3"/>
    <sheet name="Goal (Impact)" sheetId="26" r:id="rId4"/>
    <sheet name="Outcome" sheetId="1" r:id="rId5"/>
    <sheet name="Output 1" sheetId="8" r:id="rId6"/>
    <sheet name="Output 2" sheetId="9" r:id="rId7"/>
    <sheet name="Output 3" sheetId="10" r:id="rId8"/>
    <sheet name="Output 4" sheetId="11" r:id="rId9"/>
    <sheet name="Output 5" sheetId="25" r:id="rId10"/>
    <sheet name="Direct Beneficiaries" sheetId="28" r:id="rId11"/>
    <sheet name="Unplanned Outputs" sheetId="23" r:id="rId12"/>
    <sheet name="Analysis" sheetId="21"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8" i="25" l="1" a="1"/>
  <c r="H8" i="25" s="1"/>
  <c r="X5" i="21"/>
  <c r="X6" i="21"/>
  <c r="X7" i="21"/>
  <c r="X8" i="21"/>
  <c r="X9" i="21"/>
  <c r="X10" i="21"/>
  <c r="X11" i="21"/>
  <c r="X12" i="21"/>
  <c r="X13" i="21"/>
  <c r="X14" i="21"/>
  <c r="X15" i="21"/>
  <c r="X16" i="21"/>
  <c r="X17" i="21"/>
  <c r="X18" i="21"/>
  <c r="X19" i="21"/>
  <c r="X20" i="21"/>
  <c r="X21" i="21"/>
  <c r="X22" i="21"/>
  <c r="X23" i="21"/>
  <c r="X24" i="21"/>
  <c r="X25" i="21"/>
  <c r="X26" i="21"/>
  <c r="X27" i="21"/>
  <c r="X28" i="21"/>
  <c r="X29" i="21"/>
  <c r="X30" i="21"/>
  <c r="X31" i="21"/>
  <c r="X32" i="21"/>
  <c r="X33" i="21"/>
  <c r="X34" i="21"/>
  <c r="X35" i="21"/>
  <c r="X36" i="21"/>
  <c r="X37" i="21"/>
  <c r="X38" i="21"/>
  <c r="X39" i="21"/>
  <c r="X40" i="21"/>
  <c r="X41" i="21"/>
  <c r="X42" i="21"/>
  <c r="X43" i="21"/>
  <c r="X44" i="21"/>
  <c r="X45" i="21"/>
  <c r="X46" i="21"/>
  <c r="X47" i="21"/>
  <c r="X48" i="21"/>
  <c r="X49" i="21"/>
  <c r="X50" i="21"/>
  <c r="X51" i="21"/>
  <c r="X52" i="21"/>
  <c r="X53" i="21"/>
  <c r="X54" i="21"/>
  <c r="X55" i="21"/>
  <c r="X56" i="21"/>
  <c r="X57" i="21"/>
  <c r="X58" i="21"/>
  <c r="X59" i="21"/>
  <c r="X60" i="21"/>
  <c r="X61" i="21"/>
  <c r="X62" i="21"/>
  <c r="X63" i="21"/>
  <c r="X64" i="21"/>
  <c r="X65" i="21"/>
  <c r="X66" i="21"/>
  <c r="X67" i="21"/>
  <c r="X68" i="21"/>
  <c r="X69" i="21"/>
  <c r="X70" i="21"/>
  <c r="X71" i="21"/>
  <c r="X72" i="21"/>
  <c r="X73" i="21"/>
  <c r="X74" i="21"/>
  <c r="X75" i="21"/>
  <c r="X76" i="21"/>
  <c r="X77" i="21"/>
  <c r="X78" i="21"/>
  <c r="X79" i="21"/>
  <c r="X80" i="21"/>
  <c r="X4" i="21"/>
  <c r="W5" i="21"/>
  <c r="W6" i="21"/>
  <c r="W7" i="21"/>
  <c r="W8" i="21"/>
  <c r="W9" i="21"/>
  <c r="W10" i="21"/>
  <c r="W11" i="21"/>
  <c r="W12" i="21"/>
  <c r="W13" i="21"/>
  <c r="W14" i="21"/>
  <c r="W15" i="21"/>
  <c r="W16" i="21"/>
  <c r="W17" i="21"/>
  <c r="W18" i="21"/>
  <c r="W19" i="21"/>
  <c r="W20" i="21"/>
  <c r="W21" i="21"/>
  <c r="W22" i="21"/>
  <c r="W23" i="21"/>
  <c r="W24" i="21"/>
  <c r="W25" i="21"/>
  <c r="W26" i="21"/>
  <c r="W27" i="21"/>
  <c r="W28" i="21"/>
  <c r="W29" i="21"/>
  <c r="W30" i="21"/>
  <c r="W31" i="21"/>
  <c r="W32" i="21"/>
  <c r="W33" i="21"/>
  <c r="W34" i="21"/>
  <c r="W35" i="21"/>
  <c r="W36" i="21"/>
  <c r="W37" i="21"/>
  <c r="W38" i="21"/>
  <c r="W39" i="21"/>
  <c r="W40" i="21"/>
  <c r="W41" i="21"/>
  <c r="W42" i="21"/>
  <c r="W43" i="21"/>
  <c r="W44" i="21"/>
  <c r="W45" i="21"/>
  <c r="W46" i="21"/>
  <c r="W47" i="21"/>
  <c r="W48" i="21"/>
  <c r="W49" i="21"/>
  <c r="W50" i="21"/>
  <c r="W51" i="21"/>
  <c r="W52" i="21"/>
  <c r="W53" i="21"/>
  <c r="W54" i="21"/>
  <c r="W55" i="21"/>
  <c r="W56" i="21"/>
  <c r="W57" i="21"/>
  <c r="W58" i="21"/>
  <c r="W59" i="21"/>
  <c r="W60" i="21"/>
  <c r="W61" i="21"/>
  <c r="W62" i="21"/>
  <c r="W63" i="21"/>
  <c r="W64" i="21"/>
  <c r="W65" i="21"/>
  <c r="W66" i="21"/>
  <c r="W67" i="21"/>
  <c r="W68" i="21"/>
  <c r="W69" i="21"/>
  <c r="W70" i="21"/>
  <c r="W71" i="21"/>
  <c r="W72" i="21"/>
  <c r="W73" i="21"/>
  <c r="W74" i="21"/>
  <c r="W75" i="21"/>
  <c r="W76" i="21"/>
  <c r="W77" i="21"/>
  <c r="W78" i="21"/>
  <c r="W79" i="21"/>
  <c r="W80" i="21"/>
  <c r="W4" i="21"/>
  <c r="X3" i="21"/>
  <c r="W3" i="21"/>
  <c r="T4" i="21"/>
  <c r="AC5" i="21"/>
  <c r="AC25" i="21"/>
  <c r="AC45" i="21"/>
  <c r="AC65" i="21"/>
  <c r="AC6" i="21"/>
  <c r="AC26" i="21"/>
  <c r="AC46" i="21"/>
  <c r="AC66" i="21"/>
  <c r="AC34" i="21"/>
  <c r="AC15" i="21"/>
  <c r="AC75" i="21"/>
  <c r="AC56" i="21"/>
  <c r="AC37" i="21"/>
  <c r="AC77" i="21"/>
  <c r="AC58" i="21"/>
  <c r="AC39" i="21"/>
  <c r="AC20" i="21"/>
  <c r="AC80" i="21"/>
  <c r="AC61" i="21"/>
  <c r="AC62" i="21"/>
  <c r="AC63" i="21"/>
  <c r="AC44" i="21"/>
  <c r="AC7" i="21"/>
  <c r="AC27" i="21"/>
  <c r="AC47" i="21"/>
  <c r="AC67" i="21"/>
  <c r="AC8" i="21"/>
  <c r="AC28" i="21"/>
  <c r="AC48" i="21"/>
  <c r="AC68" i="21"/>
  <c r="AC9" i="21"/>
  <c r="AC29" i="21"/>
  <c r="AC49" i="21"/>
  <c r="AC69" i="21"/>
  <c r="AC10" i="21"/>
  <c r="AC30" i="21"/>
  <c r="AC50" i="21"/>
  <c r="AC70" i="21"/>
  <c r="AC14" i="21"/>
  <c r="AC74" i="21"/>
  <c r="AC35" i="21"/>
  <c r="AC16" i="21"/>
  <c r="AC76" i="21"/>
  <c r="AC57" i="21"/>
  <c r="AC18" i="21"/>
  <c r="AC19" i="21"/>
  <c r="AC79" i="21"/>
  <c r="AC60" i="21"/>
  <c r="AC21" i="21"/>
  <c r="AC22" i="21"/>
  <c r="AC23" i="21"/>
  <c r="AC24" i="21"/>
  <c r="AC11" i="21"/>
  <c r="AC31" i="21"/>
  <c r="AC51" i="21"/>
  <c r="AC71" i="21"/>
  <c r="AC12" i="21"/>
  <c r="AC32" i="21"/>
  <c r="AC52" i="21"/>
  <c r="AC72" i="21"/>
  <c r="AC13" i="21"/>
  <c r="AC33" i="21"/>
  <c r="AC53" i="21"/>
  <c r="AC73" i="21"/>
  <c r="AC54" i="21"/>
  <c r="AC55" i="21"/>
  <c r="AC36" i="21"/>
  <c r="AC17" i="21"/>
  <c r="AC38" i="21"/>
  <c r="AC78" i="21"/>
  <c r="AC59" i="21"/>
  <c r="AC40" i="21"/>
  <c r="AC41" i="21"/>
  <c r="AC42" i="21"/>
  <c r="AC43" i="21"/>
  <c r="AC64" i="21"/>
  <c r="AC4" i="21"/>
  <c r="R5" i="21"/>
  <c r="R25" i="21"/>
  <c r="R45" i="21"/>
  <c r="R65" i="21"/>
  <c r="R6" i="21"/>
  <c r="R26" i="21"/>
  <c r="R46" i="21"/>
  <c r="R66" i="21"/>
  <c r="R43" i="21"/>
  <c r="R7" i="21"/>
  <c r="R27" i="21"/>
  <c r="R47" i="21"/>
  <c r="R67" i="21"/>
  <c r="R8" i="21"/>
  <c r="R28" i="21"/>
  <c r="R48" i="21"/>
  <c r="R68" i="21"/>
  <c r="R29" i="21"/>
  <c r="R69" i="21"/>
  <c r="R55" i="21"/>
  <c r="R56" i="21"/>
  <c r="R18" i="21"/>
  <c r="R59" i="21"/>
  <c r="R41" i="21"/>
  <c r="R24" i="21"/>
  <c r="R60" i="21"/>
  <c r="R9" i="21"/>
  <c r="R49" i="21"/>
  <c r="R16" i="21"/>
  <c r="R57" i="21"/>
  <c r="R39" i="21"/>
  <c r="R80" i="21"/>
  <c r="R42" i="21"/>
  <c r="R44" i="21"/>
  <c r="R10" i="21"/>
  <c r="R30" i="21"/>
  <c r="R50" i="21"/>
  <c r="R70" i="21"/>
  <c r="R52" i="21"/>
  <c r="R13" i="21"/>
  <c r="R53" i="21"/>
  <c r="R34" i="21"/>
  <c r="R15" i="21"/>
  <c r="R76" i="21"/>
  <c r="R38" i="21"/>
  <c r="R79" i="21"/>
  <c r="R61" i="21"/>
  <c r="R63" i="21"/>
  <c r="R11" i="21"/>
  <c r="R31" i="21"/>
  <c r="R51" i="21"/>
  <c r="R71" i="21"/>
  <c r="R73" i="21"/>
  <c r="R14" i="21"/>
  <c r="R74" i="21"/>
  <c r="R75" i="21"/>
  <c r="R36" i="21"/>
  <c r="R37" i="21"/>
  <c r="R77" i="21"/>
  <c r="R58" i="21"/>
  <c r="R19" i="21"/>
  <c r="R20" i="21"/>
  <c r="R21" i="21"/>
  <c r="R22" i="21"/>
  <c r="R23" i="21"/>
  <c r="R64" i="21"/>
  <c r="R12" i="21"/>
  <c r="R32" i="21"/>
  <c r="R72" i="21"/>
  <c r="R33" i="21"/>
  <c r="R54" i="21"/>
  <c r="R35" i="21"/>
  <c r="R17" i="21"/>
  <c r="R78" i="21"/>
  <c r="R40" i="21"/>
  <c r="R62" i="21"/>
  <c r="R4" i="21"/>
  <c r="Q6" i="21"/>
  <c r="Q26" i="21"/>
  <c r="Q46" i="21"/>
  <c r="Q66" i="21"/>
  <c r="Q7" i="21"/>
  <c r="Q27" i="21"/>
  <c r="Q47" i="21"/>
  <c r="Q67" i="21"/>
  <c r="Q8" i="21"/>
  <c r="Q28" i="21"/>
  <c r="Q48" i="21"/>
  <c r="Q68" i="21"/>
  <c r="Q9" i="21"/>
  <c r="Q29" i="21"/>
  <c r="Q49" i="21"/>
  <c r="Q69" i="21"/>
  <c r="Q30" i="21"/>
  <c r="Q50" i="21"/>
  <c r="Q70" i="21"/>
  <c r="Q78" i="21"/>
  <c r="Q59" i="21"/>
  <c r="Q21" i="21"/>
  <c r="Q62" i="21"/>
  <c r="Q63" i="21"/>
  <c r="Q64" i="21"/>
  <c r="Q10" i="21"/>
  <c r="Q25" i="21"/>
  <c r="Q11" i="21"/>
  <c r="Q31" i="21"/>
  <c r="Q51" i="21"/>
  <c r="Q71" i="21"/>
  <c r="Q54" i="21"/>
  <c r="Q15" i="21"/>
  <c r="Q36" i="21"/>
  <c r="Q37" i="21"/>
  <c r="Q58" i="21"/>
  <c r="Q79" i="21"/>
  <c r="Q40" i="21"/>
  <c r="Q42" i="21"/>
  <c r="Q24" i="21"/>
  <c r="Q45" i="21"/>
  <c r="Q12" i="21"/>
  <c r="Q32" i="21"/>
  <c r="Q52" i="21"/>
  <c r="Q72" i="21"/>
  <c r="Q34" i="21"/>
  <c r="Q35" i="21"/>
  <c r="Q56" i="21"/>
  <c r="Q17" i="21"/>
  <c r="Q38" i="21"/>
  <c r="Q39" i="21"/>
  <c r="Q80" i="21"/>
  <c r="Q61" i="21"/>
  <c r="Q43" i="21"/>
  <c r="Q5" i="21"/>
  <c r="Q13" i="21"/>
  <c r="Q33" i="21"/>
  <c r="Q53" i="21"/>
  <c r="Q73" i="21"/>
  <c r="Q14" i="21"/>
  <c r="Q74" i="21"/>
  <c r="Q55" i="21"/>
  <c r="Q75" i="21"/>
  <c r="Q16" i="21"/>
  <c r="Q76" i="21"/>
  <c r="Q57" i="21"/>
  <c r="Q77" i="21"/>
  <c r="Q18" i="21"/>
  <c r="Q19" i="21"/>
  <c r="Q20" i="21"/>
  <c r="Q60" i="21"/>
  <c r="Q41" i="21"/>
  <c r="Q22" i="21"/>
  <c r="Q23" i="21"/>
  <c r="Q44" i="21"/>
  <c r="Q65" i="21"/>
  <c r="Q4" i="21"/>
  <c r="P50" i="21"/>
  <c r="P47" i="21"/>
  <c r="P8" i="21"/>
  <c r="P9" i="21"/>
  <c r="P70" i="21"/>
  <c r="P11" i="21"/>
  <c r="P31" i="21"/>
  <c r="P51" i="21"/>
  <c r="P71" i="21"/>
  <c r="P33" i="21"/>
  <c r="P53" i="21"/>
  <c r="P34" i="21"/>
  <c r="P74" i="21"/>
  <c r="P35" i="21"/>
  <c r="P75" i="21"/>
  <c r="P56" i="21"/>
  <c r="P37" i="21"/>
  <c r="P77" i="21"/>
  <c r="P38" i="21"/>
  <c r="P19" i="21"/>
  <c r="P79" i="21"/>
  <c r="P40" i="21"/>
  <c r="P41" i="21"/>
  <c r="P61" i="21"/>
  <c r="P62" i="21"/>
  <c r="P43" i="21"/>
  <c r="P44" i="21"/>
  <c r="P25" i="21"/>
  <c r="P65" i="21"/>
  <c r="P26" i="21"/>
  <c r="P27" i="21"/>
  <c r="P48" i="21"/>
  <c r="P49" i="21"/>
  <c r="P30" i="21"/>
  <c r="P12" i="21"/>
  <c r="P32" i="21"/>
  <c r="P52" i="21"/>
  <c r="P72" i="21"/>
  <c r="P13" i="21"/>
  <c r="P73" i="21"/>
  <c r="P14" i="21"/>
  <c r="P54" i="21"/>
  <c r="P15" i="21"/>
  <c r="P55" i="21"/>
  <c r="P16" i="21"/>
  <c r="P36" i="21"/>
  <c r="P76" i="21"/>
  <c r="P17" i="21"/>
  <c r="P57" i="21"/>
  <c r="P18" i="21"/>
  <c r="P58" i="21"/>
  <c r="P78" i="21"/>
  <c r="P39" i="21"/>
  <c r="P59" i="21"/>
  <c r="P20" i="21"/>
  <c r="P60" i="21"/>
  <c r="P80" i="21"/>
  <c r="P21" i="21"/>
  <c r="P22" i="21"/>
  <c r="P42" i="21"/>
  <c r="P23" i="21"/>
  <c r="P63" i="21"/>
  <c r="P24" i="21"/>
  <c r="P64" i="21"/>
  <c r="P5" i="21"/>
  <c r="P45" i="21"/>
  <c r="P6" i="21"/>
  <c r="P46" i="21"/>
  <c r="P7" i="21"/>
  <c r="P67" i="21"/>
  <c r="P28" i="21"/>
  <c r="P68" i="21"/>
  <c r="P29" i="21"/>
  <c r="P69" i="21"/>
  <c r="P10" i="21"/>
  <c r="P66" i="21"/>
  <c r="P4" i="21"/>
  <c r="L17" i="21" l="1"/>
  <c r="K17" i="21"/>
  <c r="J17" i="21"/>
  <c r="I17" i="21"/>
  <c r="H17" i="21"/>
  <c r="G17" i="21"/>
  <c r="L15" i="21"/>
  <c r="K15" i="21"/>
  <c r="K14" i="21"/>
  <c r="K13" i="21"/>
  <c r="K12" i="21"/>
  <c r="K11" i="21"/>
  <c r="K10" i="21"/>
  <c r="K9" i="21"/>
  <c r="K8" i="21"/>
  <c r="I16" i="21"/>
  <c r="I13" i="21"/>
  <c r="L11" i="21"/>
  <c r="L9" i="21"/>
  <c r="L10" i="21"/>
  <c r="J10" i="21"/>
  <c r="I10" i="21"/>
  <c r="H10" i="21"/>
  <c r="G10" i="21"/>
  <c r="G9" i="21"/>
  <c r="F10" i="21"/>
  <c r="F9" i="21"/>
  <c r="L6" i="21"/>
  <c r="L5" i="21"/>
  <c r="L7" i="21"/>
  <c r="K7" i="21"/>
  <c r="K6" i="21"/>
  <c r="K5" i="21"/>
  <c r="K4" i="21"/>
  <c r="H4" i="21"/>
  <c r="L3" i="21"/>
  <c r="K3" i="21"/>
  <c r="K16" i="21"/>
  <c r="I3" i="21"/>
  <c r="G3" i="21"/>
  <c r="J3" i="21"/>
  <c r="H3" i="21"/>
  <c r="H14" i="21"/>
  <c r="F17" i="21"/>
  <c r="F15" i="21"/>
  <c r="E17" i="21"/>
  <c r="H18" i="28" a="1"/>
  <c r="H18" i="28" s="1"/>
  <c r="H14" i="28" a="1"/>
  <c r="H14" i="28" s="1"/>
  <c r="H12" i="25" a="1"/>
  <c r="H12" i="25" s="1"/>
  <c r="H18" i="11"/>
  <c r="H14" i="11" a="1"/>
  <c r="H14" i="11" s="1"/>
  <c r="H9" i="11" a="1"/>
  <c r="H9" i="11" s="1"/>
  <c r="H8" i="11" s="1" a="1"/>
  <c r="H8" i="11" s="1"/>
  <c r="H34" i="10" a="1"/>
  <c r="H34" i="10" s="1"/>
  <c r="H33" i="10" s="1" a="1"/>
  <c r="H33" i="10" s="1"/>
  <c r="H30" i="10" a="1"/>
  <c r="H30" i="10" s="1"/>
  <c r="H28" i="10"/>
  <c r="H24" i="10" a="1"/>
  <c r="H24" i="10" s="1"/>
  <c r="H21" i="10" a="1"/>
  <c r="H21" i="10"/>
  <c r="H17" i="10" a="1"/>
  <c r="H17" i="10" s="1"/>
  <c r="H11" i="10" s="1" a="1"/>
  <c r="H11" i="10" s="1"/>
  <c r="H43" i="9" a="1"/>
  <c r="H43" i="9" s="1"/>
  <c r="H40" i="9" a="1"/>
  <c r="H40" i="9" s="1"/>
  <c r="H34" i="9" a="1"/>
  <c r="H34" i="9" s="1"/>
  <c r="H26" i="9" a="1"/>
  <c r="H26" i="9" s="1"/>
  <c r="H22" i="9" a="1"/>
  <c r="H22" i="9" s="1"/>
  <c r="H15" i="9" a="1"/>
  <c r="H15" i="9" s="1"/>
  <c r="H11" i="9" a="1"/>
  <c r="H11" i="9" s="1"/>
  <c r="H62" i="8" a="1"/>
  <c r="H62" i="8"/>
  <c r="H59" i="8" a="1"/>
  <c r="H59" i="8" s="1"/>
  <c r="H53" i="8" a="1"/>
  <c r="H53" i="8"/>
  <c r="H41" i="8" a="1"/>
  <c r="H41" i="8" s="1"/>
  <c r="H38" i="8" a="1"/>
  <c r="H38" i="8" s="1"/>
  <c r="H36" i="8"/>
  <c r="H32" i="8" a="1"/>
  <c r="H32" i="8" s="1"/>
  <c r="H25" i="8" a="1"/>
  <c r="H25" i="8" s="1"/>
  <c r="H21" i="8" a="1"/>
  <c r="H21" i="8"/>
  <c r="H11" i="8" a="1"/>
  <c r="H11" i="8" s="1"/>
  <c r="M5" i="25"/>
  <c r="M6" i="11" a="1"/>
  <c r="M6" i="11" s="1"/>
  <c r="M8" i="10" a="1"/>
  <c r="M8" i="10" s="1"/>
  <c r="M11" i="28" a="1"/>
  <c r="M11" i="28" s="1"/>
  <c r="M8" i="9" a="1"/>
  <c r="M8" i="9" s="1"/>
  <c r="M8" i="8" a="1"/>
  <c r="M8" i="8" s="1"/>
  <c r="F9" i="1" a="1"/>
  <c r="F9" i="1" s="1"/>
  <c r="K13" i="26" a="1"/>
  <c r="K13" i="26" s="1"/>
  <c r="M10" i="21" l="1"/>
  <c r="M17" i="21"/>
  <c r="H13" i="28" a="1"/>
  <c r="H13" i="28" s="1"/>
  <c r="H10" i="10" a="1"/>
  <c r="H10" i="10" s="1"/>
  <c r="H52" i="8" a="1"/>
  <c r="H52" i="8" s="1"/>
  <c r="H7" i="25" a="1"/>
  <c r="H7" i="25" s="1"/>
  <c r="H13" i="11" a="1"/>
  <c r="H13" i="11" s="1"/>
  <c r="H20" i="10" a="1"/>
  <c r="H20" i="10" s="1"/>
  <c r="H39" i="9" a="1"/>
  <c r="H39" i="9" s="1"/>
  <c r="H25" i="9" a="1"/>
  <c r="H25" i="9" s="1"/>
  <c r="H10" i="9" a="1"/>
  <c r="H10" i="9" s="1"/>
  <c r="H35" i="8" a="1"/>
  <c r="H35" i="8" s="1"/>
  <c r="H10" i="8" a="1"/>
  <c r="H10" i="8" s="1"/>
  <c r="A3" i="28"/>
  <c r="A3" i="25" l="1"/>
  <c r="B8" i="21" s="1"/>
  <c r="C8" i="21" s="1"/>
  <c r="V3" i="21"/>
  <c r="U3" i="21"/>
  <c r="T3" i="21"/>
  <c r="R3" i="21"/>
  <c r="Q3" i="21"/>
  <c r="P3" i="21"/>
  <c r="V75" i="21" l="1"/>
  <c r="U75" i="21"/>
  <c r="T75" i="21"/>
  <c r="V74" i="21"/>
  <c r="U74" i="21"/>
  <c r="T74" i="21"/>
  <c r="V73" i="21"/>
  <c r="U73" i="21"/>
  <c r="T73" i="21"/>
  <c r="V72" i="21"/>
  <c r="U72" i="21"/>
  <c r="T72" i="21"/>
  <c r="L8" i="21"/>
  <c r="L12" i="21"/>
  <c r="L13" i="21"/>
  <c r="L14" i="21"/>
  <c r="L16" i="21"/>
  <c r="L4" i="21"/>
  <c r="J16" i="21"/>
  <c r="A3" i="9"/>
  <c r="B5" i="21" s="1"/>
  <c r="A3" i="10"/>
  <c r="B6" i="21" s="1"/>
  <c r="A3" i="11"/>
  <c r="B7" i="21" s="1"/>
  <c r="A3" i="8"/>
  <c r="B4" i="21" s="1"/>
  <c r="V5" i="21"/>
  <c r="V6" i="21"/>
  <c r="V7" i="21"/>
  <c r="V8" i="21"/>
  <c r="V9" i="21"/>
  <c r="V10" i="21"/>
  <c r="V11" i="21"/>
  <c r="V12" i="21"/>
  <c r="V13" i="21"/>
  <c r="V14" i="21"/>
  <c r="V15" i="21"/>
  <c r="V16" i="21"/>
  <c r="V17" i="21"/>
  <c r="V18" i="21"/>
  <c r="V19" i="21"/>
  <c r="V20" i="21"/>
  <c r="V21" i="21"/>
  <c r="V22" i="21"/>
  <c r="V23" i="21"/>
  <c r="V24" i="21"/>
  <c r="V25" i="21"/>
  <c r="V26" i="21"/>
  <c r="V27" i="21"/>
  <c r="V28" i="21"/>
  <c r="V29" i="21"/>
  <c r="V30" i="21"/>
  <c r="V31" i="21"/>
  <c r="V32" i="21"/>
  <c r="V33" i="21"/>
  <c r="V34" i="21"/>
  <c r="V35" i="21"/>
  <c r="V36" i="21"/>
  <c r="V37" i="21"/>
  <c r="V38" i="21"/>
  <c r="V39" i="21"/>
  <c r="V40" i="21"/>
  <c r="V41" i="21"/>
  <c r="V42" i="21"/>
  <c r="V43" i="21"/>
  <c r="V44" i="21"/>
  <c r="V45" i="21"/>
  <c r="V46" i="21"/>
  <c r="V47" i="21"/>
  <c r="V48" i="21"/>
  <c r="V49" i="21"/>
  <c r="V50" i="21"/>
  <c r="V51" i="21"/>
  <c r="V52" i="21"/>
  <c r="V53" i="21"/>
  <c r="V54" i="21"/>
  <c r="V55" i="21"/>
  <c r="V56" i="21"/>
  <c r="V57" i="21"/>
  <c r="V58" i="21"/>
  <c r="V59" i="21"/>
  <c r="V60" i="21"/>
  <c r="V61" i="21"/>
  <c r="V62" i="21"/>
  <c r="V63" i="21"/>
  <c r="V64" i="21"/>
  <c r="V65" i="21"/>
  <c r="V66" i="21"/>
  <c r="V67" i="21"/>
  <c r="V68" i="21"/>
  <c r="V69" i="21"/>
  <c r="V70" i="21"/>
  <c r="V71" i="21"/>
  <c r="V76" i="21"/>
  <c r="V77" i="21"/>
  <c r="V78" i="21"/>
  <c r="V79" i="21"/>
  <c r="V80" i="21"/>
  <c r="V4" i="21"/>
  <c r="T5" i="21"/>
  <c r="U5" i="21"/>
  <c r="T6" i="21"/>
  <c r="U6" i="21"/>
  <c r="T7" i="21"/>
  <c r="U7" i="21"/>
  <c r="T8" i="21"/>
  <c r="U8" i="21"/>
  <c r="T9" i="21"/>
  <c r="U9" i="21"/>
  <c r="T10" i="21"/>
  <c r="U10" i="21"/>
  <c r="T11" i="21"/>
  <c r="U11" i="21"/>
  <c r="T12" i="21"/>
  <c r="U12" i="21"/>
  <c r="T13" i="21"/>
  <c r="U13" i="21"/>
  <c r="T14" i="21"/>
  <c r="U14" i="21"/>
  <c r="T15" i="21"/>
  <c r="U15" i="21"/>
  <c r="T16" i="21"/>
  <c r="U16" i="21"/>
  <c r="T17" i="21"/>
  <c r="U17" i="21"/>
  <c r="T18" i="21"/>
  <c r="U18" i="21"/>
  <c r="T19" i="21"/>
  <c r="U19" i="21"/>
  <c r="T20" i="21"/>
  <c r="U20" i="21"/>
  <c r="T21" i="21"/>
  <c r="U21" i="21"/>
  <c r="T22" i="21"/>
  <c r="U22" i="21"/>
  <c r="T23" i="21"/>
  <c r="U23" i="21"/>
  <c r="T24" i="21"/>
  <c r="U24" i="21"/>
  <c r="T25" i="21"/>
  <c r="U25" i="21"/>
  <c r="T26" i="21"/>
  <c r="U26" i="21"/>
  <c r="T27" i="21"/>
  <c r="U27" i="21"/>
  <c r="T28" i="21"/>
  <c r="U28" i="21"/>
  <c r="T29" i="21"/>
  <c r="U29" i="21"/>
  <c r="T30" i="21"/>
  <c r="U30" i="21"/>
  <c r="T31" i="21"/>
  <c r="U31" i="21"/>
  <c r="T32" i="21"/>
  <c r="U32" i="21"/>
  <c r="T33" i="21"/>
  <c r="U33" i="21"/>
  <c r="T34" i="21"/>
  <c r="U34" i="21"/>
  <c r="T35" i="21"/>
  <c r="U35" i="21"/>
  <c r="T36" i="21"/>
  <c r="U36" i="21"/>
  <c r="T37" i="21"/>
  <c r="U37" i="21"/>
  <c r="T38" i="21"/>
  <c r="U38" i="21"/>
  <c r="T39" i="21"/>
  <c r="U39" i="21"/>
  <c r="T40" i="21"/>
  <c r="U40" i="21"/>
  <c r="T41" i="21"/>
  <c r="U41" i="21"/>
  <c r="T42" i="21"/>
  <c r="U42" i="21"/>
  <c r="T43" i="21"/>
  <c r="U43" i="21"/>
  <c r="T44" i="21"/>
  <c r="U44" i="21"/>
  <c r="T45" i="21"/>
  <c r="U45" i="21"/>
  <c r="T46" i="21"/>
  <c r="U46" i="21"/>
  <c r="T47" i="21"/>
  <c r="U47" i="21"/>
  <c r="T48" i="21"/>
  <c r="U48" i="21"/>
  <c r="T49" i="21"/>
  <c r="U49" i="21"/>
  <c r="T50" i="21"/>
  <c r="U50" i="21"/>
  <c r="T51" i="21"/>
  <c r="U51" i="21"/>
  <c r="T52" i="21"/>
  <c r="U52" i="21"/>
  <c r="T53" i="21"/>
  <c r="U53" i="21"/>
  <c r="T54" i="21"/>
  <c r="U54" i="21"/>
  <c r="T55" i="21"/>
  <c r="U55" i="21"/>
  <c r="T56" i="21"/>
  <c r="U56" i="21"/>
  <c r="T57" i="21"/>
  <c r="U57" i="21"/>
  <c r="T58" i="21"/>
  <c r="U58" i="21"/>
  <c r="T59" i="21"/>
  <c r="U59" i="21"/>
  <c r="T60" i="21"/>
  <c r="U60" i="21"/>
  <c r="T61" i="21"/>
  <c r="U61" i="21"/>
  <c r="T62" i="21"/>
  <c r="U62" i="21"/>
  <c r="T63" i="21"/>
  <c r="U63" i="21"/>
  <c r="T64" i="21"/>
  <c r="U64" i="21"/>
  <c r="T65" i="21"/>
  <c r="U65" i="21"/>
  <c r="T66" i="21"/>
  <c r="U66" i="21"/>
  <c r="T67" i="21"/>
  <c r="U67" i="21"/>
  <c r="T68" i="21"/>
  <c r="U68" i="21"/>
  <c r="T69" i="21"/>
  <c r="U69" i="21"/>
  <c r="T70" i="21"/>
  <c r="U70" i="21"/>
  <c r="T71" i="21"/>
  <c r="U71" i="21"/>
  <c r="T76" i="21"/>
  <c r="U76" i="21"/>
  <c r="T77" i="21"/>
  <c r="U77" i="21"/>
  <c r="T78" i="21"/>
  <c r="U78" i="21"/>
  <c r="T79" i="21"/>
  <c r="U79" i="21"/>
  <c r="T80" i="21"/>
  <c r="U80" i="21"/>
  <c r="U4" i="21"/>
  <c r="J4" i="21"/>
  <c r="J13" i="21"/>
  <c r="M4" i="21" l="1"/>
  <c r="AA4" i="21"/>
  <c r="AA74" i="21"/>
  <c r="AA73" i="21"/>
  <c r="AA75" i="21"/>
  <c r="AA72" i="21"/>
  <c r="B20" i="21"/>
  <c r="AA76" i="21"/>
  <c r="AA68" i="21"/>
  <c r="AA64" i="21"/>
  <c r="AA60" i="21"/>
  <c r="AA56" i="21"/>
  <c r="AA52" i="21"/>
  <c r="AA48" i="21"/>
  <c r="AA44" i="21"/>
  <c r="AA40" i="21"/>
  <c r="AA36" i="21"/>
  <c r="AA32" i="21"/>
  <c r="AA28" i="21"/>
  <c r="AA24" i="21"/>
  <c r="AA20" i="21"/>
  <c r="AA16" i="21"/>
  <c r="AA12" i="21"/>
  <c r="AA8" i="21"/>
  <c r="AA77" i="21"/>
  <c r="AA69" i="21"/>
  <c r="AA65" i="21"/>
  <c r="AA67" i="21"/>
  <c r="AA63" i="21"/>
  <c r="AA51" i="21"/>
  <c r="AA47" i="21"/>
  <c r="AA43" i="21"/>
  <c r="AA39" i="21"/>
  <c r="AA35" i="21"/>
  <c r="AA31" i="21"/>
  <c r="AA27" i="21"/>
  <c r="AA23" i="21"/>
  <c r="AA19" i="21"/>
  <c r="AA15" i="21"/>
  <c r="AA11" i="21"/>
  <c r="AA7" i="21"/>
  <c r="AA55" i="21"/>
  <c r="AA59" i="21"/>
  <c r="AA61" i="21"/>
  <c r="AA57" i="21"/>
  <c r="AA53" i="21"/>
  <c r="AA49" i="21"/>
  <c r="AA45" i="21"/>
  <c r="AA41" i="21"/>
  <c r="AA37" i="21"/>
  <c r="AA33" i="21"/>
  <c r="AA29" i="21"/>
  <c r="AA25" i="21"/>
  <c r="AA21" i="21"/>
  <c r="AA17" i="21"/>
  <c r="AA13" i="21"/>
  <c r="AA9" i="21"/>
  <c r="AA5" i="21"/>
  <c r="AA78" i="21"/>
  <c r="AA80" i="21"/>
  <c r="AA79" i="21"/>
  <c r="AA71" i="21"/>
  <c r="AA70" i="21"/>
  <c r="AA66" i="21"/>
  <c r="AA62" i="21"/>
  <c r="AA58" i="21"/>
  <c r="AA54" i="21"/>
  <c r="AA50" i="21"/>
  <c r="AA46" i="21"/>
  <c r="AA42" i="21"/>
  <c r="AA38" i="21"/>
  <c r="AA34" i="21"/>
  <c r="AA30" i="21"/>
  <c r="AA26" i="21"/>
  <c r="AA22" i="21"/>
  <c r="AA18" i="21"/>
  <c r="AA14" i="21"/>
  <c r="AA10" i="21"/>
  <c r="AA6" i="21"/>
  <c r="H16" i="21"/>
  <c r="M16" i="21" s="1"/>
  <c r="G16" i="21"/>
  <c r="J15" i="21"/>
  <c r="I15" i="21"/>
  <c r="H15" i="21"/>
  <c r="M15" i="21" s="1"/>
  <c r="G15" i="21"/>
  <c r="J14" i="21"/>
  <c r="M14" i="21" s="1"/>
  <c r="I14" i="21"/>
  <c r="G14" i="21"/>
  <c r="H13" i="21"/>
  <c r="M13" i="21" s="1"/>
  <c r="G13" i="21"/>
  <c r="J12" i="21"/>
  <c r="I12" i="21"/>
  <c r="H12" i="21"/>
  <c r="G12" i="21"/>
  <c r="J11" i="21"/>
  <c r="I11" i="21"/>
  <c r="H11" i="21"/>
  <c r="M11" i="21" s="1"/>
  <c r="G11" i="21"/>
  <c r="J9" i="21"/>
  <c r="I9" i="21"/>
  <c r="H9" i="21"/>
  <c r="J8" i="21"/>
  <c r="I8" i="21"/>
  <c r="H8" i="21"/>
  <c r="G8" i="21"/>
  <c r="J7" i="21"/>
  <c r="I7" i="21"/>
  <c r="H7" i="21"/>
  <c r="M7" i="21" s="1"/>
  <c r="G7" i="21"/>
  <c r="J6" i="21"/>
  <c r="I6" i="21"/>
  <c r="H6" i="21"/>
  <c r="M6" i="21" s="1"/>
  <c r="G6" i="21"/>
  <c r="J5" i="21"/>
  <c r="I5" i="21"/>
  <c r="H5" i="21"/>
  <c r="M5" i="21" s="1"/>
  <c r="G5" i="21"/>
  <c r="I4" i="21"/>
  <c r="G4" i="21"/>
  <c r="F11" i="21"/>
  <c r="F16" i="21"/>
  <c r="F14" i="21"/>
  <c r="F13" i="21"/>
  <c r="F12" i="21"/>
  <c r="E15" i="21"/>
  <c r="E12" i="21"/>
  <c r="F8" i="21"/>
  <c r="E8" i="21"/>
  <c r="C7" i="21"/>
  <c r="C6" i="21"/>
  <c r="C5" i="21"/>
  <c r="C4" i="21"/>
  <c r="E4" i="21"/>
  <c r="F5" i="21"/>
  <c r="F6" i="21"/>
  <c r="F7" i="21"/>
  <c r="F4" i="21"/>
  <c r="Z4" i="21" l="1"/>
  <c r="M12" i="21"/>
  <c r="M8" i="21"/>
  <c r="M9" i="21"/>
  <c r="Z73" i="21"/>
  <c r="AB73" i="21" s="1"/>
  <c r="Z72" i="21"/>
  <c r="AB72" i="21" s="1"/>
  <c r="Z74" i="21"/>
  <c r="AB74" i="21" s="1"/>
  <c r="Z75" i="21"/>
  <c r="AB75" i="21" s="1"/>
  <c r="Z54" i="21" l="1"/>
  <c r="AB54" i="21" s="1"/>
  <c r="Z67" i="21"/>
  <c r="AB67" i="21" s="1"/>
  <c r="Z52" i="21"/>
  <c r="AB52" i="21" s="1"/>
  <c r="Z5" i="21"/>
  <c r="AB5" i="21" s="1"/>
  <c r="Z39" i="21"/>
  <c r="AB39" i="21" s="1"/>
  <c r="Z56" i="21"/>
  <c r="AB56" i="21" s="1"/>
  <c r="Z49" i="21"/>
  <c r="AB49" i="21" s="1"/>
  <c r="Z78" i="21"/>
  <c r="AB78" i="21" s="1"/>
  <c r="Z31" i="21"/>
  <c r="AB31" i="21" s="1"/>
  <c r="Z66" i="21"/>
  <c r="AB66" i="21" s="1"/>
  <c r="Z60" i="21"/>
  <c r="AB60" i="21" s="1"/>
  <c r="Z48" i="21"/>
  <c r="AB48" i="21" s="1"/>
  <c r="Z79" i="21"/>
  <c r="AB79" i="21" s="1"/>
  <c r="Z76" i="21"/>
  <c r="AB76" i="21" s="1"/>
  <c r="Z8" i="21"/>
  <c r="AB8" i="21" s="1"/>
  <c r="Z7" i="21"/>
  <c r="AB7" i="21" s="1"/>
  <c r="Z80" i="21"/>
  <c r="AB80" i="21" s="1"/>
  <c r="Z58" i="21"/>
  <c r="AB58" i="21" s="1"/>
  <c r="Z22" i="21"/>
  <c r="AB22" i="21" s="1"/>
  <c r="Z15" i="21"/>
  <c r="AB15" i="21" s="1"/>
  <c r="Z17" i="21"/>
  <c r="AB17" i="21" s="1"/>
  <c r="Z64" i="21"/>
  <c r="AB64" i="21" s="1"/>
  <c r="Z53" i="21"/>
  <c r="AB53" i="21" s="1"/>
  <c r="Z57" i="21"/>
  <c r="AB57" i="21" s="1"/>
  <c r="Z55" i="21"/>
  <c r="AB55" i="21" s="1"/>
  <c r="Z44" i="21"/>
  <c r="AB44" i="21" s="1"/>
  <c r="Z62" i="21"/>
  <c r="AB62" i="21" s="1"/>
  <c r="Z16" i="21"/>
  <c r="AB16" i="21" s="1"/>
  <c r="Z68" i="21"/>
  <c r="AB68" i="21" s="1"/>
  <c r="Z11" i="21"/>
  <c r="AB11" i="21" s="1"/>
  <c r="Z41" i="21"/>
  <c r="AB41" i="21" s="1"/>
  <c r="Z30" i="21"/>
  <c r="AB30" i="21" s="1"/>
  <c r="AB4" i="21"/>
  <c r="Z65" i="21"/>
  <c r="AB65" i="21" s="1"/>
  <c r="Z71" i="21"/>
  <c r="AB71" i="21" s="1"/>
  <c r="Z9" i="21"/>
  <c r="AB9" i="21" s="1"/>
  <c r="Z28" i="21"/>
  <c r="AB28" i="21" s="1"/>
  <c r="Z12" i="21"/>
  <c r="AB12" i="21" s="1"/>
  <c r="Z35" i="21"/>
  <c r="AB35" i="21" s="1"/>
  <c r="Z24" i="21"/>
  <c r="AB24" i="21" s="1"/>
  <c r="Z25" i="21"/>
  <c r="AB25" i="21" s="1"/>
  <c r="Z50" i="21"/>
  <c r="AB50" i="21" s="1"/>
  <c r="Z34" i="21"/>
  <c r="AB34" i="21" s="1"/>
  <c r="Z61" i="21"/>
  <c r="AB61" i="21" s="1"/>
  <c r="Z77" i="21"/>
  <c r="AB77" i="21" s="1"/>
  <c r="Z33" i="21"/>
  <c r="AB33" i="21" s="1"/>
  <c r="Z29" i="21"/>
  <c r="AB29" i="21" s="1"/>
  <c r="Z20" i="21"/>
  <c r="AB20" i="21" s="1"/>
  <c r="Z23" i="21"/>
  <c r="AB23" i="21" s="1"/>
  <c r="Z38" i="21"/>
  <c r="AB38" i="21" s="1"/>
  <c r="Z27" i="21"/>
  <c r="AB27" i="21" s="1"/>
  <c r="Z10" i="21"/>
  <c r="AB10" i="21" s="1"/>
  <c r="Z42" i="21"/>
  <c r="AB42" i="21" s="1"/>
  <c r="Z6" i="21"/>
  <c r="AB6" i="21" s="1"/>
  <c r="Z18" i="21"/>
  <c r="AB18" i="21" s="1"/>
  <c r="Z32" i="21"/>
  <c r="AB32" i="21" s="1"/>
  <c r="Z21" i="21"/>
  <c r="AB21" i="21" s="1"/>
  <c r="Z69" i="21"/>
  <c r="AB69" i="21" s="1"/>
  <c r="Z37" i="21"/>
  <c r="AB37" i="21" s="1"/>
  <c r="Z19" i="21"/>
  <c r="AB19" i="21" s="1"/>
  <c r="Z14" i="21"/>
  <c r="AB14" i="21" s="1"/>
  <c r="Z51" i="21"/>
  <c r="AB51" i="21" s="1"/>
  <c r="Z47" i="21"/>
  <c r="AB47" i="21" s="1"/>
  <c r="Z46" i="21"/>
  <c r="AB46" i="21" s="1"/>
  <c r="Z43" i="21"/>
  <c r="AB43" i="21" s="1"/>
  <c r="Z13" i="21"/>
  <c r="AB13" i="21" s="1"/>
  <c r="Z45" i="21"/>
  <c r="AB45" i="21" s="1"/>
  <c r="Z36" i="21"/>
  <c r="AB36" i="21" s="1"/>
  <c r="Z26" i="21"/>
  <c r="AB26" i="21" s="1"/>
  <c r="Z40" i="21"/>
  <c r="AB40" i="21" s="1"/>
  <c r="Z70" i="21"/>
  <c r="AB70" i="21" s="1"/>
  <c r="Z63" i="21"/>
  <c r="AB63" i="21" s="1"/>
  <c r="Z59" i="21"/>
  <c r="AB59" i="2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tc={2D124371-EAD1-429D-96C9-3BBB796C025E}</author>
  </authors>
  <commentList>
    <comment ref="T5" authorId="0" shapeId="0" xr:uid="{2D124371-EAD1-429D-96C9-3BBB796C025E}">
      <text>
        <t xml:space="preserve">[Threaded comment]
Your version of Excel allows you to read this threaded comment; however, any edits to it will get removed if the file is opened in a newer version of Excel. Learn more: https://go.microsoft.com/fwlink/?linkid=870924
Comment:
    Not essential to have  TOC but have included it in case it helps simplify this logframe and the relationships between each reporting level. Feel free to amend if anything has been missed/misinterpreted. Typically, TOCs have inputs as well, however I've left these out.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tc={C548E0B4-034E-4732-8A62-001BA7DE0769}</author>
    <author>tc={EE7CFCE6-E26D-4B8B-8933-DAEBA502C278}</author>
    <author>tc={829EAEFA-34F8-4160-AD51-633DC8496B88}</author>
    <author>tc={9C059286-A236-4B63-AA67-0E5F368E53EE}</author>
    <author>tc={C757102B-25C8-4AF6-AA25-833DEC8A71AA}</author>
  </authors>
  <commentList>
    <comment ref="F2" authorId="0" shapeId="0" xr:uid="{C548E0B4-034E-4732-8A62-001BA7DE0769}">
      <text>
        <t xml:space="preserve">[Threaded comment]
Your version of Excel allows you to read this threaded comment; however, any edits to it will get removed if the file is opened in a newer version of Excel. Learn more: https://go.microsoft.com/fwlink/?linkid=870924
Comment:
    You may want to check through the NIMPA+ Planned activities document and add in all output links or even specific indicators/activities if it's useful for you and the team to highlight how these higher level goals are linked with the other output/activity tabs. Up to you. </t>
      </text>
    </comment>
    <comment ref="H2" authorId="1" shapeId="0" xr:uid="{EE7CFCE6-E26D-4B8B-8933-DAEBA502C278}">
      <text>
        <t xml:space="preserve">[Threaded comment]
Your version of Excel allows you to read this threaded comment; however, any edits to it will get removed if the file is opened in a newer version of Excel. Learn more: https://go.microsoft.com/fwlink/?linkid=870924
Comment:
    Please note these are Blue Marine impact indicator codes. You don't need to change these, they are included on all our project logframes to help us quantify progress towards Blue Marine's own core impact indicators/impact pillars that reflect our own organisation mission. I have included 'BMF' to flag that these are Blue Marine-relevant. Feel free to 'hide' these columns if you'd prefer. </t>
      </text>
    </comment>
    <comment ref="K4" authorId="2" shapeId="0" xr:uid="{829EAEFA-34F8-4160-AD51-633DC8496B88}">
      <text>
        <t>[Threaded comment]
Your version of Excel allows you to read this threaded comment; however, any edits to it will get removed if the file is opened in a newer version of Excel. Learn more: https://go.microsoft.com/fwlink/?linkid=870924
Comment:
    For all activity/deliverable lines, select from the drop down menu in the cell</t>
      </text>
    </comment>
    <comment ref="E12" authorId="3" shapeId="0" xr:uid="{9C059286-A236-4B63-AA67-0E5F368E53EE}">
      <text>
        <t>[Threaded comment]
Your version of Excel allows you to read this threaded comment; however, any edits to it will get removed if the file is opened in a newer version of Excel. Learn more: https://go.microsoft.com/fwlink/?linkid=870924
Comment:
    This section was blank in the NIMPA+ Logframe. Please add text if available to descriibe the indicator</t>
      </text>
    </comment>
    <comment ref="K13" authorId="4" shapeId="0" xr:uid="{C757102B-25C8-4AF6-AA25-833DEC8A71AA}">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 and activities</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tc={BC65DBA8-613E-4F10-98E3-E4765DB723D3}</author>
    <author>tc={8A743CC9-B6F9-49BF-A5FF-1356FEF1619E}</author>
  </authors>
  <commentList>
    <comment ref="G2" authorId="0" shapeId="0" xr:uid="{BC65DBA8-613E-4F10-98E3-E4765DB723D3}">
      <text>
        <t>[Threaded comment]
Your version of Excel allows you to read this threaded comment; however, any edits to it will get removed if the file is opened in a newer version of Excel. Learn more: https://go.microsoft.com/fwlink/?linkid=870924
Comment:
    Please note that we haven't included output 5 in terms of a link up to the outcome. My interpretation is that output 5 is more to demonstrate effective project delivery and M&amp;E. please amend if you feel otherwise!</t>
      </text>
    </comment>
    <comment ref="F9" authorId="1" shapeId="0" xr:uid="{8A743CC9-B6F9-49BF-A5FF-1356FEF1619E}">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 and activities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tc={72978C26-6EEF-4EB7-B923-416BF92D7237}</author>
    <author>tc={98B0F1A1-60C6-4832-8DEE-0E9FAFE59002}</author>
    <author>tc={5434DA49-B670-4BAA-8F74-4B0077976DF7}</author>
    <author>tc={1E1D9210-F386-41F6-BF83-0535C2B723FB}</author>
    <author>tc={A357FBB5-CCE6-4E8D-AC8A-25EA11266C1B}</author>
    <author>tc={2EF500B1-D9DB-421F-8A58-B83AC1C06FAE}</author>
    <author>tc={0834E82A-9A8A-4449-823F-CC02A42A73F6}</author>
    <author>tc={521C175D-786E-441F-B403-9CCECDFBC8FC}</author>
    <author>tc={9B894BA2-EBD8-4FBD-B4BF-B26E71102A2E}</author>
    <author>tc={FF60BD2B-494C-4393-BFD4-C5F2FFCA1072}</author>
    <author>tc={E9E7DFAE-C446-4F2E-83A1-77EF0D2CBC15}</author>
    <author>tc={AE74D9B4-E632-4B65-B0FF-9B9A66FBB406}</author>
    <author>tc={14D7CCA5-9C46-4001-AF4F-BB529865DC2A}</author>
    <author>tc={F29B6254-30A0-4318-9BAD-FAE6EB8AC371}</author>
    <author>tc={6AEB9506-035A-4929-BA44-E3607B63BA4E}</author>
    <author>tc={BF117A0C-8CF6-4B0F-B549-819F47ACBFE0}</author>
    <author>tc={6EC8222A-C288-42E2-8ACD-0A10FED349F3}</author>
    <author>tc={39CE59DB-0630-4A23-8C3E-50248A0BA958}</author>
  </authors>
  <commentList>
    <comment ref="M4" authorId="0" shapeId="0" xr:uid="{72978C26-6EEF-4EB7-B923-416BF92D7237}">
      <text>
        <t>[Threaded comment]
Your version of Excel allows you to read this threaded comment; however, any edits to it will get removed if the file is opened in a newer version of Excel. Learn more: https://go.microsoft.com/fwlink/?linkid=870924
Comment:
    For all activity/deliverable lines, select from the drop down menu in the cell</t>
      </text>
    </comment>
    <comment ref="E7" authorId="1" shapeId="0" xr:uid="{98B0F1A1-60C6-4832-8DEE-0E9FAFE59002}">
      <text>
        <t>[Threaded comment]
Your version of Excel allows you to read this threaded comment; however, any edits to it will get removed if the file is opened in a newer version of Excel. Learn more: https://go.microsoft.com/fwlink/?linkid=870924
Comment:
    The original logframe for this project says percentage of measures updated but we report on number - by calculating the percentage we must know the number so it shouldn't make extra work to find this number</t>
      </text>
    </comment>
    <comment ref="F7" authorId="2" shapeId="0" xr:uid="{5434DA49-B670-4BAA-8F74-4B0077976DF7}">
      <text>
        <t>[Threaded comment]
Your version of Excel allows you to read this threaded comment; however, any edits to it will get removed if the file is opened in a newer version of Excel. Learn more: https://go.microsoft.com/fwlink/?linkid=870924
Comment:
    Input target value here to get value in analysis tab</t>
      </text>
    </comment>
    <comment ref="Q7" authorId="3" shapeId="0" xr:uid="{1E1D9210-F386-41F6-BF83-0535C2B723FB}">
      <text>
        <t>[Threaded comment]
Your version of Excel allows you to read this threaded comment; however, any edits to it will get removed if the file is opened in a newer version of Excel. Learn more: https://go.microsoft.com/fwlink/?linkid=870924
Comment:
    22.5 measures implemented by 2028</t>
      </text>
    </comment>
    <comment ref="M8" authorId="4" shapeId="0" xr:uid="{A357FBB5-CCE6-4E8D-AC8A-25EA11266C1B}">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 and activities</t>
      </text>
    </comment>
    <comment ref="H10" authorId="5" shapeId="0" xr:uid="{2EF500B1-D9DB-421F-8A58-B83AC1C06FAE}">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 and activities</t>
      </text>
    </comment>
    <comment ref="H11" authorId="6" shapeId="0" xr:uid="{0834E82A-9A8A-4449-823F-CC02A42A73F6}">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21" authorId="7" shapeId="0" xr:uid="{521C175D-786E-441F-B403-9CCECDFBC8FC}">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25" authorId="8" shapeId="0" xr:uid="{9B894BA2-EBD8-4FBD-B4BF-B26E71102A2E}">
      <text>
        <t xml:space="preserve">[Threaded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 </t>
      </text>
    </comment>
    <comment ref="H32" authorId="9" shapeId="0" xr:uid="{FF60BD2B-494C-4393-BFD4-C5F2FFCA1072}">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35" authorId="10" shapeId="0" xr:uid="{E9E7DFAE-C446-4F2E-83A1-77EF0D2CBC15}">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36" authorId="11" shapeId="0" xr:uid="{AE74D9B4-E632-4B65-B0FF-9B9A66FBB406}">
      <text>
        <t xml:space="preserve">[Threaded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 </t>
      </text>
    </comment>
    <comment ref="H38" authorId="12" shapeId="0" xr:uid="{14D7CCA5-9C46-4001-AF4F-BB529865DC2A}">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41" authorId="13" shapeId="0" xr:uid="{F29B6254-30A0-4318-9BAD-FAE6EB8AC371}">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52" authorId="14" shapeId="0" xr:uid="{6AEB9506-035A-4929-BA44-E3607B63BA4E}">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53" authorId="15" shapeId="0" xr:uid="{BF117A0C-8CF6-4B0F-B549-819F47ACBFE0}">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59" authorId="16" shapeId="0" xr:uid="{6EC8222A-C288-42E2-8ACD-0A10FED349F3}">
      <text>
        <t xml:space="preserve">[Threaded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
</t>
      </text>
    </comment>
    <comment ref="H62" authorId="17" shapeId="0" xr:uid="{39CE59DB-0630-4A23-8C3E-50248A0BA958}">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tc={C67FD499-45E0-4E27-83B4-D7926BA343D9}</author>
    <author>tc={4CA69781-49A3-480F-95E2-672632741D67}</author>
    <author>tc={19638554-B9A3-4B4F-886C-F500A6D4155B}</author>
    <author>tc={E2DF7A44-3420-46EE-8BFA-42F67446E131}</author>
    <author>tc={1FA8F0AA-405B-454B-BF5D-FAC28B10BB27}</author>
    <author>tc={978ED2B3-3CE5-43E2-99EE-199347527D10}</author>
    <author>tc={26AB512C-D79C-408F-8BA3-AAB8E6E46F17}</author>
    <author>tc={3C62A4D5-3853-40BC-856F-17EBA6DA5ECD}</author>
    <author>tc={C081DAB6-B87A-4A4E-8F35-FDCE9613BA59}</author>
    <author>tc={38A16F8D-80CA-47E4-8D63-1139690CE712}</author>
    <author>tc={34D6880D-46DF-4187-97DA-7F38F05727E1}</author>
    <author>tc={50356A39-9A98-47E1-A678-096974AE774B}</author>
    <author>tc={87209751-C7EB-4C79-811C-65538A9BA2F7}</author>
  </authors>
  <commentList>
    <comment ref="M4" authorId="0" shapeId="0" xr:uid="{C67FD499-45E0-4E27-83B4-D7926BA343D9}">
      <text>
        <t>[Threaded comment]
Your version of Excel allows you to read this threaded comment; however, any edits to it will get removed if the file is opened in a newer version of Excel. Learn more: https://go.microsoft.com/fwlink/?linkid=870924
Comment:
    For all activity/deliverable lines, select from the drop down menu in the cell</t>
      </text>
    </comment>
    <comment ref="E7" authorId="1" shapeId="0" xr:uid="{4CA69781-49A3-480F-95E2-672632741D67}">
      <text>
        <t>[Threaded comment]
Your version of Excel allows you to read this threaded comment; however, any edits to it will get removed if the file is opened in a newer version of Excel. Learn more: https://go.microsoft.com/fwlink/?linkid=870924
Comment:
    Not in NIMPA+ Logframe document</t>
      </text>
    </comment>
    <comment ref="M8" authorId="2" shapeId="0" xr:uid="{19638554-B9A3-4B4F-886C-F500A6D4155B}">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 and activities</t>
      </text>
    </comment>
    <comment ref="H10" authorId="3" shapeId="0" xr:uid="{E2DF7A44-3420-46EE-8BFA-42F67446E131}">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 and activities</t>
      </text>
    </comment>
    <comment ref="H11" authorId="4" shapeId="0" xr:uid="{1FA8F0AA-405B-454B-BF5D-FAC28B10BB27}">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15" authorId="5" shapeId="0" xr:uid="{978ED2B3-3CE5-43E2-99EE-199347527D10}">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22" authorId="6" shapeId="0" xr:uid="{26AB512C-D79C-408F-8BA3-AAB8E6E46F17}">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25" authorId="7" shapeId="0" xr:uid="{3C62A4D5-3853-40BC-856F-17EBA6DA5ECD}">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 and activities</t>
      </text>
    </comment>
    <comment ref="H26" authorId="8" shapeId="0" xr:uid="{C081DAB6-B87A-4A4E-8F35-FDCE9613BA59}">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34" authorId="9" shapeId="0" xr:uid="{38A16F8D-80CA-47E4-8D63-1139690CE712}">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39" authorId="10" shapeId="0" xr:uid="{34D6880D-46DF-4187-97DA-7F38F05727E1}">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 and activities</t>
      </text>
    </comment>
    <comment ref="H40" authorId="11" shapeId="0" xr:uid="{50356A39-9A98-47E1-A678-096974AE774B}">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43" authorId="12" shapeId="0" xr:uid="{87209751-C7EB-4C79-811C-65538A9BA2F7}">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tc={A9BAA299-FE58-456F-901B-1D3B247BC0D3}</author>
    <author>tc={75BBECFD-8850-4D91-A624-DC3A65DDEA2B}</author>
    <author>tc={D44BF36F-7154-44AD-A4D0-6721633DF23A}</author>
    <author>tc={F27A49EB-B1DD-4865-A75B-79824DF949BA}</author>
    <author>tc={23E008E8-AA41-4316-B863-12500B55BA8E}</author>
    <author>tc={67AB99FA-701B-4EFC-8BB4-0BF64C1917D6}</author>
    <author>tc={530CCF6F-7FF2-4922-9867-DE338A4C0CD3}</author>
    <author>tc={F2FBE007-6A51-4A26-81F7-95B961947030}</author>
    <author>tc={7ABA33C6-B3B5-4252-AFEC-48F3E18A0FE1}</author>
    <author>tc={7FDDE821-B71F-4D40-8189-1F35C6C384F8}</author>
    <author>tc={D16AF8B4-7806-43E6-8E59-822838EDC296}</author>
    <author>tc={A0527D18-C18B-458B-9BAA-D7C9F082F3E0}</author>
  </authors>
  <commentList>
    <comment ref="M4" authorId="0" shapeId="0" xr:uid="{A9BAA299-FE58-456F-901B-1D3B247BC0D3}">
      <text>
        <t>[Threaded comment]
Your version of Excel allows you to read this threaded comment; however, any edits to it will get removed if the file is opened in a newer version of Excel. Learn more: https://go.microsoft.com/fwlink/?linkid=870924
Comment:
    For all activity/deliverable lines, select from the drop down menu in the cell</t>
      </text>
    </comment>
    <comment ref="M8" authorId="1" shapeId="0" xr:uid="{75BBECFD-8850-4D91-A624-DC3A65DDEA2B}">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 and activities</t>
      </text>
    </comment>
    <comment ref="H10" authorId="2" shapeId="0" xr:uid="{D44BF36F-7154-44AD-A4D0-6721633DF23A}">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 and activities</t>
      </text>
    </comment>
    <comment ref="H11" authorId="3" shapeId="0" xr:uid="{F27A49EB-B1DD-4865-A75B-79824DF949BA}">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17" authorId="4" shapeId="0" xr:uid="{23E008E8-AA41-4316-B863-12500B55BA8E}">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20" authorId="5" shapeId="0" xr:uid="{67AB99FA-701B-4EFC-8BB4-0BF64C1917D6}">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 and activities</t>
      </text>
    </comment>
    <comment ref="H21" authorId="6" shapeId="0" xr:uid="{530CCF6F-7FF2-4922-9867-DE338A4C0CD3}">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24" authorId="7" shapeId="0" xr:uid="{F2FBE007-6A51-4A26-81F7-95B961947030}">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28" authorId="8" shapeId="0" xr:uid="{7ABA33C6-B3B5-4252-AFEC-48F3E18A0FE1}">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30" authorId="9" shapeId="0" xr:uid="{7FDDE821-B71F-4D40-8189-1F35C6C384F8}">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33" authorId="10" shapeId="0" xr:uid="{D16AF8B4-7806-43E6-8E59-822838EDC296}">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 and activities</t>
      </text>
    </comment>
    <comment ref="H34" authorId="11" shapeId="0" xr:uid="{A0527D18-C18B-458B-9BAA-D7C9F082F3E0}">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tc={62154BB5-130A-45EC-915F-9C5587BA9F19}</author>
    <author>tc={43E61593-A2B9-4FA4-B547-9D7B3F2AA82D}</author>
    <author>tc={C29354F5-08BC-426B-969B-C11BE177754B}</author>
    <author>tc={478CDC1A-CE4D-4FAE-9F2E-E7AFD5051563}</author>
    <author>tc={C6709158-1CCC-4E48-999C-85F302799F74}</author>
    <author>tc={E9949E93-B1E3-4D12-9823-581910F17DE8}</author>
    <author>tc={643325C8-01A7-4FE5-9D42-97ED9A8F1463}</author>
    <author>tc={110D787A-FA05-420C-BF13-EC1F569C7EAD}</author>
  </authors>
  <commentList>
    <comment ref="F4" authorId="0" shapeId="0" xr:uid="{62154BB5-130A-45EC-915F-9C5587BA9F19}">
      <text>
        <t>[Threaded comment]
Your version of Excel allows you to read this threaded comment; however, any edits to it will get removed if the file is opened in a newer version of Excel. Learn more: https://go.microsoft.com/fwlink/?linkid=870924
Comment:
    Input value here to get value in analysis tab</t>
      </text>
    </comment>
    <comment ref="M4" authorId="1" shapeId="0" xr:uid="{43E61593-A2B9-4FA4-B547-9D7B3F2AA82D}">
      <text>
        <t>[Threaded comment]
Your version of Excel allows you to read this threaded comment; however, any edits to it will get removed if the file is opened in a newer version of Excel. Learn more: https://go.microsoft.com/fwlink/?linkid=870924
Comment:
    For all activity/deliverable lines, select from the drop down menu in the cell</t>
      </text>
    </comment>
    <comment ref="M6" authorId="2" shapeId="0" xr:uid="{C29354F5-08BC-426B-969B-C11BE177754B}">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 and activities</t>
      </text>
    </comment>
    <comment ref="H8" authorId="3" shapeId="0" xr:uid="{478CDC1A-CE4D-4FAE-9F2E-E7AFD5051563}">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 and activities</t>
      </text>
    </comment>
    <comment ref="H9" authorId="4" shapeId="0" xr:uid="{C6709158-1CCC-4E48-999C-85F302799F74}">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13" authorId="5" shapeId="0" xr:uid="{E9949E93-B1E3-4D12-9823-581910F17DE8}">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 and activities</t>
      </text>
    </comment>
    <comment ref="H14" authorId="6" shapeId="0" xr:uid="{643325C8-01A7-4FE5-9D42-97ED9A8F1463}">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18" authorId="7" shapeId="0" xr:uid="{110D787A-FA05-420C-BF13-EC1F569C7EAD}">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tc={66BB0168-08BE-4CF5-AF98-08784D3CADF8}</author>
    <author>tc={E03E0AE6-4EEF-470D-9541-E171EAD35C46}</author>
    <author>tc={BF006268-CDEF-4BD0-BC3A-49004259B579}</author>
    <author>tc={FFCF3233-9D37-4819-9C0F-019E074651AC}</author>
    <author>tc={62C14332-F7C5-4208-8A41-123F1D4EA31F}</author>
  </authors>
  <commentList>
    <comment ref="M4" authorId="0" shapeId="0" xr:uid="{66BB0168-08BE-4CF5-AF98-08784D3CADF8}">
      <text>
        <t>[Threaded comment]
Your version of Excel allows you to read this threaded comment; however, any edits to it will get removed if the file is opened in a newer version of Excel. Learn more: https://go.microsoft.com/fwlink/?linkid=870924
Comment:
    For all activity/deliverable lines, select from the drop down menu in the cell</t>
      </text>
    </comment>
    <comment ref="M5" authorId="1" shapeId="0" xr:uid="{E03E0AE6-4EEF-470D-9541-E171EAD35C46}">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 and activities</t>
      </text>
    </comment>
    <comment ref="H7" authorId="2" shapeId="0" xr:uid="{BF006268-CDEF-4BD0-BC3A-49004259B579}">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 and activities</t>
      </text>
    </comment>
    <comment ref="H8" authorId="3" shapeId="0" xr:uid="{FFCF3233-9D37-4819-9C0F-019E074651AC}">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H12" authorId="4" shapeId="0" xr:uid="{62C14332-F7C5-4208-8A41-123F1D4EA31F}">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tc={DB18EC34-2AC2-4B8E-817D-DF0415BA6E8F}</author>
    <author>tc={58E41D55-88E1-468B-9E5E-D142601919B1}</author>
    <author>tc={94101954-D688-4F57-A60D-CDE45B946B2A}</author>
    <author>tc={8953F4D5-6F6A-4E80-A08F-AAB5285314C2}</author>
    <author>tc={C07D3706-709E-417D-8E60-84F9F78FE95B}</author>
    <author>tc={CE311C3E-5B46-440B-ACD2-68A55903F011}</author>
    <author>tc={E3466C07-6882-4A22-9B23-693806645D11}</author>
    <author>tc={C25A77B6-AE43-4CA7-A8E0-C95CCB1CA20B}</author>
  </authors>
  <commentList>
    <comment ref="B4" authorId="0" shapeId="0" xr:uid="{DB18EC34-2AC2-4B8E-817D-DF0415BA6E8F}">
      <text>
        <t>[Threaded comment]
Your version of Excel allows you to read this threaded comment; however, any edits to it will get removed if the file is opened in a newer version of Excel. Learn more: https://go.microsoft.com/fwlink/?linkid=870924
Comment:
    There isn't technically an output 6, however keeping the codes and formats for consistency.</t>
      </text>
    </comment>
    <comment ref="M4" authorId="1" shapeId="0" xr:uid="{58E41D55-88E1-468B-9E5E-D142601919B1}">
      <text>
        <t>[Threaded comment]
Your version of Excel allows you to read this threaded comment; however, any edits to it will get removed if the file is opened in a newer version of Excel. Learn more: https://go.microsoft.com/fwlink/?linkid=870924
Comment:
    For all activity/deliverable lines, select from the drop down menu in the cell</t>
      </text>
    </comment>
    <comment ref="M11" authorId="2" shapeId="0" xr:uid="{94101954-D688-4F57-A60D-CDE45B946B2A}">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 and activities</t>
      </text>
    </comment>
    <comment ref="H13" authorId="3" shapeId="0" xr:uid="{8953F4D5-6F6A-4E80-A08F-AAB5285314C2}">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 and activities</t>
      </text>
    </comment>
    <comment ref="E14" authorId="4" shapeId="0" xr:uid="{C07D3706-709E-417D-8E60-84F9F78FE95B}">
      <text>
        <t>[Threaded comment]
Your version of Excel allows you to read this threaded comment; however, any edits to it will get removed if the file is opened in a newer version of Excel. Learn more: https://go.microsoft.com/fwlink/?linkid=870924
Comment:
    To complete if desired.</t>
      </text>
    </comment>
    <comment ref="H14" authorId="5" shapeId="0" xr:uid="{CE311C3E-5B46-440B-ACD2-68A55903F011}">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 ref="E15" authorId="6" shapeId="0" xr:uid="{E3466C07-6882-4A22-9B23-693806645D11}">
      <text>
        <t>[Threaded comment]
Your version of Excel allows you to read this threaded comment; however, any edits to it will get removed if the file is opened in a newer version of Excel. Learn more: https://go.microsoft.com/fwlink/?linkid=870924
Comment:
    Was less clear if these were activities or targets (information from the NIMPA+ Direct Beneficiaries document)</t>
      </text>
    </comment>
    <comment ref="H18" authorId="7" shapeId="0" xr:uid="{C25A77B6-AE43-4CA7-A8E0-C95CCB1CA20B}">
      <text>
        <t>[Threaded comment]
Your version of Excel allows you to read this threaded comment; however, any edits to it will get removed if the file is opened in a newer version of Excel. Learn more: https://go.microsoft.com/fwlink/?linkid=870924
Comment:
    Don't edit this cell, it is based off the status of the deliverables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tc={2282B307-ADB7-46AE-8261-E9C3CC436EE9}</author>
    <author>tc={F7EDB4FA-11FE-4347-90D6-D16A58973ACE}</author>
    <author>tc={911BEA34-264B-4380-AE68-C3DAC27A54F7}</author>
    <author>tc={24312B90-2B39-4B3B-8118-E9D533A91891}</author>
  </authors>
  <commentList>
    <comment ref="A1" authorId="0" shapeId="0" xr:uid="{2282B307-ADB7-46AE-8261-E9C3CC436EE9}">
      <text>
        <t>[Threaded comment]
Your version of Excel allows you to read this threaded comment; however, any edits to it will get removed if the file is opened in a newer version of Excel. Learn more: https://go.microsoft.com/fwlink/?linkid=870924
Comment:
    This table is just for creating the right formulae in the subsequent tables</t>
      </text>
    </comment>
    <comment ref="E1" authorId="1" shapeId="0" xr:uid="{F7EDB4FA-11FE-4347-90D6-D16A58973ACE}">
      <text>
        <t>[Threaded comment]
Your version of Excel allows you to read this threaded comment; however, any edits to it will get removed if the file is opened in a newer version of Excel. Learn more: https://go.microsoft.com/fwlink/?linkid=870924
Comment:
    This table determines how far through (as a percentage) the targets each output indicator is.  If it says '#DIV/0!' - this means no target has been set in the output tab (in column F of the relevant output tab.</t>
      </text>
    </comment>
    <comment ref="P1" authorId="2" shapeId="0" xr:uid="{911BEA34-264B-4380-AE68-C3DAC27A54F7}">
      <text>
        <t>[Threaded comment]
Your version of Excel allows you to read this threaded comment; however, any edits to it will get removed if the file is opened in a newer version of Excel. Learn more: https://go.microsoft.com/fwlink/?linkid=870924
Comment:
    This table provides a the total sum reached of each of the BMF indicators.  Note that many lines in this logframe do not have an associated BMF indicator so will not feature in this table</t>
      </text>
    </comment>
    <comment ref="T2" authorId="3" shapeId="0" xr:uid="{24312B90-2B39-4B3B-8118-E9D533A91891}">
      <text>
        <t>[Threaded comment]
Your version of Excel allows you to read this threaded comment; however, any edits to it will get removed if the file is opened in a newer version of Excel. Learn more: https://go.microsoft.com/fwlink/?linkid=870924
Comment:
    Note that unplanned goes back to 2021 as there is a data entry for 2021 in the unplanned outputs tab</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<sst xmlns="http://schemas.openxmlformats.org/spreadsheetml/2006/main" count="1362" uniqueCount="757">
  <si>
    <r>
      <t xml:space="preserve">This logframe document is to help with the design and tracking of the NIMPA+ Project.  It uses the structure of a logframe to inform project managers and project teams on the indicators of their project, and ties the outputs from all projects together to be able to inform Blue Marine Foundation's impact at an organisational level.  
For more information on logframe reporting, project managers are advised to read Blue Marine Foundation's M&amp;E Guide </t>
    </r>
    <r>
      <rPr>
        <b/>
        <sz val="11"/>
        <color theme="1"/>
        <rFont val="Calibri"/>
        <family val="2"/>
        <scheme val="minor"/>
      </rPr>
      <t>(1)</t>
    </r>
    <r>
      <rPr>
        <sz val="11"/>
        <color theme="1"/>
        <rFont val="Calibri"/>
        <family val="2"/>
        <scheme val="minor"/>
      </rPr>
      <t xml:space="preserve">, look at the logframe instructions </t>
    </r>
    <r>
      <rPr>
        <b/>
        <sz val="11"/>
        <color theme="1"/>
        <rFont val="Calibri"/>
        <family val="2"/>
        <scheme val="minor"/>
      </rPr>
      <t>(2)</t>
    </r>
    <r>
      <rPr>
        <sz val="11"/>
        <color theme="1"/>
        <rFont val="Calibri"/>
        <family val="2"/>
        <scheme val="minor"/>
      </rPr>
      <t xml:space="preserve"> and see the example logframe </t>
    </r>
    <r>
      <rPr>
        <b/>
        <sz val="11"/>
        <color theme="1"/>
        <rFont val="Calibri"/>
        <family val="2"/>
        <scheme val="minor"/>
      </rPr>
      <t>(3)</t>
    </r>
    <r>
      <rPr>
        <sz val="11"/>
        <color theme="1"/>
        <rFont val="Calibri"/>
        <family val="2"/>
        <scheme val="minor"/>
      </rPr>
      <t xml:space="preserve">.
To see all the Impact Indicators listed in a word doc, please see the Imapact Indicator list </t>
    </r>
    <r>
      <rPr>
        <b/>
        <sz val="11"/>
        <color theme="1"/>
        <rFont val="Calibri"/>
        <family val="2"/>
        <scheme val="minor"/>
      </rPr>
      <t>(4)</t>
    </r>
    <r>
      <rPr>
        <sz val="11"/>
        <color theme="1"/>
        <rFont val="Calibri"/>
        <family val="2"/>
        <scheme val="minor"/>
      </rPr>
      <t>.</t>
    </r>
  </si>
  <si>
    <t>M&amp;E Guide</t>
  </si>
  <si>
    <t>Logframe Instructions and Examples</t>
  </si>
  <si>
    <t>Example logframe</t>
  </si>
  <si>
    <t>Impact Indicator List</t>
  </si>
  <si>
    <t>Month</t>
  </si>
  <si>
    <t>Activities</t>
  </si>
  <si>
    <t>Comments/links</t>
  </si>
  <si>
    <t>Goal (Impact/Overall Objective)</t>
  </si>
  <si>
    <t>Indicators</t>
  </si>
  <si>
    <t>Tracking/Reporting</t>
  </si>
  <si>
    <t>Code</t>
  </si>
  <si>
    <t>Description</t>
  </si>
  <si>
    <t>Goal Indicator (BAF)</t>
  </si>
  <si>
    <t>Measureable Indicators</t>
  </si>
  <si>
    <t>Related outputs</t>
  </si>
  <si>
    <t>Related BMF sub-indicators (Impact)</t>
  </si>
  <si>
    <t>Related BMF Core Impact Indicators</t>
  </si>
  <si>
    <t>Base value (at project start)</t>
  </si>
  <si>
    <t>Target value (end of project)</t>
  </si>
  <si>
    <t>Status</t>
  </si>
  <si>
    <t>Means of verification</t>
  </si>
  <si>
    <t>Important Assumptions</t>
  </si>
  <si>
    <t>Progress Planned in 2023</t>
  </si>
  <si>
    <t>Progress achieved in 2023</t>
  </si>
  <si>
    <t>Progress Planned in 2024</t>
  </si>
  <si>
    <t>Progress achieved in 2024</t>
  </si>
  <si>
    <t>Progress Planned in 2025</t>
  </si>
  <si>
    <t>Progress achieved in 2025</t>
  </si>
  <si>
    <t>Value</t>
  </si>
  <si>
    <t>G.1</t>
  </si>
  <si>
    <t>Networks of globally significant protected areas and their sustainable use zones are conserved</t>
  </si>
  <si>
    <t xml:space="preserve">At the end of the project, the biomass of one or more relevant umbrella/ indicator species is maintained or increased in the project areas </t>
  </si>
  <si>
    <t>Not started (as planned)</t>
  </si>
  <si>
    <t xml:space="preserve">
For the African Penguin Climate change and flooding cause risk, as well as rouge seals creating havoc and increase in Kelp Gull predation.</t>
  </si>
  <si>
    <t>Populations of selected indicator species are not adversely impacted by external influences (e.g., introduction of disease, environmental conditions or unsustainable extraction arising beyond MPA boundaries) </t>
  </si>
  <si>
    <t>G1a</t>
  </si>
  <si>
    <t xml:space="preserve"># Active nests (breeding pairs) of African penguins across all NIMPA sites  </t>
  </si>
  <si>
    <t>2.2.1, 2.2.3</t>
  </si>
  <si>
    <t xml:space="preserve">G1a. Active nests (breeding pairs) of African penguins: 
Total of 485 pairs across all NIMPA sites 
 </t>
  </si>
  <si>
    <t xml:space="preserve">G1a. Active nests (breeding pairs) of African penguins: 
Total of 534 pairs (10% increase of active nests (breeding pairs) of African penguins across all NIMPA sites)  </t>
  </si>
  <si>
    <t xml:space="preserve">Establish baseline value </t>
  </si>
  <si>
    <t xml:space="preserve">Baseline established </t>
  </si>
  <si>
    <t>Baseline value maintained</t>
  </si>
  <si>
    <t>Deploy 3 seabird rangers; Operationalise NAMCOB</t>
  </si>
  <si>
    <t>G1b</t>
  </si>
  <si>
    <t xml:space="preserve"># Chondrichthyans species in NIMPA  </t>
  </si>
  <si>
    <t>2.2.1</t>
  </si>
  <si>
    <t>G1b. Chondrichthyans species: 
TBD by Q4/2023</t>
  </si>
  <si>
    <t>G1b. Chondrichthyans species: 
Baseline maintained</t>
  </si>
  <si>
    <t xml:space="preserve">Elasmobranch species: 
BRUV surveys to provide ‘maxN’ information on relative abundance of elasmobranch species for all 3 sites   
 </t>
  </si>
  <si>
    <t xml:space="preserve">For elasmobranch work, risks would be rough sea conditions and low visibility generally, in NIMPA strong winds are hazardous </t>
  </si>
  <si>
    <t>Baseline establishment delayed due to hazardous strong winds</t>
  </si>
  <si>
    <t>G1c</t>
  </si>
  <si>
    <t xml:space="preserve"># Chondrichthyans species in Cape Fria  </t>
  </si>
  <si>
    <t>1, 4</t>
  </si>
  <si>
    <t xml:space="preserve">G1c. Chondrichthyans species: 
TBD by Y3 </t>
  </si>
  <si>
    <t xml:space="preserve">G1c. Elasmobranch species: 
Baseline maintained </t>
  </si>
  <si>
    <t>Not yet expected</t>
  </si>
  <si>
    <t>G1d</t>
  </si>
  <si>
    <t xml:space="preserve"># Elasmobranch species in Namibe </t>
  </si>
  <si>
    <t xml:space="preserve">G1d. Elasmobranch species: 
TBD by Y3 </t>
  </si>
  <si>
    <t xml:space="preserve">G1d. Elasmobranch species: 
Baseline maintained </t>
  </si>
  <si>
    <t>G1e</t>
  </si>
  <si>
    <t xml:space="preserve"># Cape fur seal in Cape Fria  </t>
  </si>
  <si>
    <t>G1e. Cape fur seal colony: 
TBD during inception phase</t>
  </si>
  <si>
    <t xml:space="preserve">G1e. Cape fur seal colony: 
Baseline maintained </t>
  </si>
  <si>
    <t>Cape fur seal:
Annual arial survey report data for South Africa, Namibia, and Angola 
Scat analysis pilot within the NIMPA, providing critical information regarding available forage species, which in turn will inform management decisions.</t>
  </si>
  <si>
    <t xml:space="preserve">For Cape fur seal: the international survey of Namibia, South Africa and Angola is taking place annually and data will be derived thereof.  
At times there is fog, hence there is a possibility that one would not get data from all colonies for all years </t>
  </si>
  <si>
    <t xml:space="preserve">Established baseline </t>
  </si>
  <si>
    <t>G1f</t>
  </si>
  <si>
    <t xml:space="preserve"># Cape fur seal in Namibe  
 </t>
  </si>
  <si>
    <t>G1f. Cape fur seal colony: 
TBD during inception phase</t>
  </si>
  <si>
    <t xml:space="preserve">G1f. Cape fur seal colony: 
Baseline maintained </t>
  </si>
  <si>
    <t>Establish baseline value of seal pups</t>
  </si>
  <si>
    <t>Established baseline value of seal pups</t>
  </si>
  <si>
    <t>Maintain baseline</t>
  </si>
  <si>
    <t>G.2</t>
  </si>
  <si>
    <t xml:space="preserve">At the end of the project, improved livelihood conditions of affected households in project areas </t>
  </si>
  <si>
    <t>Household incomes of affected people in Lüderitz to be determined during Inception Phase</t>
  </si>
  <si>
    <t>Household incomes of affected people in Lüderitz have increased by 20% (in real terms) over the project period</t>
  </si>
  <si>
    <t xml:space="preserve">Socioeconomic household surveys conducted by consortium during inception phase and last year of project </t>
  </si>
  <si>
    <t xml:space="preserve">Livelihoods are not adversely impacted by external shocks, (e.g., natural disasters or political crises) during project delivery   </t>
  </si>
  <si>
    <t>Identify target groups; Establish baseline value</t>
  </si>
  <si>
    <t>Baseline established for target groups</t>
  </si>
  <si>
    <t>Baseline value + x%</t>
  </si>
  <si>
    <t>G.2a</t>
  </si>
  <si>
    <t>2, 3</t>
  </si>
  <si>
    <t>4.1.1, 4.2.3</t>
  </si>
  <si>
    <t>4.1, 4.2</t>
  </si>
  <si>
    <t xml:space="preserve">X % of households affected in the project area (Lüderitz) have a positive attitude toward the protection of marine biodiversity (to be determined during inception phase) </t>
  </si>
  <si>
    <t xml:space="preserve">An increase of 50% of households in project areas have a positive attitude towards protection of marine biodiversity </t>
  </si>
  <si>
    <t xml:space="preserve">Knowledge, Attitude and Practice (KAP) surveys conducted by consortium during inception phase and last year of project  </t>
  </si>
  <si>
    <t xml:space="preserve">By communicating the values of marine ecosystem services to local communities, they will develop more positive attitudes to marine biodiversity </t>
  </si>
  <si>
    <t>Baseline value established however not a true reflection of the attitudes of community towards marine biodiversity</t>
  </si>
  <si>
    <t>KAP Baseline survey to be revised; sample size to be increased</t>
  </si>
  <si>
    <t>Outcome</t>
  </si>
  <si>
    <t>Outcome Indicator Number</t>
  </si>
  <si>
    <t>Related  outputs</t>
  </si>
  <si>
    <t>OC.0</t>
  </si>
  <si>
    <t>Namibia’s marine protected areas network is strengthened and expanded</t>
  </si>
  <si>
    <t>OC.0.1</t>
  </si>
  <si>
    <t>Namibia expands its national MPA coverage</t>
  </si>
  <si>
    <t>2,4</t>
  </si>
  <si>
    <t>1.1.1, 1.2.1, 4.1.1, 4.2.1, 4.2.2</t>
  </si>
  <si>
    <t>1.1, 1.2, 4.1, 4.2</t>
  </si>
  <si>
    <t xml:space="preserve">MPA coverage 9,500 km2 (1.7% of Namibia EEZ)   </t>
  </si>
  <si>
    <t xml:space="preserve">MPA coverage 15,775km2 (2.7% of Namibia EEZ) 
 </t>
  </si>
  <si>
    <t>Formal government gazettement of two (2) new MPAs (Namibe and Cape Fria)</t>
  </si>
  <si>
    <t>There is sufficient political will for the expansion of the national MPA system</t>
  </si>
  <si>
    <t>Initiate discussion with MFMR on progression of MSP for Northern and Southern Namibia</t>
  </si>
  <si>
    <t>OC.0.2</t>
  </si>
  <si>
    <t>NIMPA’s management effectiveness score (using NAMETT, or similar assessment tool)</t>
  </si>
  <si>
    <t>4.1.2</t>
  </si>
  <si>
    <t xml:space="preserve">x/110 (TBD in inception phase) 
 </t>
  </si>
  <si>
    <t xml:space="preserve">NIMPA’s management effectiveness score (using NAMETT, or similar assessment tool) increases by at least 33% by the end of project  </t>
  </si>
  <si>
    <t>Management effectiveness assessments using the ‘NAMETT’ management effectiveness tool</t>
  </si>
  <si>
    <t>Those broader sectoral policies and regulations (e.g., fisheries permitting, hydrogen production or mining) do not undermine efforts to improve NIMPA effectiveness</t>
  </si>
  <si>
    <t>0/110</t>
  </si>
  <si>
    <t>Establish baseline value</t>
  </si>
  <si>
    <t>45/114</t>
  </si>
  <si>
    <t>Baseline established</t>
  </si>
  <si>
    <t>Annual scoring no increase expected because the management plan is not implemented</t>
  </si>
  <si>
    <t>OC.0.3</t>
  </si>
  <si>
    <t>Indicative percentage of small-scale fishers who report positive change in their ability to engage in MPA co-management</t>
  </si>
  <si>
    <t>NA</t>
  </si>
  <si>
    <t xml:space="preserve">0% of small-scale fishers </t>
  </si>
  <si>
    <t xml:space="preserve">Over 50% of small-scale fishers report positive change in ability to engage in MPA co-management  </t>
  </si>
  <si>
    <t>SSF association membership and social survey post-project on co-management situation</t>
  </si>
  <si>
    <t>The MPA is more likely to be successful if co-management opportunities are broadened</t>
  </si>
  <si>
    <t>Define SSF association membership and governance structure</t>
  </si>
  <si>
    <t xml:space="preserve">Membership criteria established </t>
  </si>
  <si>
    <t>Establish membership base; combine co-management survey with socio-economic survey (conduct with SSF association); engage SSF members to get involved in monitoring, control and surveilance and catch monitoring (ABALOBI)</t>
  </si>
  <si>
    <t>OC.0.4</t>
  </si>
  <si>
    <t>Livelihoods of women enhanced</t>
  </si>
  <si>
    <t>4.1.2, 4.2.2</t>
  </si>
  <si>
    <t xml:space="preserve">0% of women living off coastal resources have diversified their income (N=x) </t>
  </si>
  <si>
    <t xml:space="preserve">By the end of the project, 10% of women living off coastal resources have diversified their income (N=y). </t>
  </si>
  <si>
    <t>Social survey post-project results from vocational training and livelihoods projects, SSF association membership</t>
  </si>
  <si>
    <t>Sufficient interest from women in Lüderitz for project livelihood activities</t>
  </si>
  <si>
    <t>Establish baseline value; SDFN surveyed (socio-economic)</t>
  </si>
  <si>
    <t>Supported SDFN to aqcuire funds for community projects</t>
  </si>
  <si>
    <t>Outputs</t>
  </si>
  <si>
    <t>No. of Indicators</t>
  </si>
  <si>
    <t>Output code</t>
  </si>
  <si>
    <t>Indicator code</t>
  </si>
  <si>
    <t>Indicator value</t>
  </si>
  <si>
    <t>Unit</t>
  </si>
  <si>
    <t>BMF Impact Indicator</t>
  </si>
  <si>
    <t>Assumptions</t>
  </si>
  <si>
    <t>Output 1</t>
  </si>
  <si>
    <t>O.1</t>
  </si>
  <si>
    <t>NIMPA’s formal management system is improved and implemented</t>
  </si>
  <si>
    <t>O.1.1</t>
  </si>
  <si>
    <t>Revised NIMPA management framework including gender considerations</t>
  </si>
  <si>
    <t>Frameworks changed</t>
  </si>
  <si>
    <t xml:space="preserve">Outdated NIMPA management framework with no reference to gender considerations </t>
  </si>
  <si>
    <t>Updated NIMPA management framework endorsed with direct reference to gender considerations </t>
  </si>
  <si>
    <t>MFMR endorsement of revised NIMPA management framework including; management plan, regulations, zoning, financing and operational requirements. Monitoring, control and enforcement system in place. Sustainable financing plan report.</t>
  </si>
  <si>
    <t>MFMR endorses the framework</t>
  </si>
  <si>
    <t>Management framework review</t>
  </si>
  <si>
    <t>Management framework reviewed</t>
  </si>
  <si>
    <t xml:space="preserve">Framework approved and endorsed </t>
  </si>
  <si>
    <t>O.1.2</t>
  </si>
  <si>
    <t>Data and information system required for NIMPA’s ongoing management is created and endorsed</t>
  </si>
  <si>
    <t>data and information system</t>
  </si>
  <si>
    <t xml:space="preserve">No data and information system  </t>
  </si>
  <si>
    <t xml:space="preserve">1 data and information system  </t>
  </si>
  <si>
    <t>Copies of data, or outputs (e.g., reports, maps) generated by system/s</t>
  </si>
  <si>
    <t>The data and information system proposed is supported by MFMR and they endorse it</t>
  </si>
  <si>
    <t>Conduct scoping for data management system</t>
  </si>
  <si>
    <t>Scoping done for data management system</t>
  </si>
  <si>
    <t>Data management system implemented</t>
  </si>
  <si>
    <t>O.1.3</t>
  </si>
  <si>
    <t>Number of key MFMR personnel trained / capacitated in MPA management</t>
  </si>
  <si>
    <t>Beneficiaries (people trained)</t>
  </si>
  <si>
    <t xml:space="preserve">0 key MFMR personnel trained / capacitated in MPA management </t>
  </si>
  <si>
    <t xml:space="preserve">20 key MFMR personnel trained / capacitated in MPA management  </t>
  </si>
  <si>
    <t>Copies of training reports, participation lists, formal government notices, media articles</t>
  </si>
  <si>
    <t>There is unmet demand within NIMPA authority for capacity building support</t>
  </si>
  <si>
    <t xml:space="preserve">Conduct capacity needs assessment and skills audit  </t>
  </si>
  <si>
    <t>O.1.4</t>
  </si>
  <si>
    <t>Number (percentage) of measures in updated management plan that have been implemented</t>
  </si>
  <si>
    <t>Implemented measures</t>
  </si>
  <si>
    <t>0% of measures in updated management plan are being implemented </t>
  </si>
  <si>
    <t xml:space="preserve">50% of measures in updated management plan are being implemented </t>
  </si>
  <si>
    <t>Reports from management planning meetings and workshops including management assessments, workplan reviews</t>
  </si>
  <si>
    <t>Assumes MFMR endorses the management plan and allocates resources for implementation</t>
  </si>
  <si>
    <t>Establish baseline value through review process</t>
  </si>
  <si>
    <t>Baseline established 45 meausres included in the revised framwork</t>
  </si>
  <si>
    <t>Framework approved and endorsed before implementation starts (not yet expected)</t>
  </si>
  <si>
    <t>Activity Code</t>
  </si>
  <si>
    <t>Indicator Code</t>
  </si>
  <si>
    <t>Partners</t>
  </si>
  <si>
    <t>Expected completion date</t>
  </si>
  <si>
    <t>Notes</t>
  </si>
  <si>
    <t>Output 1 Activities</t>
  </si>
  <si>
    <t>A.1</t>
  </si>
  <si>
    <t>Indicator 1.1</t>
  </si>
  <si>
    <t xml:space="preserve">Revised NIMPA management framework </t>
  </si>
  <si>
    <t xml:space="preserve">Activity 1.1.1 </t>
  </si>
  <si>
    <t>Review and revise NIMPA’s existing management framework</t>
  </si>
  <si>
    <t>NNF; Blue Marine; SAERI; Grid-Arendal</t>
  </si>
  <si>
    <t>In progress</t>
  </si>
  <si>
    <t>Deliverable 1.1.1 a</t>
  </si>
  <si>
    <t>Technical review of NIMPA’s existing management framework</t>
  </si>
  <si>
    <t>NNF; Blue Marine; SAERI</t>
  </si>
  <si>
    <t>Complete</t>
  </si>
  <si>
    <t>Deliverable 1.1.1 b</t>
  </si>
  <si>
    <t xml:space="preserve">Reviewed and update NIMPA regulations </t>
  </si>
  <si>
    <t>Deliverable 1.1.1 c</t>
  </si>
  <si>
    <t xml:space="preserve">Reviewed NIMPA zonation system and access restrictions </t>
  </si>
  <si>
    <t>SAERI</t>
  </si>
  <si>
    <t>Deliverable 1.1.1 d</t>
  </si>
  <si>
    <t xml:space="preserve">Reviewed NIMPA management plan </t>
  </si>
  <si>
    <t>NNF; Blue Marine</t>
  </si>
  <si>
    <t>Deliverable 1.1.1 e</t>
  </si>
  <si>
    <t>Implementation guidelines for MPAs in Namibia</t>
  </si>
  <si>
    <t>Blue Marine</t>
  </si>
  <si>
    <t>Deliverable 1.1.1 f</t>
  </si>
  <si>
    <t>NIMPA’s updated Management framework validated and approved</t>
  </si>
  <si>
    <t>Deliverable 1.1.1 g</t>
  </si>
  <si>
    <t xml:space="preserve">NIMPA work plans </t>
  </si>
  <si>
    <t>Deliverable 1.1.1 h</t>
  </si>
  <si>
    <t>NIMPA communications plan</t>
  </si>
  <si>
    <t>Grid-Arendal</t>
  </si>
  <si>
    <t>Deliverable 1.1.1 i</t>
  </si>
  <si>
    <t xml:space="preserve">20 people involved in MPA management processes attend gender focused discussions </t>
  </si>
  <si>
    <t>NNF</t>
  </si>
  <si>
    <t>Activity 1.1.2</t>
  </si>
  <si>
    <t>Develop a Monitoring, Control, Surveillance (MCS) system for NIMPA</t>
  </si>
  <si>
    <t>Deliverable 1.1.2 a</t>
  </si>
  <si>
    <t>Risk Assessment &amp; MCS scoping for NIMPA including capacity needs</t>
  </si>
  <si>
    <t>Deliverable 1.1.2 b</t>
  </si>
  <si>
    <t>SMART, EarthRanger (or other) module for the Namibian Marine Ecosystem developed</t>
  </si>
  <si>
    <t>Delayed</t>
  </si>
  <si>
    <t>Deliverable 1.1.2 c</t>
  </si>
  <si>
    <t>20 users of monitoring system trained</t>
  </si>
  <si>
    <t>Activity 1.1.3</t>
  </si>
  <si>
    <t>NIMPA and the two new MPAs have a sustainable financing plan</t>
  </si>
  <si>
    <t>Deliverable 1.1.3 a</t>
  </si>
  <si>
    <t>Scoping report on the potential finance mechanisms and blended finance options for NIMPA &amp; developing MPAs</t>
  </si>
  <si>
    <t>Deliverable 1.1.3 b</t>
  </si>
  <si>
    <t xml:space="preserve">Sustainable financing plan </t>
  </si>
  <si>
    <t>NNF, Blue Marine</t>
  </si>
  <si>
    <t>Deliverable 1.1.3 c</t>
  </si>
  <si>
    <t>On-going budgeting support to MFMR provided</t>
  </si>
  <si>
    <t>Deliverable 1.1.3 d</t>
  </si>
  <si>
    <t xml:space="preserve">Technical recommendations and communication of ecosystem services studies to demonstrate the benefits of NIMPA </t>
  </si>
  <si>
    <t>Deliverable 1.1.3 e</t>
  </si>
  <si>
    <t xml:space="preserve">Technical recommendations on feasible options and mechanisms for the sustainable financing of NIMPA </t>
  </si>
  <si>
    <t>Deliverable 1.1.3 f</t>
  </si>
  <si>
    <t>Tools, processes and templates for broader financing needs across Namibia’s developing MPA network developed</t>
  </si>
  <si>
    <t>Activity 1.1.4</t>
  </si>
  <si>
    <t>Establish and support a Marine Protected Area Advisory Board (MPAAB)</t>
  </si>
  <si>
    <t>Deliverable 1.1.4 a</t>
  </si>
  <si>
    <t>MPAAB established</t>
  </si>
  <si>
    <t>Deliverable 1.1.4 b</t>
  </si>
  <si>
    <t>MPAAB annual meetings</t>
  </si>
  <si>
    <t>Indicator 1.2</t>
  </si>
  <si>
    <t>Data and information systems required for NIMPA’s ongoing management are created and endorsed</t>
  </si>
  <si>
    <t>Activity 1.2.1</t>
  </si>
  <si>
    <t xml:space="preserve">Develop a monitoring and research strategy </t>
  </si>
  <si>
    <t>SANCCOB; NAMCOB; NNF</t>
  </si>
  <si>
    <t>Deliverable 1.2.1</t>
  </si>
  <si>
    <t xml:space="preserve">Monitoring and research strategy </t>
  </si>
  <si>
    <t>Activity 1.2.2</t>
  </si>
  <si>
    <t>Design and implement an information management support system for NIMPA</t>
  </si>
  <si>
    <t>Deliverable 1.2.2 a</t>
  </si>
  <si>
    <t>Data management portal</t>
  </si>
  <si>
    <t>Deliverable 1.2.2 b</t>
  </si>
  <si>
    <t>Training on data management portal</t>
  </si>
  <si>
    <t>NNF; SAERI</t>
  </si>
  <si>
    <t>Activity 1.2.3</t>
  </si>
  <si>
    <t>Undertake periodic monitoring of indicator species</t>
  </si>
  <si>
    <t>Deliverable 1.2.3 a</t>
  </si>
  <si>
    <t xml:space="preserve">Support to MFMR with establishing baseline information on the key indicator species </t>
  </si>
  <si>
    <t>Deliverable 1.2.3 c</t>
  </si>
  <si>
    <t>Annual African penguin population survey</t>
  </si>
  <si>
    <t>SANCCOB; NAMCOB</t>
  </si>
  <si>
    <t>Deliverable 1.2.3 d</t>
  </si>
  <si>
    <t>App-based recreational angler and small-scale fisher survey (NIMPA)</t>
  </si>
  <si>
    <t>Deliverable 1.2.3 e</t>
  </si>
  <si>
    <t>2 Assessments of elasmobranch bycatch in commercial fisheries (demersal hake trawlers) for Namibia</t>
  </si>
  <si>
    <t>Deliverable 1.2.3 f</t>
  </si>
  <si>
    <t xml:space="preserve">Seasonal chondrichthyan survey using Baited Remote Underwater Videos (BRUVs) - for NIMPA </t>
  </si>
  <si>
    <t>Deliverable 1.2.3 g</t>
  </si>
  <si>
    <t>Seasonal elasmobranch survey using Baited Remote Underwater Videos (BRUVs) - for Cape Fria and Namibe; where feasible</t>
  </si>
  <si>
    <t>Deliverable 1.2.3 h</t>
  </si>
  <si>
    <t>Passive telemetry assessment - data on patterns of movement and habitat use of individual chondrichthyans</t>
  </si>
  <si>
    <t>Deliverable 1.2.3 j</t>
  </si>
  <si>
    <t>Baselines on Elasmobranch species (Cape Fria / Namibe)</t>
  </si>
  <si>
    <t>Deliverable 1.2.3 k</t>
  </si>
  <si>
    <t>Annual monitoring of seals (NIMPA); spatial distribution and diets</t>
  </si>
  <si>
    <t>Deliverable 1.2.3 l</t>
  </si>
  <si>
    <t>Baselines for Cape fur seals (Cape Fria / Namibe)</t>
  </si>
  <si>
    <t>Indicator 1.3</t>
  </si>
  <si>
    <t>Number of key MFMR personnel trained/capacitated in MPA management</t>
  </si>
  <si>
    <t>Activity 1.3.1</t>
  </si>
  <si>
    <t>Design and implement a Training and Capacity Plan for MFMR in support of MPA management</t>
  </si>
  <si>
    <t>Deliverable 1.3.1 a</t>
  </si>
  <si>
    <t xml:space="preserve">Capacity and Structural Needs Assessment and Skills Audit </t>
  </si>
  <si>
    <t>Deliverable 1.3.1 b</t>
  </si>
  <si>
    <t>Training and capacity plan</t>
  </si>
  <si>
    <t>Deliverable 1.3.1 c</t>
  </si>
  <si>
    <t xml:space="preserve">8 MFMR trained key staff - local </t>
  </si>
  <si>
    <t>Deliverable 1.3.1 d</t>
  </si>
  <si>
    <t xml:space="preserve">8 key MFMR staff  trained - national </t>
  </si>
  <si>
    <t>Deliverable 1.3.1 e</t>
  </si>
  <si>
    <t>4 MFMR staff  trained - regional/ exchange</t>
  </si>
  <si>
    <t>Activity 1.3.2</t>
  </si>
  <si>
    <t>Conduct transformative gender programme</t>
  </si>
  <si>
    <t>Deliverable 1.3.2 a</t>
  </si>
  <si>
    <t>Develop a transformative gender training program</t>
  </si>
  <si>
    <t>Deliverable 1.3.2 b</t>
  </si>
  <si>
    <t>Workshop on transformative gender programme</t>
  </si>
  <si>
    <t>Indicator 1.4</t>
  </si>
  <si>
    <t>50% of measures in the revised draft of the management plan are implemented by the project end</t>
  </si>
  <si>
    <t>Activity 1.4.1</t>
  </si>
  <si>
    <t>Asses MPA performance and management effectiveness</t>
  </si>
  <si>
    <t>Deliverable 1.4.1</t>
  </si>
  <si>
    <t>Annual assessment of MPA performance and management effectiveness</t>
  </si>
  <si>
    <t>Output 2</t>
  </si>
  <si>
    <t>O.2</t>
  </si>
  <si>
    <t>Effective management of NIMPA is supported by an active civil society and engaged coastal communities of Lüderitz</t>
  </si>
  <si>
    <t>O.2.1</t>
  </si>
  <si>
    <t>Local community members are engaged in project outreach activities related to marine conservation and protected areas</t>
  </si>
  <si>
    <t>Stakeholders reached (coastal community)</t>
  </si>
  <si>
    <t>4.2.1</t>
  </si>
  <si>
    <t xml:space="preserve">0 coastal community members are engaged in outreach activities related to marine conservation and protected areas </t>
  </si>
  <si>
    <t xml:space="preserve">10% of (relevant) coastal community members are engaged in outreach activities related to marine conservation and protected areas, equating to at least 1,000 (relevant) coastal community members </t>
  </si>
  <si>
    <t>Copies of attendance lists at NIMPA’s events, post-activity exit surveys, other relevant community feedback</t>
  </si>
  <si>
    <t>Assumes willingness and availability of community to engage</t>
  </si>
  <si>
    <t>Conduct outreach activties for schools for coastal community members</t>
  </si>
  <si>
    <t>Conducted outreach activties for schools for coastal community members</t>
  </si>
  <si>
    <t>Conduct outreach activties for schools; crayfish festival; finalise ocean literacy toolkit</t>
  </si>
  <si>
    <t>O.2.2</t>
  </si>
  <si>
    <t>New conservation NGO NAMCOB is formalised and operationalised</t>
  </si>
  <si>
    <t>Newly formalised and operationalised NGO</t>
  </si>
  <si>
    <t>NAMCOB is formalised with a signed constitution and elected board and is currently recruiting</t>
  </si>
  <si>
    <t xml:space="preserve">NAMCOB is operationalised; it has an endorsed organisational strategy, and key staff are active in their roles  </t>
  </si>
  <si>
    <t>Copies of, relevant strategic documents, annual reports, or activity reports</t>
  </si>
  <si>
    <t>Assumes MFMR acceptance of NAMCOB’s role / function in NIMPA management</t>
  </si>
  <si>
    <t>Formalise NAMCOB; Establish ExCo</t>
  </si>
  <si>
    <t>Formalised NAMCOB; Establish ExCo</t>
  </si>
  <si>
    <t>Employ key staff positions; operationalise NAMCOB (procurement of equipment, recontruction of buildings, access to islands etc</t>
  </si>
  <si>
    <t>O.2.3</t>
  </si>
  <si>
    <t>NAMCOB provides effective support to the management of NIMPA</t>
  </si>
  <si>
    <t>Seabird rangers</t>
  </si>
  <si>
    <t>4.1.1</t>
  </si>
  <si>
    <t>NAMCOB does not provide effective support to the management of NIMPA</t>
  </si>
  <si>
    <t>NAMCOB provides effective support to the management of NIMPA through the deployment of 4 seabird rangers to the main breeding sites (island) and actively monitors and rescues seabirds</t>
  </si>
  <si>
    <t>Annual reports NAMCOB in line with monitoring and research strategy</t>
  </si>
  <si>
    <t>Deploy 4 seabird rangers to breeding sites</t>
  </si>
  <si>
    <t>6 Seabird rangers interviewed; psychological interviews conducted; 3 potential rangers taken for an exposure trip to the breeding sites</t>
  </si>
  <si>
    <t>Seabird rangers trained at SANCCOB and deployed to Luderitz; access to islands granted by MFMR</t>
  </si>
  <si>
    <t>O.2.4</t>
  </si>
  <si>
    <t>Ocean Literacy Toolbox and SMART lessons are developed</t>
  </si>
  <si>
    <t>Resources</t>
  </si>
  <si>
    <t>4.2.2</t>
  </si>
  <si>
    <t xml:space="preserve">Copies of toolbox and lessons, digital. </t>
  </si>
  <si>
    <t xml:space="preserve">Assumes willingness and availability of education stakeholders to input, and that there is unmet demand for marine education locally </t>
  </si>
  <si>
    <t>Develop draft of ocean literacy toolkit; SMART lesson not yet expected</t>
  </si>
  <si>
    <t>Draft of ocean literacy toolkit developed; SMART lesson not yet expected</t>
  </si>
  <si>
    <t>SMART lesson and Ocean Literacy Toolkit developed</t>
  </si>
  <si>
    <t xml:space="preserve">Draft toolbox will be produced, but not finalised. SMART lessons = 2024 output. </t>
  </si>
  <si>
    <t>Q1: NA. Q2: Toolbox draft is underway, workshop event is planned for August to bring education stakeholders together.</t>
  </si>
  <si>
    <t>Output 2 Activities</t>
  </si>
  <si>
    <t>A.2</t>
  </si>
  <si>
    <t>Indicator 2.1</t>
  </si>
  <si>
    <t xml:space="preserve">Local community and stakeholders are engaged in project outreach activities related to marine conservation and protected areas   </t>
  </si>
  <si>
    <t>Activity 2.1.1</t>
  </si>
  <si>
    <t>Assess and communicate current knowledge attitudes and practices of local communities in relation to NIMPA</t>
  </si>
  <si>
    <t>NNF; Grid-Arendal, COSDEC</t>
  </si>
  <si>
    <t>Deliverable 2.1.1</t>
  </si>
  <si>
    <t>1 KAP surveys conducted and analysed</t>
  </si>
  <si>
    <t>NNF; Grid-Arendal; COSDEC</t>
  </si>
  <si>
    <t>2 KAP surveys conducted and analysed</t>
  </si>
  <si>
    <t>3 KAP surveys conducted and analysed</t>
  </si>
  <si>
    <t>Activity 2.1.2</t>
  </si>
  <si>
    <t xml:space="preserve">Develop and implement local marine education </t>
  </si>
  <si>
    <t>NNF; Blue Marine; COSDEC;</t>
  </si>
  <si>
    <t>Deliverable 2.1.2 a</t>
  </si>
  <si>
    <t>Ocean literacy toolbox for Namibia</t>
  </si>
  <si>
    <t>NNF; COSDEC; Blue Marine; Grid-Arendal</t>
  </si>
  <si>
    <t>Deliverable 2.1.2 b</t>
  </si>
  <si>
    <t>Digital (Smart) lessons for ocean literacy in Namibia</t>
  </si>
  <si>
    <t>Deliverable 2.1.2 c</t>
  </si>
  <si>
    <t xml:space="preserve">Ocean literacy outreach in Lüderitz </t>
  </si>
  <si>
    <t>Deliverable 2.1.2 d</t>
  </si>
  <si>
    <t>Schools outreach with youth in Lüderitz</t>
  </si>
  <si>
    <t>Deliverable 2.1.2 e</t>
  </si>
  <si>
    <t>Ocean literacy outreach at national events</t>
  </si>
  <si>
    <t>Deliverable 2.1.2 f</t>
  </si>
  <si>
    <t>By the end of the project coastal community members are engaged in outreach activities (X participants)</t>
  </si>
  <si>
    <t>NNF; COSDEC</t>
  </si>
  <si>
    <t>Activity 2.1.3</t>
  </si>
  <si>
    <t xml:space="preserve">Facilitate the formulation of a “NIMPA Users Forum” </t>
  </si>
  <si>
    <t>Deliverable 2.1.3 a</t>
  </si>
  <si>
    <t xml:space="preserve">Community mobilisation and facilitation </t>
  </si>
  <si>
    <t>Deliverable 2.1.3 b</t>
  </si>
  <si>
    <r>
      <rPr>
        <i/>
        <sz val="10"/>
        <rFont val="Calibri"/>
        <family val="2"/>
        <scheme val="minor"/>
      </rPr>
      <t xml:space="preserve">2 </t>
    </r>
    <r>
      <rPr>
        <i/>
        <sz val="10"/>
        <color theme="1"/>
        <rFont val="Calibri"/>
        <family val="2"/>
        <scheme val="minor"/>
      </rPr>
      <t>NIMPA Users Forums conducted</t>
    </r>
  </si>
  <si>
    <t xml:space="preserve">Indicator 2.2 </t>
  </si>
  <si>
    <t xml:space="preserve">New conservation NGO NAMCOB is formalised and operationalised </t>
  </si>
  <si>
    <t>Activity 2.2.1</t>
  </si>
  <si>
    <t>NAMCOB organisational strategy, management plan and financial plan are developed and implemented</t>
  </si>
  <si>
    <t>NNF; SANCCOB; NAMCOB</t>
  </si>
  <si>
    <t>Deliverable 2.2.1 a</t>
  </si>
  <si>
    <t>MOU with MFMR</t>
  </si>
  <si>
    <t>Deliverable 2.2.1 b</t>
  </si>
  <si>
    <t xml:space="preserve">NAMCOB’s organizational strategy </t>
  </si>
  <si>
    <t>Deliverable 2.2.1 c</t>
  </si>
  <si>
    <t>NAMCOB’s management plan</t>
  </si>
  <si>
    <t>Deliverable 2.2.1 d</t>
  </si>
  <si>
    <t>Recruit and train NAMCOB’s director and seabird rangers, seabird rehabilitator, administrative assistant</t>
  </si>
  <si>
    <t>Deliverable 2.2.1 e</t>
  </si>
  <si>
    <t>Annual work plans</t>
  </si>
  <si>
    <t>Deliverable 2.2.1 f</t>
  </si>
  <si>
    <t>Financial strategy that for NAMCOB’s long-term sustainability</t>
  </si>
  <si>
    <t>Deliverable 2.2.1 g</t>
  </si>
  <si>
    <t xml:space="preserve">NAMCOB board annual meetings </t>
  </si>
  <si>
    <t>Activity 2.2.2</t>
  </si>
  <si>
    <t xml:space="preserve">The NAMCOB centre is set-up and operationalised </t>
  </si>
  <si>
    <t>Deliverable 2.2.2 a</t>
  </si>
  <si>
    <t>Oil response Equipment on Mercury, Ichaboe, Possession and Halifax island</t>
  </si>
  <si>
    <t>Deliverable 2.2.2 b</t>
  </si>
  <si>
    <t>NAMCOB Centre development (building renovation)</t>
  </si>
  <si>
    <t>Deliverable 2.2.2 c</t>
  </si>
  <si>
    <t>NAMCOB Centre development (equipment)</t>
  </si>
  <si>
    <t>Deliverable 2.2.2 d</t>
  </si>
  <si>
    <t xml:space="preserve">20 x local volunteers and interns trained at NAMCOB to assist with educational tours around the centre, as well as working hands-on with the seabirds. </t>
  </si>
  <si>
    <t>Indicator 2.3</t>
  </si>
  <si>
    <t>Activity 2.3.1</t>
  </si>
  <si>
    <t>Develop and implement NAMCOB’s ecological monitoring plan in support of NIMPA</t>
  </si>
  <si>
    <t>SANCCOB; NAMCOB; SAERI</t>
  </si>
  <si>
    <t>Deliverable 2.3.1 a</t>
  </si>
  <si>
    <t>Standardised data collection and seabird monitoring system document</t>
  </si>
  <si>
    <t>Deliverable 2.3.1 b</t>
  </si>
  <si>
    <t>A Fishery-seabird mitigation interventions and new emerging threats to seabird ecosystem health document is developed</t>
  </si>
  <si>
    <t>Activity 2.3.2</t>
  </si>
  <si>
    <t>Deployment of Seabird Rangers and implement seabird monitoring system</t>
  </si>
  <si>
    <t>Deliverable 2.3.2 a</t>
  </si>
  <si>
    <t>Seabird rangers deployed on island</t>
  </si>
  <si>
    <t>Deliverable 2.3.2 b</t>
  </si>
  <si>
    <t>5 x First-responder training: Rescuing and stabilising seabirds along the coast until the seabirds are transported to NAMCOB for care</t>
  </si>
  <si>
    <t>Deliverable 2.3.2 c</t>
  </si>
  <si>
    <t>Seabird monitoring system developed and implemented</t>
  </si>
  <si>
    <t>Output 3</t>
  </si>
  <si>
    <t>O.3</t>
  </si>
  <si>
    <t>Coastal livelihoods are diversified and strengthened</t>
  </si>
  <si>
    <t>O.3.1</t>
  </si>
  <si>
    <t>A fisher’s association is created to support small-scale fishers operating in NIMPA waters</t>
  </si>
  <si>
    <t>Working groups</t>
  </si>
  <si>
    <t xml:space="preserve">0 small-scale fisher’s association operating in NIMPA waters  </t>
  </si>
  <si>
    <t xml:space="preserve">1 small-scale fishers association operating in NIMPA waters </t>
  </si>
  <si>
    <t>Constitution; Minutes of AGM, association constitution/rules, membership lists, media articles</t>
  </si>
  <si>
    <t>Sufficient ability of SSF to commit to a small-scale fishers association process for duration of project</t>
  </si>
  <si>
    <t>Conduct scoping</t>
  </si>
  <si>
    <t>Engaged with existing SSF association and supported them in getting operationalised</t>
  </si>
  <si>
    <t>Support organisational setup and operationalisation</t>
  </si>
  <si>
    <t>O.3.2</t>
  </si>
  <si>
    <t>New livelihood diversification opportunities created</t>
  </si>
  <si>
    <t>Beneficiaries (non monetary)</t>
  </si>
  <si>
    <t>0 participants</t>
  </si>
  <si>
    <t xml:space="preserve">35 participants in livelihood diversification opportunities:  
Opportunity A (TBD in inception period): x number of participants (y women; z men)  
Opportunity B (TBD in inception period): x number of participants (y women; z men)  
Opportunity C (TBD in inception period): x number of participants (y women; z men)  </t>
  </si>
  <si>
    <t>Opportunity registration forms, attendance records, completion certificates, SME registers</t>
  </si>
  <si>
    <t>Sufficient interest, trust, goodwill among community and partners to develop these strategies</t>
  </si>
  <si>
    <t>Identify livelihood diversification  opportunities</t>
  </si>
  <si>
    <t>Identified 4 livelihood diversification opportunities</t>
  </si>
  <si>
    <t>Support tour guides; provide horticulture training; provide opportunities via msme revolving fund</t>
  </si>
  <si>
    <t>O.3.3</t>
  </si>
  <si>
    <t>Number of women participating in project livelihoods activities</t>
  </si>
  <si>
    <t>0 women participating in project livelihoods opportunities at present</t>
  </si>
  <si>
    <t>33 women participating in project livelihoods opportunities</t>
  </si>
  <si>
    <t>Sufficient interest from women in Lüderitz for project livelihood opportunities</t>
  </si>
  <si>
    <t>Conduct scoping on identifying livelihood diversification  opportunities; engage with groups prodimantly working with women</t>
  </si>
  <si>
    <t>Identified 4 livelihood diversification opportunities; engaged with SDFN as a target group for project livelihood activities</t>
  </si>
  <si>
    <t>O.3.4</t>
  </si>
  <si>
    <t>A platform for Corporate Social Responsibility (CSR) activities coordinates measures of maritime industry stakeholders to address vulnerabilities of the coastal community</t>
  </si>
  <si>
    <t>Platform (outreach activity)</t>
  </si>
  <si>
    <t xml:space="preserve">No platform exists </t>
  </si>
  <si>
    <t xml:space="preserve">A platform is created and coordinates maritime stakeholders in CSR activities to address vulnerabilities of the coastal community  </t>
  </si>
  <si>
    <t>Evidence of CSR contributions, media articles, attendance lists from CSR activities</t>
  </si>
  <si>
    <t>Assumes sufficient goodwill / contributions on behalf of maritime industries</t>
  </si>
  <si>
    <t>Output 3 Activities</t>
  </si>
  <si>
    <t>A.3</t>
  </si>
  <si>
    <t>Indicator 3.1</t>
  </si>
  <si>
    <t xml:space="preserve">A fisher’s association is created to support small scale fishers (SSF) operating in NIMPA waters </t>
  </si>
  <si>
    <t>Activity 3.1.1</t>
  </si>
  <si>
    <t>Design and develop a Fishers Association to support SSF operating in NIMPA waters</t>
  </si>
  <si>
    <t>Deliverable 3.1.1 a</t>
  </si>
  <si>
    <t>Scoping of SSF Association (including gleaners and SSFs)</t>
  </si>
  <si>
    <t>Deliverable 3.1.1 b</t>
  </si>
  <si>
    <t>Operationalised Association of SSF</t>
  </si>
  <si>
    <t>Deliverable 3.1.1 c</t>
  </si>
  <si>
    <t xml:space="preserve">SSF Association members trained in monitoring, climate change adaption and other capacity needs as identified </t>
  </si>
  <si>
    <t>Deliverable 3.1.1 d</t>
  </si>
  <si>
    <t>155 small-scale fisheries (SSF), benefitting from practical sustainable livelihood measures which benefit all SSFs</t>
  </si>
  <si>
    <t>Deliverable 3.1.1 e</t>
  </si>
  <si>
    <t>60 SSFs attend gender awareness sessions</t>
  </si>
  <si>
    <t>Activity 3.1.2</t>
  </si>
  <si>
    <t>Establish community catch monitoring to assist management of community fisheries</t>
  </si>
  <si>
    <t>Deliverable 3.1.2 a</t>
  </si>
  <si>
    <t>Citizen science monitoring training support for SSFs</t>
  </si>
  <si>
    <t>Deliverable 3.1.2 b</t>
  </si>
  <si>
    <t>Develop &amp; distribute species ID guides</t>
  </si>
  <si>
    <t>Indicator 3.2</t>
  </si>
  <si>
    <t>Number of participants in new livelihood diversification opportunities</t>
  </si>
  <si>
    <t>Activity 3.2.1</t>
  </si>
  <si>
    <t>Develop opportunities for local tour guides</t>
  </si>
  <si>
    <t>Deliverable 3.2.1 a</t>
  </si>
  <si>
    <t>Tailor-made tour guide training material</t>
  </si>
  <si>
    <t>Deliverable 3.2.1 b</t>
  </si>
  <si>
    <t>10 tour guides trained and successfully gaining incomes from tourism</t>
  </si>
  <si>
    <t>Activity 3.2.2</t>
  </si>
  <si>
    <t>Assess and develop new coastal livelihoods opportunities</t>
  </si>
  <si>
    <t>Deliverable 3.2.2 a</t>
  </si>
  <si>
    <t xml:space="preserve">Feasibility of a local market </t>
  </si>
  <si>
    <t>Deliverable 3.2.2 b</t>
  </si>
  <si>
    <t xml:space="preserve">Feasibility study mariculture </t>
  </si>
  <si>
    <t>Deliverable 3.2.2 c</t>
  </si>
  <si>
    <t xml:space="preserve">Pending outcomes feasibility studies either (1) business plan and financing strategy for the artisanal local market and/or (2) pilot mariculture MSME with local community beneficiaries </t>
  </si>
  <si>
    <t>Activity 3.2.3</t>
  </si>
  <si>
    <t>Provide business support and mentoring to new coastal MSMEs</t>
  </si>
  <si>
    <t>Deliverable 3.2.3</t>
  </si>
  <si>
    <t>Training on business support and mentoring new coastal MSMEs</t>
  </si>
  <si>
    <t>Activity 3.2.4</t>
  </si>
  <si>
    <t>Provide microfinance to coastal community livelihoods enterprises</t>
  </si>
  <si>
    <t>Deliverble 3.2.4 a</t>
  </si>
  <si>
    <t>Revolving loan fund for MSMEs established and operational</t>
  </si>
  <si>
    <t>Deliverble 3.2.4 b</t>
  </si>
  <si>
    <r>
      <t xml:space="preserve">10 people are trained mentored and have received a loan to start or strengthen their MSME and </t>
    </r>
    <r>
      <rPr>
        <sz val="10"/>
        <color rgb="FF000000"/>
        <rFont val="Calibri"/>
        <family val="2"/>
        <scheme val="minor"/>
      </rPr>
      <t xml:space="preserve">have increased their incomes by </t>
    </r>
    <r>
      <rPr>
        <sz val="10"/>
        <color theme="1"/>
        <rFont val="Calibri"/>
        <family val="2"/>
        <scheme val="minor"/>
      </rPr>
      <t xml:space="preserve">20% </t>
    </r>
  </si>
  <si>
    <t xml:space="preserve">Indicator 3.4 </t>
  </si>
  <si>
    <t>Activity 3.4.1</t>
  </si>
  <si>
    <t xml:space="preserve">Establish and facilitate a platform for corporate social responsibility (CSR) managers with coastal industries in Lüderitz </t>
  </si>
  <si>
    <t>Deliverable 3.4.1 a</t>
  </si>
  <si>
    <t xml:space="preserve">CSR platform established </t>
  </si>
  <si>
    <t>Deliverable 3.4.1 b</t>
  </si>
  <si>
    <t>Gender transformative training for CSR managers</t>
  </si>
  <si>
    <t>NFF</t>
  </si>
  <si>
    <t>Deliverable 3.4.1 c</t>
  </si>
  <si>
    <t xml:space="preserve">5 maritime stakeholders engaged in corporate social responsibility (CSR) activities to address vulnerabilities (social and gender risks) of the coastal community </t>
  </si>
  <si>
    <t>Deliverable 3.4.1 d</t>
  </si>
  <si>
    <t>CSR managers annual meetings</t>
  </si>
  <si>
    <t>Output 4</t>
  </si>
  <si>
    <t>O.4</t>
  </si>
  <si>
    <t>Scaling up NIMPA success to support the expansion of the national MPA system</t>
  </si>
  <si>
    <t>O.4.1</t>
  </si>
  <si>
    <t>Technical recommendations and roadmap support the designation of two new MPAs based on high conservation priority EBSAs</t>
  </si>
  <si>
    <t>km2 in new MPAs</t>
  </si>
  <si>
    <t>1.1.1</t>
  </si>
  <si>
    <t xml:space="preserve">0 Technical recommendations and roadmap supporting designation of two new MPAs provided to MFMR  </t>
  </si>
  <si>
    <t xml:space="preserve">Technical recommendations and roadmap supporting designation of two new MPAs are provided to MFMR  </t>
  </si>
  <si>
    <t>Formal notice of MPA designation by MFMR</t>
  </si>
  <si>
    <t>There is political will within MFMR for MPA expansion, and they will support recommendations</t>
  </si>
  <si>
    <t>O.4.2</t>
  </si>
  <si>
    <t>Management frameworks for new MPAs at Namibe and Cape Fria are formally adopted</t>
  </si>
  <si>
    <t>New management plans</t>
  </si>
  <si>
    <t>1.2.1</t>
  </si>
  <si>
    <t xml:space="preserve">0 management frameworks currently exist for Namibe and Cape Fria </t>
  </si>
  <si>
    <t xml:space="preserve">2 Management frameworks are formally adopted: 1 for Namibe and 1 for Cape Fria  </t>
  </si>
  <si>
    <t>Copies of management plans, attendance records of management planning meetings and workshops</t>
  </si>
  <si>
    <t>MFMR provides institutional support for management planning for Namibe and Cape Fria</t>
  </si>
  <si>
    <t>Output 4 Activities</t>
  </si>
  <si>
    <t>A.4</t>
  </si>
  <si>
    <t>Indicator 4.1</t>
  </si>
  <si>
    <t>Technical recommendations and roadmap support the designation of two new MPAs based on high conservation priority EBSAs </t>
  </si>
  <si>
    <t>Activity 4.1.1</t>
  </si>
  <si>
    <t>Marine Spatial Planning (MSP) in support of MPA expansion</t>
  </si>
  <si>
    <t>Deliverable 4.1.1</t>
  </si>
  <si>
    <t>Draft MSP plan for north region validated</t>
  </si>
  <si>
    <t>Activity 4.1.2</t>
  </si>
  <si>
    <t>Formally propose two new MPAs at Cape Fria and Namibe</t>
  </si>
  <si>
    <t>Deliverable 4.1.2</t>
  </si>
  <si>
    <t xml:space="preserve">Technical recommendations and a roadmap on the formal establishment of new MPAs </t>
  </si>
  <si>
    <t>Indicator 4.2</t>
  </si>
  <si>
    <t>Management frameworks for two new MPAs at Namibe and Cape Fria are formally adopted</t>
  </si>
  <si>
    <t xml:space="preserve">Activity 4.2.1 </t>
  </si>
  <si>
    <t>Develop management frameworks for the new MPAs</t>
  </si>
  <si>
    <t>Deliverable 4.2.1</t>
  </si>
  <si>
    <t>Draft management plans in collaboration with MFMR</t>
  </si>
  <si>
    <t>Provide technical recommendations on zonation plans and management regulations</t>
  </si>
  <si>
    <t>Provide management recommendations to MFMR including staffing, operational systems, and budgetary requirements, based on NIMPA</t>
  </si>
  <si>
    <t xml:space="preserve">Activity 4.2.2 </t>
  </si>
  <si>
    <t>Undertake baseline assessments of the two sites</t>
  </si>
  <si>
    <t>Deliverable 4.2.2</t>
  </si>
  <si>
    <t>Baseline for key indicator species (Cape fur seals, elasmobranchs), values and current threats, and socio-economic factors including utilisation of natural resources</t>
  </si>
  <si>
    <t>Output 5</t>
  </si>
  <si>
    <t>O.5</t>
  </si>
  <si>
    <t>Effective project governance and implementation</t>
  </si>
  <si>
    <t>O.5.1</t>
  </si>
  <si>
    <t>Governance structures, tools and data required for successful NIMPA+ project delivery and impact monitoring are established by the end of inception phase</t>
  </si>
  <si>
    <t>New governance structures, tools and data etc</t>
  </si>
  <si>
    <t xml:space="preserve">Governance structures, tools and data required for successful NIMPA+ project delivery and impact monitoring not in place  </t>
  </si>
  <si>
    <t xml:space="preserve">Governance structures, tools and data required for successful NIMPA+ project delivery and impact monitoring in place by the end of inception phase; (including project management unit (PMU), project steering committee (PSC), ESMP, M&amp;E Plan)  </t>
  </si>
  <si>
    <t>Copies of project governance document/s including steering committee membership, ESMP documents, M&amp;E and governance plans</t>
  </si>
  <si>
    <t>Output 5 Activities</t>
  </si>
  <si>
    <t>A.5</t>
  </si>
  <si>
    <t>Indicator 5.1</t>
  </si>
  <si>
    <t xml:space="preserve">Governance structures, tools and data required for successful NIMPA+ project delivery and impact monitoring are established by the end of inception phase </t>
  </si>
  <si>
    <t>Activity 5.1.1</t>
  </si>
  <si>
    <t>Establish and support a Project Steering Committee (PSC)</t>
  </si>
  <si>
    <t>Deliverable 5.1.1 a</t>
  </si>
  <si>
    <t>PSC established and operationalised</t>
  </si>
  <si>
    <t>Deliverable 5.1.1 b</t>
  </si>
  <si>
    <t>Blue Action Fund Atlantic cohort exchange established with regular meeting</t>
  </si>
  <si>
    <t>Deliverable 5.1.1 c</t>
  </si>
  <si>
    <t>NIMPA+ Project M&amp;E Plan</t>
  </si>
  <si>
    <t>Activity 5.1.2</t>
  </si>
  <si>
    <t>Implement the Environmental Social Management Plan (ESMP) to manage and mitigate project risk</t>
  </si>
  <si>
    <t>Deliverable 5.1.2 a</t>
  </si>
  <si>
    <t>Socio-economic baseline survey</t>
  </si>
  <si>
    <t>Deliverable 5.1.2 b</t>
  </si>
  <si>
    <t>Grievance mechanism established and operationalised</t>
  </si>
  <si>
    <t>Deliverable 5.1.2 c</t>
  </si>
  <si>
    <t>Finalise/Updated ESS instruments (stakeholder engagement plan, ESMP, Grievance Mechanism, Gender Action Plan)</t>
  </si>
  <si>
    <t>Deliverable 5.1.2 d</t>
  </si>
  <si>
    <t>Conduct stakeholder engagements</t>
  </si>
  <si>
    <t>Direct Beneficiaries</t>
  </si>
  <si>
    <t>O.6</t>
  </si>
  <si>
    <t>Individuals directly benefitting from the project</t>
  </si>
  <si>
    <t>0.6.1</t>
  </si>
  <si>
    <t>People supported to adopt sustainable livelihood options</t>
  </si>
  <si>
    <t>0.6.2</t>
  </si>
  <si>
    <t>People supported to adopt diversified livelihood options (incl. aquaculture, agriculture, tourism, etc.)</t>
  </si>
  <si>
    <t>100 (m), 55 (f)</t>
  </si>
  <si>
    <t>Stakeholder engagement plan and membership list.</t>
  </si>
  <si>
    <t>0.6.3</t>
  </si>
  <si>
    <t>People benefitting from trainings and knowledge exchange</t>
  </si>
  <si>
    <t>0.6.4</t>
  </si>
  <si>
    <r>
      <t>People benefitting from awareness raising</t>
    </r>
    <r>
      <rPr>
        <u/>
        <sz val="8"/>
        <color theme="1"/>
        <rFont val="Arial"/>
        <family val="2"/>
      </rPr>
      <t xml:space="preserve"> </t>
    </r>
  </si>
  <si>
    <t>0.6.5</t>
  </si>
  <si>
    <t xml:space="preserve">People receiving salaries and other financial compensation from the project </t>
  </si>
  <si>
    <t>0.6.6</t>
  </si>
  <si>
    <t>People receiving non-monetary compensation from the project</t>
  </si>
  <si>
    <t>0.6.7</t>
  </si>
  <si>
    <t xml:space="preserve">People actively benefitting from project investments. </t>
  </si>
  <si>
    <t>Output 6 Activities</t>
  </si>
  <si>
    <t>A.6</t>
  </si>
  <si>
    <t>Indicator 6.1</t>
  </si>
  <si>
    <t>Activity 6.1.1</t>
  </si>
  <si>
    <t>Deliverable 6.1.1 a</t>
  </si>
  <si>
    <t>155 small-scale fisheries (SSF), benefitting from practical measures which benefit all SSFs, (not counting ones engaged below in forming an organisation)</t>
  </si>
  <si>
    <t>Activity 6.1.2</t>
  </si>
  <si>
    <t>Output</t>
  </si>
  <si>
    <t>Progress Planned in 2021</t>
  </si>
  <si>
    <t>Progress achieved in 2021</t>
  </si>
  <si>
    <t>Progress Planned in 2022</t>
  </si>
  <si>
    <t>Progress achieved in 2022</t>
  </si>
  <si>
    <t>U.1</t>
  </si>
  <si>
    <t>Stakeholders reached through activities</t>
  </si>
  <si>
    <t>Number of stakeholders</t>
  </si>
  <si>
    <t xml:space="preserve">Workshops on MPA and stakeholder engagement – recent visit </t>
  </si>
  <si>
    <t>U.2</t>
  </si>
  <si>
    <t>U.3</t>
  </si>
  <si>
    <t>U.4</t>
  </si>
  <si>
    <t>U.5</t>
  </si>
  <si>
    <t>U.6</t>
  </si>
  <si>
    <t>U.7</t>
  </si>
  <si>
    <t>U.8</t>
  </si>
  <si>
    <t>U.9</t>
  </si>
  <si>
    <t>U.10</t>
  </si>
  <si>
    <t>U.11</t>
  </si>
  <si>
    <t>U.12</t>
  </si>
  <si>
    <t>U.13</t>
  </si>
  <si>
    <t>U.14</t>
  </si>
  <si>
    <t>U.15</t>
  </si>
  <si>
    <t>U.16</t>
  </si>
  <si>
    <t>U.17</t>
  </si>
  <si>
    <t>U.18</t>
  </si>
  <si>
    <t>U.19</t>
  </si>
  <si>
    <t>U.20</t>
  </si>
  <si>
    <t>U.21</t>
  </si>
  <si>
    <t>U.22</t>
  </si>
  <si>
    <t>U.23</t>
  </si>
  <si>
    <t>U.24</t>
  </si>
  <si>
    <t>U.25</t>
  </si>
  <si>
    <t>U.26</t>
  </si>
  <si>
    <t>U.27</t>
  </si>
  <si>
    <t>U.28</t>
  </si>
  <si>
    <t>U.29</t>
  </si>
  <si>
    <t>U.30</t>
  </si>
  <si>
    <t>U.31</t>
  </si>
  <si>
    <t>U.32</t>
  </si>
  <si>
    <t>U.33</t>
  </si>
  <si>
    <t>U.34</t>
  </si>
  <si>
    <t>U.35</t>
  </si>
  <si>
    <t>U.36</t>
  </si>
  <si>
    <t>U.37</t>
  </si>
  <si>
    <t>U.38</t>
  </si>
  <si>
    <t>Formula Assistance</t>
  </si>
  <si>
    <t>Output Tracking</t>
  </si>
  <si>
    <t>Impact Indicator Tracking</t>
  </si>
  <si>
    <t>Defined in original outputs</t>
  </si>
  <si>
    <t>Unplanned</t>
  </si>
  <si>
    <t>Totals</t>
  </si>
  <si>
    <t>List of Sheets to use</t>
  </si>
  <si>
    <t>Objectives per output</t>
  </si>
  <si>
    <t>Cell range to call from</t>
  </si>
  <si>
    <t>Indicator</t>
  </si>
  <si>
    <t>Impact Indicator</t>
  </si>
  <si>
    <t>Total achieved</t>
  </si>
  <si>
    <t>Total unplanned</t>
  </si>
  <si>
    <t>Total achieved (planned and unplanned)</t>
  </si>
  <si>
    <t>Total expected</t>
  </si>
  <si>
    <t>1.1.2</t>
  </si>
  <si>
    <t>1.1.3</t>
  </si>
  <si>
    <t>1.2.2</t>
  </si>
  <si>
    <t>1.2.3</t>
  </si>
  <si>
    <t>1.3.1</t>
  </si>
  <si>
    <t>1.3.2</t>
  </si>
  <si>
    <t>1.3.3</t>
  </si>
  <si>
    <t>1.4.1</t>
  </si>
  <si>
    <t>1.4.2</t>
  </si>
  <si>
    <t>1.4.3</t>
  </si>
  <si>
    <t>Outputs:</t>
  </si>
  <si>
    <t>2.1.1</t>
  </si>
  <si>
    <t>2.1.2</t>
  </si>
  <si>
    <t>2.2.2</t>
  </si>
  <si>
    <t>2.2.3</t>
  </si>
  <si>
    <t>2.3.1</t>
  </si>
  <si>
    <t>2.3.2</t>
  </si>
  <si>
    <t>2.3.3</t>
  </si>
  <si>
    <t>2.4.1</t>
  </si>
  <si>
    <t>2.4.2</t>
  </si>
  <si>
    <t>2.4.3</t>
  </si>
  <si>
    <t>3.1.1</t>
  </si>
  <si>
    <t>3.1.2</t>
  </si>
  <si>
    <t>3.1.3</t>
  </si>
  <si>
    <t>3.2.1</t>
  </si>
  <si>
    <t>3.2.2</t>
  </si>
  <si>
    <t>3.2.3</t>
  </si>
  <si>
    <t>3.2.4</t>
  </si>
  <si>
    <t>3.3.1</t>
  </si>
  <si>
    <t>3.3.2</t>
  </si>
  <si>
    <t>3.3.3</t>
  </si>
  <si>
    <t>3.4.1</t>
  </si>
  <si>
    <t>3.4.2</t>
  </si>
  <si>
    <t>3.4.3</t>
  </si>
  <si>
    <t>4.2.3</t>
  </si>
  <si>
    <t>4.3.1</t>
  </si>
  <si>
    <t>5.1.1</t>
  </si>
  <si>
    <t>5.1.2</t>
  </si>
  <si>
    <t>5.1.3</t>
  </si>
  <si>
    <t>5.2.1</t>
  </si>
  <si>
    <t>5.2.2</t>
  </si>
  <si>
    <t>5.3.1</t>
  </si>
  <si>
    <t>5.3.2</t>
  </si>
  <si>
    <t>5.3.3</t>
  </si>
  <si>
    <t>5.4.1</t>
  </si>
  <si>
    <t>5.4.2</t>
  </si>
  <si>
    <t>5.4.3</t>
  </si>
  <si>
    <t>6.1.1</t>
  </si>
  <si>
    <t>6.1.2</t>
  </si>
  <si>
    <t>6.1.3</t>
  </si>
  <si>
    <t>6.1.4</t>
  </si>
  <si>
    <t>Achieved to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</si>
</sst>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name val="Calibri"/>
      <family val="2"/>
      <scheme val="minor"/>
    </font>
    <font>
      <b/>
      <sz val="11"/>
      <name val="Calibri"/>
      <family val="2"/>
      <scheme val="minor"/>
    </font>
    <font>
      <b/>
      <sz val="12"/>
      <name val="Calibri"/>
      <family val="2"/>
      <scheme val="minor"/>
    </font>
    <font>
      <sz val="11"/>
      <color rgb="FF00B0F0"/>
      <name val="Calibri"/>
      <family val="2"/>
      <scheme val="minor"/>
    </font>
    <font>
      <b/>
      <i/>
      <sz val="11"/>
      <color rgb="FF00B0F0"/>
      <name val="Calibri"/>
      <family val="2"/>
      <scheme val="minor"/>
    </font>
    <font>
      <sz val="11"/>
      <color theme="1"/>
      <name val="Calibri"/>
      <family val="2"/>
      <scheme val="minor"/>
    </font>
    <font>
      <sz val="10"/>
      <color theme="0"/>
      <name val="Calibri"/>
      <family val="2"/>
      <scheme val="minor"/>
    </font>
    <font>
      <sz val="9"/>
      <name val="Calibri"/>
      <family val="2"/>
      <scheme val="minor"/>
    </font>
    <font>
      <b/>
      <sz val="12"/>
      <color theme="1"/>
      <name val="Calibri"/>
      <family val="2"/>
      <scheme val="minor"/>
    </font>
    <font>
      <b/>
      <sz val="11"/>
      <color theme="1"/>
      <name val="Calibri"/>
      <family val="2"/>
      <scheme val="minor"/>
    </font>
    <font>
      <sz val="8"/>
      <name val="Calibri"/>
      <family val="2"/>
      <scheme val="minor"/>
    </font>
    <font>
      <b/>
      <sz val="10"/>
      <color theme="0"/>
      <name val="Calibri"/>
      <family val="2"/>
      <scheme val="minor"/>
    </font>
    <font>
      <sz val="11"/>
      <color theme="0"/>
      <name val="Calibri"/>
      <family val="2"/>
      <scheme val="minor"/>
    </font>
    <font>
      <u/>
      <sz val="11"/>
      <color theme="10"/>
      <name val="Calibri"/>
      <family val="2"/>
      <scheme val="minor"/>
    </font>
    <font>
      <sz val="11"/>
      <color theme="2" tint="-0.249977111117893"/>
      <name val="Calibri"/>
      <family val="2"/>
      <scheme val="minor"/>
    </font>
    <font>
      <sz val="10"/>
      <name val="Calibri"/>
      <family val="2"/>
      <scheme val="minor"/>
    </font>
    <font>
      <sz val="11"/>
      <color rgb="FF000000"/>
      <name val="Calibri"/>
      <family val="2"/>
      <scheme val="minor"/>
    </font>
    <font>
      <i/>
      <sz val="11"/>
      <color theme="1"/>
      <name val="Calibri"/>
      <family val="2"/>
      <scheme val="minor"/>
    </font>
    <font>
      <sz val="10"/>
      <color theme="1"/>
      <name val="Calibri"/>
      <family val="2"/>
      <scheme val="minor"/>
    </font>
    <font>
      <i/>
      <sz val="10"/>
      <color theme="1"/>
      <name val="Calibri"/>
      <family val="2"/>
      <scheme val="minor"/>
    </font>
    <font>
      <i/>
      <sz val="10"/>
      <name val="Calibri"/>
      <family val="2"/>
      <scheme val="minor"/>
    </font>
    <font>
      <i/>
      <sz val="12"/>
      <color theme="1"/>
      <name val="Calibri"/>
      <family val="2"/>
      <scheme val="minor"/>
    </font>
    <font>
      <sz val="10"/>
      <color rgb="FF000000"/>
      <name val="Calibri"/>
      <family val="2"/>
      <scheme val="minor"/>
    </font>
    <font>
      <b/>
      <i/>
      <sz val="10"/>
      <color theme="1"/>
      <name val="Calibri"/>
      <family val="2"/>
      <scheme val="minor"/>
    </font>
    <font>
      <b/>
      <i/>
      <sz val="12"/>
      <color theme="1"/>
      <name val="Calibri"/>
      <family val="2"/>
      <scheme val="minor"/>
    </font>
    <font>
      <b/>
      <sz val="11"/>
      <color rgb="FF0070C0"/>
      <name val="Calibri"/>
      <family val="2"/>
      <scheme val="minor"/>
    </font>
    <font>
      <sz val="11"/>
      <color rgb="FF0070C0"/>
      <name val="Calibri"/>
      <family val="2"/>
      <scheme val="minor"/>
    </font>
    <font>
      <u/>
      <sz val="8"/>
      <color theme="1"/>
      <name val="Arial"/>
      <family val="2"/>
    </font>
    <font>
      <b/>
      <i/>
      <sz val="11"/>
      <name val="Calibri"/>
      <family val="2"/>
      <scheme val="minor"/>
    </font>
    <font>
      <sz val="9"/>
      <color indexed="81"/>
      <name val="Tahoma"/>
      <charset val="1"/>
    </font>
  </fonts>
  <fills count="15">
    <fill>
      <patternFill patternType="none"/>
    </fill>
    <fill>
      <patternFill patternType="gray125"/>
    </fill>
    <fill>
      <patternFill patternType="solid">
        <fgColor theme="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bgColor indexed="64"/>
      </patternFill>
    </fill>
    <fill>
      <patternFill patternType="solid">
        <fgColor theme="3" tint="0.39997558519241921"/>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8" tint="0.59999389629810485"/>
        <bgColor indexed="64"/>
      </patternFill>
    </fill>
    <fill>
      <patternFill patternType="solid">
        <fgColor theme="0"/>
        <bgColor indexed="64"/>
      </patternFill>
    </fill>
    <fill>
      <patternFill patternType="solid">
        <fgColor rgb="FFC0000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9" fontId="6" fillId="0" borderId="0" applyFont="0" applyFill="0" applyBorder="0" applyAlignment="0" applyProtection="0"/>
    <xf numFmtId="0" fontId="14" fillId="0" borderId="0" applyNumberFormat="0" applyFill="0" applyBorder="0" applyAlignment="0" applyProtection="0"/>
  </cellStyleXfs>
  <cellXfs count="135">
    <xf numFmtId="0" fontId="0" fillId="0" borderId="0" xfId="0"/>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wrapText="1"/>
    </xf>
    <xf numFmtId="9" fontId="0" fillId="0" borderId="0" xfId="1" applyFont="1"/>
    <xf numFmtId="0" fontId="0" fillId="0" borderId="0" xfId="0" applyAlignment="1">
      <alignment horizontal="center"/>
    </xf>
    <xf numFmtId="0" fontId="0" fillId="0" borderId="0" xfId="0" applyAlignment="1">
      <alignment horizontal="left"/>
    </xf>
    <xf numFmtId="0" fontId="0" fillId="0" borderId="0" xfId="0" applyAlignment="1">
      <alignment horizontal="center" vertical="center"/>
    </xf>
    <xf numFmtId="0" fontId="7" fillId="2" borderId="0" xfId="0" applyFont="1" applyFill="1" applyAlignment="1">
      <alignment horizontal="center" vertical="center" wrapText="1"/>
    </xf>
    <xf numFmtId="0" fontId="2" fillId="3" borderId="0" xfId="0" applyFont="1" applyFill="1" applyAlignment="1">
      <alignment horizontal="center" vertical="center" wrapText="1"/>
    </xf>
    <xf numFmtId="0" fontId="4" fillId="3" borderId="0" xfId="0" applyFont="1" applyFill="1" applyAlignment="1">
      <alignment horizontal="center" vertical="center" wrapText="1"/>
    </xf>
    <xf numFmtId="0" fontId="5" fillId="3" borderId="0" xfId="0" applyFont="1" applyFill="1" applyAlignment="1">
      <alignment horizontal="left" vertical="center" wrapText="1"/>
    </xf>
    <xf numFmtId="0" fontId="2" fillId="4" borderId="0" xfId="0" applyFont="1" applyFill="1" applyAlignment="1">
      <alignment horizontal="center" vertical="center" wrapText="1"/>
    </xf>
    <xf numFmtId="0" fontId="1" fillId="3" borderId="0" xfId="0" applyFont="1" applyFill="1" applyAlignment="1">
      <alignment horizontal="center" vertical="center" wrapText="1"/>
    </xf>
    <xf numFmtId="0" fontId="4" fillId="0" borderId="0" xfId="0" applyFont="1" applyAlignment="1">
      <alignment horizontal="center" vertical="center" wrapText="1"/>
    </xf>
    <xf numFmtId="0" fontId="0" fillId="3" borderId="0" xfId="0" applyFill="1"/>
    <xf numFmtId="0" fontId="0" fillId="3" borderId="0" xfId="0" applyFill="1" applyAlignment="1">
      <alignment horizontal="center" vertical="center"/>
    </xf>
    <xf numFmtId="0" fontId="5" fillId="3" borderId="0" xfId="0" applyFont="1" applyFill="1" applyAlignment="1">
      <alignment horizontal="center" vertical="center" wrapText="1"/>
    </xf>
    <xf numFmtId="0" fontId="2" fillId="3" borderId="0" xfId="0" applyFont="1" applyFill="1" applyAlignment="1">
      <alignment vertical="center" wrapText="1"/>
    </xf>
    <xf numFmtId="0" fontId="1" fillId="4" borderId="0" xfId="0" applyFont="1" applyFill="1" applyAlignment="1">
      <alignment horizontal="center" vertical="center" wrapText="1"/>
    </xf>
    <xf numFmtId="0" fontId="2" fillId="4" borderId="0" xfId="0" applyFont="1" applyFill="1" applyAlignment="1">
      <alignment horizontal="left" vertical="center" wrapText="1"/>
    </xf>
    <xf numFmtId="0" fontId="0" fillId="0" borderId="0" xfId="0" applyAlignment="1">
      <alignment wrapText="1"/>
    </xf>
    <xf numFmtId="0" fontId="0" fillId="0" borderId="0" xfId="0" applyAlignment="1">
      <alignment vertical="center"/>
    </xf>
    <xf numFmtId="0" fontId="2" fillId="3" borderId="0" xfId="0" applyFont="1" applyFill="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0" fillId="0" borderId="0" xfId="0" applyAlignment="1">
      <alignment horizontal="center" vertical="center" wrapText="1"/>
    </xf>
    <xf numFmtId="0" fontId="1" fillId="0" borderId="0" xfId="0" applyFont="1" applyAlignment="1">
      <alignment horizontal="center" vertical="center"/>
    </xf>
    <xf numFmtId="0" fontId="0" fillId="3" borderId="0" xfId="0" applyFill="1" applyAlignment="1">
      <alignment horizontal="center"/>
    </xf>
    <xf numFmtId="0" fontId="12" fillId="2" borderId="0" xfId="0" applyFont="1" applyFill="1" applyAlignment="1">
      <alignment horizontal="center" vertical="center" wrapText="1"/>
    </xf>
    <xf numFmtId="0" fontId="10" fillId="0" borderId="0" xfId="0" applyFont="1"/>
    <xf numFmtId="9" fontId="10" fillId="0" borderId="0" xfId="0" applyNumberFormat="1" applyFont="1"/>
    <xf numFmtId="0" fontId="4" fillId="3" borderId="0" xfId="0" applyFont="1" applyFill="1" applyAlignment="1">
      <alignment horizontal="left" vertical="center" wrapText="1"/>
    </xf>
    <xf numFmtId="0" fontId="1" fillId="3" borderId="0" xfId="0" applyFont="1" applyFill="1" applyAlignment="1">
      <alignment horizontal="left" vertical="center" wrapText="1"/>
    </xf>
    <xf numFmtId="0" fontId="10" fillId="0" borderId="0" xfId="0" applyFont="1" applyAlignment="1">
      <alignment horizontal="center"/>
    </xf>
    <xf numFmtId="0" fontId="1" fillId="3" borderId="0" xfId="0" applyFont="1" applyFill="1" applyAlignment="1">
      <alignment vertical="center" wrapText="1"/>
    </xf>
    <xf numFmtId="0" fontId="8" fillId="3" borderId="0" xfId="0" applyFont="1" applyFill="1" applyAlignment="1">
      <alignment vertical="center" wrapText="1"/>
    </xf>
    <xf numFmtId="0" fontId="0" fillId="3" borderId="0" xfId="0" applyFill="1" applyAlignment="1">
      <alignment horizontal="center" vertical="center" wrapText="1"/>
    </xf>
    <xf numFmtId="0" fontId="13" fillId="2" borderId="0" xfId="0" applyFont="1" applyFill="1" applyAlignment="1">
      <alignment vertical="center"/>
    </xf>
    <xf numFmtId="0" fontId="13" fillId="2" borderId="0" xfId="0" applyFont="1" applyFill="1" applyAlignment="1">
      <alignment vertical="top" wrapText="1"/>
    </xf>
    <xf numFmtId="17" fontId="0" fillId="3" borderId="0" xfId="0" applyNumberFormat="1" applyFill="1" applyAlignment="1">
      <alignment vertical="center"/>
    </xf>
    <xf numFmtId="0" fontId="0" fillId="0" borderId="0" xfId="0" applyAlignment="1">
      <alignment vertical="top" wrapText="1"/>
    </xf>
    <xf numFmtId="0" fontId="14" fillId="0" borderId="0" xfId="2" applyAlignment="1">
      <alignment vertical="top" wrapText="1"/>
    </xf>
    <xf numFmtId="0" fontId="1" fillId="0" borderId="0" xfId="0" applyFont="1" applyAlignment="1">
      <alignment vertical="top" wrapText="1"/>
    </xf>
    <xf numFmtId="0" fontId="14" fillId="0" borderId="0" xfId="2" applyFill="1" applyAlignment="1">
      <alignment wrapText="1"/>
    </xf>
    <xf numFmtId="0" fontId="14" fillId="0" borderId="0" xfId="2" applyAlignment="1">
      <alignment wrapText="1"/>
    </xf>
    <xf numFmtId="0" fontId="15" fillId="0" borderId="0" xfId="0" applyFont="1" applyAlignment="1">
      <alignment horizontal="center" vertical="center" wrapText="1"/>
    </xf>
    <xf numFmtId="0" fontId="7" fillId="8" borderId="0" xfId="0" applyFont="1" applyFill="1" applyAlignment="1">
      <alignment horizontal="center" vertical="center" wrapText="1"/>
    </xf>
    <xf numFmtId="0" fontId="10" fillId="0" borderId="0" xfId="0" applyFont="1" applyAlignment="1">
      <alignment horizontal="center" vertical="center"/>
    </xf>
    <xf numFmtId="0" fontId="12" fillId="8" borderId="0" xfId="0" applyFont="1" applyFill="1" applyAlignment="1">
      <alignment horizontal="center" vertical="center" wrapText="1"/>
    </xf>
    <xf numFmtId="0" fontId="16" fillId="10" borderId="0" xfId="0" applyFont="1" applyFill="1" applyAlignment="1">
      <alignment horizontal="center" vertical="center" wrapText="1"/>
    </xf>
    <xf numFmtId="0" fontId="7" fillId="11" borderId="0" xfId="0" applyFont="1" applyFill="1" applyAlignment="1">
      <alignment horizontal="center" vertical="center" wrapText="1"/>
    </xf>
    <xf numFmtId="0" fontId="12" fillId="11" borderId="0" xfId="0" applyFont="1" applyFill="1" applyAlignment="1">
      <alignment horizontal="center" vertical="center" wrapText="1"/>
    </xf>
    <xf numFmtId="0" fontId="7" fillId="3" borderId="0" xfId="0" applyFont="1" applyFill="1" applyAlignment="1">
      <alignment horizontal="center" vertical="center" wrapText="1"/>
    </xf>
    <xf numFmtId="0" fontId="1" fillId="3" borderId="0" xfId="0" applyFont="1" applyFill="1"/>
    <xf numFmtId="0" fontId="9" fillId="3" borderId="0" xfId="0" applyFont="1" applyFill="1" applyAlignment="1">
      <alignment vertical="center"/>
    </xf>
    <xf numFmtId="0" fontId="1" fillId="0" borderId="0" xfId="0" applyFont="1"/>
    <xf numFmtId="0" fontId="12" fillId="9" borderId="1" xfId="0" applyFont="1" applyFill="1" applyBorder="1" applyAlignment="1">
      <alignment horizontal="center" vertical="center" wrapText="1"/>
    </xf>
    <xf numFmtId="0" fontId="10" fillId="0" borderId="2" xfId="0" applyFont="1" applyBorder="1" applyAlignment="1">
      <alignment horizontal="center"/>
    </xf>
    <xf numFmtId="0" fontId="0" fillId="0" borderId="0" xfId="0" applyAlignment="1">
      <alignment horizontal="left" wrapText="1"/>
    </xf>
    <xf numFmtId="0" fontId="17" fillId="0" borderId="0" xfId="0" applyFont="1" applyAlignment="1">
      <alignment vertical="center" wrapText="1"/>
    </xf>
    <xf numFmtId="0" fontId="14" fillId="0" borderId="0" xfId="2" applyAlignment="1">
      <alignment horizontal="left" vertical="center" wrapText="1"/>
    </xf>
    <xf numFmtId="0" fontId="10" fillId="12" borderId="0" xfId="0" applyFont="1" applyFill="1" applyAlignment="1">
      <alignment vertical="center"/>
    </xf>
    <xf numFmtId="0" fontId="10" fillId="12" borderId="0" xfId="0" applyFont="1" applyFill="1" applyAlignment="1">
      <alignment vertical="center" wrapText="1"/>
    </xf>
    <xf numFmtId="0" fontId="10" fillId="0" borderId="0" xfId="0" applyFont="1" applyAlignment="1">
      <alignment vertical="center"/>
    </xf>
    <xf numFmtId="0" fontId="18" fillId="0" borderId="0" xfId="0" applyFont="1" applyAlignment="1">
      <alignment horizontal="right" vertical="center"/>
    </xf>
    <xf numFmtId="0" fontId="19" fillId="0" borderId="0" xfId="0" applyFont="1" applyAlignment="1">
      <alignment vertical="center" wrapText="1"/>
    </xf>
    <xf numFmtId="0" fontId="20" fillId="0" borderId="0" xfId="0" applyFont="1" applyAlignment="1">
      <alignment vertical="center" wrapText="1"/>
    </xf>
    <xf numFmtId="0" fontId="21" fillId="0" borderId="0" xfId="0" applyFont="1" applyAlignment="1">
      <alignment vertical="center" wrapText="1"/>
    </xf>
    <xf numFmtId="0" fontId="18" fillId="0" borderId="0" xfId="0" applyFont="1" applyAlignment="1">
      <alignment horizontal="left" vertical="center" wrapText="1"/>
    </xf>
    <xf numFmtId="14" fontId="1" fillId="0" borderId="0" xfId="0" applyNumberFormat="1" applyFont="1" applyAlignment="1">
      <alignment vertical="center" wrapText="1"/>
    </xf>
    <xf numFmtId="14" fontId="2" fillId="0" borderId="0" xfId="0" applyNumberFormat="1" applyFont="1" applyAlignment="1">
      <alignment vertical="center" wrapText="1"/>
    </xf>
    <xf numFmtId="0" fontId="22" fillId="0" borderId="0" xfId="0" applyFont="1" applyAlignment="1">
      <alignment vertical="center" wrapText="1"/>
    </xf>
    <xf numFmtId="0" fontId="20" fillId="0" borderId="0" xfId="0" applyFont="1" applyAlignment="1">
      <alignment horizontal="left" vertical="center" wrapText="1"/>
    </xf>
    <xf numFmtId="0" fontId="24" fillId="12" borderId="0" xfId="0" applyFont="1" applyFill="1" applyAlignment="1">
      <alignment vertical="center" wrapText="1"/>
    </xf>
    <xf numFmtId="0" fontId="25" fillId="0" borderId="0" xfId="0" applyFont="1" applyAlignment="1">
      <alignment vertical="center" wrapText="1"/>
    </xf>
    <xf numFmtId="14" fontId="1" fillId="0" borderId="0" xfId="0" applyNumberFormat="1" applyFont="1" applyAlignment="1">
      <alignment horizontal="right" vertical="center" wrapText="1"/>
    </xf>
    <xf numFmtId="0" fontId="22" fillId="0" borderId="0" xfId="0" applyFont="1" applyAlignment="1">
      <alignment horizontal="right"/>
    </xf>
    <xf numFmtId="0" fontId="9" fillId="12" borderId="0" xfId="0" applyFont="1" applyFill="1" applyAlignment="1">
      <alignment horizontal="left" vertical="center"/>
    </xf>
    <xf numFmtId="0" fontId="9" fillId="12" borderId="0" xfId="0" applyFont="1" applyFill="1" applyAlignment="1">
      <alignment wrapText="1"/>
    </xf>
    <xf numFmtId="0" fontId="24" fillId="12" borderId="0" xfId="0" applyFont="1" applyFill="1" applyAlignment="1">
      <alignment wrapText="1"/>
    </xf>
    <xf numFmtId="0" fontId="22" fillId="0" borderId="0" xfId="0" applyFont="1" applyAlignment="1">
      <alignment horizontal="right" vertical="center"/>
    </xf>
    <xf numFmtId="0" fontId="24" fillId="12" borderId="0" xfId="0" applyFont="1" applyFill="1" applyAlignment="1">
      <alignment horizontal="right" vertical="center" wrapText="1"/>
    </xf>
    <xf numFmtId="0" fontId="24" fillId="12" borderId="0" xfId="0" applyFont="1" applyFill="1" applyAlignment="1">
      <alignment horizontal="right" wrapText="1"/>
    </xf>
    <xf numFmtId="0" fontId="20" fillId="12" borderId="0" xfId="0" applyFont="1" applyFill="1" applyAlignment="1">
      <alignment wrapText="1"/>
    </xf>
    <xf numFmtId="0" fontId="10" fillId="12" borderId="0" xfId="0" applyFont="1" applyFill="1" applyAlignment="1">
      <alignment wrapText="1"/>
    </xf>
    <xf numFmtId="0" fontId="10" fillId="0" borderId="0" xfId="0" applyFont="1" applyAlignment="1">
      <alignment vertical="center" wrapText="1"/>
    </xf>
    <xf numFmtId="0" fontId="24" fillId="0" borderId="0" xfId="0" applyFont="1" applyAlignment="1">
      <alignment vertical="center" wrapText="1"/>
    </xf>
    <xf numFmtId="0" fontId="2" fillId="0" borderId="0" xfId="0" applyFont="1" applyAlignment="1">
      <alignment wrapText="1"/>
    </xf>
    <xf numFmtId="0" fontId="0" fillId="13" borderId="0" xfId="0" applyFill="1"/>
    <xf numFmtId="0" fontId="27" fillId="0" borderId="0" xfId="0" applyFont="1" applyAlignment="1">
      <alignment horizontal="center" vertical="center" wrapText="1"/>
    </xf>
    <xf numFmtId="0" fontId="2" fillId="4" borderId="0" xfId="0" applyFont="1" applyFill="1" applyAlignment="1">
      <alignment vertical="center" wrapText="1"/>
    </xf>
    <xf numFmtId="0" fontId="0" fillId="3" borderId="0" xfId="0" applyFill="1" applyAlignment="1">
      <alignment wrapText="1"/>
    </xf>
    <xf numFmtId="0" fontId="18" fillId="0" borderId="0" xfId="0" applyFont="1" applyAlignment="1">
      <alignment horizontal="right" vertical="center" wrapText="1"/>
    </xf>
    <xf numFmtId="0" fontId="22" fillId="0" borderId="0" xfId="0" applyFont="1" applyAlignment="1">
      <alignment horizontal="right" wrapText="1"/>
    </xf>
    <xf numFmtId="0" fontId="9" fillId="12" borderId="0" xfId="0" applyFont="1" applyFill="1" applyAlignment="1">
      <alignment horizontal="left" vertical="center" wrapText="1"/>
    </xf>
    <xf numFmtId="0" fontId="22" fillId="0" borderId="0" xfId="0" applyFont="1" applyAlignment="1">
      <alignment horizontal="right" vertical="center" wrapText="1"/>
    </xf>
    <xf numFmtId="0" fontId="10" fillId="12" borderId="0" xfId="0" applyFont="1" applyFill="1" applyAlignment="1">
      <alignment horizontal="left" vertical="center" wrapText="1"/>
    </xf>
    <xf numFmtId="0" fontId="29" fillId="3" borderId="0" xfId="0" applyFont="1" applyFill="1" applyAlignment="1">
      <alignment horizontal="left" vertical="center" wrapText="1"/>
    </xf>
    <xf numFmtId="0" fontId="1" fillId="14" borderId="0" xfId="0" applyFont="1" applyFill="1" applyAlignment="1">
      <alignment horizontal="left" vertical="center" wrapText="1"/>
    </xf>
    <xf numFmtId="0" fontId="1" fillId="14" borderId="0" xfId="0" applyFont="1" applyFill="1" applyAlignment="1">
      <alignment horizontal="center" vertical="center" wrapText="1"/>
    </xf>
    <xf numFmtId="9" fontId="1" fillId="0" borderId="0" xfId="0" applyNumberFormat="1" applyFont="1" applyAlignment="1">
      <alignment horizontal="center" vertical="center" wrapText="1"/>
    </xf>
    <xf numFmtId="0" fontId="9" fillId="6" borderId="0" xfId="0" applyFont="1" applyFill="1" applyAlignment="1">
      <alignment horizontal="center" vertical="center"/>
    </xf>
    <xf numFmtId="0" fontId="9" fillId="6" borderId="0" xfId="0" applyFont="1" applyFill="1" applyAlignment="1">
      <alignment horizontal="center" vertical="center" wrapText="1"/>
    </xf>
    <xf numFmtId="0" fontId="1" fillId="0" borderId="0" xfId="0" applyFont="1" applyAlignment="1">
      <alignment horizontal="center" vertical="center" wrapText="1"/>
    </xf>
    <xf numFmtId="14" fontId="1" fillId="0" borderId="0" xfId="0" applyNumberFormat="1" applyFont="1" applyAlignment="1">
      <alignment horizontal="righ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2" fillId="4" borderId="0" xfId="0" applyFont="1" applyFill="1" applyAlignment="1">
      <alignment horizontal="center" vertical="center" wrapText="1"/>
    </xf>
    <xf numFmtId="0" fontId="2" fillId="3" borderId="0" xfId="0" applyFont="1" applyFill="1" applyAlignment="1">
      <alignment horizontal="center" vertical="center" wrapText="1"/>
    </xf>
    <xf numFmtId="0" fontId="2" fillId="0" borderId="0" xfId="0" applyFont="1" applyAlignment="1">
      <alignment vertical="center" wrapText="1"/>
    </xf>
    <xf numFmtId="0" fontId="9" fillId="0" borderId="0" xfId="0" applyFont="1" applyAlignment="1">
      <alignment vertical="center" wrapText="1"/>
    </xf>
    <xf numFmtId="0" fontId="9" fillId="0" borderId="0" xfId="0" applyFont="1" applyAlignment="1">
      <alignment vertical="center"/>
    </xf>
    <xf numFmtId="0" fontId="20" fillId="0" borderId="0" xfId="0" applyFont="1" applyFill="1" applyAlignment="1">
      <alignment vertical="center" wrapText="1"/>
    </xf>
    <xf numFmtId="0" fontId="0" fillId="0" borderId="0" xfId="0" applyAlignment="1">
      <alignment horizontal="left" vertical="center" wrapText="1"/>
    </xf>
    <xf numFmtId="0" fontId="1" fillId="0" borderId="0" xfId="0" applyFont="1" applyAlignment="1">
      <alignment horizontal="left" vertical="center" wrapText="1"/>
    </xf>
    <xf numFmtId="0" fontId="9" fillId="5" borderId="0" xfId="0" applyFont="1" applyFill="1" applyAlignment="1">
      <alignment horizontal="center" vertical="center"/>
    </xf>
    <xf numFmtId="0" fontId="9" fillId="6" borderId="0" xfId="0" applyFont="1" applyFill="1" applyAlignment="1">
      <alignment horizontal="center" vertical="center"/>
    </xf>
    <xf numFmtId="0" fontId="2" fillId="4" borderId="0" xfId="0" applyFont="1" applyFill="1" applyAlignment="1">
      <alignment horizontal="center" vertical="center" wrapText="1"/>
    </xf>
    <xf numFmtId="0" fontId="2" fillId="3" borderId="0" xfId="0" applyFont="1" applyFill="1" applyAlignment="1">
      <alignment horizontal="center" vertical="center" wrapText="1"/>
    </xf>
    <xf numFmtId="0" fontId="2" fillId="3" borderId="0" xfId="0" applyFont="1" applyFill="1" applyAlignment="1">
      <alignment horizontal="left" vertical="center" wrapText="1"/>
    </xf>
    <xf numFmtId="0" fontId="9" fillId="7" borderId="0" xfId="0" applyFont="1" applyFill="1" applyAlignment="1">
      <alignment horizontal="center" vertical="center"/>
    </xf>
    <xf numFmtId="0" fontId="26" fillId="4" borderId="0" xfId="0" applyFont="1" applyFill="1" applyAlignment="1">
      <alignment horizontal="center" vertical="center" wrapText="1"/>
    </xf>
    <xf numFmtId="0" fontId="3" fillId="6" borderId="0" xfId="0" applyFont="1" applyFill="1" applyAlignment="1">
      <alignment horizontal="center" vertical="center" wrapText="1"/>
    </xf>
    <xf numFmtId="0" fontId="9" fillId="6" borderId="0" xfId="0" applyFont="1" applyFill="1" applyAlignment="1">
      <alignment horizontal="center" vertical="center" wrapText="1"/>
    </xf>
    <xf numFmtId="0" fontId="9" fillId="7" borderId="0" xfId="0" applyFont="1" applyFill="1" applyAlignment="1">
      <alignment horizontal="center" vertical="center" wrapText="1"/>
    </xf>
    <xf numFmtId="0" fontId="9" fillId="5" borderId="0" xfId="0" applyFont="1" applyFill="1" applyAlignment="1">
      <alignment horizontal="center" vertical="center" wrapText="1"/>
    </xf>
    <xf numFmtId="0" fontId="26" fillId="3" borderId="0" xfId="0" applyFont="1" applyFill="1" applyAlignment="1">
      <alignment horizontal="center" vertical="center" wrapText="1"/>
    </xf>
    <xf numFmtId="0" fontId="0" fillId="3" borderId="0" xfId="0" applyFill="1" applyAlignment="1">
      <alignment horizontal="center" vertical="center"/>
    </xf>
    <xf numFmtId="0" fontId="0" fillId="4" borderId="0" xfId="0" applyFill="1" applyAlignment="1">
      <alignment horizontal="center"/>
    </xf>
    <xf numFmtId="0" fontId="0" fillId="4" borderId="0" xfId="0" applyFill="1" applyAlignment="1">
      <alignment horizontal="center" vertical="center"/>
    </xf>
    <xf numFmtId="0" fontId="0" fillId="3" borderId="0" xfId="0" applyFill="1" applyAlignment="1">
      <alignment horizontal="center"/>
    </xf>
  </cellXfs>
  <cellStyles count="3">
    <cellStyle name="Hyperlink" xfId="2" builtinId="8"/>
    <cellStyle name="Normal" xfId="0" builtinId="0"/>
    <cellStyle name="Per cent" xfId="1" builtinId="5"/>
  </cellStyles>
  <dxfs count="271">
    <dxf>
      <font>
        <color theme="0" tint="-0.24994659260841701"/>
      </font>
    </dxf>
    <dxf>
      <font>
        <b/>
        <i val="0"/>
        <color theme="9" tint="-0.24994659260841701"/>
      </font>
      <fill>
        <patternFill>
          <bgColor theme="9" tint="0.79998168889431442"/>
        </patternFill>
      </fill>
    </dxf>
    <dxf>
      <font>
        <color theme="0" tint="-0.14996795556505021"/>
      </font>
    </dxf>
    <dxf>
      <font>
        <color theme="0"/>
      </font>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auto="1"/>
      </font>
      <fill>
        <patternFill>
          <bgColor theme="5" tint="0.39994506668294322"/>
        </patternFill>
      </fill>
      <border>
        <left style="thin">
          <color auto="1"/>
        </left>
        <right style="thin">
          <color auto="1"/>
        </right>
        <top style="thin">
          <color auto="1"/>
        </top>
        <bottom style="thin">
          <color auto="1"/>
        </bottom>
      </border>
    </dxf>
    <dxf>
      <font>
        <color theme="9" tint="-0.499984740745262"/>
      </font>
      <fill>
        <patternFill>
          <bgColor theme="9" tint="0.39994506668294322"/>
        </patternFill>
      </fill>
      <border>
        <left style="thin">
          <color auto="1"/>
        </left>
        <right style="thin">
          <color auto="1"/>
        </right>
        <top style="thin">
          <color auto="1"/>
        </top>
        <bottom style="thin">
          <color auto="1"/>
        </bottom>
      </border>
    </dxf>
    <dxf>
      <font>
        <color auto="1"/>
      </font>
      <fill>
        <patternFill>
          <bgColor theme="7" tint="0.39994506668294322"/>
        </patternFill>
      </fill>
      <border>
        <left style="thin">
          <color theme="7" tint="-0.24994659260841701"/>
        </left>
        <right style="thin">
          <color theme="7" tint="-0.24994659260841701"/>
        </right>
        <top style="thin">
          <color theme="7" tint="-0.24994659260841701"/>
        </top>
        <bottom style="thin">
          <color theme="7" tint="-0.24994659260841701"/>
        </bottom>
      </border>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
      <font>
        <color rgb="FF4C0000"/>
      </font>
      <fill>
        <patternFill>
          <bgColor rgb="FFFB7D7D"/>
        </patternFill>
      </fill>
    </dxf>
    <dxf>
      <font>
        <color theme="5" tint="-0.499984740745262"/>
      </font>
      <fill>
        <patternFill>
          <bgColor theme="5" tint="0.39994506668294322"/>
        </patternFill>
      </fill>
    </dxf>
    <dxf>
      <font>
        <color theme="9" tint="-0.24994659260841701"/>
      </font>
      <fill>
        <patternFill>
          <bgColor theme="9" tint="0.79998168889431442"/>
        </patternFill>
      </fill>
    </dxf>
    <dxf>
      <font>
        <color theme="8" tint="-0.499984740745262"/>
      </font>
      <fill>
        <patternFill>
          <bgColor theme="8" tint="0.59996337778862885"/>
        </patternFill>
      </fill>
    </dxf>
    <dxf>
      <font>
        <color theme="7" tint="-0.499984740745262"/>
      </font>
      <fill>
        <patternFill>
          <bgColor theme="7" tint="0.59996337778862885"/>
        </patternFill>
      </fill>
    </dxf>
  </dxfs>
  <tableStyles count="0" defaultTableStyle="TableStyleMedium2" defaultPivotStyle="PivotStyleLight16"/>
  <colors>
    <mruColors>
      <color rgb="FF4C216D"/>
      <color rgb="FF4C0000"/>
      <color rgb="FFFB7D7D"/>
      <color rgb="FFE6AF00"/>
      <color rgb="FFFF7C80"/>
      <color rgb="FF5BD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3.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4C79F766-BAC3-4186-AEE6-715DD555C319}" type="doc">
      <dgm:prSet loTypeId="urn:microsoft.com/office/officeart/2005/8/layout/orgChart1" loCatId="hierarchy" qsTypeId="urn:microsoft.com/office/officeart/2005/8/quickstyle/simple1" qsCatId="simple" csTypeId="urn:microsoft.com/office/officeart/2005/8/colors/accent1_2" csCatId="accent1" phldr="1"/>
      <dgm:spPr/>
      <dgm:t>
        <a:bodyPr/>
        <a:lstStyle/>
        <a:p>
          <a:endParaRPr lang="en-GB"/>
        </a:p>
      </dgm:t>
    </dgm:pt>
    <dgm:pt modelId="{9752F545-4E7C-400A-8CC4-D88EB960D61F}">
      <dgm:prSet phldrT="[Text]" custT="1"/>
      <dgm:spPr>
        <a:solidFill>
          <a:srgbClr val="7030A0"/>
        </a:solidFill>
      </dgm:spPr>
      <dgm:t>
        <a:bodyPr/>
        <a:lstStyle/>
        <a:p>
          <a:r>
            <a:rPr lang="en-GB" sz="1300" b="1"/>
            <a:t>Goal (Impact/Overall Objective): Networks of globally significant protected areas and their sustainable use zones are conserved</a:t>
          </a:r>
        </a:p>
      </dgm:t>
    </dgm:pt>
    <dgm:pt modelId="{F429428E-C690-4147-A731-3C27FB419D2C}" type="parTrans" cxnId="{C046B3C6-41FD-43F8-BFED-54B0A43C27A9}">
      <dgm:prSet/>
      <dgm:spPr/>
      <dgm:t>
        <a:bodyPr/>
        <a:lstStyle/>
        <a:p>
          <a:endParaRPr lang="en-GB"/>
        </a:p>
      </dgm:t>
    </dgm:pt>
    <dgm:pt modelId="{E1B0C248-BB1F-4BBF-8ECE-19565DDDA4B3}" type="sibTrans" cxnId="{C046B3C6-41FD-43F8-BFED-54B0A43C27A9}">
      <dgm:prSet/>
      <dgm:spPr/>
      <dgm:t>
        <a:bodyPr/>
        <a:lstStyle/>
        <a:p>
          <a:endParaRPr lang="en-GB"/>
        </a:p>
      </dgm:t>
    </dgm:pt>
    <dgm:pt modelId="{8C3CC089-0B5A-4FB6-9B29-FC3CA9A1FB30}" type="asst">
      <dgm:prSet phldrT="[Text]"/>
      <dgm:spPr>
        <a:solidFill>
          <a:srgbClr val="7030A0"/>
        </a:solidFill>
      </dgm:spPr>
      <dgm:t>
        <a:bodyPr/>
        <a:lstStyle/>
        <a:p>
          <a:r>
            <a:rPr lang="en-GB"/>
            <a:t>Goal 1: At the end of the project, the biomass of one or more relevant umbrella/ indicator species is maintained or increased in the project areas </a:t>
          </a:r>
        </a:p>
      </dgm:t>
    </dgm:pt>
    <dgm:pt modelId="{2AFC3F95-87BD-48FF-AC3F-83F980079CCB}" type="parTrans" cxnId="{35CF8133-91A5-4B77-8AF5-3795C1A3CE98}">
      <dgm:prSet/>
      <dgm:spPr/>
      <dgm:t>
        <a:bodyPr/>
        <a:lstStyle/>
        <a:p>
          <a:endParaRPr lang="en-GB"/>
        </a:p>
      </dgm:t>
    </dgm:pt>
    <dgm:pt modelId="{EE5AAE34-D362-4C06-97FA-3D821DC1E49A}" type="sibTrans" cxnId="{35CF8133-91A5-4B77-8AF5-3795C1A3CE98}">
      <dgm:prSet/>
      <dgm:spPr/>
      <dgm:t>
        <a:bodyPr/>
        <a:lstStyle/>
        <a:p>
          <a:endParaRPr lang="en-GB"/>
        </a:p>
      </dgm:t>
    </dgm:pt>
    <dgm:pt modelId="{FAF6A7E6-2076-4D09-B084-B68FEE92620C}">
      <dgm:prSet phldrT="[Text]" custT="1"/>
      <dgm:spPr>
        <a:solidFill>
          <a:srgbClr val="002060"/>
        </a:solidFill>
      </dgm:spPr>
      <dgm:t>
        <a:bodyPr/>
        <a:lstStyle/>
        <a:p>
          <a:r>
            <a:rPr lang="en-GB" sz="1300" b="1"/>
            <a:t>Outcome: Namibia's marine protected areas network is strengthened and expanded</a:t>
          </a:r>
        </a:p>
      </dgm:t>
    </dgm:pt>
    <dgm:pt modelId="{449CE770-2CDA-407D-B60A-F8006FF62A7E}" type="parTrans" cxnId="{A59ACE54-C3CA-4252-824F-AABD00E100CE}">
      <dgm:prSet/>
      <dgm:spPr/>
      <dgm:t>
        <a:bodyPr/>
        <a:lstStyle/>
        <a:p>
          <a:endParaRPr lang="en-GB"/>
        </a:p>
      </dgm:t>
    </dgm:pt>
    <dgm:pt modelId="{B0227BA5-6BD1-4ECD-89F9-EFA1BCB2AA9E}" type="sibTrans" cxnId="{A59ACE54-C3CA-4252-824F-AABD00E100CE}">
      <dgm:prSet/>
      <dgm:spPr/>
      <dgm:t>
        <a:bodyPr/>
        <a:lstStyle/>
        <a:p>
          <a:endParaRPr lang="en-GB"/>
        </a:p>
      </dgm:t>
    </dgm:pt>
    <dgm:pt modelId="{6415519B-CADA-47EA-AB75-FEC37B7121B5}">
      <dgm:prSet/>
      <dgm:spPr>
        <a:solidFill>
          <a:srgbClr val="7030A0"/>
        </a:solidFill>
      </dgm:spPr>
      <dgm:t>
        <a:bodyPr/>
        <a:lstStyle/>
        <a:p>
          <a:r>
            <a:rPr lang="en-GB"/>
            <a:t>Goal 2: At the end of the project, improved livelihood conditions of affected households in project areas </a:t>
          </a:r>
        </a:p>
      </dgm:t>
    </dgm:pt>
    <dgm:pt modelId="{B4B6D3E6-F47C-4E4C-856D-09F3A4EAD7AA}" type="parTrans" cxnId="{88608F2B-E156-4E30-8727-C4F163B3459A}">
      <dgm:prSet/>
      <dgm:spPr/>
      <dgm:t>
        <a:bodyPr/>
        <a:lstStyle/>
        <a:p>
          <a:endParaRPr lang="en-GB"/>
        </a:p>
      </dgm:t>
    </dgm:pt>
    <dgm:pt modelId="{57E79869-4ED8-44F6-BBF1-EFE0BA44F5A8}" type="sibTrans" cxnId="{88608F2B-E156-4E30-8727-C4F163B3459A}">
      <dgm:prSet/>
      <dgm:spPr/>
      <dgm:t>
        <a:bodyPr/>
        <a:lstStyle/>
        <a:p>
          <a:endParaRPr lang="en-GB"/>
        </a:p>
      </dgm:t>
    </dgm:pt>
    <dgm:pt modelId="{D2087BD9-B9CE-4B82-A2F9-74BEE5B97FD0}">
      <dgm:prSet/>
      <dgm:spPr>
        <a:solidFill>
          <a:srgbClr val="C00000"/>
        </a:solidFill>
      </dgm:spPr>
      <dgm:t>
        <a:bodyPr/>
        <a:lstStyle/>
        <a:p>
          <a:r>
            <a:rPr lang="en-GB"/>
            <a:t>OC.0.3 Indicative percentage of small-scale fishers who report positive change in their ability to engage in MPA co-management </a:t>
          </a:r>
        </a:p>
      </dgm:t>
    </dgm:pt>
    <dgm:pt modelId="{88B07960-4962-4B15-8FD4-AA36FCBAF50F}" type="parTrans" cxnId="{C3CCC85C-0A21-480F-8F9B-380AA8F509AE}">
      <dgm:prSet/>
      <dgm:spPr/>
      <dgm:t>
        <a:bodyPr/>
        <a:lstStyle/>
        <a:p>
          <a:endParaRPr lang="en-GB"/>
        </a:p>
      </dgm:t>
    </dgm:pt>
    <dgm:pt modelId="{1F95DE61-DA8A-41D0-A29A-E987E096EBE9}" type="sibTrans" cxnId="{C3CCC85C-0A21-480F-8F9B-380AA8F509AE}">
      <dgm:prSet/>
      <dgm:spPr/>
      <dgm:t>
        <a:bodyPr/>
        <a:lstStyle/>
        <a:p>
          <a:endParaRPr lang="en-GB"/>
        </a:p>
      </dgm:t>
    </dgm:pt>
    <dgm:pt modelId="{392EA781-54AC-4526-994F-69E4883EC362}">
      <dgm:prSet/>
      <dgm:spPr>
        <a:solidFill>
          <a:srgbClr val="002060"/>
        </a:solidFill>
      </dgm:spPr>
      <dgm:t>
        <a:bodyPr/>
        <a:lstStyle/>
        <a:p>
          <a:r>
            <a:rPr lang="en-GB"/>
            <a:t>OC.0.4 Livelihoods of women enhanced </a:t>
          </a:r>
        </a:p>
      </dgm:t>
    </dgm:pt>
    <dgm:pt modelId="{857AACF7-991B-42F4-9985-38C808772A7E}" type="parTrans" cxnId="{A3E1F8C3-D164-468A-A9E1-B5D29444E3A0}">
      <dgm:prSet/>
      <dgm:spPr/>
      <dgm:t>
        <a:bodyPr/>
        <a:lstStyle/>
        <a:p>
          <a:endParaRPr lang="en-GB"/>
        </a:p>
      </dgm:t>
    </dgm:pt>
    <dgm:pt modelId="{D3584824-0CA0-43E8-8CC2-28124CEB8668}" type="sibTrans" cxnId="{A3E1F8C3-D164-468A-A9E1-B5D29444E3A0}">
      <dgm:prSet/>
      <dgm:spPr/>
      <dgm:t>
        <a:bodyPr/>
        <a:lstStyle/>
        <a:p>
          <a:endParaRPr lang="en-GB"/>
        </a:p>
      </dgm:t>
    </dgm:pt>
    <dgm:pt modelId="{B41DD0B4-0DAF-4668-9342-68CDB5143354}">
      <dgm:prSet/>
      <dgm:spPr>
        <a:solidFill>
          <a:srgbClr val="002060"/>
        </a:solidFill>
      </dgm:spPr>
      <dgm:t>
        <a:bodyPr/>
        <a:lstStyle/>
        <a:p>
          <a:r>
            <a:rPr lang="en-GB"/>
            <a:t>OC.0.1 Namibia expands its national MPA coverage  </a:t>
          </a:r>
        </a:p>
      </dgm:t>
    </dgm:pt>
    <dgm:pt modelId="{79EE13CC-B464-4411-96F5-E7A559C73E5A}" type="parTrans" cxnId="{84D60206-B4A2-46C8-8779-F8157A37B54C}">
      <dgm:prSet/>
      <dgm:spPr/>
      <dgm:t>
        <a:bodyPr/>
        <a:lstStyle/>
        <a:p>
          <a:endParaRPr lang="en-GB"/>
        </a:p>
      </dgm:t>
    </dgm:pt>
    <dgm:pt modelId="{7DD44493-3C1B-46B1-B78D-2C42D2F50114}" type="sibTrans" cxnId="{84D60206-B4A2-46C8-8779-F8157A37B54C}">
      <dgm:prSet/>
      <dgm:spPr/>
      <dgm:t>
        <a:bodyPr/>
        <a:lstStyle/>
        <a:p>
          <a:endParaRPr lang="en-GB"/>
        </a:p>
      </dgm:t>
    </dgm:pt>
    <dgm:pt modelId="{E488E4BE-33E0-4D3F-BA4E-8EF28141D0AF}">
      <dgm:prSet/>
      <dgm:spPr>
        <a:solidFill>
          <a:srgbClr val="002060"/>
        </a:solidFill>
      </dgm:spPr>
      <dgm:t>
        <a:bodyPr/>
        <a:lstStyle/>
        <a:p>
          <a:r>
            <a:rPr lang="en-GB"/>
            <a:t>OC.0.2 NIMPA’s management effectiveness score (using NAMETT, or similar assessment tool)   </a:t>
          </a:r>
        </a:p>
      </dgm:t>
    </dgm:pt>
    <dgm:pt modelId="{20049830-095B-4A53-8BB2-432D16990385}" type="parTrans" cxnId="{3B5DB255-2245-4750-8371-898DCF58B628}">
      <dgm:prSet/>
      <dgm:spPr/>
      <dgm:t>
        <a:bodyPr/>
        <a:lstStyle/>
        <a:p>
          <a:endParaRPr lang="en-GB"/>
        </a:p>
      </dgm:t>
    </dgm:pt>
    <dgm:pt modelId="{CF7C8A87-A424-4053-87B2-E524C0349951}" type="sibTrans" cxnId="{3B5DB255-2245-4750-8371-898DCF58B628}">
      <dgm:prSet/>
      <dgm:spPr/>
      <dgm:t>
        <a:bodyPr/>
        <a:lstStyle/>
        <a:p>
          <a:endParaRPr lang="en-GB"/>
        </a:p>
      </dgm:t>
    </dgm:pt>
    <dgm:pt modelId="{A56C2DA1-B911-4E78-858D-114B8163270F}">
      <dgm:prSet/>
      <dgm:spPr/>
      <dgm:t>
        <a:bodyPr/>
        <a:lstStyle/>
        <a:p>
          <a:r>
            <a:rPr lang="en-GB" b="1"/>
            <a:t>Output 1</a:t>
          </a:r>
          <a:r>
            <a:rPr lang="en-GB" b="0"/>
            <a:t>: NIMPA’s formal management system is improved and implemented </a:t>
          </a:r>
        </a:p>
      </dgm:t>
    </dgm:pt>
    <dgm:pt modelId="{7A0139C9-670D-4FBF-864A-741902C21337}" type="parTrans" cxnId="{DD61EB70-BDB7-4FF6-BF2B-45316856036E}">
      <dgm:prSet/>
      <dgm:spPr/>
      <dgm:t>
        <a:bodyPr/>
        <a:lstStyle/>
        <a:p>
          <a:endParaRPr lang="en-GB"/>
        </a:p>
      </dgm:t>
    </dgm:pt>
    <dgm:pt modelId="{40220204-D9D7-4D8C-B643-6F57189CDD29}" type="sibTrans" cxnId="{DD61EB70-BDB7-4FF6-BF2B-45316856036E}">
      <dgm:prSet/>
      <dgm:spPr/>
      <dgm:t>
        <a:bodyPr/>
        <a:lstStyle/>
        <a:p>
          <a:endParaRPr lang="en-GB"/>
        </a:p>
      </dgm:t>
    </dgm:pt>
    <dgm:pt modelId="{FC7D052D-E253-471F-8C47-E64B0CEC23F9}">
      <dgm:prSet/>
      <dgm:spPr/>
      <dgm:t>
        <a:bodyPr/>
        <a:lstStyle/>
        <a:p>
          <a:r>
            <a:rPr lang="en-GB" b="1"/>
            <a:t>Output 2: </a:t>
          </a:r>
          <a:r>
            <a:rPr lang="en-GB" b="0"/>
            <a:t>Effective management of NIMPA is supported by an active civil society and engaged coastal communities of Lüderitz    </a:t>
          </a:r>
        </a:p>
      </dgm:t>
    </dgm:pt>
    <dgm:pt modelId="{A78BE792-8419-4F9B-817A-6E8ED9C1F2D2}" type="parTrans" cxnId="{3FDE9603-F190-4A90-9004-ECD0F62038E4}">
      <dgm:prSet/>
      <dgm:spPr/>
      <dgm:t>
        <a:bodyPr/>
        <a:lstStyle/>
        <a:p>
          <a:endParaRPr lang="en-GB"/>
        </a:p>
      </dgm:t>
    </dgm:pt>
    <dgm:pt modelId="{8C22B914-D905-4471-978E-86CD577769C9}" type="sibTrans" cxnId="{3FDE9603-F190-4A90-9004-ECD0F62038E4}">
      <dgm:prSet/>
      <dgm:spPr/>
      <dgm:t>
        <a:bodyPr/>
        <a:lstStyle/>
        <a:p>
          <a:endParaRPr lang="en-GB"/>
        </a:p>
      </dgm:t>
    </dgm:pt>
    <dgm:pt modelId="{D2950275-0891-427A-9BAD-2C0BB3616952}">
      <dgm:prSet/>
      <dgm:spPr/>
      <dgm:t>
        <a:bodyPr/>
        <a:lstStyle/>
        <a:p>
          <a:r>
            <a:rPr lang="en-GB" b="1"/>
            <a:t>Output 4: </a:t>
          </a:r>
          <a:r>
            <a:rPr lang="en-GB" b="0"/>
            <a:t>Scaling up NIMPA success to support the expansion of the national MPA system </a:t>
          </a:r>
        </a:p>
      </dgm:t>
    </dgm:pt>
    <dgm:pt modelId="{FF2202C1-54D7-4A13-AB09-3A56D6A78FD0}" type="parTrans" cxnId="{10CFBA9D-9677-480A-AE6A-114EEA4FF700}">
      <dgm:prSet/>
      <dgm:spPr/>
      <dgm:t>
        <a:bodyPr/>
        <a:lstStyle/>
        <a:p>
          <a:endParaRPr lang="en-GB"/>
        </a:p>
      </dgm:t>
    </dgm:pt>
    <dgm:pt modelId="{FC5DFF36-A31A-4849-A424-287C18013BE2}" type="sibTrans" cxnId="{10CFBA9D-9677-480A-AE6A-114EEA4FF700}">
      <dgm:prSet/>
      <dgm:spPr/>
      <dgm:t>
        <a:bodyPr/>
        <a:lstStyle/>
        <a:p>
          <a:endParaRPr lang="en-GB"/>
        </a:p>
      </dgm:t>
    </dgm:pt>
    <dgm:pt modelId="{D651DE55-9EE8-4DFB-B003-B6348D7F0F10}">
      <dgm:prSet/>
      <dgm:spPr/>
      <dgm:t>
        <a:bodyPr/>
        <a:lstStyle/>
        <a:p>
          <a:r>
            <a:rPr lang="en-GB" b="1"/>
            <a:t>Output 3: </a:t>
          </a:r>
          <a:r>
            <a:rPr lang="en-GB" b="0"/>
            <a:t>Coastal livelihoods are diversified and strengthened </a:t>
          </a:r>
        </a:p>
      </dgm:t>
    </dgm:pt>
    <dgm:pt modelId="{49DB5C21-B05D-490C-9B6D-F04187F00B3B}" type="parTrans" cxnId="{0801DE92-257E-49FA-BF88-8209CA36D902}">
      <dgm:prSet/>
      <dgm:spPr/>
      <dgm:t>
        <a:bodyPr/>
        <a:lstStyle/>
        <a:p>
          <a:endParaRPr lang="en-GB"/>
        </a:p>
      </dgm:t>
    </dgm:pt>
    <dgm:pt modelId="{4220CB2C-07FB-477B-84B9-37DA32A2C0DC}" type="sibTrans" cxnId="{0801DE92-257E-49FA-BF88-8209CA36D902}">
      <dgm:prSet/>
      <dgm:spPr/>
      <dgm:t>
        <a:bodyPr/>
        <a:lstStyle/>
        <a:p>
          <a:endParaRPr lang="en-GB"/>
        </a:p>
      </dgm:t>
    </dgm:pt>
    <dgm:pt modelId="{C99ABA37-2530-4228-A669-F5EF17E487BD}">
      <dgm:prSet/>
      <dgm:spPr/>
      <dgm:t>
        <a:bodyPr/>
        <a:lstStyle/>
        <a:p>
          <a:r>
            <a:rPr lang="en-GB" b="1"/>
            <a:t>Output 3: </a:t>
          </a:r>
          <a:r>
            <a:rPr lang="en-GB" b="0"/>
            <a:t>Coastal livelihoods are diversified and strengthened </a:t>
          </a:r>
        </a:p>
      </dgm:t>
    </dgm:pt>
    <dgm:pt modelId="{3BED4971-3B76-4B59-8CC9-6BA8F3146AB2}" type="parTrans" cxnId="{8FEAB956-6E4A-427A-A930-DED784A64691}">
      <dgm:prSet/>
      <dgm:spPr/>
      <dgm:t>
        <a:bodyPr/>
        <a:lstStyle/>
        <a:p>
          <a:endParaRPr lang="en-GB"/>
        </a:p>
      </dgm:t>
    </dgm:pt>
    <dgm:pt modelId="{BBBB8EA8-53A9-49E2-8EAD-78AEFB92683B}" type="sibTrans" cxnId="{8FEAB956-6E4A-427A-A930-DED784A64691}">
      <dgm:prSet/>
      <dgm:spPr/>
      <dgm:t>
        <a:bodyPr/>
        <a:lstStyle/>
        <a:p>
          <a:endParaRPr lang="en-GB"/>
        </a:p>
      </dgm:t>
    </dgm:pt>
    <dgm:pt modelId="{AD9AD035-4633-4502-9D09-22D59ECEE1A3}">
      <dgm:prSet/>
      <dgm:spPr/>
      <dgm:t>
        <a:bodyPr/>
        <a:lstStyle/>
        <a:p>
          <a:r>
            <a:rPr lang="en-GB" b="1"/>
            <a:t>Output 5: </a:t>
          </a:r>
          <a:r>
            <a:rPr lang="en-GB" b="0"/>
            <a:t>Effective project governance and implementation </a:t>
          </a:r>
        </a:p>
      </dgm:t>
    </dgm:pt>
    <dgm:pt modelId="{6A80286E-63DC-4575-B5C1-CA40B12A8DCF}" type="parTrans" cxnId="{A37393CD-9FD0-4B57-AEFB-DDB94C334927}">
      <dgm:prSet/>
      <dgm:spPr/>
      <dgm:t>
        <a:bodyPr/>
        <a:lstStyle/>
        <a:p>
          <a:endParaRPr lang="en-GB"/>
        </a:p>
      </dgm:t>
    </dgm:pt>
    <dgm:pt modelId="{54373CFB-B5A5-4AD4-8E50-C3DF5C4ABF39}" type="sibTrans" cxnId="{A37393CD-9FD0-4B57-AEFB-DDB94C334927}">
      <dgm:prSet/>
      <dgm:spPr/>
      <dgm:t>
        <a:bodyPr/>
        <a:lstStyle/>
        <a:p>
          <a:endParaRPr lang="en-GB"/>
        </a:p>
      </dgm:t>
    </dgm:pt>
    <dgm:pt modelId="{17D853CA-3F7B-41EC-8202-B01FF234972E}" type="pres">
      <dgm:prSet presAssocID="{4C79F766-BAC3-4186-AEE6-715DD555C319}" presName="hierChild1" presStyleCnt="0">
        <dgm:presLayoutVars>
          <dgm:orgChart val="1"/>
          <dgm:chPref val="1"/>
          <dgm:dir/>
          <dgm:animOne val="branch"/>
          <dgm:animLvl val="lvl"/>
          <dgm:resizeHandles/>
        </dgm:presLayoutVars>
      </dgm:prSet>
      <dgm:spPr/>
    </dgm:pt>
    <dgm:pt modelId="{5F9E88E4-C67B-4D03-85FE-82D8110573E5}" type="pres">
      <dgm:prSet presAssocID="{9752F545-4E7C-400A-8CC4-D88EB960D61F}" presName="hierRoot1" presStyleCnt="0">
        <dgm:presLayoutVars>
          <dgm:hierBranch val="init"/>
        </dgm:presLayoutVars>
      </dgm:prSet>
      <dgm:spPr/>
    </dgm:pt>
    <dgm:pt modelId="{645BCE98-6A0D-416F-BA3B-45A1097CB0E0}" type="pres">
      <dgm:prSet presAssocID="{9752F545-4E7C-400A-8CC4-D88EB960D61F}" presName="rootComposite1" presStyleCnt="0"/>
      <dgm:spPr/>
    </dgm:pt>
    <dgm:pt modelId="{ECEF3E64-BE18-4E37-BFEC-0BE1998F6F9E}" type="pres">
      <dgm:prSet presAssocID="{9752F545-4E7C-400A-8CC4-D88EB960D61F}" presName="rootText1" presStyleLbl="node0" presStyleIdx="0" presStyleCnt="2" custScaleX="225757">
        <dgm:presLayoutVars>
          <dgm:chPref val="3"/>
        </dgm:presLayoutVars>
      </dgm:prSet>
      <dgm:spPr/>
    </dgm:pt>
    <dgm:pt modelId="{7B87510F-B478-49A7-B1A2-0BD1BB7BD9CB}" type="pres">
      <dgm:prSet presAssocID="{9752F545-4E7C-400A-8CC4-D88EB960D61F}" presName="rootConnector1" presStyleLbl="node1" presStyleIdx="0" presStyleCnt="0"/>
      <dgm:spPr/>
    </dgm:pt>
    <dgm:pt modelId="{557710D6-691B-4682-9263-62D69887662D}" type="pres">
      <dgm:prSet presAssocID="{9752F545-4E7C-400A-8CC4-D88EB960D61F}" presName="hierChild2" presStyleCnt="0"/>
      <dgm:spPr/>
    </dgm:pt>
    <dgm:pt modelId="{5E604F06-3C38-4807-A855-4462D1FBFE14}" type="pres">
      <dgm:prSet presAssocID="{449CE770-2CDA-407D-B60A-F8006FF62A7E}" presName="Name37" presStyleLbl="parChTrans1D2" presStyleIdx="0" presStyleCnt="3"/>
      <dgm:spPr/>
    </dgm:pt>
    <dgm:pt modelId="{CE7C803A-6FA3-44F0-BC36-E490FDA335B5}" type="pres">
      <dgm:prSet presAssocID="{FAF6A7E6-2076-4D09-B084-B68FEE92620C}" presName="hierRoot2" presStyleCnt="0">
        <dgm:presLayoutVars>
          <dgm:hierBranch val="init"/>
        </dgm:presLayoutVars>
      </dgm:prSet>
      <dgm:spPr/>
    </dgm:pt>
    <dgm:pt modelId="{6299A181-01F7-4E02-98C0-62BB9279287C}" type="pres">
      <dgm:prSet presAssocID="{FAF6A7E6-2076-4D09-B084-B68FEE92620C}" presName="rootComposite" presStyleCnt="0"/>
      <dgm:spPr/>
    </dgm:pt>
    <dgm:pt modelId="{0FAACC62-12D2-4B65-8FE0-6B775DCD249C}" type="pres">
      <dgm:prSet presAssocID="{FAF6A7E6-2076-4D09-B084-B68FEE92620C}" presName="rootText" presStyleLbl="node2" presStyleIdx="0" presStyleCnt="2">
        <dgm:presLayoutVars>
          <dgm:chPref val="3"/>
        </dgm:presLayoutVars>
      </dgm:prSet>
      <dgm:spPr/>
    </dgm:pt>
    <dgm:pt modelId="{4545FDCB-AF5D-460B-B45B-E029D11E2183}" type="pres">
      <dgm:prSet presAssocID="{FAF6A7E6-2076-4D09-B084-B68FEE92620C}" presName="rootConnector" presStyleLbl="node2" presStyleIdx="0" presStyleCnt="2"/>
      <dgm:spPr/>
    </dgm:pt>
    <dgm:pt modelId="{077592F6-3C19-4EE0-AFEF-DAAB79C1430D}" type="pres">
      <dgm:prSet presAssocID="{FAF6A7E6-2076-4D09-B084-B68FEE92620C}" presName="hierChild4" presStyleCnt="0"/>
      <dgm:spPr/>
    </dgm:pt>
    <dgm:pt modelId="{8260FAB8-B243-4310-B760-23761144D898}" type="pres">
      <dgm:prSet presAssocID="{79EE13CC-B464-4411-96F5-E7A559C73E5A}" presName="Name37" presStyleLbl="parChTrans1D3" presStyleIdx="0" presStyleCnt="4"/>
      <dgm:spPr/>
    </dgm:pt>
    <dgm:pt modelId="{8D77306D-358B-4B90-B88C-096D8CD82498}" type="pres">
      <dgm:prSet presAssocID="{B41DD0B4-0DAF-4668-9342-68CDB5143354}" presName="hierRoot2" presStyleCnt="0">
        <dgm:presLayoutVars>
          <dgm:hierBranch val="init"/>
        </dgm:presLayoutVars>
      </dgm:prSet>
      <dgm:spPr/>
    </dgm:pt>
    <dgm:pt modelId="{227614EA-EBA4-4F53-891A-B04B45EE19E9}" type="pres">
      <dgm:prSet presAssocID="{B41DD0B4-0DAF-4668-9342-68CDB5143354}" presName="rootComposite" presStyleCnt="0"/>
      <dgm:spPr/>
    </dgm:pt>
    <dgm:pt modelId="{B604A9FF-FB6A-46FD-9B77-46E3EF557700}" type="pres">
      <dgm:prSet presAssocID="{B41DD0B4-0DAF-4668-9342-68CDB5143354}" presName="rootText" presStyleLbl="node3" presStyleIdx="0" presStyleCnt="4">
        <dgm:presLayoutVars>
          <dgm:chPref val="3"/>
        </dgm:presLayoutVars>
      </dgm:prSet>
      <dgm:spPr/>
    </dgm:pt>
    <dgm:pt modelId="{F836350C-BD79-43A4-8A8A-3E5033834249}" type="pres">
      <dgm:prSet presAssocID="{B41DD0B4-0DAF-4668-9342-68CDB5143354}" presName="rootConnector" presStyleLbl="node3" presStyleIdx="0" presStyleCnt="4"/>
      <dgm:spPr/>
    </dgm:pt>
    <dgm:pt modelId="{A63ADC6B-B408-4E0C-BC97-D8B5825DC03D}" type="pres">
      <dgm:prSet presAssocID="{B41DD0B4-0DAF-4668-9342-68CDB5143354}" presName="hierChild4" presStyleCnt="0"/>
      <dgm:spPr/>
    </dgm:pt>
    <dgm:pt modelId="{D633999A-2613-45EB-89CD-039264FE5B0B}" type="pres">
      <dgm:prSet presAssocID="{A78BE792-8419-4F9B-817A-6E8ED9C1F2D2}" presName="Name37" presStyleLbl="parChTrans1D4" presStyleIdx="0" presStyleCnt="5"/>
      <dgm:spPr/>
    </dgm:pt>
    <dgm:pt modelId="{3C6B53D7-151B-45CD-9772-0DF0D6EFB4CC}" type="pres">
      <dgm:prSet presAssocID="{FC7D052D-E253-471F-8C47-E64B0CEC23F9}" presName="hierRoot2" presStyleCnt="0">
        <dgm:presLayoutVars>
          <dgm:hierBranch val="init"/>
        </dgm:presLayoutVars>
      </dgm:prSet>
      <dgm:spPr/>
    </dgm:pt>
    <dgm:pt modelId="{430B16FB-BA91-4AAF-B93D-7537F6ED44AA}" type="pres">
      <dgm:prSet presAssocID="{FC7D052D-E253-471F-8C47-E64B0CEC23F9}" presName="rootComposite" presStyleCnt="0"/>
      <dgm:spPr/>
    </dgm:pt>
    <dgm:pt modelId="{FF2154FE-6B0F-4163-A89C-E2B010F710AC}" type="pres">
      <dgm:prSet presAssocID="{FC7D052D-E253-471F-8C47-E64B0CEC23F9}" presName="rootText" presStyleLbl="node4" presStyleIdx="0" presStyleCnt="5">
        <dgm:presLayoutVars>
          <dgm:chPref val="3"/>
        </dgm:presLayoutVars>
      </dgm:prSet>
      <dgm:spPr/>
    </dgm:pt>
    <dgm:pt modelId="{1443BBE8-F19A-4F28-BC08-FDBFF4527753}" type="pres">
      <dgm:prSet presAssocID="{FC7D052D-E253-471F-8C47-E64B0CEC23F9}" presName="rootConnector" presStyleLbl="node4" presStyleIdx="0" presStyleCnt="5"/>
      <dgm:spPr/>
    </dgm:pt>
    <dgm:pt modelId="{99B96C85-1025-44FC-AEA8-65A165ED7798}" type="pres">
      <dgm:prSet presAssocID="{FC7D052D-E253-471F-8C47-E64B0CEC23F9}" presName="hierChild4" presStyleCnt="0"/>
      <dgm:spPr/>
    </dgm:pt>
    <dgm:pt modelId="{57BFB7F7-8925-4EA3-8FFE-A4D56C063B0A}" type="pres">
      <dgm:prSet presAssocID="{FC7D052D-E253-471F-8C47-E64B0CEC23F9}" presName="hierChild5" presStyleCnt="0"/>
      <dgm:spPr/>
    </dgm:pt>
    <dgm:pt modelId="{11759908-F338-43A3-AEE0-23B0B606D300}" type="pres">
      <dgm:prSet presAssocID="{FF2202C1-54D7-4A13-AB09-3A56D6A78FD0}" presName="Name37" presStyleLbl="parChTrans1D4" presStyleIdx="1" presStyleCnt="5"/>
      <dgm:spPr/>
    </dgm:pt>
    <dgm:pt modelId="{14B302E1-4666-45DB-A476-BDE60D25D37B}" type="pres">
      <dgm:prSet presAssocID="{D2950275-0891-427A-9BAD-2C0BB3616952}" presName="hierRoot2" presStyleCnt="0">
        <dgm:presLayoutVars>
          <dgm:hierBranch val="init"/>
        </dgm:presLayoutVars>
      </dgm:prSet>
      <dgm:spPr/>
    </dgm:pt>
    <dgm:pt modelId="{CA13E284-D5F7-430B-A557-5D8DB124824D}" type="pres">
      <dgm:prSet presAssocID="{D2950275-0891-427A-9BAD-2C0BB3616952}" presName="rootComposite" presStyleCnt="0"/>
      <dgm:spPr/>
    </dgm:pt>
    <dgm:pt modelId="{9FBECF19-E678-43E5-8294-68BA5D98268A}" type="pres">
      <dgm:prSet presAssocID="{D2950275-0891-427A-9BAD-2C0BB3616952}" presName="rootText" presStyleLbl="node4" presStyleIdx="1" presStyleCnt="5">
        <dgm:presLayoutVars>
          <dgm:chPref val="3"/>
        </dgm:presLayoutVars>
      </dgm:prSet>
      <dgm:spPr/>
    </dgm:pt>
    <dgm:pt modelId="{B89E0191-B9AB-4260-865A-A2E02D11330B}" type="pres">
      <dgm:prSet presAssocID="{D2950275-0891-427A-9BAD-2C0BB3616952}" presName="rootConnector" presStyleLbl="node4" presStyleIdx="1" presStyleCnt="5"/>
      <dgm:spPr/>
    </dgm:pt>
    <dgm:pt modelId="{7027A6B7-9BA1-4748-912F-1E4B2B11D7ED}" type="pres">
      <dgm:prSet presAssocID="{D2950275-0891-427A-9BAD-2C0BB3616952}" presName="hierChild4" presStyleCnt="0"/>
      <dgm:spPr/>
    </dgm:pt>
    <dgm:pt modelId="{C34FA44E-4B35-4403-98BE-EAC968B7CA7A}" type="pres">
      <dgm:prSet presAssocID="{D2950275-0891-427A-9BAD-2C0BB3616952}" presName="hierChild5" presStyleCnt="0"/>
      <dgm:spPr/>
    </dgm:pt>
    <dgm:pt modelId="{BDC61C06-84A3-402B-8CCC-01D50E5C10C8}" type="pres">
      <dgm:prSet presAssocID="{B41DD0B4-0DAF-4668-9342-68CDB5143354}" presName="hierChild5" presStyleCnt="0"/>
      <dgm:spPr/>
    </dgm:pt>
    <dgm:pt modelId="{339E788C-6FE1-46CA-A428-8301E2D90381}" type="pres">
      <dgm:prSet presAssocID="{20049830-095B-4A53-8BB2-432D16990385}" presName="Name37" presStyleLbl="parChTrans1D3" presStyleIdx="1" presStyleCnt="4"/>
      <dgm:spPr/>
    </dgm:pt>
    <dgm:pt modelId="{B6D7A58B-F588-4391-82EF-E2714C9DE02F}" type="pres">
      <dgm:prSet presAssocID="{E488E4BE-33E0-4D3F-BA4E-8EF28141D0AF}" presName="hierRoot2" presStyleCnt="0">
        <dgm:presLayoutVars>
          <dgm:hierBranch val="init"/>
        </dgm:presLayoutVars>
      </dgm:prSet>
      <dgm:spPr/>
    </dgm:pt>
    <dgm:pt modelId="{3000CD49-F84D-4157-B086-683E5A2DF0B1}" type="pres">
      <dgm:prSet presAssocID="{E488E4BE-33E0-4D3F-BA4E-8EF28141D0AF}" presName="rootComposite" presStyleCnt="0"/>
      <dgm:spPr/>
    </dgm:pt>
    <dgm:pt modelId="{FA74D3E2-5D6F-4267-9B97-71B940AF68D4}" type="pres">
      <dgm:prSet presAssocID="{E488E4BE-33E0-4D3F-BA4E-8EF28141D0AF}" presName="rootText" presStyleLbl="node3" presStyleIdx="1" presStyleCnt="4">
        <dgm:presLayoutVars>
          <dgm:chPref val="3"/>
        </dgm:presLayoutVars>
      </dgm:prSet>
      <dgm:spPr/>
    </dgm:pt>
    <dgm:pt modelId="{FA21A4F4-D19D-4067-AF16-1709CCC480BD}" type="pres">
      <dgm:prSet presAssocID="{E488E4BE-33E0-4D3F-BA4E-8EF28141D0AF}" presName="rootConnector" presStyleLbl="node3" presStyleIdx="1" presStyleCnt="4"/>
      <dgm:spPr/>
    </dgm:pt>
    <dgm:pt modelId="{2282D201-1D0B-4AD6-936E-2A8EE8FB8E7E}" type="pres">
      <dgm:prSet presAssocID="{E488E4BE-33E0-4D3F-BA4E-8EF28141D0AF}" presName="hierChild4" presStyleCnt="0"/>
      <dgm:spPr/>
    </dgm:pt>
    <dgm:pt modelId="{BFA31DFE-E7BE-4AAB-8950-1FBBDD153535}" type="pres">
      <dgm:prSet presAssocID="{7A0139C9-670D-4FBF-864A-741902C21337}" presName="Name37" presStyleLbl="parChTrans1D4" presStyleIdx="2" presStyleCnt="5"/>
      <dgm:spPr/>
    </dgm:pt>
    <dgm:pt modelId="{C8D43735-E6D7-441C-A027-863E7B06303D}" type="pres">
      <dgm:prSet presAssocID="{A56C2DA1-B911-4E78-858D-114B8163270F}" presName="hierRoot2" presStyleCnt="0">
        <dgm:presLayoutVars>
          <dgm:hierBranch val="init"/>
        </dgm:presLayoutVars>
      </dgm:prSet>
      <dgm:spPr/>
    </dgm:pt>
    <dgm:pt modelId="{32358AC0-0112-4C62-93F8-17466645512D}" type="pres">
      <dgm:prSet presAssocID="{A56C2DA1-B911-4E78-858D-114B8163270F}" presName="rootComposite" presStyleCnt="0"/>
      <dgm:spPr/>
    </dgm:pt>
    <dgm:pt modelId="{70D65050-7633-402A-8C70-6A148FABA6F6}" type="pres">
      <dgm:prSet presAssocID="{A56C2DA1-B911-4E78-858D-114B8163270F}" presName="rootText" presStyleLbl="node4" presStyleIdx="2" presStyleCnt="5">
        <dgm:presLayoutVars>
          <dgm:chPref val="3"/>
        </dgm:presLayoutVars>
      </dgm:prSet>
      <dgm:spPr/>
    </dgm:pt>
    <dgm:pt modelId="{8B768C6F-FA72-4BF2-9173-796768BFE064}" type="pres">
      <dgm:prSet presAssocID="{A56C2DA1-B911-4E78-858D-114B8163270F}" presName="rootConnector" presStyleLbl="node4" presStyleIdx="2" presStyleCnt="5"/>
      <dgm:spPr/>
    </dgm:pt>
    <dgm:pt modelId="{5A59B140-C37C-4DA7-977E-DE75876E0CE8}" type="pres">
      <dgm:prSet presAssocID="{A56C2DA1-B911-4E78-858D-114B8163270F}" presName="hierChild4" presStyleCnt="0"/>
      <dgm:spPr/>
    </dgm:pt>
    <dgm:pt modelId="{AF858D2F-94B2-449F-A49B-0E01F1EB421F}" type="pres">
      <dgm:prSet presAssocID="{A56C2DA1-B911-4E78-858D-114B8163270F}" presName="hierChild5" presStyleCnt="0"/>
      <dgm:spPr/>
    </dgm:pt>
    <dgm:pt modelId="{AE31C63E-AA2A-4242-9A3C-6E68B28E0923}" type="pres">
      <dgm:prSet presAssocID="{E488E4BE-33E0-4D3F-BA4E-8EF28141D0AF}" presName="hierChild5" presStyleCnt="0"/>
      <dgm:spPr/>
    </dgm:pt>
    <dgm:pt modelId="{B6BB524E-B631-4059-9175-B33EAED848DC}" type="pres">
      <dgm:prSet presAssocID="{88B07960-4962-4B15-8FD4-AA36FCBAF50F}" presName="Name37" presStyleLbl="parChTrans1D3" presStyleIdx="2" presStyleCnt="4"/>
      <dgm:spPr/>
    </dgm:pt>
    <dgm:pt modelId="{EC81B792-8AF1-43E6-A99D-8BE796EE66D4}" type="pres">
      <dgm:prSet presAssocID="{D2087BD9-B9CE-4B82-A2F9-74BEE5B97FD0}" presName="hierRoot2" presStyleCnt="0">
        <dgm:presLayoutVars>
          <dgm:hierBranch val="init"/>
        </dgm:presLayoutVars>
      </dgm:prSet>
      <dgm:spPr/>
    </dgm:pt>
    <dgm:pt modelId="{0B6EED2B-F7E1-4C2C-A97C-13213BA70409}" type="pres">
      <dgm:prSet presAssocID="{D2087BD9-B9CE-4B82-A2F9-74BEE5B97FD0}" presName="rootComposite" presStyleCnt="0"/>
      <dgm:spPr/>
    </dgm:pt>
    <dgm:pt modelId="{E60916B0-5AD2-4DB2-BC54-9B489B1AFE67}" type="pres">
      <dgm:prSet presAssocID="{D2087BD9-B9CE-4B82-A2F9-74BEE5B97FD0}" presName="rootText" presStyleLbl="node3" presStyleIdx="2" presStyleCnt="4">
        <dgm:presLayoutVars>
          <dgm:chPref val="3"/>
        </dgm:presLayoutVars>
      </dgm:prSet>
      <dgm:spPr/>
    </dgm:pt>
    <dgm:pt modelId="{51849176-E007-493B-841C-E90B7899E0DB}" type="pres">
      <dgm:prSet presAssocID="{D2087BD9-B9CE-4B82-A2F9-74BEE5B97FD0}" presName="rootConnector" presStyleLbl="node3" presStyleIdx="2" presStyleCnt="4"/>
      <dgm:spPr/>
    </dgm:pt>
    <dgm:pt modelId="{0F0B5626-31D3-4EA0-AC4A-67EFA0CE1623}" type="pres">
      <dgm:prSet presAssocID="{D2087BD9-B9CE-4B82-A2F9-74BEE5B97FD0}" presName="hierChild4" presStyleCnt="0"/>
      <dgm:spPr/>
    </dgm:pt>
    <dgm:pt modelId="{3BC1C7EF-E853-4C6E-83FA-16F66FD727B1}" type="pres">
      <dgm:prSet presAssocID="{3BED4971-3B76-4B59-8CC9-6BA8F3146AB2}" presName="Name37" presStyleLbl="parChTrans1D4" presStyleIdx="3" presStyleCnt="5"/>
      <dgm:spPr/>
    </dgm:pt>
    <dgm:pt modelId="{9F7FCBC1-EAE0-4C5C-BFC0-A4DF2110EC90}" type="pres">
      <dgm:prSet presAssocID="{C99ABA37-2530-4228-A669-F5EF17E487BD}" presName="hierRoot2" presStyleCnt="0">
        <dgm:presLayoutVars>
          <dgm:hierBranch val="init"/>
        </dgm:presLayoutVars>
      </dgm:prSet>
      <dgm:spPr/>
    </dgm:pt>
    <dgm:pt modelId="{26219641-ABDA-410B-A03C-45105E6E3404}" type="pres">
      <dgm:prSet presAssocID="{C99ABA37-2530-4228-A669-F5EF17E487BD}" presName="rootComposite" presStyleCnt="0"/>
      <dgm:spPr/>
    </dgm:pt>
    <dgm:pt modelId="{6058C091-193E-4EF4-9547-5FEA5DFA2EC2}" type="pres">
      <dgm:prSet presAssocID="{C99ABA37-2530-4228-A669-F5EF17E487BD}" presName="rootText" presStyleLbl="node4" presStyleIdx="3" presStyleCnt="5">
        <dgm:presLayoutVars>
          <dgm:chPref val="3"/>
        </dgm:presLayoutVars>
      </dgm:prSet>
      <dgm:spPr/>
    </dgm:pt>
    <dgm:pt modelId="{281DE645-A268-40A8-BAA5-0BD375DFC01F}" type="pres">
      <dgm:prSet presAssocID="{C99ABA37-2530-4228-A669-F5EF17E487BD}" presName="rootConnector" presStyleLbl="node4" presStyleIdx="3" presStyleCnt="5"/>
      <dgm:spPr/>
    </dgm:pt>
    <dgm:pt modelId="{55C693E3-913F-4151-80FA-69431492BFB0}" type="pres">
      <dgm:prSet presAssocID="{C99ABA37-2530-4228-A669-F5EF17E487BD}" presName="hierChild4" presStyleCnt="0"/>
      <dgm:spPr/>
    </dgm:pt>
    <dgm:pt modelId="{B4DE0A0F-ED12-4377-95E4-7CD0D6E03D03}" type="pres">
      <dgm:prSet presAssocID="{C99ABA37-2530-4228-A669-F5EF17E487BD}" presName="hierChild5" presStyleCnt="0"/>
      <dgm:spPr/>
    </dgm:pt>
    <dgm:pt modelId="{E228019F-41E0-4FE0-98B7-893331DBD8CC}" type="pres">
      <dgm:prSet presAssocID="{D2087BD9-B9CE-4B82-A2F9-74BEE5B97FD0}" presName="hierChild5" presStyleCnt="0"/>
      <dgm:spPr/>
    </dgm:pt>
    <dgm:pt modelId="{BFB3DD0D-A502-4122-8345-6AC173656130}" type="pres">
      <dgm:prSet presAssocID="{857AACF7-991B-42F4-9985-38C808772A7E}" presName="Name37" presStyleLbl="parChTrans1D3" presStyleIdx="3" presStyleCnt="4"/>
      <dgm:spPr/>
    </dgm:pt>
    <dgm:pt modelId="{F634ACF7-3D08-489E-AC1D-B0700ACAC140}" type="pres">
      <dgm:prSet presAssocID="{392EA781-54AC-4526-994F-69E4883EC362}" presName="hierRoot2" presStyleCnt="0">
        <dgm:presLayoutVars>
          <dgm:hierBranch val="init"/>
        </dgm:presLayoutVars>
      </dgm:prSet>
      <dgm:spPr/>
    </dgm:pt>
    <dgm:pt modelId="{3AFA6928-4AA8-4617-87BB-FCA8C1BE3BE7}" type="pres">
      <dgm:prSet presAssocID="{392EA781-54AC-4526-994F-69E4883EC362}" presName="rootComposite" presStyleCnt="0"/>
      <dgm:spPr/>
    </dgm:pt>
    <dgm:pt modelId="{9C014B25-6053-446C-962A-C73E91B469EF}" type="pres">
      <dgm:prSet presAssocID="{392EA781-54AC-4526-994F-69E4883EC362}" presName="rootText" presStyleLbl="node3" presStyleIdx="3" presStyleCnt="4">
        <dgm:presLayoutVars>
          <dgm:chPref val="3"/>
        </dgm:presLayoutVars>
      </dgm:prSet>
      <dgm:spPr/>
    </dgm:pt>
    <dgm:pt modelId="{B58642EC-C6F7-4692-AEBE-081A7209E167}" type="pres">
      <dgm:prSet presAssocID="{392EA781-54AC-4526-994F-69E4883EC362}" presName="rootConnector" presStyleLbl="node3" presStyleIdx="3" presStyleCnt="4"/>
      <dgm:spPr/>
    </dgm:pt>
    <dgm:pt modelId="{AB9801F4-ECD3-4797-94D6-A0FFE9A65555}" type="pres">
      <dgm:prSet presAssocID="{392EA781-54AC-4526-994F-69E4883EC362}" presName="hierChild4" presStyleCnt="0"/>
      <dgm:spPr/>
    </dgm:pt>
    <dgm:pt modelId="{0E722D1B-4199-403D-BA12-33DBCBCEB44B}" type="pres">
      <dgm:prSet presAssocID="{49DB5C21-B05D-490C-9B6D-F04187F00B3B}" presName="Name37" presStyleLbl="parChTrans1D4" presStyleIdx="4" presStyleCnt="5"/>
      <dgm:spPr/>
    </dgm:pt>
    <dgm:pt modelId="{07F9AA18-5F1E-45AC-A26C-BBDE97708AF4}" type="pres">
      <dgm:prSet presAssocID="{D651DE55-9EE8-4DFB-B003-B6348D7F0F10}" presName="hierRoot2" presStyleCnt="0">
        <dgm:presLayoutVars>
          <dgm:hierBranch val="init"/>
        </dgm:presLayoutVars>
      </dgm:prSet>
      <dgm:spPr/>
    </dgm:pt>
    <dgm:pt modelId="{A6400CA3-27F6-4ED7-B60D-45F759033D5D}" type="pres">
      <dgm:prSet presAssocID="{D651DE55-9EE8-4DFB-B003-B6348D7F0F10}" presName="rootComposite" presStyleCnt="0"/>
      <dgm:spPr/>
    </dgm:pt>
    <dgm:pt modelId="{38C46ABE-AE97-48B5-9C97-683944E9A280}" type="pres">
      <dgm:prSet presAssocID="{D651DE55-9EE8-4DFB-B003-B6348D7F0F10}" presName="rootText" presStyleLbl="node4" presStyleIdx="4" presStyleCnt="5">
        <dgm:presLayoutVars>
          <dgm:chPref val="3"/>
        </dgm:presLayoutVars>
      </dgm:prSet>
      <dgm:spPr/>
    </dgm:pt>
    <dgm:pt modelId="{D4173B5C-7FC6-438A-B997-D700CBCB6381}" type="pres">
      <dgm:prSet presAssocID="{D651DE55-9EE8-4DFB-B003-B6348D7F0F10}" presName="rootConnector" presStyleLbl="node4" presStyleIdx="4" presStyleCnt="5"/>
      <dgm:spPr/>
    </dgm:pt>
    <dgm:pt modelId="{7F59C95D-939D-4695-83B2-EC27AA700482}" type="pres">
      <dgm:prSet presAssocID="{D651DE55-9EE8-4DFB-B003-B6348D7F0F10}" presName="hierChild4" presStyleCnt="0"/>
      <dgm:spPr/>
    </dgm:pt>
    <dgm:pt modelId="{957C3496-9F77-4978-A6CB-3E647D7683EF}" type="pres">
      <dgm:prSet presAssocID="{D651DE55-9EE8-4DFB-B003-B6348D7F0F10}" presName="hierChild5" presStyleCnt="0"/>
      <dgm:spPr/>
    </dgm:pt>
    <dgm:pt modelId="{993F2DFB-6CAD-4540-AD03-5CE1910E8982}" type="pres">
      <dgm:prSet presAssocID="{392EA781-54AC-4526-994F-69E4883EC362}" presName="hierChild5" presStyleCnt="0"/>
      <dgm:spPr/>
    </dgm:pt>
    <dgm:pt modelId="{E1C538D8-D1B6-4351-882D-AEF0D1502D01}" type="pres">
      <dgm:prSet presAssocID="{FAF6A7E6-2076-4D09-B084-B68FEE92620C}" presName="hierChild5" presStyleCnt="0"/>
      <dgm:spPr/>
    </dgm:pt>
    <dgm:pt modelId="{43FB4880-6F63-42F5-AA15-54444B693F5E}" type="pres">
      <dgm:prSet presAssocID="{B4B6D3E6-F47C-4E4C-856D-09F3A4EAD7AA}" presName="Name37" presStyleLbl="parChTrans1D2" presStyleIdx="1" presStyleCnt="3"/>
      <dgm:spPr/>
    </dgm:pt>
    <dgm:pt modelId="{83BB35F2-97F8-42AC-9BAB-DCE5AC38F0A7}" type="pres">
      <dgm:prSet presAssocID="{6415519B-CADA-47EA-AB75-FEC37B7121B5}" presName="hierRoot2" presStyleCnt="0">
        <dgm:presLayoutVars>
          <dgm:hierBranch val="init"/>
        </dgm:presLayoutVars>
      </dgm:prSet>
      <dgm:spPr/>
    </dgm:pt>
    <dgm:pt modelId="{EB5EB0B1-F98A-40E8-82DE-237D9ED15569}" type="pres">
      <dgm:prSet presAssocID="{6415519B-CADA-47EA-AB75-FEC37B7121B5}" presName="rootComposite" presStyleCnt="0"/>
      <dgm:spPr/>
    </dgm:pt>
    <dgm:pt modelId="{40439DE6-9FB0-496D-8F4F-CE7BD78F7B00}" type="pres">
      <dgm:prSet presAssocID="{6415519B-CADA-47EA-AB75-FEC37B7121B5}" presName="rootText" presStyleLbl="node2" presStyleIdx="1" presStyleCnt="2" custLinFactY="-42770" custLinFactNeighborX="2047" custLinFactNeighborY="-100000">
        <dgm:presLayoutVars>
          <dgm:chPref val="3"/>
        </dgm:presLayoutVars>
      </dgm:prSet>
      <dgm:spPr/>
    </dgm:pt>
    <dgm:pt modelId="{59530986-FB3B-4A82-BA32-7B7D3A3A977C}" type="pres">
      <dgm:prSet presAssocID="{6415519B-CADA-47EA-AB75-FEC37B7121B5}" presName="rootConnector" presStyleLbl="node2" presStyleIdx="1" presStyleCnt="2"/>
      <dgm:spPr/>
    </dgm:pt>
    <dgm:pt modelId="{0E4636BE-2263-4109-84FB-B976177BADDB}" type="pres">
      <dgm:prSet presAssocID="{6415519B-CADA-47EA-AB75-FEC37B7121B5}" presName="hierChild4" presStyleCnt="0"/>
      <dgm:spPr/>
    </dgm:pt>
    <dgm:pt modelId="{B6A3D49B-84D9-485D-B75D-5724ABC55F37}" type="pres">
      <dgm:prSet presAssocID="{6415519B-CADA-47EA-AB75-FEC37B7121B5}" presName="hierChild5" presStyleCnt="0"/>
      <dgm:spPr/>
    </dgm:pt>
    <dgm:pt modelId="{BFF56A11-01C3-4987-A896-48DDAA6F5F9D}" type="pres">
      <dgm:prSet presAssocID="{9752F545-4E7C-400A-8CC4-D88EB960D61F}" presName="hierChild3" presStyleCnt="0"/>
      <dgm:spPr/>
    </dgm:pt>
    <dgm:pt modelId="{D4F147BB-959F-4CD6-84D1-70F401B9C460}" type="pres">
      <dgm:prSet presAssocID="{2AFC3F95-87BD-48FF-AC3F-83F980079CCB}" presName="Name111" presStyleLbl="parChTrans1D2" presStyleIdx="2" presStyleCnt="3"/>
      <dgm:spPr/>
    </dgm:pt>
    <dgm:pt modelId="{BEBBF18E-0CDA-4F90-8157-E10679AF3ED1}" type="pres">
      <dgm:prSet presAssocID="{8C3CC089-0B5A-4FB6-9B29-FC3CA9A1FB30}" presName="hierRoot3" presStyleCnt="0">
        <dgm:presLayoutVars>
          <dgm:hierBranch val="init"/>
        </dgm:presLayoutVars>
      </dgm:prSet>
      <dgm:spPr/>
    </dgm:pt>
    <dgm:pt modelId="{551FE1DF-6652-4FD7-B2BB-C0D5D5D8208B}" type="pres">
      <dgm:prSet presAssocID="{8C3CC089-0B5A-4FB6-9B29-FC3CA9A1FB30}" presName="rootComposite3" presStyleCnt="0"/>
      <dgm:spPr/>
    </dgm:pt>
    <dgm:pt modelId="{3B37446E-842E-4085-B99D-298C57CC5F4D}" type="pres">
      <dgm:prSet presAssocID="{8C3CC089-0B5A-4FB6-9B29-FC3CA9A1FB30}" presName="rootText3" presStyleLbl="asst1" presStyleIdx="0" presStyleCnt="1">
        <dgm:presLayoutVars>
          <dgm:chPref val="3"/>
        </dgm:presLayoutVars>
      </dgm:prSet>
      <dgm:spPr/>
    </dgm:pt>
    <dgm:pt modelId="{2EC51B4F-01BB-4CDB-9A97-3A6A363941ED}" type="pres">
      <dgm:prSet presAssocID="{8C3CC089-0B5A-4FB6-9B29-FC3CA9A1FB30}" presName="rootConnector3" presStyleLbl="asst1" presStyleIdx="0" presStyleCnt="1"/>
      <dgm:spPr/>
    </dgm:pt>
    <dgm:pt modelId="{39887E35-5C25-4E5E-9189-8D8BC5275AFC}" type="pres">
      <dgm:prSet presAssocID="{8C3CC089-0B5A-4FB6-9B29-FC3CA9A1FB30}" presName="hierChild6" presStyleCnt="0"/>
      <dgm:spPr/>
    </dgm:pt>
    <dgm:pt modelId="{A1133EDB-859E-4362-977B-4FADA456EFAD}" type="pres">
      <dgm:prSet presAssocID="{8C3CC089-0B5A-4FB6-9B29-FC3CA9A1FB30}" presName="hierChild7" presStyleCnt="0"/>
      <dgm:spPr/>
    </dgm:pt>
    <dgm:pt modelId="{9E17984A-42CF-489C-B13A-20D4E880C1CB}" type="pres">
      <dgm:prSet presAssocID="{AD9AD035-4633-4502-9D09-22D59ECEE1A3}" presName="hierRoot1" presStyleCnt="0">
        <dgm:presLayoutVars>
          <dgm:hierBranch val="init"/>
        </dgm:presLayoutVars>
      </dgm:prSet>
      <dgm:spPr/>
    </dgm:pt>
    <dgm:pt modelId="{369B6235-8289-4B08-864F-AC8D0DB011F1}" type="pres">
      <dgm:prSet presAssocID="{AD9AD035-4633-4502-9D09-22D59ECEE1A3}" presName="rootComposite1" presStyleCnt="0"/>
      <dgm:spPr/>
    </dgm:pt>
    <dgm:pt modelId="{1E0ED653-E411-47D4-B2E1-5728F22DAAE5}" type="pres">
      <dgm:prSet presAssocID="{AD9AD035-4633-4502-9D09-22D59ECEE1A3}" presName="rootText1" presStyleLbl="node0" presStyleIdx="1" presStyleCnt="2" custLinFactX="-100000" custLinFactY="308484" custLinFactNeighborX="-180146" custLinFactNeighborY="400000">
        <dgm:presLayoutVars>
          <dgm:chPref val="3"/>
        </dgm:presLayoutVars>
      </dgm:prSet>
      <dgm:spPr/>
    </dgm:pt>
    <dgm:pt modelId="{B9A46EC9-CEAD-4481-BD8E-8CE37BEC333A}" type="pres">
      <dgm:prSet presAssocID="{AD9AD035-4633-4502-9D09-22D59ECEE1A3}" presName="rootConnector1" presStyleLbl="node1" presStyleIdx="0" presStyleCnt="0"/>
      <dgm:spPr/>
    </dgm:pt>
    <dgm:pt modelId="{0B5E11D3-8568-41D8-A764-E915D0D675BF}" type="pres">
      <dgm:prSet presAssocID="{AD9AD035-4633-4502-9D09-22D59ECEE1A3}" presName="hierChild2" presStyleCnt="0"/>
      <dgm:spPr/>
    </dgm:pt>
    <dgm:pt modelId="{16CD9359-F111-4D4C-8A76-4745735E2240}" type="pres">
      <dgm:prSet presAssocID="{AD9AD035-4633-4502-9D09-22D59ECEE1A3}" presName="hierChild3" presStyleCnt="0"/>
      <dgm:spPr/>
    </dgm:pt>
  </dgm:ptLst>
  <dgm:cxnLst>
    <dgm:cxn modelId="{3FDE9603-F190-4A90-9004-ECD0F62038E4}" srcId="{B41DD0B4-0DAF-4668-9342-68CDB5143354}" destId="{FC7D052D-E253-471F-8C47-E64B0CEC23F9}" srcOrd="0" destOrd="0" parTransId="{A78BE792-8419-4F9B-817A-6E8ED9C1F2D2}" sibTransId="{8C22B914-D905-4471-978E-86CD577769C9}"/>
    <dgm:cxn modelId="{0F2AA503-59DA-45AE-9727-93FE8E0B6329}" type="presOf" srcId="{9752F545-4E7C-400A-8CC4-D88EB960D61F}" destId="{7B87510F-B478-49A7-B1A2-0BD1BB7BD9CB}" srcOrd="1" destOrd="0" presId="urn:microsoft.com/office/officeart/2005/8/layout/orgChart1"/>
    <dgm:cxn modelId="{84D60206-B4A2-46C8-8779-F8157A37B54C}" srcId="{FAF6A7E6-2076-4D09-B084-B68FEE92620C}" destId="{B41DD0B4-0DAF-4668-9342-68CDB5143354}" srcOrd="0" destOrd="0" parTransId="{79EE13CC-B464-4411-96F5-E7A559C73E5A}" sibTransId="{7DD44493-3C1B-46B1-B78D-2C42D2F50114}"/>
    <dgm:cxn modelId="{A210F909-EA55-4AAE-BD00-86EAE5999606}" type="presOf" srcId="{E488E4BE-33E0-4D3F-BA4E-8EF28141D0AF}" destId="{FA74D3E2-5D6F-4267-9B97-71B940AF68D4}" srcOrd="0" destOrd="0" presId="urn:microsoft.com/office/officeart/2005/8/layout/orgChart1"/>
    <dgm:cxn modelId="{D5D90D0A-6A0E-4739-9F02-6A75F29664A0}" type="presOf" srcId="{FAF6A7E6-2076-4D09-B084-B68FEE92620C}" destId="{4545FDCB-AF5D-460B-B45B-E029D11E2183}" srcOrd="1" destOrd="0" presId="urn:microsoft.com/office/officeart/2005/8/layout/orgChart1"/>
    <dgm:cxn modelId="{46337412-99B5-4456-995E-4E5FAB18EE36}" type="presOf" srcId="{4C79F766-BAC3-4186-AEE6-715DD555C319}" destId="{17D853CA-3F7B-41EC-8202-B01FF234972E}" srcOrd="0" destOrd="0" presId="urn:microsoft.com/office/officeart/2005/8/layout/orgChart1"/>
    <dgm:cxn modelId="{A6755412-7DBC-4E38-83F3-1A0AED27C93C}" type="presOf" srcId="{2AFC3F95-87BD-48FF-AC3F-83F980079CCB}" destId="{D4F147BB-959F-4CD6-84D1-70F401B9C460}" srcOrd="0" destOrd="0" presId="urn:microsoft.com/office/officeart/2005/8/layout/orgChart1"/>
    <dgm:cxn modelId="{08572F14-AF33-44E2-8F52-4BEA6691C6A8}" type="presOf" srcId="{857AACF7-991B-42F4-9985-38C808772A7E}" destId="{BFB3DD0D-A502-4122-8345-6AC173656130}" srcOrd="0" destOrd="0" presId="urn:microsoft.com/office/officeart/2005/8/layout/orgChart1"/>
    <dgm:cxn modelId="{EAD4B814-B7A1-46B5-9B28-D33E77122AFB}" type="presOf" srcId="{8C3CC089-0B5A-4FB6-9B29-FC3CA9A1FB30}" destId="{2EC51B4F-01BB-4CDB-9A97-3A6A363941ED}" srcOrd="1" destOrd="0" presId="urn:microsoft.com/office/officeart/2005/8/layout/orgChart1"/>
    <dgm:cxn modelId="{A3DDA716-B644-4949-AAD3-462EA3D84E4B}" type="presOf" srcId="{FF2202C1-54D7-4A13-AB09-3A56D6A78FD0}" destId="{11759908-F338-43A3-AEE0-23B0B606D300}" srcOrd="0" destOrd="0" presId="urn:microsoft.com/office/officeart/2005/8/layout/orgChart1"/>
    <dgm:cxn modelId="{0BF9501B-5528-4D75-A0B7-A11338962B11}" type="presOf" srcId="{AD9AD035-4633-4502-9D09-22D59ECEE1A3}" destId="{B9A46EC9-CEAD-4481-BD8E-8CE37BEC333A}" srcOrd="1" destOrd="0" presId="urn:microsoft.com/office/officeart/2005/8/layout/orgChart1"/>
    <dgm:cxn modelId="{88608F2B-E156-4E30-8727-C4F163B3459A}" srcId="{9752F545-4E7C-400A-8CC4-D88EB960D61F}" destId="{6415519B-CADA-47EA-AB75-FEC37B7121B5}" srcOrd="2" destOrd="0" parTransId="{B4B6D3E6-F47C-4E4C-856D-09F3A4EAD7AA}" sibTransId="{57E79869-4ED8-44F6-BBF1-EFE0BA44F5A8}"/>
    <dgm:cxn modelId="{E134E82C-834C-45A5-8084-B05C38154F65}" type="presOf" srcId="{FAF6A7E6-2076-4D09-B084-B68FEE92620C}" destId="{0FAACC62-12D2-4B65-8FE0-6B775DCD249C}" srcOrd="0" destOrd="0" presId="urn:microsoft.com/office/officeart/2005/8/layout/orgChart1"/>
    <dgm:cxn modelId="{35CF8133-91A5-4B77-8AF5-3795C1A3CE98}" srcId="{9752F545-4E7C-400A-8CC4-D88EB960D61F}" destId="{8C3CC089-0B5A-4FB6-9B29-FC3CA9A1FB30}" srcOrd="0" destOrd="0" parTransId="{2AFC3F95-87BD-48FF-AC3F-83F980079CCB}" sibTransId="{EE5AAE34-D362-4C06-97FA-3D821DC1E49A}"/>
    <dgm:cxn modelId="{50E76140-85F1-481F-ABDF-D0A155056DC6}" type="presOf" srcId="{AD9AD035-4633-4502-9D09-22D59ECEE1A3}" destId="{1E0ED653-E411-47D4-B2E1-5728F22DAAE5}" srcOrd="0" destOrd="0" presId="urn:microsoft.com/office/officeart/2005/8/layout/orgChart1"/>
    <dgm:cxn modelId="{C3CCC85C-0A21-480F-8F9B-380AA8F509AE}" srcId="{FAF6A7E6-2076-4D09-B084-B68FEE92620C}" destId="{D2087BD9-B9CE-4B82-A2F9-74BEE5B97FD0}" srcOrd="2" destOrd="0" parTransId="{88B07960-4962-4B15-8FD4-AA36FCBAF50F}" sibTransId="{1F95DE61-DA8A-41D0-A29A-E987E096EBE9}"/>
    <dgm:cxn modelId="{057C4641-77E4-445C-874D-59A9B4771323}" type="presOf" srcId="{B4B6D3E6-F47C-4E4C-856D-09F3A4EAD7AA}" destId="{43FB4880-6F63-42F5-AA15-54444B693F5E}" srcOrd="0" destOrd="0" presId="urn:microsoft.com/office/officeart/2005/8/layout/orgChart1"/>
    <dgm:cxn modelId="{EA99E268-FA66-4367-A725-B6E5413C2B52}" type="presOf" srcId="{A56C2DA1-B911-4E78-858D-114B8163270F}" destId="{8B768C6F-FA72-4BF2-9173-796768BFE064}" srcOrd="1" destOrd="0" presId="urn:microsoft.com/office/officeart/2005/8/layout/orgChart1"/>
    <dgm:cxn modelId="{C639766E-09AC-4D0F-9BCD-4F4DA9B4800C}" type="presOf" srcId="{392EA781-54AC-4526-994F-69E4883EC362}" destId="{B58642EC-C6F7-4692-AEBE-081A7209E167}" srcOrd="1" destOrd="0" presId="urn:microsoft.com/office/officeart/2005/8/layout/orgChart1"/>
    <dgm:cxn modelId="{0F4F9E4E-C56C-4710-9F7C-6E8859972343}" type="presOf" srcId="{E488E4BE-33E0-4D3F-BA4E-8EF28141D0AF}" destId="{FA21A4F4-D19D-4067-AF16-1709CCC480BD}" srcOrd="1" destOrd="0" presId="urn:microsoft.com/office/officeart/2005/8/layout/orgChart1"/>
    <dgm:cxn modelId="{4E34304F-27EA-4354-BD77-F76724086238}" type="presOf" srcId="{392EA781-54AC-4526-994F-69E4883EC362}" destId="{9C014B25-6053-446C-962A-C73E91B469EF}" srcOrd="0" destOrd="0" presId="urn:microsoft.com/office/officeart/2005/8/layout/orgChart1"/>
    <dgm:cxn modelId="{F9274A50-2656-4DE9-A7C4-2704AE487568}" type="presOf" srcId="{D651DE55-9EE8-4DFB-B003-B6348D7F0F10}" destId="{D4173B5C-7FC6-438A-B997-D700CBCB6381}" srcOrd="1" destOrd="0" presId="urn:microsoft.com/office/officeart/2005/8/layout/orgChart1"/>
    <dgm:cxn modelId="{DD61EB70-BDB7-4FF6-BF2B-45316856036E}" srcId="{E488E4BE-33E0-4D3F-BA4E-8EF28141D0AF}" destId="{A56C2DA1-B911-4E78-858D-114B8163270F}" srcOrd="0" destOrd="0" parTransId="{7A0139C9-670D-4FBF-864A-741902C21337}" sibTransId="{40220204-D9D7-4D8C-B643-6F57189CDD29}"/>
    <dgm:cxn modelId="{A59ACE54-C3CA-4252-824F-AABD00E100CE}" srcId="{9752F545-4E7C-400A-8CC4-D88EB960D61F}" destId="{FAF6A7E6-2076-4D09-B084-B68FEE92620C}" srcOrd="1" destOrd="0" parTransId="{449CE770-2CDA-407D-B60A-F8006FF62A7E}" sibTransId="{B0227BA5-6BD1-4ECD-89F9-EFA1BCB2AA9E}"/>
    <dgm:cxn modelId="{3B5DB255-2245-4750-8371-898DCF58B628}" srcId="{FAF6A7E6-2076-4D09-B084-B68FEE92620C}" destId="{E488E4BE-33E0-4D3F-BA4E-8EF28141D0AF}" srcOrd="1" destOrd="0" parTransId="{20049830-095B-4A53-8BB2-432D16990385}" sibTransId="{CF7C8A87-A424-4053-87B2-E524C0349951}"/>
    <dgm:cxn modelId="{8FEAB956-6E4A-427A-A930-DED784A64691}" srcId="{D2087BD9-B9CE-4B82-A2F9-74BEE5B97FD0}" destId="{C99ABA37-2530-4228-A669-F5EF17E487BD}" srcOrd="0" destOrd="0" parTransId="{3BED4971-3B76-4B59-8CC9-6BA8F3146AB2}" sibTransId="{BBBB8EA8-53A9-49E2-8EAD-78AEFB92683B}"/>
    <dgm:cxn modelId="{173BD859-1ED0-4A2C-B9EE-90F0FCFA5650}" type="presOf" srcId="{6415519B-CADA-47EA-AB75-FEC37B7121B5}" destId="{40439DE6-9FB0-496D-8F4F-CE7BD78F7B00}" srcOrd="0" destOrd="0" presId="urn:microsoft.com/office/officeart/2005/8/layout/orgChart1"/>
    <dgm:cxn modelId="{61BA355A-874A-42DA-9CA1-B8D3F56F9042}" type="presOf" srcId="{C99ABA37-2530-4228-A669-F5EF17E487BD}" destId="{281DE645-A268-40A8-BAA5-0BD375DFC01F}" srcOrd="1" destOrd="0" presId="urn:microsoft.com/office/officeart/2005/8/layout/orgChart1"/>
    <dgm:cxn modelId="{B613DD82-6BCD-41E2-B8A8-8DF4790BC1F8}" type="presOf" srcId="{3BED4971-3B76-4B59-8CC9-6BA8F3146AB2}" destId="{3BC1C7EF-E853-4C6E-83FA-16F66FD727B1}" srcOrd="0" destOrd="0" presId="urn:microsoft.com/office/officeart/2005/8/layout/orgChart1"/>
    <dgm:cxn modelId="{117D0A83-D3B0-4FD1-A6FA-854F67478EF1}" type="presOf" srcId="{9752F545-4E7C-400A-8CC4-D88EB960D61F}" destId="{ECEF3E64-BE18-4E37-BFEC-0BE1998F6F9E}" srcOrd="0" destOrd="0" presId="urn:microsoft.com/office/officeart/2005/8/layout/orgChart1"/>
    <dgm:cxn modelId="{21C06984-6795-4D44-AB42-54BE6DA6D19C}" type="presOf" srcId="{79EE13CC-B464-4411-96F5-E7A559C73E5A}" destId="{8260FAB8-B243-4310-B760-23761144D898}" srcOrd="0" destOrd="0" presId="urn:microsoft.com/office/officeart/2005/8/layout/orgChart1"/>
    <dgm:cxn modelId="{EC6C0F87-4B2B-43DE-AAD3-CFF3172A82D1}" type="presOf" srcId="{FC7D052D-E253-471F-8C47-E64B0CEC23F9}" destId="{FF2154FE-6B0F-4163-A89C-E2B010F710AC}" srcOrd="0" destOrd="0" presId="urn:microsoft.com/office/officeart/2005/8/layout/orgChart1"/>
    <dgm:cxn modelId="{92C61A8D-C158-48F2-AC07-C537AE7DC644}" type="presOf" srcId="{D2950275-0891-427A-9BAD-2C0BB3616952}" destId="{B89E0191-B9AB-4260-865A-A2E02D11330B}" srcOrd="1" destOrd="0" presId="urn:microsoft.com/office/officeart/2005/8/layout/orgChart1"/>
    <dgm:cxn modelId="{33006E8E-5285-4834-8690-BDAFC02168DD}" type="presOf" srcId="{D651DE55-9EE8-4DFB-B003-B6348D7F0F10}" destId="{38C46ABE-AE97-48B5-9C97-683944E9A280}" srcOrd="0" destOrd="0" presId="urn:microsoft.com/office/officeart/2005/8/layout/orgChart1"/>
    <dgm:cxn modelId="{C3A6C490-F2BC-4B76-A3D1-08B99948BA7F}" type="presOf" srcId="{C99ABA37-2530-4228-A669-F5EF17E487BD}" destId="{6058C091-193E-4EF4-9547-5FEA5DFA2EC2}" srcOrd="0" destOrd="0" presId="urn:microsoft.com/office/officeart/2005/8/layout/orgChart1"/>
    <dgm:cxn modelId="{0801DE92-257E-49FA-BF88-8209CA36D902}" srcId="{392EA781-54AC-4526-994F-69E4883EC362}" destId="{D651DE55-9EE8-4DFB-B003-B6348D7F0F10}" srcOrd="0" destOrd="0" parTransId="{49DB5C21-B05D-490C-9B6D-F04187F00B3B}" sibTransId="{4220CB2C-07FB-477B-84B9-37DA32A2C0DC}"/>
    <dgm:cxn modelId="{CAFE2E94-0126-42A3-8CF7-74B96FA65A06}" type="presOf" srcId="{B41DD0B4-0DAF-4668-9342-68CDB5143354}" destId="{B604A9FF-FB6A-46FD-9B77-46E3EF557700}" srcOrd="0" destOrd="0" presId="urn:microsoft.com/office/officeart/2005/8/layout/orgChart1"/>
    <dgm:cxn modelId="{F95E5B94-00D0-4F98-89E9-7224FB94B88D}" type="presOf" srcId="{D2950275-0891-427A-9BAD-2C0BB3616952}" destId="{9FBECF19-E678-43E5-8294-68BA5D98268A}" srcOrd="0" destOrd="0" presId="urn:microsoft.com/office/officeart/2005/8/layout/orgChart1"/>
    <dgm:cxn modelId="{23F7549A-5954-41E4-A7AA-755AD58A17C7}" type="presOf" srcId="{449CE770-2CDA-407D-B60A-F8006FF62A7E}" destId="{5E604F06-3C38-4807-A855-4462D1FBFE14}" srcOrd="0" destOrd="0" presId="urn:microsoft.com/office/officeart/2005/8/layout/orgChart1"/>
    <dgm:cxn modelId="{10CFBA9D-9677-480A-AE6A-114EEA4FF700}" srcId="{B41DD0B4-0DAF-4668-9342-68CDB5143354}" destId="{D2950275-0891-427A-9BAD-2C0BB3616952}" srcOrd="1" destOrd="0" parTransId="{FF2202C1-54D7-4A13-AB09-3A56D6A78FD0}" sibTransId="{FC5DFF36-A31A-4849-A424-287C18013BE2}"/>
    <dgm:cxn modelId="{C0B003A1-28A8-47D5-872F-3FE8D5650742}" type="presOf" srcId="{B41DD0B4-0DAF-4668-9342-68CDB5143354}" destId="{F836350C-BD79-43A4-8A8A-3E5033834249}" srcOrd="1" destOrd="0" presId="urn:microsoft.com/office/officeart/2005/8/layout/orgChart1"/>
    <dgm:cxn modelId="{8D3DC9AB-32A0-4283-8847-F1E05C431FE6}" type="presOf" srcId="{D2087BD9-B9CE-4B82-A2F9-74BEE5B97FD0}" destId="{E60916B0-5AD2-4DB2-BC54-9B489B1AFE67}" srcOrd="0" destOrd="0" presId="urn:microsoft.com/office/officeart/2005/8/layout/orgChart1"/>
    <dgm:cxn modelId="{6D2D58B6-8044-43DB-A7A8-1E7A72BDCCAC}" type="presOf" srcId="{6415519B-CADA-47EA-AB75-FEC37B7121B5}" destId="{59530986-FB3B-4A82-BA32-7B7D3A3A977C}" srcOrd="1" destOrd="0" presId="urn:microsoft.com/office/officeart/2005/8/layout/orgChart1"/>
    <dgm:cxn modelId="{A3E1F8C3-D164-468A-A9E1-B5D29444E3A0}" srcId="{FAF6A7E6-2076-4D09-B084-B68FEE92620C}" destId="{392EA781-54AC-4526-994F-69E4883EC362}" srcOrd="3" destOrd="0" parTransId="{857AACF7-991B-42F4-9985-38C808772A7E}" sibTransId="{D3584824-0CA0-43E8-8CC2-28124CEB8668}"/>
    <dgm:cxn modelId="{EF8AC6C4-5B62-43CC-8EDB-99BD6B58B8F9}" type="presOf" srcId="{7A0139C9-670D-4FBF-864A-741902C21337}" destId="{BFA31DFE-E7BE-4AAB-8950-1FBBDD153535}" srcOrd="0" destOrd="0" presId="urn:microsoft.com/office/officeart/2005/8/layout/orgChart1"/>
    <dgm:cxn modelId="{C046B3C6-41FD-43F8-BFED-54B0A43C27A9}" srcId="{4C79F766-BAC3-4186-AEE6-715DD555C319}" destId="{9752F545-4E7C-400A-8CC4-D88EB960D61F}" srcOrd="0" destOrd="0" parTransId="{F429428E-C690-4147-A731-3C27FB419D2C}" sibTransId="{E1B0C248-BB1F-4BBF-8ECE-19565DDDA4B3}"/>
    <dgm:cxn modelId="{BB768CC7-EBA8-4AAB-A7FE-CC83136A8BB5}" type="presOf" srcId="{49DB5C21-B05D-490C-9B6D-F04187F00B3B}" destId="{0E722D1B-4199-403D-BA12-33DBCBCEB44B}" srcOrd="0" destOrd="0" presId="urn:microsoft.com/office/officeart/2005/8/layout/orgChart1"/>
    <dgm:cxn modelId="{A37393CD-9FD0-4B57-AEFB-DDB94C334927}" srcId="{4C79F766-BAC3-4186-AEE6-715DD555C319}" destId="{AD9AD035-4633-4502-9D09-22D59ECEE1A3}" srcOrd="1" destOrd="0" parTransId="{6A80286E-63DC-4575-B5C1-CA40B12A8DCF}" sibTransId="{54373CFB-B5A5-4AD4-8E50-C3DF5C4ABF39}"/>
    <dgm:cxn modelId="{82741FD0-7A9C-4057-8340-1AEC83CE42CF}" type="presOf" srcId="{20049830-095B-4A53-8BB2-432D16990385}" destId="{339E788C-6FE1-46CA-A428-8301E2D90381}" srcOrd="0" destOrd="0" presId="urn:microsoft.com/office/officeart/2005/8/layout/orgChart1"/>
    <dgm:cxn modelId="{D371BEE6-951C-41AE-8B3D-BCD7BA64E899}" type="presOf" srcId="{88B07960-4962-4B15-8FD4-AA36FCBAF50F}" destId="{B6BB524E-B631-4059-9175-B33EAED848DC}" srcOrd="0" destOrd="0" presId="urn:microsoft.com/office/officeart/2005/8/layout/orgChart1"/>
    <dgm:cxn modelId="{069F89EA-8A38-49B0-A5A5-9F0FC78EA826}" type="presOf" srcId="{A78BE792-8419-4F9B-817A-6E8ED9C1F2D2}" destId="{D633999A-2613-45EB-89CD-039264FE5B0B}" srcOrd="0" destOrd="0" presId="urn:microsoft.com/office/officeart/2005/8/layout/orgChart1"/>
    <dgm:cxn modelId="{1E5A78F1-00E9-42FA-996F-C648E6388920}" type="presOf" srcId="{8C3CC089-0B5A-4FB6-9B29-FC3CA9A1FB30}" destId="{3B37446E-842E-4085-B99D-298C57CC5F4D}" srcOrd="0" destOrd="0" presId="urn:microsoft.com/office/officeart/2005/8/layout/orgChart1"/>
    <dgm:cxn modelId="{C912E6F5-CF2F-46B0-AC63-47E3AC5D8A16}" type="presOf" srcId="{FC7D052D-E253-471F-8C47-E64B0CEC23F9}" destId="{1443BBE8-F19A-4F28-BC08-FDBFF4527753}" srcOrd="1" destOrd="0" presId="urn:microsoft.com/office/officeart/2005/8/layout/orgChart1"/>
    <dgm:cxn modelId="{EF3FC7F6-42A7-4B60-A723-F5938476ED36}" type="presOf" srcId="{A56C2DA1-B911-4E78-858D-114B8163270F}" destId="{70D65050-7633-402A-8C70-6A148FABA6F6}" srcOrd="0" destOrd="0" presId="urn:microsoft.com/office/officeart/2005/8/layout/orgChart1"/>
    <dgm:cxn modelId="{F6F7D2FC-2921-47AC-A27E-EFB95846FDB5}" type="presOf" srcId="{D2087BD9-B9CE-4B82-A2F9-74BEE5B97FD0}" destId="{51849176-E007-493B-841C-E90B7899E0DB}" srcOrd="1" destOrd="0" presId="urn:microsoft.com/office/officeart/2005/8/layout/orgChart1"/>
    <dgm:cxn modelId="{5887E405-BECE-4A2A-A313-9E97C9E3588E}" type="presParOf" srcId="{17D853CA-3F7B-41EC-8202-B01FF234972E}" destId="{5F9E88E4-C67B-4D03-85FE-82D8110573E5}" srcOrd="0" destOrd="0" presId="urn:microsoft.com/office/officeart/2005/8/layout/orgChart1"/>
    <dgm:cxn modelId="{DD290408-331D-4E37-9290-AA4AA814F343}" type="presParOf" srcId="{5F9E88E4-C67B-4D03-85FE-82D8110573E5}" destId="{645BCE98-6A0D-416F-BA3B-45A1097CB0E0}" srcOrd="0" destOrd="0" presId="urn:microsoft.com/office/officeart/2005/8/layout/orgChart1"/>
    <dgm:cxn modelId="{EE9FE1AC-486B-4972-A403-84E7C658104D}" type="presParOf" srcId="{645BCE98-6A0D-416F-BA3B-45A1097CB0E0}" destId="{ECEF3E64-BE18-4E37-BFEC-0BE1998F6F9E}" srcOrd="0" destOrd="0" presId="urn:microsoft.com/office/officeart/2005/8/layout/orgChart1"/>
    <dgm:cxn modelId="{3FFEA9F4-F466-4035-8655-5CF4F3F7D0F0}" type="presParOf" srcId="{645BCE98-6A0D-416F-BA3B-45A1097CB0E0}" destId="{7B87510F-B478-49A7-B1A2-0BD1BB7BD9CB}" srcOrd="1" destOrd="0" presId="urn:microsoft.com/office/officeart/2005/8/layout/orgChart1"/>
    <dgm:cxn modelId="{4582B051-ADCC-4C84-8E5A-3A4951B92351}" type="presParOf" srcId="{5F9E88E4-C67B-4D03-85FE-82D8110573E5}" destId="{557710D6-691B-4682-9263-62D69887662D}" srcOrd="1" destOrd="0" presId="urn:microsoft.com/office/officeart/2005/8/layout/orgChart1"/>
    <dgm:cxn modelId="{2AC07492-CA08-4680-805C-EB955344396C}" type="presParOf" srcId="{557710D6-691B-4682-9263-62D69887662D}" destId="{5E604F06-3C38-4807-A855-4462D1FBFE14}" srcOrd="0" destOrd="0" presId="urn:microsoft.com/office/officeart/2005/8/layout/orgChart1"/>
    <dgm:cxn modelId="{DFBDF7BA-09B7-44DE-8562-CD15386BC13C}" type="presParOf" srcId="{557710D6-691B-4682-9263-62D69887662D}" destId="{CE7C803A-6FA3-44F0-BC36-E490FDA335B5}" srcOrd="1" destOrd="0" presId="urn:microsoft.com/office/officeart/2005/8/layout/orgChart1"/>
    <dgm:cxn modelId="{45956883-6901-4B26-A045-DAB828EB573A}" type="presParOf" srcId="{CE7C803A-6FA3-44F0-BC36-E490FDA335B5}" destId="{6299A181-01F7-4E02-98C0-62BB9279287C}" srcOrd="0" destOrd="0" presId="urn:microsoft.com/office/officeart/2005/8/layout/orgChart1"/>
    <dgm:cxn modelId="{A5120E59-6883-41C9-A642-E2A684208A30}" type="presParOf" srcId="{6299A181-01F7-4E02-98C0-62BB9279287C}" destId="{0FAACC62-12D2-4B65-8FE0-6B775DCD249C}" srcOrd="0" destOrd="0" presId="urn:microsoft.com/office/officeart/2005/8/layout/orgChart1"/>
    <dgm:cxn modelId="{2D926830-5A63-4981-9585-4036E1F71DD7}" type="presParOf" srcId="{6299A181-01F7-4E02-98C0-62BB9279287C}" destId="{4545FDCB-AF5D-460B-B45B-E029D11E2183}" srcOrd="1" destOrd="0" presId="urn:microsoft.com/office/officeart/2005/8/layout/orgChart1"/>
    <dgm:cxn modelId="{E44B475B-EC28-4F94-8DC1-08AC6D1A9B8C}" type="presParOf" srcId="{CE7C803A-6FA3-44F0-BC36-E490FDA335B5}" destId="{077592F6-3C19-4EE0-AFEF-DAAB79C1430D}" srcOrd="1" destOrd="0" presId="urn:microsoft.com/office/officeart/2005/8/layout/orgChart1"/>
    <dgm:cxn modelId="{2F168C72-15EC-4E0C-A545-EF2945D749C5}" type="presParOf" srcId="{077592F6-3C19-4EE0-AFEF-DAAB79C1430D}" destId="{8260FAB8-B243-4310-B760-23761144D898}" srcOrd="0" destOrd="0" presId="urn:microsoft.com/office/officeart/2005/8/layout/orgChart1"/>
    <dgm:cxn modelId="{2547AF56-E54E-41B7-9A63-54CA65781A3E}" type="presParOf" srcId="{077592F6-3C19-4EE0-AFEF-DAAB79C1430D}" destId="{8D77306D-358B-4B90-B88C-096D8CD82498}" srcOrd="1" destOrd="0" presId="urn:microsoft.com/office/officeart/2005/8/layout/orgChart1"/>
    <dgm:cxn modelId="{D5CBD237-83BA-4788-93CC-708F9C151574}" type="presParOf" srcId="{8D77306D-358B-4B90-B88C-096D8CD82498}" destId="{227614EA-EBA4-4F53-891A-B04B45EE19E9}" srcOrd="0" destOrd="0" presId="urn:microsoft.com/office/officeart/2005/8/layout/orgChart1"/>
    <dgm:cxn modelId="{71EBF87F-C8CB-471E-B9A0-F4A5CBEB4EF3}" type="presParOf" srcId="{227614EA-EBA4-4F53-891A-B04B45EE19E9}" destId="{B604A9FF-FB6A-46FD-9B77-46E3EF557700}" srcOrd="0" destOrd="0" presId="urn:microsoft.com/office/officeart/2005/8/layout/orgChart1"/>
    <dgm:cxn modelId="{FED24BFE-1459-4D7A-A01C-8A959BBE478E}" type="presParOf" srcId="{227614EA-EBA4-4F53-891A-B04B45EE19E9}" destId="{F836350C-BD79-43A4-8A8A-3E5033834249}" srcOrd="1" destOrd="0" presId="urn:microsoft.com/office/officeart/2005/8/layout/orgChart1"/>
    <dgm:cxn modelId="{289953A9-EBD2-48FD-BAC8-8FC7F4494B6B}" type="presParOf" srcId="{8D77306D-358B-4B90-B88C-096D8CD82498}" destId="{A63ADC6B-B408-4E0C-BC97-D8B5825DC03D}" srcOrd="1" destOrd="0" presId="urn:microsoft.com/office/officeart/2005/8/layout/orgChart1"/>
    <dgm:cxn modelId="{7282A8E3-A64A-46DD-9DD7-772557641677}" type="presParOf" srcId="{A63ADC6B-B408-4E0C-BC97-D8B5825DC03D}" destId="{D633999A-2613-45EB-89CD-039264FE5B0B}" srcOrd="0" destOrd="0" presId="urn:microsoft.com/office/officeart/2005/8/layout/orgChart1"/>
    <dgm:cxn modelId="{DEC72326-4A85-4859-8324-2F1792163F87}" type="presParOf" srcId="{A63ADC6B-B408-4E0C-BC97-D8B5825DC03D}" destId="{3C6B53D7-151B-45CD-9772-0DF0D6EFB4CC}" srcOrd="1" destOrd="0" presId="urn:microsoft.com/office/officeart/2005/8/layout/orgChart1"/>
    <dgm:cxn modelId="{900B7190-B7CF-4841-AABA-6193A071D9AA}" type="presParOf" srcId="{3C6B53D7-151B-45CD-9772-0DF0D6EFB4CC}" destId="{430B16FB-BA91-4AAF-B93D-7537F6ED44AA}" srcOrd="0" destOrd="0" presId="urn:microsoft.com/office/officeart/2005/8/layout/orgChart1"/>
    <dgm:cxn modelId="{D6CA7922-FDDA-4DB1-9CE1-40F93DE77C84}" type="presParOf" srcId="{430B16FB-BA91-4AAF-B93D-7537F6ED44AA}" destId="{FF2154FE-6B0F-4163-A89C-E2B010F710AC}" srcOrd="0" destOrd="0" presId="urn:microsoft.com/office/officeart/2005/8/layout/orgChart1"/>
    <dgm:cxn modelId="{DAD5B6E8-CD42-4858-9700-A6B37C10AD02}" type="presParOf" srcId="{430B16FB-BA91-4AAF-B93D-7537F6ED44AA}" destId="{1443BBE8-F19A-4F28-BC08-FDBFF4527753}" srcOrd="1" destOrd="0" presId="urn:microsoft.com/office/officeart/2005/8/layout/orgChart1"/>
    <dgm:cxn modelId="{A54E88A6-DCB4-412A-9B95-FEE0FE618A5D}" type="presParOf" srcId="{3C6B53D7-151B-45CD-9772-0DF0D6EFB4CC}" destId="{99B96C85-1025-44FC-AEA8-65A165ED7798}" srcOrd="1" destOrd="0" presId="urn:microsoft.com/office/officeart/2005/8/layout/orgChart1"/>
    <dgm:cxn modelId="{C5DF910C-37DB-4E6E-868A-51A3C0ECF575}" type="presParOf" srcId="{3C6B53D7-151B-45CD-9772-0DF0D6EFB4CC}" destId="{57BFB7F7-8925-4EA3-8FFE-A4D56C063B0A}" srcOrd="2" destOrd="0" presId="urn:microsoft.com/office/officeart/2005/8/layout/orgChart1"/>
    <dgm:cxn modelId="{CBA73E49-17D4-4853-88BB-1328DF263EBF}" type="presParOf" srcId="{A63ADC6B-B408-4E0C-BC97-D8B5825DC03D}" destId="{11759908-F338-43A3-AEE0-23B0B606D300}" srcOrd="2" destOrd="0" presId="urn:microsoft.com/office/officeart/2005/8/layout/orgChart1"/>
    <dgm:cxn modelId="{DAE3907F-2D40-412B-A223-48490C416DC0}" type="presParOf" srcId="{A63ADC6B-B408-4E0C-BC97-D8B5825DC03D}" destId="{14B302E1-4666-45DB-A476-BDE60D25D37B}" srcOrd="3" destOrd="0" presId="urn:microsoft.com/office/officeart/2005/8/layout/orgChart1"/>
    <dgm:cxn modelId="{51DDEE23-A4D9-4B77-BB8E-BCF2E893C3E3}" type="presParOf" srcId="{14B302E1-4666-45DB-A476-BDE60D25D37B}" destId="{CA13E284-D5F7-430B-A557-5D8DB124824D}" srcOrd="0" destOrd="0" presId="urn:microsoft.com/office/officeart/2005/8/layout/orgChart1"/>
    <dgm:cxn modelId="{31BCBA85-547D-4EC7-889D-58BA74E795EF}" type="presParOf" srcId="{CA13E284-D5F7-430B-A557-5D8DB124824D}" destId="{9FBECF19-E678-43E5-8294-68BA5D98268A}" srcOrd="0" destOrd="0" presId="urn:microsoft.com/office/officeart/2005/8/layout/orgChart1"/>
    <dgm:cxn modelId="{23225611-1E5D-4AFA-91A3-D48A41EBF62A}" type="presParOf" srcId="{CA13E284-D5F7-430B-A557-5D8DB124824D}" destId="{B89E0191-B9AB-4260-865A-A2E02D11330B}" srcOrd="1" destOrd="0" presId="urn:microsoft.com/office/officeart/2005/8/layout/orgChart1"/>
    <dgm:cxn modelId="{6B38CD8D-0F0A-4E7D-8C69-0715BD853AD4}" type="presParOf" srcId="{14B302E1-4666-45DB-A476-BDE60D25D37B}" destId="{7027A6B7-9BA1-4748-912F-1E4B2B11D7ED}" srcOrd="1" destOrd="0" presId="urn:microsoft.com/office/officeart/2005/8/layout/orgChart1"/>
    <dgm:cxn modelId="{3D4CC449-CF43-4B21-A864-F8FFF19EDFFA}" type="presParOf" srcId="{14B302E1-4666-45DB-A476-BDE60D25D37B}" destId="{C34FA44E-4B35-4403-98BE-EAC968B7CA7A}" srcOrd="2" destOrd="0" presId="urn:microsoft.com/office/officeart/2005/8/layout/orgChart1"/>
    <dgm:cxn modelId="{831D7FB4-EFB5-4E9B-972D-F608B4029685}" type="presParOf" srcId="{8D77306D-358B-4B90-B88C-096D8CD82498}" destId="{BDC61C06-84A3-402B-8CCC-01D50E5C10C8}" srcOrd="2" destOrd="0" presId="urn:microsoft.com/office/officeart/2005/8/layout/orgChart1"/>
    <dgm:cxn modelId="{B3730B7A-DA80-4E32-A728-C42D44C612A0}" type="presParOf" srcId="{077592F6-3C19-4EE0-AFEF-DAAB79C1430D}" destId="{339E788C-6FE1-46CA-A428-8301E2D90381}" srcOrd="2" destOrd="0" presId="urn:microsoft.com/office/officeart/2005/8/layout/orgChart1"/>
    <dgm:cxn modelId="{BCE64F65-A6BA-44D5-A238-B15FFD0114B4}" type="presParOf" srcId="{077592F6-3C19-4EE0-AFEF-DAAB79C1430D}" destId="{B6D7A58B-F588-4391-82EF-E2714C9DE02F}" srcOrd="3" destOrd="0" presId="urn:microsoft.com/office/officeart/2005/8/layout/orgChart1"/>
    <dgm:cxn modelId="{AA1FD489-ED66-49D8-8B2D-D3E6D0C2F743}" type="presParOf" srcId="{B6D7A58B-F588-4391-82EF-E2714C9DE02F}" destId="{3000CD49-F84D-4157-B086-683E5A2DF0B1}" srcOrd="0" destOrd="0" presId="urn:microsoft.com/office/officeart/2005/8/layout/orgChart1"/>
    <dgm:cxn modelId="{5591EED0-F23B-48F2-9512-1BD1CBFF2DCD}" type="presParOf" srcId="{3000CD49-F84D-4157-B086-683E5A2DF0B1}" destId="{FA74D3E2-5D6F-4267-9B97-71B940AF68D4}" srcOrd="0" destOrd="0" presId="urn:microsoft.com/office/officeart/2005/8/layout/orgChart1"/>
    <dgm:cxn modelId="{140C5603-FB05-4D9C-A8DB-4111DD6BB845}" type="presParOf" srcId="{3000CD49-F84D-4157-B086-683E5A2DF0B1}" destId="{FA21A4F4-D19D-4067-AF16-1709CCC480BD}" srcOrd="1" destOrd="0" presId="urn:microsoft.com/office/officeart/2005/8/layout/orgChart1"/>
    <dgm:cxn modelId="{2C420D28-9427-409E-B9F7-A806E3667D08}" type="presParOf" srcId="{B6D7A58B-F588-4391-82EF-E2714C9DE02F}" destId="{2282D201-1D0B-4AD6-936E-2A8EE8FB8E7E}" srcOrd="1" destOrd="0" presId="urn:microsoft.com/office/officeart/2005/8/layout/orgChart1"/>
    <dgm:cxn modelId="{60E3950E-2097-49FF-84D4-7A8580A6DE2C}" type="presParOf" srcId="{2282D201-1D0B-4AD6-936E-2A8EE8FB8E7E}" destId="{BFA31DFE-E7BE-4AAB-8950-1FBBDD153535}" srcOrd="0" destOrd="0" presId="urn:microsoft.com/office/officeart/2005/8/layout/orgChart1"/>
    <dgm:cxn modelId="{C62BEB49-E1DE-44BE-A53E-13276AF0E7D8}" type="presParOf" srcId="{2282D201-1D0B-4AD6-936E-2A8EE8FB8E7E}" destId="{C8D43735-E6D7-441C-A027-863E7B06303D}" srcOrd="1" destOrd="0" presId="urn:microsoft.com/office/officeart/2005/8/layout/orgChart1"/>
    <dgm:cxn modelId="{BF769693-163C-437A-9619-21CDB58A261B}" type="presParOf" srcId="{C8D43735-E6D7-441C-A027-863E7B06303D}" destId="{32358AC0-0112-4C62-93F8-17466645512D}" srcOrd="0" destOrd="0" presId="urn:microsoft.com/office/officeart/2005/8/layout/orgChart1"/>
    <dgm:cxn modelId="{6AD30076-70F0-4EC4-BB3B-47A5B4B12FA7}" type="presParOf" srcId="{32358AC0-0112-4C62-93F8-17466645512D}" destId="{70D65050-7633-402A-8C70-6A148FABA6F6}" srcOrd="0" destOrd="0" presId="urn:microsoft.com/office/officeart/2005/8/layout/orgChart1"/>
    <dgm:cxn modelId="{3B3CA585-2CF3-4036-9E50-F806385D28FA}" type="presParOf" srcId="{32358AC0-0112-4C62-93F8-17466645512D}" destId="{8B768C6F-FA72-4BF2-9173-796768BFE064}" srcOrd="1" destOrd="0" presId="urn:microsoft.com/office/officeart/2005/8/layout/orgChart1"/>
    <dgm:cxn modelId="{1C2355B7-9171-4DF3-A91B-56C0409CB358}" type="presParOf" srcId="{C8D43735-E6D7-441C-A027-863E7B06303D}" destId="{5A59B140-C37C-4DA7-977E-DE75876E0CE8}" srcOrd="1" destOrd="0" presId="urn:microsoft.com/office/officeart/2005/8/layout/orgChart1"/>
    <dgm:cxn modelId="{570CA5F2-BD2E-44D7-B63F-6C5C235B4854}" type="presParOf" srcId="{C8D43735-E6D7-441C-A027-863E7B06303D}" destId="{AF858D2F-94B2-449F-A49B-0E01F1EB421F}" srcOrd="2" destOrd="0" presId="urn:microsoft.com/office/officeart/2005/8/layout/orgChart1"/>
    <dgm:cxn modelId="{247E5C2D-2F60-4400-A68C-400A6724A784}" type="presParOf" srcId="{B6D7A58B-F588-4391-82EF-E2714C9DE02F}" destId="{AE31C63E-AA2A-4242-9A3C-6E68B28E0923}" srcOrd="2" destOrd="0" presId="urn:microsoft.com/office/officeart/2005/8/layout/orgChart1"/>
    <dgm:cxn modelId="{9F897D3F-CA19-41E1-AFE6-2C9F3C9459A5}" type="presParOf" srcId="{077592F6-3C19-4EE0-AFEF-DAAB79C1430D}" destId="{B6BB524E-B631-4059-9175-B33EAED848DC}" srcOrd="4" destOrd="0" presId="urn:microsoft.com/office/officeart/2005/8/layout/orgChart1"/>
    <dgm:cxn modelId="{D64A528B-22AF-4CB2-A393-A580C7DA61DD}" type="presParOf" srcId="{077592F6-3C19-4EE0-AFEF-DAAB79C1430D}" destId="{EC81B792-8AF1-43E6-A99D-8BE796EE66D4}" srcOrd="5" destOrd="0" presId="urn:microsoft.com/office/officeart/2005/8/layout/orgChart1"/>
    <dgm:cxn modelId="{62E233A9-22F6-4DF0-A240-928A01FE8312}" type="presParOf" srcId="{EC81B792-8AF1-43E6-A99D-8BE796EE66D4}" destId="{0B6EED2B-F7E1-4C2C-A97C-13213BA70409}" srcOrd="0" destOrd="0" presId="urn:microsoft.com/office/officeart/2005/8/layout/orgChart1"/>
    <dgm:cxn modelId="{C26AEE69-6669-4EAA-96BC-30963DE44F22}" type="presParOf" srcId="{0B6EED2B-F7E1-4C2C-A97C-13213BA70409}" destId="{E60916B0-5AD2-4DB2-BC54-9B489B1AFE67}" srcOrd="0" destOrd="0" presId="urn:microsoft.com/office/officeart/2005/8/layout/orgChart1"/>
    <dgm:cxn modelId="{A8E820A7-FE99-4110-BBAA-76D72614829F}" type="presParOf" srcId="{0B6EED2B-F7E1-4C2C-A97C-13213BA70409}" destId="{51849176-E007-493B-841C-E90B7899E0DB}" srcOrd="1" destOrd="0" presId="urn:microsoft.com/office/officeart/2005/8/layout/orgChart1"/>
    <dgm:cxn modelId="{EB79F26A-28D2-4EA3-87BD-6DED006C16BB}" type="presParOf" srcId="{EC81B792-8AF1-43E6-A99D-8BE796EE66D4}" destId="{0F0B5626-31D3-4EA0-AC4A-67EFA0CE1623}" srcOrd="1" destOrd="0" presId="urn:microsoft.com/office/officeart/2005/8/layout/orgChart1"/>
    <dgm:cxn modelId="{F988305B-336C-4983-ADAF-463780028DAC}" type="presParOf" srcId="{0F0B5626-31D3-4EA0-AC4A-67EFA0CE1623}" destId="{3BC1C7EF-E853-4C6E-83FA-16F66FD727B1}" srcOrd="0" destOrd="0" presId="urn:microsoft.com/office/officeart/2005/8/layout/orgChart1"/>
    <dgm:cxn modelId="{6C96F69A-EE8C-40B7-9484-89C8EEB7706A}" type="presParOf" srcId="{0F0B5626-31D3-4EA0-AC4A-67EFA0CE1623}" destId="{9F7FCBC1-EAE0-4C5C-BFC0-A4DF2110EC90}" srcOrd="1" destOrd="0" presId="urn:microsoft.com/office/officeart/2005/8/layout/orgChart1"/>
    <dgm:cxn modelId="{B8A2ECBE-4BA7-448C-91D3-E6A8E53F77CA}" type="presParOf" srcId="{9F7FCBC1-EAE0-4C5C-BFC0-A4DF2110EC90}" destId="{26219641-ABDA-410B-A03C-45105E6E3404}" srcOrd="0" destOrd="0" presId="urn:microsoft.com/office/officeart/2005/8/layout/orgChart1"/>
    <dgm:cxn modelId="{ED335CAF-96A2-4BE4-A86C-AF307A9B296C}" type="presParOf" srcId="{26219641-ABDA-410B-A03C-45105E6E3404}" destId="{6058C091-193E-4EF4-9547-5FEA5DFA2EC2}" srcOrd="0" destOrd="0" presId="urn:microsoft.com/office/officeart/2005/8/layout/orgChart1"/>
    <dgm:cxn modelId="{1C03131C-3A35-4B3E-908B-C6B164A968D1}" type="presParOf" srcId="{26219641-ABDA-410B-A03C-45105E6E3404}" destId="{281DE645-A268-40A8-BAA5-0BD375DFC01F}" srcOrd="1" destOrd="0" presId="urn:microsoft.com/office/officeart/2005/8/layout/orgChart1"/>
    <dgm:cxn modelId="{F1ED0933-8D25-4B97-82DD-EC23395CFA74}" type="presParOf" srcId="{9F7FCBC1-EAE0-4C5C-BFC0-A4DF2110EC90}" destId="{55C693E3-913F-4151-80FA-69431492BFB0}" srcOrd="1" destOrd="0" presId="urn:microsoft.com/office/officeart/2005/8/layout/orgChart1"/>
    <dgm:cxn modelId="{D586C1CA-0001-4127-85FC-5CFD222FC50E}" type="presParOf" srcId="{9F7FCBC1-EAE0-4C5C-BFC0-A4DF2110EC90}" destId="{B4DE0A0F-ED12-4377-95E4-7CD0D6E03D03}" srcOrd="2" destOrd="0" presId="urn:microsoft.com/office/officeart/2005/8/layout/orgChart1"/>
    <dgm:cxn modelId="{03555242-A11C-4BA0-B917-A4306D3F5AA4}" type="presParOf" srcId="{EC81B792-8AF1-43E6-A99D-8BE796EE66D4}" destId="{E228019F-41E0-4FE0-98B7-893331DBD8CC}" srcOrd="2" destOrd="0" presId="urn:microsoft.com/office/officeart/2005/8/layout/orgChart1"/>
    <dgm:cxn modelId="{18BA936F-FF95-46A9-ABFC-B3987E4D08F1}" type="presParOf" srcId="{077592F6-3C19-4EE0-AFEF-DAAB79C1430D}" destId="{BFB3DD0D-A502-4122-8345-6AC173656130}" srcOrd="6" destOrd="0" presId="urn:microsoft.com/office/officeart/2005/8/layout/orgChart1"/>
    <dgm:cxn modelId="{FF939D35-6F81-4A55-8B28-E2A43964D829}" type="presParOf" srcId="{077592F6-3C19-4EE0-AFEF-DAAB79C1430D}" destId="{F634ACF7-3D08-489E-AC1D-B0700ACAC140}" srcOrd="7" destOrd="0" presId="urn:microsoft.com/office/officeart/2005/8/layout/orgChart1"/>
    <dgm:cxn modelId="{28F2ED9D-A10D-43C2-8AFB-CEEE8E83B93D}" type="presParOf" srcId="{F634ACF7-3D08-489E-AC1D-B0700ACAC140}" destId="{3AFA6928-4AA8-4617-87BB-FCA8C1BE3BE7}" srcOrd="0" destOrd="0" presId="urn:microsoft.com/office/officeart/2005/8/layout/orgChart1"/>
    <dgm:cxn modelId="{486EBE11-8251-4A30-BF38-FFB90C2BD1ED}" type="presParOf" srcId="{3AFA6928-4AA8-4617-87BB-FCA8C1BE3BE7}" destId="{9C014B25-6053-446C-962A-C73E91B469EF}" srcOrd="0" destOrd="0" presId="urn:microsoft.com/office/officeart/2005/8/layout/orgChart1"/>
    <dgm:cxn modelId="{E14E27A0-4E96-4B5B-AEAF-5E7D7645A888}" type="presParOf" srcId="{3AFA6928-4AA8-4617-87BB-FCA8C1BE3BE7}" destId="{B58642EC-C6F7-4692-AEBE-081A7209E167}" srcOrd="1" destOrd="0" presId="urn:microsoft.com/office/officeart/2005/8/layout/orgChart1"/>
    <dgm:cxn modelId="{763ABA1B-4AE7-498D-8E4F-A4E9B6941A19}" type="presParOf" srcId="{F634ACF7-3D08-489E-AC1D-B0700ACAC140}" destId="{AB9801F4-ECD3-4797-94D6-A0FFE9A65555}" srcOrd="1" destOrd="0" presId="urn:microsoft.com/office/officeart/2005/8/layout/orgChart1"/>
    <dgm:cxn modelId="{7CF8D7E6-4BF7-4547-93E6-5EF406DFC6B9}" type="presParOf" srcId="{AB9801F4-ECD3-4797-94D6-A0FFE9A65555}" destId="{0E722D1B-4199-403D-BA12-33DBCBCEB44B}" srcOrd="0" destOrd="0" presId="urn:microsoft.com/office/officeart/2005/8/layout/orgChart1"/>
    <dgm:cxn modelId="{6BDAC46C-9CCD-48E2-9992-4F25162AB08C}" type="presParOf" srcId="{AB9801F4-ECD3-4797-94D6-A0FFE9A65555}" destId="{07F9AA18-5F1E-45AC-A26C-BBDE97708AF4}" srcOrd="1" destOrd="0" presId="urn:microsoft.com/office/officeart/2005/8/layout/orgChart1"/>
    <dgm:cxn modelId="{EADD8505-0CBE-499B-A429-9243B9DA921C}" type="presParOf" srcId="{07F9AA18-5F1E-45AC-A26C-BBDE97708AF4}" destId="{A6400CA3-27F6-4ED7-B60D-45F759033D5D}" srcOrd="0" destOrd="0" presId="urn:microsoft.com/office/officeart/2005/8/layout/orgChart1"/>
    <dgm:cxn modelId="{F0D950B9-5E1C-48A2-BE8D-3333BA23D153}" type="presParOf" srcId="{A6400CA3-27F6-4ED7-B60D-45F759033D5D}" destId="{38C46ABE-AE97-48B5-9C97-683944E9A280}" srcOrd="0" destOrd="0" presId="urn:microsoft.com/office/officeart/2005/8/layout/orgChart1"/>
    <dgm:cxn modelId="{C58F0307-F6CD-4153-B494-C064A05035CD}" type="presParOf" srcId="{A6400CA3-27F6-4ED7-B60D-45F759033D5D}" destId="{D4173B5C-7FC6-438A-B997-D700CBCB6381}" srcOrd="1" destOrd="0" presId="urn:microsoft.com/office/officeart/2005/8/layout/orgChart1"/>
    <dgm:cxn modelId="{E7B473DE-9549-4FEE-9008-BE99A2A5A1F4}" type="presParOf" srcId="{07F9AA18-5F1E-45AC-A26C-BBDE97708AF4}" destId="{7F59C95D-939D-4695-83B2-EC27AA700482}" srcOrd="1" destOrd="0" presId="urn:microsoft.com/office/officeart/2005/8/layout/orgChart1"/>
    <dgm:cxn modelId="{B5EFA3E9-5090-4290-98A4-3D00ACB29BDE}" type="presParOf" srcId="{07F9AA18-5F1E-45AC-A26C-BBDE97708AF4}" destId="{957C3496-9F77-4978-A6CB-3E647D7683EF}" srcOrd="2" destOrd="0" presId="urn:microsoft.com/office/officeart/2005/8/layout/orgChart1"/>
    <dgm:cxn modelId="{D6EB8885-315E-44C0-91B0-A0F5E9509F29}" type="presParOf" srcId="{F634ACF7-3D08-489E-AC1D-B0700ACAC140}" destId="{993F2DFB-6CAD-4540-AD03-5CE1910E8982}" srcOrd="2" destOrd="0" presId="urn:microsoft.com/office/officeart/2005/8/layout/orgChart1"/>
    <dgm:cxn modelId="{FF5FA9DF-A6B1-4F14-939D-8231F02F168B}" type="presParOf" srcId="{CE7C803A-6FA3-44F0-BC36-E490FDA335B5}" destId="{E1C538D8-D1B6-4351-882D-AEF0D1502D01}" srcOrd="2" destOrd="0" presId="urn:microsoft.com/office/officeart/2005/8/layout/orgChart1"/>
    <dgm:cxn modelId="{E1FAF0DD-F2C5-4818-800F-A8107605CA5C}" type="presParOf" srcId="{557710D6-691B-4682-9263-62D69887662D}" destId="{43FB4880-6F63-42F5-AA15-54444B693F5E}" srcOrd="2" destOrd="0" presId="urn:microsoft.com/office/officeart/2005/8/layout/orgChart1"/>
    <dgm:cxn modelId="{8964560A-9391-4302-AD05-A9F0DC9DF54A}" type="presParOf" srcId="{557710D6-691B-4682-9263-62D69887662D}" destId="{83BB35F2-97F8-42AC-9BAB-DCE5AC38F0A7}" srcOrd="3" destOrd="0" presId="urn:microsoft.com/office/officeart/2005/8/layout/orgChart1"/>
    <dgm:cxn modelId="{BEED7C0C-46F4-48AD-B353-0E86AB962232}" type="presParOf" srcId="{83BB35F2-97F8-42AC-9BAB-DCE5AC38F0A7}" destId="{EB5EB0B1-F98A-40E8-82DE-237D9ED15569}" srcOrd="0" destOrd="0" presId="urn:microsoft.com/office/officeart/2005/8/layout/orgChart1"/>
    <dgm:cxn modelId="{BAC21277-3B09-4404-AF1C-E32B64BAB6A0}" type="presParOf" srcId="{EB5EB0B1-F98A-40E8-82DE-237D9ED15569}" destId="{40439DE6-9FB0-496D-8F4F-CE7BD78F7B00}" srcOrd="0" destOrd="0" presId="urn:microsoft.com/office/officeart/2005/8/layout/orgChart1"/>
    <dgm:cxn modelId="{08607AC3-73DB-4F0C-92FE-0199B7C854D7}" type="presParOf" srcId="{EB5EB0B1-F98A-40E8-82DE-237D9ED15569}" destId="{59530986-FB3B-4A82-BA32-7B7D3A3A977C}" srcOrd="1" destOrd="0" presId="urn:microsoft.com/office/officeart/2005/8/layout/orgChart1"/>
    <dgm:cxn modelId="{E4D232FE-4C46-40C6-9986-0ED9648EFA7D}" type="presParOf" srcId="{83BB35F2-97F8-42AC-9BAB-DCE5AC38F0A7}" destId="{0E4636BE-2263-4109-84FB-B976177BADDB}" srcOrd="1" destOrd="0" presId="urn:microsoft.com/office/officeart/2005/8/layout/orgChart1"/>
    <dgm:cxn modelId="{5E29BC53-8BA4-4E15-8052-4878B193CE45}" type="presParOf" srcId="{83BB35F2-97F8-42AC-9BAB-DCE5AC38F0A7}" destId="{B6A3D49B-84D9-485D-B75D-5724ABC55F37}" srcOrd="2" destOrd="0" presId="urn:microsoft.com/office/officeart/2005/8/layout/orgChart1"/>
    <dgm:cxn modelId="{12D2E126-5F24-4E97-84DA-DC192F836D92}" type="presParOf" srcId="{5F9E88E4-C67B-4D03-85FE-82D8110573E5}" destId="{BFF56A11-01C3-4987-A896-48DDAA6F5F9D}" srcOrd="2" destOrd="0" presId="urn:microsoft.com/office/officeart/2005/8/layout/orgChart1"/>
    <dgm:cxn modelId="{1320F5A5-E520-452D-93E7-2835611D41D6}" type="presParOf" srcId="{BFF56A11-01C3-4987-A896-48DDAA6F5F9D}" destId="{D4F147BB-959F-4CD6-84D1-70F401B9C460}" srcOrd="0" destOrd="0" presId="urn:microsoft.com/office/officeart/2005/8/layout/orgChart1"/>
    <dgm:cxn modelId="{6BAC986B-A914-4A62-90C2-13027A84D5A6}" type="presParOf" srcId="{BFF56A11-01C3-4987-A896-48DDAA6F5F9D}" destId="{BEBBF18E-0CDA-4F90-8157-E10679AF3ED1}" srcOrd="1" destOrd="0" presId="urn:microsoft.com/office/officeart/2005/8/layout/orgChart1"/>
    <dgm:cxn modelId="{E3D026D9-7733-4C28-BA82-C40245FBC5BB}" type="presParOf" srcId="{BEBBF18E-0CDA-4F90-8157-E10679AF3ED1}" destId="{551FE1DF-6652-4FD7-B2BB-C0D5D5D8208B}" srcOrd="0" destOrd="0" presId="urn:microsoft.com/office/officeart/2005/8/layout/orgChart1"/>
    <dgm:cxn modelId="{B6243ED8-EF81-4DDE-A3E2-114CC2A2ECBA}" type="presParOf" srcId="{551FE1DF-6652-4FD7-B2BB-C0D5D5D8208B}" destId="{3B37446E-842E-4085-B99D-298C57CC5F4D}" srcOrd="0" destOrd="0" presId="urn:microsoft.com/office/officeart/2005/8/layout/orgChart1"/>
    <dgm:cxn modelId="{709D9C7F-6BC8-47AB-B038-2AED229448D2}" type="presParOf" srcId="{551FE1DF-6652-4FD7-B2BB-C0D5D5D8208B}" destId="{2EC51B4F-01BB-4CDB-9A97-3A6A363941ED}" srcOrd="1" destOrd="0" presId="urn:microsoft.com/office/officeart/2005/8/layout/orgChart1"/>
    <dgm:cxn modelId="{12A7BC90-82D8-42B7-9863-E20D86DF88D4}" type="presParOf" srcId="{BEBBF18E-0CDA-4F90-8157-E10679AF3ED1}" destId="{39887E35-5C25-4E5E-9189-8D8BC5275AFC}" srcOrd="1" destOrd="0" presId="urn:microsoft.com/office/officeart/2005/8/layout/orgChart1"/>
    <dgm:cxn modelId="{2A65C5F4-8C07-48BD-A55D-0E0665A935BF}" type="presParOf" srcId="{BEBBF18E-0CDA-4F90-8157-E10679AF3ED1}" destId="{A1133EDB-859E-4362-977B-4FADA456EFAD}" srcOrd="2" destOrd="0" presId="urn:microsoft.com/office/officeart/2005/8/layout/orgChart1"/>
    <dgm:cxn modelId="{9BBE7EAF-E9B4-4CE7-AA27-73B055391608}" type="presParOf" srcId="{17D853CA-3F7B-41EC-8202-B01FF234972E}" destId="{9E17984A-42CF-489C-B13A-20D4E880C1CB}" srcOrd="1" destOrd="0" presId="urn:microsoft.com/office/officeart/2005/8/layout/orgChart1"/>
    <dgm:cxn modelId="{6B2CD7ED-3EFD-4F53-AF8D-2AB61497A056}" type="presParOf" srcId="{9E17984A-42CF-489C-B13A-20D4E880C1CB}" destId="{369B6235-8289-4B08-864F-AC8D0DB011F1}" srcOrd="0" destOrd="0" presId="urn:microsoft.com/office/officeart/2005/8/layout/orgChart1"/>
    <dgm:cxn modelId="{6FEEAD9A-411D-4EA6-A3EA-473CE7AF5DC0}" type="presParOf" srcId="{369B6235-8289-4B08-864F-AC8D0DB011F1}" destId="{1E0ED653-E411-47D4-B2E1-5728F22DAAE5}" srcOrd="0" destOrd="0" presId="urn:microsoft.com/office/officeart/2005/8/layout/orgChart1"/>
    <dgm:cxn modelId="{391CB6D9-DB2B-4AEF-A5B3-E75EDDB04FA4}" type="presParOf" srcId="{369B6235-8289-4B08-864F-AC8D0DB011F1}" destId="{B9A46EC9-CEAD-4481-BD8E-8CE37BEC333A}" srcOrd="1" destOrd="0" presId="urn:microsoft.com/office/officeart/2005/8/layout/orgChart1"/>
    <dgm:cxn modelId="{FAA598C8-8F04-4409-8833-8A303A922259}" type="presParOf" srcId="{9E17984A-42CF-489C-B13A-20D4E880C1CB}" destId="{0B5E11D3-8568-41D8-A764-E915D0D675BF}" srcOrd="1" destOrd="0" presId="urn:microsoft.com/office/officeart/2005/8/layout/orgChart1"/>
    <dgm:cxn modelId="{8A2E27A8-1054-41AA-A43C-B617842A611E}" type="presParOf" srcId="{9E17984A-42CF-489C-B13A-20D4E880C1CB}" destId="{16CD9359-F111-4D4C-8A76-4745735E2240}" srcOrd="2" destOrd="0" presId="urn:microsoft.com/office/officeart/2005/8/layout/orgChart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D4F147BB-959F-4CD6-84D1-70F401B9C460}">
      <dsp:nvSpPr>
        <dsp:cNvPr id="0" name=""/>
        <dsp:cNvSpPr/>
      </dsp:nvSpPr>
      <dsp:spPr>
        <a:xfrm>
          <a:off x="5677608" y="823611"/>
          <a:ext cx="172829" cy="757156"/>
        </a:xfrm>
        <a:custGeom>
          <a:avLst/>
          <a:gdLst/>
          <a:ahLst/>
          <a:cxnLst/>
          <a:rect l="0" t="0" r="0" b="0"/>
          <a:pathLst>
            <a:path>
              <a:moveTo>
                <a:pt x="172829" y="0"/>
              </a:moveTo>
              <a:lnTo>
                <a:pt x="172829" y="757156"/>
              </a:lnTo>
              <a:lnTo>
                <a:pt x="0" y="757156"/>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43FB4880-6F63-42F5-AA15-54444B693F5E}">
      <dsp:nvSpPr>
        <dsp:cNvPr id="0" name=""/>
        <dsp:cNvSpPr/>
      </dsp:nvSpPr>
      <dsp:spPr>
        <a:xfrm>
          <a:off x="5850437" y="823611"/>
          <a:ext cx="1029518" cy="339321"/>
        </a:xfrm>
        <a:custGeom>
          <a:avLst/>
          <a:gdLst/>
          <a:ahLst/>
          <a:cxnLst/>
          <a:rect l="0" t="0" r="0" b="0"/>
          <a:pathLst>
            <a:path>
              <a:moveTo>
                <a:pt x="0" y="0"/>
              </a:moveTo>
              <a:lnTo>
                <a:pt x="0" y="166492"/>
              </a:lnTo>
              <a:lnTo>
                <a:pt x="1029518" y="166492"/>
              </a:lnTo>
              <a:lnTo>
                <a:pt x="1029518" y="339321"/>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0E722D1B-4199-403D-BA12-33DBCBCEB44B}">
      <dsp:nvSpPr>
        <dsp:cNvPr id="0" name=""/>
        <dsp:cNvSpPr/>
      </dsp:nvSpPr>
      <dsp:spPr>
        <a:xfrm>
          <a:off x="7183691" y="4329575"/>
          <a:ext cx="246898" cy="757156"/>
        </a:xfrm>
        <a:custGeom>
          <a:avLst/>
          <a:gdLst/>
          <a:ahLst/>
          <a:cxnLst/>
          <a:rect l="0" t="0" r="0" b="0"/>
          <a:pathLst>
            <a:path>
              <a:moveTo>
                <a:pt x="0" y="0"/>
              </a:moveTo>
              <a:lnTo>
                <a:pt x="0" y="757156"/>
              </a:lnTo>
              <a:lnTo>
                <a:pt x="246898" y="757156"/>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BFB3DD0D-A502-4122-8345-6AC173656130}">
      <dsp:nvSpPr>
        <dsp:cNvPr id="0" name=""/>
        <dsp:cNvSpPr/>
      </dsp:nvSpPr>
      <dsp:spPr>
        <a:xfrm>
          <a:off x="4854612" y="3160920"/>
          <a:ext cx="2987476" cy="345658"/>
        </a:xfrm>
        <a:custGeom>
          <a:avLst/>
          <a:gdLst/>
          <a:ahLst/>
          <a:cxnLst/>
          <a:rect l="0" t="0" r="0" b="0"/>
          <a:pathLst>
            <a:path>
              <a:moveTo>
                <a:pt x="0" y="0"/>
              </a:moveTo>
              <a:lnTo>
                <a:pt x="0" y="172829"/>
              </a:lnTo>
              <a:lnTo>
                <a:pt x="2987476" y="172829"/>
              </a:lnTo>
              <a:lnTo>
                <a:pt x="2987476" y="345658"/>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3BC1C7EF-E853-4C6E-83FA-16F66FD727B1}">
      <dsp:nvSpPr>
        <dsp:cNvPr id="0" name=""/>
        <dsp:cNvSpPr/>
      </dsp:nvSpPr>
      <dsp:spPr>
        <a:xfrm>
          <a:off x="5192040" y="4329575"/>
          <a:ext cx="246898" cy="757156"/>
        </a:xfrm>
        <a:custGeom>
          <a:avLst/>
          <a:gdLst/>
          <a:ahLst/>
          <a:cxnLst/>
          <a:rect l="0" t="0" r="0" b="0"/>
          <a:pathLst>
            <a:path>
              <a:moveTo>
                <a:pt x="0" y="0"/>
              </a:moveTo>
              <a:lnTo>
                <a:pt x="0" y="757156"/>
              </a:lnTo>
              <a:lnTo>
                <a:pt x="246898" y="757156"/>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B6BB524E-B631-4059-9175-B33EAED848DC}">
      <dsp:nvSpPr>
        <dsp:cNvPr id="0" name=""/>
        <dsp:cNvSpPr/>
      </dsp:nvSpPr>
      <dsp:spPr>
        <a:xfrm>
          <a:off x="4854612" y="3160920"/>
          <a:ext cx="995825" cy="345658"/>
        </a:xfrm>
        <a:custGeom>
          <a:avLst/>
          <a:gdLst/>
          <a:ahLst/>
          <a:cxnLst/>
          <a:rect l="0" t="0" r="0" b="0"/>
          <a:pathLst>
            <a:path>
              <a:moveTo>
                <a:pt x="0" y="0"/>
              </a:moveTo>
              <a:lnTo>
                <a:pt x="0" y="172829"/>
              </a:lnTo>
              <a:lnTo>
                <a:pt x="995825" y="172829"/>
              </a:lnTo>
              <a:lnTo>
                <a:pt x="995825" y="345658"/>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BFA31DFE-E7BE-4AAB-8950-1FBBDD153535}">
      <dsp:nvSpPr>
        <dsp:cNvPr id="0" name=""/>
        <dsp:cNvSpPr/>
      </dsp:nvSpPr>
      <dsp:spPr>
        <a:xfrm>
          <a:off x="3200389" y="4329575"/>
          <a:ext cx="246898" cy="757156"/>
        </a:xfrm>
        <a:custGeom>
          <a:avLst/>
          <a:gdLst/>
          <a:ahLst/>
          <a:cxnLst/>
          <a:rect l="0" t="0" r="0" b="0"/>
          <a:pathLst>
            <a:path>
              <a:moveTo>
                <a:pt x="0" y="0"/>
              </a:moveTo>
              <a:lnTo>
                <a:pt x="0" y="757156"/>
              </a:lnTo>
              <a:lnTo>
                <a:pt x="246898" y="757156"/>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339E788C-6FE1-46CA-A428-8301E2D90381}">
      <dsp:nvSpPr>
        <dsp:cNvPr id="0" name=""/>
        <dsp:cNvSpPr/>
      </dsp:nvSpPr>
      <dsp:spPr>
        <a:xfrm>
          <a:off x="3858786" y="3160920"/>
          <a:ext cx="995825" cy="345658"/>
        </a:xfrm>
        <a:custGeom>
          <a:avLst/>
          <a:gdLst/>
          <a:ahLst/>
          <a:cxnLst/>
          <a:rect l="0" t="0" r="0" b="0"/>
          <a:pathLst>
            <a:path>
              <a:moveTo>
                <a:pt x="995825" y="0"/>
              </a:moveTo>
              <a:lnTo>
                <a:pt x="995825" y="172829"/>
              </a:lnTo>
              <a:lnTo>
                <a:pt x="0" y="172829"/>
              </a:lnTo>
              <a:lnTo>
                <a:pt x="0" y="345658"/>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11759908-F338-43A3-AEE0-23B0B606D300}">
      <dsp:nvSpPr>
        <dsp:cNvPr id="0" name=""/>
        <dsp:cNvSpPr/>
      </dsp:nvSpPr>
      <dsp:spPr>
        <a:xfrm>
          <a:off x="1208738" y="4329575"/>
          <a:ext cx="246898" cy="1925811"/>
        </a:xfrm>
        <a:custGeom>
          <a:avLst/>
          <a:gdLst/>
          <a:ahLst/>
          <a:cxnLst/>
          <a:rect l="0" t="0" r="0" b="0"/>
          <a:pathLst>
            <a:path>
              <a:moveTo>
                <a:pt x="0" y="0"/>
              </a:moveTo>
              <a:lnTo>
                <a:pt x="0" y="1925811"/>
              </a:lnTo>
              <a:lnTo>
                <a:pt x="246898" y="1925811"/>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D633999A-2613-45EB-89CD-039264FE5B0B}">
      <dsp:nvSpPr>
        <dsp:cNvPr id="0" name=""/>
        <dsp:cNvSpPr/>
      </dsp:nvSpPr>
      <dsp:spPr>
        <a:xfrm>
          <a:off x="1208738" y="4329575"/>
          <a:ext cx="246898" cy="757156"/>
        </a:xfrm>
        <a:custGeom>
          <a:avLst/>
          <a:gdLst/>
          <a:ahLst/>
          <a:cxnLst/>
          <a:rect l="0" t="0" r="0" b="0"/>
          <a:pathLst>
            <a:path>
              <a:moveTo>
                <a:pt x="0" y="0"/>
              </a:moveTo>
              <a:lnTo>
                <a:pt x="0" y="757156"/>
              </a:lnTo>
              <a:lnTo>
                <a:pt x="246898" y="757156"/>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8260FAB8-B243-4310-B760-23761144D898}">
      <dsp:nvSpPr>
        <dsp:cNvPr id="0" name=""/>
        <dsp:cNvSpPr/>
      </dsp:nvSpPr>
      <dsp:spPr>
        <a:xfrm>
          <a:off x="1867135" y="3160920"/>
          <a:ext cx="2987476" cy="345658"/>
        </a:xfrm>
        <a:custGeom>
          <a:avLst/>
          <a:gdLst/>
          <a:ahLst/>
          <a:cxnLst/>
          <a:rect l="0" t="0" r="0" b="0"/>
          <a:pathLst>
            <a:path>
              <a:moveTo>
                <a:pt x="2987476" y="0"/>
              </a:moveTo>
              <a:lnTo>
                <a:pt x="2987476" y="172829"/>
              </a:lnTo>
              <a:lnTo>
                <a:pt x="0" y="172829"/>
              </a:lnTo>
              <a:lnTo>
                <a:pt x="0" y="345658"/>
              </a:lnTo>
            </a:path>
          </a:pathLst>
        </a:custGeom>
        <a:no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5E604F06-3C38-4807-A855-4462D1FBFE14}">
      <dsp:nvSpPr>
        <dsp:cNvPr id="0" name=""/>
        <dsp:cNvSpPr/>
      </dsp:nvSpPr>
      <dsp:spPr>
        <a:xfrm>
          <a:off x="4854612" y="823611"/>
          <a:ext cx="995825" cy="1514313"/>
        </a:xfrm>
        <a:custGeom>
          <a:avLst/>
          <a:gdLst/>
          <a:ahLst/>
          <a:cxnLst/>
          <a:rect l="0" t="0" r="0" b="0"/>
          <a:pathLst>
            <a:path>
              <a:moveTo>
                <a:pt x="995825" y="0"/>
              </a:moveTo>
              <a:lnTo>
                <a:pt x="995825" y="1341483"/>
              </a:lnTo>
              <a:lnTo>
                <a:pt x="0" y="1341483"/>
              </a:lnTo>
              <a:lnTo>
                <a:pt x="0" y="1514313"/>
              </a:lnTo>
            </a:path>
          </a:pathLst>
        </a:custGeom>
        <a:noFill/>
        <a:ln w="12700" cap="flat" cmpd="sng" algn="ctr">
          <a:solidFill>
            <a:schemeClr val="accent1">
              <a:shade val="60000"/>
              <a:hueOff val="0"/>
              <a:satOff val="0"/>
              <a:lumOff val="0"/>
              <a:alphaOff val="0"/>
            </a:schemeClr>
          </a:solidFill>
          <a:prstDash val="solid"/>
          <a:miter lim="800000"/>
        </a:ln>
        <a:effectLst/>
      </dsp:spPr>
      <dsp:style>
        <a:lnRef idx="2">
          <a:scrgbClr r="0" g="0" b="0"/>
        </a:lnRef>
        <a:fillRef idx="0">
          <a:scrgbClr r="0" g="0" b="0"/>
        </a:fillRef>
        <a:effectRef idx="0">
          <a:scrgbClr r="0" g="0" b="0"/>
        </a:effectRef>
        <a:fontRef idx="minor"/>
      </dsp:style>
    </dsp:sp>
    <dsp:sp modelId="{ECEF3E64-BE18-4E37-BFEC-0BE1998F6F9E}">
      <dsp:nvSpPr>
        <dsp:cNvPr id="0" name=""/>
        <dsp:cNvSpPr/>
      </dsp:nvSpPr>
      <dsp:spPr>
        <a:xfrm>
          <a:off x="3992466" y="615"/>
          <a:ext cx="3715943" cy="822996"/>
        </a:xfrm>
        <a:prstGeom prst="rect">
          <a:avLst/>
        </a:prstGeom>
        <a:solidFill>
          <a:srgbClr val="7030A0"/>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255" tIns="8255" rIns="8255" bIns="8255" numCol="1" spcCol="1270" anchor="ctr" anchorCtr="0">
          <a:noAutofit/>
        </a:bodyPr>
        <a:lstStyle/>
        <a:p>
          <a:pPr marL="0" lvl="0" indent="0" algn="ctr" defTabSz="577850">
            <a:lnSpc>
              <a:spcPct val="90000"/>
            </a:lnSpc>
            <a:spcBef>
              <a:spcPct val="0"/>
            </a:spcBef>
            <a:spcAft>
              <a:spcPct val="35000"/>
            </a:spcAft>
            <a:buNone/>
          </a:pPr>
          <a:r>
            <a:rPr lang="en-GB" sz="1300" b="1" kern="1200"/>
            <a:t>Goal (Impact/Overall Objective): Networks of globally significant protected areas and their sustainable use zones are conserved</a:t>
          </a:r>
        </a:p>
      </dsp:txBody>
      <dsp:txXfrm>
        <a:off x="3992466" y="615"/>
        <a:ext cx="3715943" cy="822996"/>
      </dsp:txXfrm>
    </dsp:sp>
    <dsp:sp modelId="{0FAACC62-12D2-4B65-8FE0-6B775DCD249C}">
      <dsp:nvSpPr>
        <dsp:cNvPr id="0" name=""/>
        <dsp:cNvSpPr/>
      </dsp:nvSpPr>
      <dsp:spPr>
        <a:xfrm>
          <a:off x="4031616" y="2337924"/>
          <a:ext cx="1645992" cy="822996"/>
        </a:xfrm>
        <a:prstGeom prst="rect">
          <a:avLst/>
        </a:prstGeom>
        <a:solidFill>
          <a:srgbClr val="002060"/>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8255" tIns="8255" rIns="8255" bIns="8255" numCol="1" spcCol="1270" anchor="ctr" anchorCtr="0">
          <a:noAutofit/>
        </a:bodyPr>
        <a:lstStyle/>
        <a:p>
          <a:pPr marL="0" lvl="0" indent="0" algn="ctr" defTabSz="577850">
            <a:lnSpc>
              <a:spcPct val="90000"/>
            </a:lnSpc>
            <a:spcBef>
              <a:spcPct val="0"/>
            </a:spcBef>
            <a:spcAft>
              <a:spcPct val="35000"/>
            </a:spcAft>
            <a:buNone/>
          </a:pPr>
          <a:r>
            <a:rPr lang="en-GB" sz="1300" b="1" kern="1200"/>
            <a:t>Outcome: Namibia's marine protected areas network is strengthened and expanded</a:t>
          </a:r>
        </a:p>
      </dsp:txBody>
      <dsp:txXfrm>
        <a:off x="4031616" y="2337924"/>
        <a:ext cx="1645992" cy="822996"/>
      </dsp:txXfrm>
    </dsp:sp>
    <dsp:sp modelId="{B604A9FF-FB6A-46FD-9B77-46E3EF557700}">
      <dsp:nvSpPr>
        <dsp:cNvPr id="0" name=""/>
        <dsp:cNvSpPr/>
      </dsp:nvSpPr>
      <dsp:spPr>
        <a:xfrm>
          <a:off x="1044139" y="3506579"/>
          <a:ext cx="1645992" cy="822996"/>
        </a:xfrm>
        <a:prstGeom prst="rect">
          <a:avLst/>
        </a:prstGeom>
        <a:solidFill>
          <a:srgbClr val="002060"/>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GB" sz="900" kern="1200"/>
            <a:t>OC.0.1 Namibia expands its national MPA coverage  </a:t>
          </a:r>
        </a:p>
      </dsp:txBody>
      <dsp:txXfrm>
        <a:off x="1044139" y="3506579"/>
        <a:ext cx="1645992" cy="822996"/>
      </dsp:txXfrm>
    </dsp:sp>
    <dsp:sp modelId="{FF2154FE-6B0F-4163-A89C-E2B010F710AC}">
      <dsp:nvSpPr>
        <dsp:cNvPr id="0" name=""/>
        <dsp:cNvSpPr/>
      </dsp:nvSpPr>
      <dsp:spPr>
        <a:xfrm>
          <a:off x="1455637" y="4675233"/>
          <a:ext cx="1645992" cy="822996"/>
        </a:xfrm>
        <a:prstGeom prst="rect">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GB" sz="900" b="1" kern="1200"/>
            <a:t>Output 2: </a:t>
          </a:r>
          <a:r>
            <a:rPr lang="en-GB" sz="900" b="0" kern="1200"/>
            <a:t>Effective management of NIMPA is supported by an active civil society and engaged coastal communities of Lüderitz    </a:t>
          </a:r>
        </a:p>
      </dsp:txBody>
      <dsp:txXfrm>
        <a:off x="1455637" y="4675233"/>
        <a:ext cx="1645992" cy="822996"/>
      </dsp:txXfrm>
    </dsp:sp>
    <dsp:sp modelId="{9FBECF19-E678-43E5-8294-68BA5D98268A}">
      <dsp:nvSpPr>
        <dsp:cNvPr id="0" name=""/>
        <dsp:cNvSpPr/>
      </dsp:nvSpPr>
      <dsp:spPr>
        <a:xfrm>
          <a:off x="1455637" y="5843888"/>
          <a:ext cx="1645992" cy="822996"/>
        </a:xfrm>
        <a:prstGeom prst="rect">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GB" sz="900" b="1" kern="1200"/>
            <a:t>Output 4: </a:t>
          </a:r>
          <a:r>
            <a:rPr lang="en-GB" sz="900" b="0" kern="1200"/>
            <a:t>Scaling up NIMPA success to support the expansion of the national MPA system </a:t>
          </a:r>
        </a:p>
      </dsp:txBody>
      <dsp:txXfrm>
        <a:off x="1455637" y="5843888"/>
        <a:ext cx="1645992" cy="822996"/>
      </dsp:txXfrm>
    </dsp:sp>
    <dsp:sp modelId="{FA74D3E2-5D6F-4267-9B97-71B940AF68D4}">
      <dsp:nvSpPr>
        <dsp:cNvPr id="0" name=""/>
        <dsp:cNvSpPr/>
      </dsp:nvSpPr>
      <dsp:spPr>
        <a:xfrm>
          <a:off x="3035790" y="3506579"/>
          <a:ext cx="1645992" cy="822996"/>
        </a:xfrm>
        <a:prstGeom prst="rect">
          <a:avLst/>
        </a:prstGeom>
        <a:solidFill>
          <a:srgbClr val="002060"/>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GB" sz="900" kern="1200"/>
            <a:t>OC.0.2 NIMPA’s management effectiveness score (using NAMETT, or similar assessment tool)   </a:t>
          </a:r>
        </a:p>
      </dsp:txBody>
      <dsp:txXfrm>
        <a:off x="3035790" y="3506579"/>
        <a:ext cx="1645992" cy="822996"/>
      </dsp:txXfrm>
    </dsp:sp>
    <dsp:sp modelId="{70D65050-7633-402A-8C70-6A148FABA6F6}">
      <dsp:nvSpPr>
        <dsp:cNvPr id="0" name=""/>
        <dsp:cNvSpPr/>
      </dsp:nvSpPr>
      <dsp:spPr>
        <a:xfrm>
          <a:off x="3447288" y="4675233"/>
          <a:ext cx="1645992" cy="822996"/>
        </a:xfrm>
        <a:prstGeom prst="rect">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GB" sz="900" b="1" kern="1200"/>
            <a:t>Output 1</a:t>
          </a:r>
          <a:r>
            <a:rPr lang="en-GB" sz="900" b="0" kern="1200"/>
            <a:t>: NIMPA’s formal management system is improved and implemented </a:t>
          </a:r>
        </a:p>
      </dsp:txBody>
      <dsp:txXfrm>
        <a:off x="3447288" y="4675233"/>
        <a:ext cx="1645992" cy="822996"/>
      </dsp:txXfrm>
    </dsp:sp>
    <dsp:sp modelId="{E60916B0-5AD2-4DB2-BC54-9B489B1AFE67}">
      <dsp:nvSpPr>
        <dsp:cNvPr id="0" name=""/>
        <dsp:cNvSpPr/>
      </dsp:nvSpPr>
      <dsp:spPr>
        <a:xfrm>
          <a:off x="5027441" y="3506579"/>
          <a:ext cx="1645992" cy="822996"/>
        </a:xfrm>
        <a:prstGeom prst="rect">
          <a:avLst/>
        </a:prstGeom>
        <a:solidFill>
          <a:srgbClr val="C00000"/>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GB" sz="900" kern="1200"/>
            <a:t>OC.0.3 Indicative percentage of small-scale fishers who report positive change in their ability to engage in MPA co-management </a:t>
          </a:r>
        </a:p>
      </dsp:txBody>
      <dsp:txXfrm>
        <a:off x="5027441" y="3506579"/>
        <a:ext cx="1645992" cy="822996"/>
      </dsp:txXfrm>
    </dsp:sp>
    <dsp:sp modelId="{6058C091-193E-4EF4-9547-5FEA5DFA2EC2}">
      <dsp:nvSpPr>
        <dsp:cNvPr id="0" name=""/>
        <dsp:cNvSpPr/>
      </dsp:nvSpPr>
      <dsp:spPr>
        <a:xfrm>
          <a:off x="5438939" y="4675233"/>
          <a:ext cx="1645992" cy="822996"/>
        </a:xfrm>
        <a:prstGeom prst="rect">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GB" sz="900" b="1" kern="1200"/>
            <a:t>Output 3: </a:t>
          </a:r>
          <a:r>
            <a:rPr lang="en-GB" sz="900" b="0" kern="1200"/>
            <a:t>Coastal livelihoods are diversified and strengthened </a:t>
          </a:r>
        </a:p>
      </dsp:txBody>
      <dsp:txXfrm>
        <a:off x="5438939" y="4675233"/>
        <a:ext cx="1645992" cy="822996"/>
      </dsp:txXfrm>
    </dsp:sp>
    <dsp:sp modelId="{9C014B25-6053-446C-962A-C73E91B469EF}">
      <dsp:nvSpPr>
        <dsp:cNvPr id="0" name=""/>
        <dsp:cNvSpPr/>
      </dsp:nvSpPr>
      <dsp:spPr>
        <a:xfrm>
          <a:off x="7019092" y="3506579"/>
          <a:ext cx="1645992" cy="822996"/>
        </a:xfrm>
        <a:prstGeom prst="rect">
          <a:avLst/>
        </a:prstGeom>
        <a:solidFill>
          <a:srgbClr val="002060"/>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GB" sz="900" kern="1200"/>
            <a:t>OC.0.4 Livelihoods of women enhanced </a:t>
          </a:r>
        </a:p>
      </dsp:txBody>
      <dsp:txXfrm>
        <a:off x="7019092" y="3506579"/>
        <a:ext cx="1645992" cy="822996"/>
      </dsp:txXfrm>
    </dsp:sp>
    <dsp:sp modelId="{38C46ABE-AE97-48B5-9C97-683944E9A280}">
      <dsp:nvSpPr>
        <dsp:cNvPr id="0" name=""/>
        <dsp:cNvSpPr/>
      </dsp:nvSpPr>
      <dsp:spPr>
        <a:xfrm>
          <a:off x="7430590" y="4675233"/>
          <a:ext cx="1645992" cy="822996"/>
        </a:xfrm>
        <a:prstGeom prst="rect">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GB" sz="900" b="1" kern="1200"/>
            <a:t>Output 3: </a:t>
          </a:r>
          <a:r>
            <a:rPr lang="en-GB" sz="900" b="0" kern="1200"/>
            <a:t>Coastal livelihoods are diversified and strengthened </a:t>
          </a:r>
        </a:p>
      </dsp:txBody>
      <dsp:txXfrm>
        <a:off x="7430590" y="4675233"/>
        <a:ext cx="1645992" cy="822996"/>
      </dsp:txXfrm>
    </dsp:sp>
    <dsp:sp modelId="{40439DE6-9FB0-496D-8F4F-CE7BD78F7B00}">
      <dsp:nvSpPr>
        <dsp:cNvPr id="0" name=""/>
        <dsp:cNvSpPr/>
      </dsp:nvSpPr>
      <dsp:spPr>
        <a:xfrm>
          <a:off x="6056960" y="1162932"/>
          <a:ext cx="1645992" cy="822996"/>
        </a:xfrm>
        <a:prstGeom prst="rect">
          <a:avLst/>
        </a:prstGeom>
        <a:solidFill>
          <a:srgbClr val="7030A0"/>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GB" sz="900" kern="1200"/>
            <a:t>Goal 2: At the end of the project, improved livelihood conditions of affected households in project areas </a:t>
          </a:r>
        </a:p>
      </dsp:txBody>
      <dsp:txXfrm>
        <a:off x="6056960" y="1162932"/>
        <a:ext cx="1645992" cy="822996"/>
      </dsp:txXfrm>
    </dsp:sp>
    <dsp:sp modelId="{3B37446E-842E-4085-B99D-298C57CC5F4D}">
      <dsp:nvSpPr>
        <dsp:cNvPr id="0" name=""/>
        <dsp:cNvSpPr/>
      </dsp:nvSpPr>
      <dsp:spPr>
        <a:xfrm>
          <a:off x="4031616" y="1169269"/>
          <a:ext cx="1645992" cy="822996"/>
        </a:xfrm>
        <a:prstGeom prst="rect">
          <a:avLst/>
        </a:prstGeom>
        <a:solidFill>
          <a:srgbClr val="7030A0"/>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GB" sz="900" kern="1200"/>
            <a:t>Goal 1: At the end of the project, the biomass of one or more relevant umbrella/ indicator species is maintained or increased in the project areas </a:t>
          </a:r>
        </a:p>
      </dsp:txBody>
      <dsp:txXfrm>
        <a:off x="4031616" y="1169269"/>
        <a:ext cx="1645992" cy="822996"/>
      </dsp:txXfrm>
    </dsp:sp>
    <dsp:sp modelId="{1E0ED653-E411-47D4-B2E1-5728F22DAAE5}">
      <dsp:nvSpPr>
        <dsp:cNvPr id="0" name=""/>
        <dsp:cNvSpPr/>
      </dsp:nvSpPr>
      <dsp:spPr>
        <a:xfrm>
          <a:off x="3442885" y="5831412"/>
          <a:ext cx="1645992" cy="822996"/>
        </a:xfrm>
        <a:prstGeom prst="rect">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 tIns="5715" rIns="5715" bIns="5715" numCol="1" spcCol="1270" anchor="ctr" anchorCtr="0">
          <a:noAutofit/>
        </a:bodyPr>
        <a:lstStyle/>
        <a:p>
          <a:pPr marL="0" lvl="0" indent="0" algn="ctr" defTabSz="400050">
            <a:lnSpc>
              <a:spcPct val="90000"/>
            </a:lnSpc>
            <a:spcBef>
              <a:spcPct val="0"/>
            </a:spcBef>
            <a:spcAft>
              <a:spcPct val="35000"/>
            </a:spcAft>
            <a:buNone/>
          </a:pPr>
          <a:r>
            <a:rPr lang="en-GB" sz="900" b="1" kern="1200"/>
            <a:t>Output 5: </a:t>
          </a:r>
          <a:r>
            <a:rPr lang="en-GB" sz="900" b="0" kern="1200"/>
            <a:t>Effective project governance and implementation </a:t>
          </a:r>
        </a:p>
      </dsp:txBody>
      <dsp:txXfrm>
        <a:off x="3442885" y="5831412"/>
        <a:ext cx="1645992" cy="822996"/>
      </dsp:txXfrm>
    </dsp:sp>
  </dsp:spTree>
</dsp:drawing>
</file>

<file path=xl/diagrams/layout1.xml><?xml version="1.0" encoding="utf-8"?>
<dgm:layoutDef xmlns:dgm="http://schemas.openxmlformats.org/drawingml/2006/diagram" xmlns:a="http://schemas.openxmlformats.org/drawingml/2006/main" uniqueId="urn:microsoft.com/office/officeart/2005/8/layout/orgChart1">
  <dgm:title val=""/>
  <dgm:desc val=""/>
  <dgm:catLst>
    <dgm:cat type="hierarchy" pri="1000"/>
    <dgm:cat type="convert" pri="6000"/>
  </dgm:catLst>
  <dgm:sampData>
    <dgm:dataModel>
      <dgm:ptLst>
        <dgm:pt modelId="0" type="doc"/>
        <dgm:pt modelId="1">
          <dgm:prSet phldr="1"/>
        </dgm:pt>
        <dgm:pt modelId="2" type="asst">
          <dgm:prSet phldr="1"/>
        </dgm:pt>
        <dgm:pt modelId="3">
          <dgm:prSet phldr="1"/>
        </dgm:pt>
        <dgm:pt modelId="4">
          <dgm:prSet phldr="1"/>
        </dgm:pt>
        <dgm:pt modelId="5">
          <dgm:prSet phldr="1"/>
        </dgm:pt>
      </dgm:ptLst>
      <dgm:cxnLst>
        <dgm:cxn modelId="5" srcId="0" destId="1" srcOrd="0" destOrd="0"/>
        <dgm:cxn modelId="6" srcId="1" destId="2" srcOrd="0" destOrd="0"/>
        <dgm:cxn modelId="7" srcId="1" destId="3" srcOrd="1" destOrd="0"/>
        <dgm:cxn modelId="8" srcId="1" destId="4" srcOrd="2" destOrd="0"/>
        <dgm:cxn modelId="9" srcId="1" destId="5" srcOrd="3" destOrd="0"/>
      </dgm:cxnLst>
      <dgm:bg/>
      <dgm:whole/>
    </dgm:dataModel>
  </dgm:sampData>
  <dgm:styleData>
    <dgm:dataModel>
      <dgm:ptLst>
        <dgm:pt modelId="0" type="doc"/>
        <dgm:pt modelId="1"/>
        <dgm:pt modelId="12"/>
        <dgm:pt modelId="13"/>
      </dgm:ptLst>
      <dgm:cxnLst>
        <dgm:cxn modelId="2" srcId="0" destId="1" srcOrd="0" destOrd="0"/>
        <dgm:cxn modelId="16" srcId="1" destId="12" srcOrd="1" destOrd="0"/>
        <dgm:cxn modelId="17" srcId="1" destId="13" srcOrd="2" destOrd="0"/>
      </dgm:cxnLst>
      <dgm:bg/>
      <dgm:whole/>
    </dgm:dataModel>
  </dgm:styleData>
  <dgm:clrData>
    <dgm:dataModel>
      <dgm:ptLst>
        <dgm:pt modelId="0" type="doc"/>
        <dgm:pt modelId="1"/>
        <dgm:pt modelId="11" type="asst"/>
        <dgm:pt modelId="12"/>
        <dgm:pt modelId="13"/>
        <dgm:pt modelId="14"/>
      </dgm:ptLst>
      <dgm:cxnLst>
        <dgm:cxn modelId="2" srcId="0" destId="1" srcOrd="0" destOrd="0"/>
        <dgm:cxn modelId="15" srcId="1" destId="11" srcOrd="0" destOrd="0"/>
        <dgm:cxn modelId="16" srcId="1" destId="12" srcOrd="1" destOrd="0"/>
        <dgm:cxn modelId="17" srcId="1" destId="13" srcOrd="2" destOrd="0"/>
        <dgm:cxn modelId="18" srcId="1" destId="14" srcOrd="2" destOrd="0"/>
      </dgm:cxnLst>
      <dgm:bg/>
      <dgm:whole/>
    </dgm:dataModel>
  </dgm:clrData>
  <dgm:layoutNode name="hierChild1">
    <dgm:varLst>
      <dgm:orgChart val="1"/>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w" for="des" forName="rootComposite1" refType="w" fact="10"/>
      <dgm:constr type="h" for="des" forName="rootComposite1" refType="w" refFor="des" refForName="rootComposite1" fact="0.5"/>
      <dgm:constr type="w" for="des" forName="rootComposite" refType="w" fact="10"/>
      <dgm:constr type="h" for="des" forName="rootComposite" refType="w" refFor="des" refForName="rootComposite1" fact="0.5"/>
      <dgm:constr type="w" for="des" forName="rootComposite3" refType="w" fact="10"/>
      <dgm:constr type="h" for="des" forName="rootComposite3" refType="w" refFor="des" refForName="rootComposite1" fact="0.5"/>
      <dgm:constr type="primFontSz" for="des" ptType="node" op="equ"/>
      <dgm:constr type="sp" for="des" op="equ"/>
      <dgm:constr type="sp" for="des" forName="hierRoot1" refType="w" refFor="des" refForName="rootComposite1" fact="0.21"/>
      <dgm:constr type="sp" for="des" forName="hierRoot2" refType="sp" refFor="des" refForName="hierRoot1"/>
      <dgm:constr type="sp" for="des" forName="hierRoot3" refType="sp" refFor="des" refForName="hierRoot1"/>
      <dgm:constr type="sibSp" refType="w" refFor="des" refForName="rootComposite1" fact="0.2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ibSp" for="des" forName="hierChild7" refType="sibSp"/>
      <dgm:constr type="secSibSp" refType="w" refFor="des" refForName="rootComposite1" fact="0.21"/>
      <dgm:constr type="secSibSp" for="des" forName="hierChild2" refType="secSibSp"/>
      <dgm:constr type="secSibSp" for="des" forName="hierChild3" refType="secSibSp"/>
      <dgm:constr type="secSibSp" for="des" forName="hierChild4" refType="secSibSp"/>
      <dgm:constr type="secSibSp" for="des" forName="hierChild5" refType="secSibSp"/>
      <dgm:constr type="secSibSp" for="des" forName="hierChild6" refType="secSibSp"/>
      <dgm:constr type="secSibSp" for="des" forName="hierChild7" refType="secSibSp"/>
    </dgm:constrLst>
    <dgm:ruleLst/>
    <dgm:forEach name="Name3" axis="ch">
      <dgm:forEach name="Name4" axis="self" ptType="node">
        <dgm:layoutNode name="hierRoot1">
          <dgm:varLst>
            <dgm:hierBranch val="init"/>
          </dgm:varLst>
          <dgm:choose name="Name5">
            <dgm:if name="Name6" func="var" arg="hierBranch" op="equ" val="l">
              <dgm:choose name="Name7">
                <dgm:if name="Name8" axis="ch" ptType="asst" func="cnt" op="gte" val="1">
                  <dgm:alg type="hierRoot">
                    <dgm:param type="hierAlign" val="tR"/>
                  </dgm:alg>
                  <dgm:constrLst>
                    <dgm:constr type="alignOff" val="0.65"/>
                  </dgm:constrLst>
                </dgm:if>
                <dgm:else name="Name9">
                  <dgm:alg type="hierRoot">
                    <dgm:param type="hierAlign" val="tR"/>
                  </dgm:alg>
                  <dgm:constrLst>
                    <dgm:constr type="alignOff" val="0.25"/>
                  </dgm:constrLst>
                </dgm:else>
              </dgm:choose>
            </dgm:if>
            <dgm:if name="Name10" func="var" arg="hierBranch" op="equ" val="r">
              <dgm:choose name="Name11">
                <dgm:if name="Name12" axis="ch" ptType="asst" func="cnt" op="gte" val="1">
                  <dgm:alg type="hierRoot">
                    <dgm:param type="hierAlign" val="tL"/>
                  </dgm:alg>
                  <dgm:constrLst>
                    <dgm:constr type="alignOff" val="0.65"/>
                  </dgm:constrLst>
                </dgm:if>
                <dgm:else name="Name13">
                  <dgm:alg type="hierRoot">
                    <dgm:param type="hierAlign" val="tL"/>
                  </dgm:alg>
                  <dgm:constrLst>
                    <dgm:constr type="alignOff" val="0.25"/>
                  </dgm:constrLst>
                </dgm:else>
              </dgm:choose>
            </dgm:if>
            <dgm:if name="Name14" func="var" arg="hierBranch" op="equ" val="hang">
              <dgm:alg type="hierRoot"/>
              <dgm:constrLst>
                <dgm:constr type="alignOff" val="0.65"/>
              </dgm:constrLst>
            </dgm:if>
            <dgm:else name="Name15">
              <dgm:alg type="hierRoot"/>
              <dgm:constrLst>
                <dgm:constr type="alignOff"/>
                <dgm:constr type="bendDist" for="des" ptType="parTrans" refType="sp" fact="0.5"/>
              </dgm:constrLst>
            </dgm:else>
          </dgm:choose>
          <dgm:shape xmlns:r="http://schemas.openxmlformats.org/officeDocument/2006/relationships" r:blip="">
            <dgm:adjLst/>
          </dgm:shape>
          <dgm:presOf/>
          <dgm:ruleLst/>
          <dgm:layoutNode name="rootComposite1">
            <dgm:alg type="composite"/>
            <dgm:shape xmlns:r="http://schemas.openxmlformats.org/officeDocument/2006/relationships" r:blip="">
              <dgm:adjLst/>
            </dgm:shape>
            <dgm:presOf axis="self" ptType="node" cnt="1"/>
            <dgm:choose name="Name16">
              <dgm:if name="Name17" func="var" arg="hierBranch" op="equ" val="init">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if name="Name18" func="var" arg="hierBranch" op="equ" val="l">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if>
              <dgm:if name="Name19" func="var" arg="hierBranch" op="equ" val="r">
                <dgm:constrLst>
                  <dgm:constr type="l" for="ch" forName="rootText1"/>
                  <dgm:constr type="t" for="ch" forName="rootText1"/>
                  <dgm:constr type="w" for="ch" forName="rootText1" refType="w"/>
                  <dgm:constr type="h" for="ch" forName="rootText1" refType="h"/>
                  <dgm:constr type="l" for="ch" forName="rootConnector1"/>
                  <dgm:constr type="t" for="ch" forName="rootConnector1"/>
                  <dgm:constr type="w" for="ch" forName="rootConnector1" refType="w" refFor="ch" refForName="rootText1" fact="0.2"/>
                  <dgm:constr type="h" for="ch" forName="rootConnector1" refType="h" refFor="ch" refForName="rootText1"/>
                </dgm:constrLst>
              </dgm:if>
              <dgm:else name="Name20">
                <dgm:constrLst>
                  <dgm:constr type="l" for="ch" forName="rootText1"/>
                  <dgm:constr type="t" for="ch" forName="rootText1"/>
                  <dgm:constr type="w" for="ch" forName="rootText1" refType="w"/>
                  <dgm:constr type="h" for="ch" forName="rootText1" refType="h"/>
                  <dgm:constr type="r" for="ch" forName="rootConnector1" refType="w"/>
                  <dgm:constr type="t" for="ch" forName="rootConnector1"/>
                  <dgm:constr type="w" for="ch" forName="rootConnector1" refType="w" refFor="ch" refForName="rootText1" fact="0.2"/>
                  <dgm:constr type="h" for="ch" forName="rootConnector1" refType="h" refFor="ch" refForName="rootText1"/>
                </dgm:constrLst>
              </dgm:else>
            </dgm:choose>
            <dgm:ruleLst/>
            <dgm:layoutNode name="rootText1" styleLbl="node0">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1" moveWith="rootText1">
              <dgm:alg type="sp"/>
              <dgm:shape xmlns:r="http://schemas.openxmlformats.org/officeDocument/2006/relationships" type="rect" r:blip="" hideGeom="1">
                <dgm:adjLst/>
              </dgm:shape>
              <dgm:presOf axis="self" ptType="node" cnt="1"/>
              <dgm:constrLst/>
              <dgm:ruleLst/>
            </dgm:layoutNode>
          </dgm:layoutNode>
          <dgm:layoutNode name="hierChild2">
            <dgm:choose name="Name21">
              <dgm:if name="Name22" func="var" arg="hierBranch" op="equ" val="l">
                <dgm:alg type="hierChild">
                  <dgm:param type="chAlign" val="r"/>
                  <dgm:param type="linDir" val="fromT"/>
                </dgm:alg>
              </dgm:if>
              <dgm:if name="Name23" func="var" arg="hierBranch" op="equ" val="r">
                <dgm:alg type="hierChild">
                  <dgm:param type="chAlign" val="l"/>
                  <dgm:param type="linDir" val="fromT"/>
                </dgm:alg>
              </dgm:if>
              <dgm:if name="Name24" func="var" arg="hierBranch" op="equ" val="hang">
                <dgm:choose name="Name25">
                  <dgm:if name="Name26" func="var" arg="dir" op="equ" val="norm">
                    <dgm:alg type="hierChild">
                      <dgm:param type="chAlign" val="l"/>
                      <dgm:param type="linDir" val="fromL"/>
                      <dgm:param type="secChAlign" val="t"/>
                      <dgm:param type="secLinDir" val="fromT"/>
                    </dgm:alg>
                  </dgm:if>
                  <dgm:else name="Name27">
                    <dgm:alg type="hierChild">
                      <dgm:param type="chAlign" val="l"/>
                      <dgm:param type="linDir" val="fromR"/>
                      <dgm:param type="secChAlign" val="t"/>
                      <dgm:param type="secLinDir" val="fromT"/>
                    </dgm:alg>
                  </dgm:else>
                </dgm:choose>
              </dgm:if>
              <dgm:else name="Name28">
                <dgm:choose name="Name29">
                  <dgm:if name="Name30" func="var" arg="dir" op="equ" val="norm">
                    <dgm:alg type="hierChild"/>
                  </dgm:if>
                  <dgm:else name="Name31">
                    <dgm:alg type="hierChild">
                      <dgm:param type="linDir" val="fromR"/>
                    </dgm:alg>
                  </dgm:else>
                </dgm:choose>
              </dgm:else>
            </dgm:choose>
            <dgm:shape xmlns:r="http://schemas.openxmlformats.org/officeDocument/2006/relationships" r:blip="">
              <dgm:adjLst/>
            </dgm:shape>
            <dgm:presOf/>
            <dgm:constrLst/>
            <dgm:ruleLst/>
            <dgm:forEach name="rep2a" axis="ch" ptType="nonAsst">
              <dgm:forEach name="Name32" axis="precedSib" ptType="parTrans" st="-1" cnt="1">
                <dgm:choose name="Name33">
                  <dgm:if name="Name34" func="var" arg="hierBranch" op="equ" val="std">
                    <dgm:layoutNode name="Name35">
                      <dgm:alg type="conn">
                        <dgm:param type="connRout" val="bend"/>
                        <dgm:param type="dim" val="1D"/>
                        <dgm:param type="endSty" val="noArr"/>
                        <dgm:param type="begPts" val="bCtr"/>
                        <dgm:param type="endPts" val="tCtr"/>
                        <dgm:param type="bendPt" val="end"/>
                      </dgm:alg>
                      <dgm:shape xmlns:r="http://schemas.openxmlformats.org/officeDocument/2006/relationships" type="conn" r:blip="" zOrderOff="-99999">
                        <dgm:adjLst/>
                      </dgm:shape>
                      <dgm:presOf axis="self"/>
                      <dgm:constrLst>
                        <dgm:constr type="begPad"/>
                        <dgm:constr type="endPad"/>
                      </dgm:constrLst>
                      <dgm:ruleLst/>
                    </dgm:layoutNode>
                  </dgm:if>
                  <dgm:if name="Name36" func="var" arg="hierBranch" op="equ" val="init">
                    <dgm:layoutNode name="Name37">
                      <dgm:choose name="Name38">
                        <dgm:if name="Name39" axis="self" func="depth" op="lte" val="2">
                          <dgm:alg type="conn">
                            <dgm:param type="connRout" val="bend"/>
                            <dgm:param type="dim" val="1D"/>
                            <dgm:param type="endSty" val="noArr"/>
                            <dgm:param type="begPts" val="bCtr"/>
                            <dgm:param type="endPts" val="tCtr"/>
                            <dgm:param type="bendPt" val="end"/>
                          </dgm:alg>
                        </dgm:if>
                        <dgm:else name="Name40">
                          <dgm:choose name="Name41">
                            <dgm:if name="Name42" axis="par des" func="maxDepth" op="lte" val="1">
                              <dgm:choose name="Name43">
                                <dgm:if name="Name44" axis="par ch" ptType="node asst" func="cnt" op="gte" val="1">
                                  <dgm:alg type="conn">
                                    <dgm:param type="connRout" val="bend"/>
                                    <dgm:param type="dim" val="1D"/>
                                    <dgm:param type="endSty" val="noArr"/>
                                    <dgm:param type="begPts" val="bCtr"/>
                                    <dgm:param type="endPts" val="midL midR"/>
                                  </dgm:alg>
                                </dgm:if>
                                <dgm:else name="Name45">
                                  <dgm:alg type="conn">
                                    <dgm:param type="connRout" val="bend"/>
                                    <dgm:param type="dim" val="1D"/>
                                    <dgm:param type="endSty" val="noArr"/>
                                    <dgm:param type="begPts" val="bCtr"/>
                                    <dgm:param type="endPts" val="midL midR"/>
                                    <dgm:param type="srcNode" val="rootConnector"/>
                                  </dgm:alg>
                                </dgm:else>
                              </dgm:choose>
                            </dgm:if>
                            <dgm:else name="Name46">
                              <dgm:alg type="conn">
                                <dgm:param type="connRout" val="bend"/>
                                <dgm:param type="dim" val="1D"/>
                                <dgm:param type="endSty" val="noArr"/>
                                <dgm:param type="begPts" val="bCtr"/>
                                <dgm:param type="endPts" val="tCtr"/>
                                <dgm:param type="bendPt" val="end"/>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if>
                  <dgm:if name="Name47" func="var" arg="hierBranch" op="equ" val="hang">
                    <dgm:layoutNode name="Name48">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if>
                  <dgm:else name="Name49">
                    <dgm:layoutNode name="Name50">
                      <dgm:choose name="Name51">
                        <dgm:if name="Name52" axis="self" func="depth" op="lte" val="2">
                          <dgm:choose name="Name53">
                            <dgm:if name="Name54" axis="par ch" ptType="node asst" func="cnt" op="gte" val="1">
                              <dgm:alg type="conn">
                                <dgm:param type="connRout" val="bend"/>
                                <dgm:param type="dim" val="1D"/>
                                <dgm:param type="endSty" val="noArr"/>
                                <dgm:param type="begPts" val="bCtr"/>
                                <dgm:param type="endPts" val="midL midR"/>
                              </dgm:alg>
                            </dgm:if>
                            <dgm:else name="Name55">
                              <dgm:alg type="conn">
                                <dgm:param type="connRout" val="bend"/>
                                <dgm:param type="dim" val="1D"/>
                                <dgm:param type="endSty" val="noArr"/>
                                <dgm:param type="begPts" val="bCtr"/>
                                <dgm:param type="endPts" val="midL midR"/>
                                <dgm:param type="srcNode" val="rootConnector1"/>
                              </dgm:alg>
                            </dgm:else>
                          </dgm:choose>
                        </dgm:if>
                        <dgm:else name="Name56">
                          <dgm:choose name="Name57">
                            <dgm:if name="Name58" axis="par ch" ptType="node asst" func="cnt" op="gte" val="1">
                              <dgm:alg type="conn">
                                <dgm:param type="connRout" val="bend"/>
                                <dgm:param type="dim" val="1D"/>
                                <dgm:param type="endSty" val="noArr"/>
                                <dgm:param type="begPts" val="bCtr"/>
                                <dgm:param type="endPts" val="midL midR"/>
                              </dgm:alg>
                            </dgm:if>
                            <dgm:else name="Name59">
                              <dgm:alg type="conn">
                                <dgm:param type="connRout" val="bend"/>
                                <dgm:param type="dim" val="1D"/>
                                <dgm:param type="endSty" val="noArr"/>
                                <dgm:param type="begPts" val="bCtr"/>
                                <dgm:param type="endPts" val="midL midR"/>
                                <dgm:param type="srcNode" val="rootConnector"/>
                              </dgm:alg>
                            </dgm:else>
                          </dgm:choose>
                        </dgm:else>
                      </dgm:choose>
                      <dgm:shape xmlns:r="http://schemas.openxmlformats.org/officeDocument/2006/relationships" type="conn" r:blip="" zOrderOff="-99999">
                        <dgm:adjLst/>
                      </dgm:shape>
                      <dgm:presOf axis="self"/>
                      <dgm:constrLst>
                        <dgm:constr type="begPad"/>
                        <dgm:constr type="endPad"/>
                      </dgm:constrLst>
                      <dgm:ruleLst/>
                    </dgm:layoutNode>
                  </dgm:else>
                </dgm:choose>
              </dgm:forEach>
              <dgm:layoutNode name="hierRoot2">
                <dgm:varLst>
                  <dgm:hierBranch val="init"/>
                </dgm:varLst>
                <dgm:choose name="Name60">
                  <dgm:if name="Name61" func="var" arg="hierBranch" op="equ" val="l">
                    <dgm:choose name="Name62">
                      <dgm:if name="Name63" axis="ch" ptType="asst" func="cnt" op="gte" val="1">
                        <dgm:alg type="hierRoot">
                          <dgm:param type="hierAlign" val="tR"/>
                        </dgm:alg>
                        <dgm:shape xmlns:r="http://schemas.openxmlformats.org/officeDocument/2006/relationships" r:blip="">
                          <dgm:adjLst/>
                        </dgm:shape>
                        <dgm:presOf/>
                        <dgm:constrLst>
                          <dgm:constr type="alignOff" val="0.65"/>
                        </dgm:constrLst>
                      </dgm:if>
                      <dgm:else name="Name64">
                        <dgm:alg type="hierRoot">
                          <dgm:param type="hierAlign" val="tR"/>
                        </dgm:alg>
                        <dgm:shape xmlns:r="http://schemas.openxmlformats.org/officeDocument/2006/relationships" r:blip="">
                          <dgm:adjLst/>
                        </dgm:shape>
                        <dgm:presOf/>
                        <dgm:constrLst>
                          <dgm:constr type="alignOff" val="0.25"/>
                        </dgm:constrLst>
                      </dgm:else>
                    </dgm:choose>
                  </dgm:if>
                  <dgm:if name="Name65" func="var" arg="hierBranch" op="equ" val="r">
                    <dgm:choose name="Name66">
                      <dgm:if name="Name67"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68">
                        <dgm:alg type="hierRoot">
                          <dgm:param type="hierAlign" val="tL"/>
                        </dgm:alg>
                        <dgm:shape xmlns:r="http://schemas.openxmlformats.org/officeDocument/2006/relationships" r:blip="">
                          <dgm:adjLst/>
                        </dgm:shape>
                        <dgm:presOf/>
                        <dgm:constrLst>
                          <dgm:constr type="alignOff" val="0.25"/>
                        </dgm:constrLst>
                      </dgm:else>
                    </dgm:choose>
                  </dgm:if>
                  <dgm:if name="Name69"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70" func="var" arg="hierBranch" op="equ" val="init">
                    <dgm:choose name="Name71">
                      <dgm:if name="Name72" axis="des" func="maxDepth" op="lte" val="1">
                        <dgm:choose name="Name73">
                          <dgm:if name="Name74" axis="ch" ptType="asst" func="cnt" op="gte" val="1">
                            <dgm:alg type="hierRoot">
                              <dgm:param type="hierAlign" val="tL"/>
                            </dgm:alg>
                            <dgm:shape xmlns:r="http://schemas.openxmlformats.org/officeDocument/2006/relationships" r:blip="">
                              <dgm:adjLst/>
                            </dgm:shape>
                            <dgm:presOf/>
                            <dgm:constrLst>
                              <dgm:constr type="alignOff" val="0.65"/>
                            </dgm:constrLst>
                          </dgm:if>
                          <dgm:else name="Name75">
                            <dgm:alg type="hierRoot">
                              <dgm:param type="hierAlign" val="tL"/>
                            </dgm:alg>
                            <dgm:shape xmlns:r="http://schemas.openxmlformats.org/officeDocument/2006/relationships" r:blip="">
                              <dgm:adjLst/>
                            </dgm:shape>
                            <dgm:presOf/>
                            <dgm:constrLst>
                              <dgm:constr type="alignOff" val="0.25"/>
                            </dgm:constrLst>
                          </dgm:else>
                        </dgm:choose>
                      </dgm:if>
                      <dgm:else name="Name76">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77">
                    <dgm:alg type="hierRoot"/>
                    <dgm:shape xmlns:r="http://schemas.openxmlformats.org/officeDocument/2006/relationships" r:blip="">
                      <dgm:adjLst/>
                    </dgm:shape>
                    <dgm:presOf/>
                    <dgm:constrLst>
                      <dgm:constr type="alignOff" val="0.65"/>
                    </dgm:constrLst>
                  </dgm:else>
                </dgm:choose>
                <dgm:ruleLst/>
                <dgm:layoutNode name="rootComposite">
                  <dgm:alg type="composite"/>
                  <dgm:shape xmlns:r="http://schemas.openxmlformats.org/officeDocument/2006/relationships" r:blip="">
                    <dgm:adjLst/>
                  </dgm:shape>
                  <dgm:presOf axis="self" ptType="node" cnt="1"/>
                  <dgm:choose name="Name78">
                    <dgm:if name="Name79" func="var" arg="hierBranch" op="equ" val="init">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if name="Name80" func="var" arg="hierBranch" op="equ" val="l">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if>
                    <dgm:if name="Name81" func="var" arg="hierBranch" op="equ" val="r">
                      <dgm:constrLst>
                        <dgm:constr type="l" for="ch" forName="rootText"/>
                        <dgm:constr type="t" for="ch" forName="rootText"/>
                        <dgm:constr type="w" for="ch" forName="rootText" refType="w"/>
                        <dgm:constr type="h" for="ch" forName="rootText" refType="h"/>
                        <dgm:constr type="l" for="ch" forName="rootConnector"/>
                        <dgm:constr type="t" for="ch" forName="rootConnector"/>
                        <dgm:constr type="w" for="ch" forName="rootConnector" refType="w" refFor="ch" refForName="rootText" fact="0.2"/>
                        <dgm:constr type="h" for="ch" forName="rootConnector" refType="h" refFor="ch" refForName="rootText"/>
                      </dgm:constrLst>
                    </dgm:if>
                    <dgm:else name="Name82">
                      <dgm:constrLst>
                        <dgm:constr type="l" for="ch" forName="rootText"/>
                        <dgm:constr type="t" for="ch" forName="rootText"/>
                        <dgm:constr type="w" for="ch" forName="rootText" refType="w"/>
                        <dgm:constr type="h" for="ch" forName="rootText" refType="h"/>
                        <dgm:constr type="r" for="ch" forName="rootConnector" refType="w"/>
                        <dgm:constr type="t" for="ch" forName="rootConnector"/>
                        <dgm:constr type="w" for="ch" forName="rootConnector" refType="w" refFor="ch" refForName="rootText" fact="0.2"/>
                        <dgm:constr type="h" for="ch" forName="rootConnector" refType="h" refFor="ch" refForName="rootText"/>
                      </dgm:constrLst>
                    </dgm:else>
                  </dgm:choose>
                  <dgm:ruleLst/>
                  <dgm:layoutNode name="rootText">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 moveWith="rootText">
                    <dgm:alg type="sp"/>
                    <dgm:shape xmlns:r="http://schemas.openxmlformats.org/officeDocument/2006/relationships" type="rect" r:blip="" hideGeom="1">
                      <dgm:adjLst/>
                    </dgm:shape>
                    <dgm:presOf axis="self" ptType="node" cnt="1"/>
                    <dgm:constrLst/>
                    <dgm:ruleLst/>
                  </dgm:layoutNode>
                </dgm:layoutNode>
                <dgm:layoutNode name="hierChild4">
                  <dgm:choose name="Name83">
                    <dgm:if name="Name84" func="var" arg="hierBranch" op="equ" val="l">
                      <dgm:alg type="hierChild">
                        <dgm:param type="chAlign" val="r"/>
                        <dgm:param type="linDir" val="fromT"/>
                      </dgm:alg>
                    </dgm:if>
                    <dgm:if name="Name85" func="var" arg="hierBranch" op="equ" val="r">
                      <dgm:alg type="hierChild">
                        <dgm:param type="chAlign" val="l"/>
                        <dgm:param type="linDir" val="fromT"/>
                      </dgm:alg>
                    </dgm:if>
                    <dgm:if name="Name86" func="var" arg="hierBranch" op="equ" val="hang">
                      <dgm:choose name="Name87">
                        <dgm:if name="Name88" func="var" arg="dir" op="equ" val="norm">
                          <dgm:alg type="hierChild">
                            <dgm:param type="chAlign" val="l"/>
                            <dgm:param type="linDir" val="fromL"/>
                            <dgm:param type="secChAlign" val="t"/>
                            <dgm:param type="secLinDir" val="fromT"/>
                          </dgm:alg>
                        </dgm:if>
                        <dgm:else name="Name89">
                          <dgm:alg type="hierChild">
                            <dgm:param type="chAlign" val="l"/>
                            <dgm:param type="linDir" val="fromR"/>
                            <dgm:param type="secChAlign" val="t"/>
                            <dgm:param type="secLinDir" val="fromT"/>
                          </dgm:alg>
                        </dgm:else>
                      </dgm:choose>
                    </dgm:if>
                    <dgm:if name="Name90" func="var" arg="hierBranch" op="equ" val="std">
                      <dgm:choose name="Name91">
                        <dgm:if name="Name92" func="var" arg="dir" op="equ" val="norm">
                          <dgm:alg type="hierChild"/>
                        </dgm:if>
                        <dgm:else name="Name93">
                          <dgm:alg type="hierChild">
                            <dgm:param type="linDir" val="fromR"/>
                          </dgm:alg>
                        </dgm:else>
                      </dgm:choose>
                    </dgm:if>
                    <dgm:if name="Name94" func="var" arg="hierBranch" op="equ" val="init">
                      <dgm:choose name="Name95">
                        <dgm:if name="Name96" axis="des" func="maxDepth" op="lte" val="1">
                          <dgm:alg type="hierChild">
                            <dgm:param type="chAlign" val="l"/>
                            <dgm:param type="linDir" val="fromT"/>
                          </dgm:alg>
                        </dgm:if>
                        <dgm:else name="Name97">
                          <dgm:choose name="Name98">
                            <dgm:if name="Name99" func="var" arg="dir" op="equ" val="norm">
                              <dgm:alg type="hierChild"/>
                            </dgm:if>
                            <dgm:else name="Name100">
                              <dgm:alg type="hierChild">
                                <dgm:param type="linDir" val="fromR"/>
                              </dgm:alg>
                            </dgm:else>
                          </dgm:choose>
                        </dgm:else>
                      </dgm:choose>
                    </dgm:if>
                    <dgm:else name="Name101"/>
                  </dgm:choose>
                  <dgm:shape xmlns:r="http://schemas.openxmlformats.org/officeDocument/2006/relationships" r:blip="">
                    <dgm:adjLst/>
                  </dgm:shape>
                  <dgm:presOf/>
                  <dgm:constrLst/>
                  <dgm:ruleLst/>
                  <dgm:forEach name="Name102" ref="rep2a"/>
                </dgm:layoutNode>
                <dgm:layoutNode name="hierChild5">
                  <dgm:choose name="Name103">
                    <dgm:if name="Name104" func="var" arg="dir" op="equ" val="norm">
                      <dgm:alg type="hierChild">
                        <dgm:param type="chAlign" val="l"/>
                        <dgm:param type="linDir" val="fromL"/>
                        <dgm:param type="secChAlign" val="t"/>
                        <dgm:param type="secLinDir" val="fromT"/>
                      </dgm:alg>
                    </dgm:if>
                    <dgm:else name="Name105">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06" ref="rep2b"/>
                </dgm:layoutNode>
              </dgm:layoutNode>
            </dgm:forEach>
          </dgm:layoutNode>
          <dgm:layoutNode name="hierChild3">
            <dgm:choose name="Name107">
              <dgm:if name="Name108" func="var" arg="dir" op="equ" val="norm">
                <dgm:alg type="hierChild">
                  <dgm:param type="chAlign" val="l"/>
                  <dgm:param type="linDir" val="fromL"/>
                  <dgm:param type="secChAlign" val="t"/>
                  <dgm:param type="secLinDir" val="fromT"/>
                </dgm:alg>
              </dgm:if>
              <dgm:else name="Name109">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rep2b" axis="ch" ptType="asst">
              <dgm:forEach name="Name110" axis="precedSib" ptType="parTrans" st="-1" cnt="1">
                <dgm:layoutNode name="Name111">
                  <dgm:alg type="conn">
                    <dgm:param type="connRout" val="bend"/>
                    <dgm:param type="dim" val="1D"/>
                    <dgm:param type="endSty" val="noArr"/>
                    <dgm:param type="begPts" val="bCtr"/>
                    <dgm:param type="endPts" val="midL midR"/>
                  </dgm:alg>
                  <dgm:shape xmlns:r="http://schemas.openxmlformats.org/officeDocument/2006/relationships" type="conn" r:blip="" zOrderOff="-99999">
                    <dgm:adjLst/>
                  </dgm:shape>
                  <dgm:presOf axis="self"/>
                  <dgm:constrLst>
                    <dgm:constr type="begPad"/>
                    <dgm:constr type="endPad"/>
                  </dgm:constrLst>
                  <dgm:ruleLst/>
                </dgm:layoutNode>
              </dgm:forEach>
              <dgm:layoutNode name="hierRoot3">
                <dgm:varLst>
                  <dgm:hierBranch val="init"/>
                </dgm:varLst>
                <dgm:choose name="Name112">
                  <dgm:if name="Name113" func="var" arg="hierBranch" op="equ" val="l">
                    <dgm:alg type="hierRoot">
                      <dgm:param type="hierAlign" val="tR"/>
                    </dgm:alg>
                    <dgm:shape xmlns:r="http://schemas.openxmlformats.org/officeDocument/2006/relationships" r:blip="">
                      <dgm:adjLst/>
                    </dgm:shape>
                    <dgm:presOf/>
                    <dgm:constrLst>
                      <dgm:constr type="alignOff" val="0.65"/>
                    </dgm:constrLst>
                  </dgm:if>
                  <dgm:if name="Name114" func="var" arg="hierBranch" op="equ" val="r">
                    <dgm:alg type="hierRoot">
                      <dgm:param type="hierAlign" val="tL"/>
                    </dgm:alg>
                    <dgm:shape xmlns:r="http://schemas.openxmlformats.org/officeDocument/2006/relationships" r:blip="">
                      <dgm:adjLst/>
                    </dgm:shape>
                    <dgm:presOf/>
                    <dgm:constrLst>
                      <dgm:constr type="alignOff" val="0.65"/>
                    </dgm:constrLst>
                  </dgm:if>
                  <dgm:if name="Name115" func="var" arg="hierBranch" op="equ" val="hang">
                    <dgm:alg type="hierRoot"/>
                    <dgm:shape xmlns:r="http://schemas.openxmlformats.org/officeDocument/2006/relationships" r:blip="">
                      <dgm:adjLst/>
                    </dgm:shape>
                    <dgm:presOf/>
                    <dgm:constrLst>
                      <dgm:constr type="alignOff" val="0.65"/>
                    </dgm:constrLst>
                  </dgm:if>
                  <dgm:if name="Name116" func="var" arg="hierBranch" op="equ" val="std">
                    <dgm:alg type="hierRoot"/>
                    <dgm:shape xmlns:r="http://schemas.openxmlformats.org/officeDocument/2006/relationships" r:blip="">
                      <dgm:adjLst/>
                    </dgm:shape>
                    <dgm:presOf/>
                    <dgm:constrLst>
                      <dgm:constr type="alignOff"/>
                      <dgm:constr type="bendDist" for="des" ptType="parTrans" refType="sp" fact="0.5"/>
                    </dgm:constrLst>
                  </dgm:if>
                  <dgm:if name="Name117" func="var" arg="hierBranch" op="equ" val="init">
                    <dgm:choose name="Name118">
                      <dgm:if name="Name119" axis="des" func="maxDepth" op="lte" val="1">
                        <dgm:alg type="hierRoot">
                          <dgm:param type="hierAlign" val="tL"/>
                        </dgm:alg>
                        <dgm:shape xmlns:r="http://schemas.openxmlformats.org/officeDocument/2006/relationships" r:blip="">
                          <dgm:adjLst/>
                        </dgm:shape>
                        <dgm:presOf/>
                        <dgm:constrLst>
                          <dgm:constr type="alignOff" val="0.65"/>
                        </dgm:constrLst>
                      </dgm:if>
                      <dgm:else name="Name120">
                        <dgm:alg type="hierRoot"/>
                        <dgm:shape xmlns:r="http://schemas.openxmlformats.org/officeDocument/2006/relationships" r:blip="">
                          <dgm:adjLst/>
                        </dgm:shape>
                        <dgm:presOf/>
                        <dgm:constrLst>
                          <dgm:constr type="alignOff"/>
                          <dgm:constr type="bendDist" for="des" ptType="parTrans" refType="sp" fact="0.5"/>
                        </dgm:constrLst>
                      </dgm:else>
                    </dgm:choose>
                  </dgm:if>
                  <dgm:else name="Name121"/>
                </dgm:choose>
                <dgm:ruleLst/>
                <dgm:layoutNode name="rootComposite3">
                  <dgm:alg type="composite"/>
                  <dgm:shape xmlns:r="http://schemas.openxmlformats.org/officeDocument/2006/relationships" r:blip="">
                    <dgm:adjLst/>
                  </dgm:shape>
                  <dgm:presOf axis="self" ptType="node" cnt="1"/>
                  <dgm:choose name="Name122">
                    <dgm:if name="Name123" func="var" arg="hierBranch" op="equ" val="init">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if name="Name124" func="var" arg="hierBranch" op="equ" val="l">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if>
                    <dgm:if name="Name125" func="var" arg="hierBranch" op="equ" val="r">
                      <dgm:constrLst>
                        <dgm:constr type="l" for="ch" forName="rootText3"/>
                        <dgm:constr type="t" for="ch" forName="rootText3"/>
                        <dgm:constr type="w" for="ch" forName="rootText3" refType="w"/>
                        <dgm:constr type="h" for="ch" forName="rootText3" refType="h"/>
                        <dgm:constr type="l" for="ch" forName="rootConnector3"/>
                        <dgm:constr type="t" for="ch" forName="rootConnector3"/>
                        <dgm:constr type="w" for="ch" forName="rootConnector3" refType="w" refFor="ch" refForName="rootText3" fact="0.2"/>
                        <dgm:constr type="h" for="ch" forName="rootConnector3" refType="h" refFor="ch" refForName="rootText3"/>
                      </dgm:constrLst>
                    </dgm:if>
                    <dgm:else name="Name126">
                      <dgm:constrLst>
                        <dgm:constr type="l" for="ch" forName="rootText3"/>
                        <dgm:constr type="t" for="ch" forName="rootText3"/>
                        <dgm:constr type="w" for="ch" forName="rootText3" refType="w"/>
                        <dgm:constr type="h" for="ch" forName="rootText3" refType="h"/>
                        <dgm:constr type="r" for="ch" forName="rootConnector3" refType="w"/>
                        <dgm:constr type="t" for="ch" forName="rootConnector3"/>
                        <dgm:constr type="w" for="ch" forName="rootConnector3" refType="w" refFor="ch" refForName="rootText3" fact="0.2"/>
                        <dgm:constr type="h" for="ch" forName="rootConnector3" refType="h" refFor="ch" refForName="rootText3"/>
                      </dgm:constrLst>
                    </dgm:else>
                  </dgm:choose>
                  <dgm:ruleLst/>
                  <dgm:layoutNode name="rootText3">
                    <dgm:varLst>
                      <dgm:chPref val="3"/>
                    </dgm:varLst>
                    <dgm:alg type="tx"/>
                    <dgm:shape xmlns:r="http://schemas.openxmlformats.org/officeDocument/2006/relationships" type="rect" r:blip="">
                      <dgm:adjLst/>
                    </dgm:shape>
                    <dgm:presOf axis="self" ptType="node" cnt="1"/>
                    <dgm:constrLst>
                      <dgm:constr type="primFontSz" val="65"/>
                      <dgm:constr type="lMarg" refType="primFontSz" fact="0.05"/>
                      <dgm:constr type="rMarg" refType="primFontSz" fact="0.05"/>
                      <dgm:constr type="tMarg" refType="primFontSz" fact="0.05"/>
                      <dgm:constr type="bMarg" refType="primFontSz" fact="0.05"/>
                    </dgm:constrLst>
                    <dgm:ruleLst>
                      <dgm:rule type="primFontSz" val="5" fact="NaN" max="NaN"/>
                    </dgm:ruleLst>
                  </dgm:layoutNode>
                  <dgm:layoutNode name="rootConnector3" moveWith="rootText1">
                    <dgm:alg type="sp"/>
                    <dgm:shape xmlns:r="http://schemas.openxmlformats.org/officeDocument/2006/relationships" type="rect" r:blip="" hideGeom="1">
                      <dgm:adjLst/>
                    </dgm:shape>
                    <dgm:presOf axis="self" ptType="node" cnt="1"/>
                    <dgm:constrLst/>
                    <dgm:ruleLst/>
                  </dgm:layoutNode>
                </dgm:layoutNode>
                <dgm:layoutNode name="hierChild6">
                  <dgm:choose name="Name127">
                    <dgm:if name="Name128" func="var" arg="hierBranch" op="equ" val="l">
                      <dgm:alg type="hierChild">
                        <dgm:param type="chAlign" val="r"/>
                        <dgm:param type="linDir" val="fromT"/>
                      </dgm:alg>
                    </dgm:if>
                    <dgm:if name="Name129" func="var" arg="hierBranch" op="equ" val="r">
                      <dgm:alg type="hierChild">
                        <dgm:param type="chAlign" val="l"/>
                        <dgm:param type="linDir" val="fromT"/>
                      </dgm:alg>
                    </dgm:if>
                    <dgm:if name="Name130" func="var" arg="hierBranch" op="equ" val="hang">
                      <dgm:choose name="Name131">
                        <dgm:if name="Name132" func="var" arg="dir" op="equ" val="norm">
                          <dgm:alg type="hierChild">
                            <dgm:param type="chAlign" val="l"/>
                            <dgm:param type="linDir" val="fromL"/>
                            <dgm:param type="secChAlign" val="t"/>
                            <dgm:param type="secLinDir" val="fromT"/>
                          </dgm:alg>
                        </dgm:if>
                        <dgm:else name="Name133">
                          <dgm:alg type="hierChild">
                            <dgm:param type="chAlign" val="l"/>
                            <dgm:param type="linDir" val="fromR"/>
                            <dgm:param type="secChAlign" val="t"/>
                            <dgm:param type="secLinDir" val="fromT"/>
                          </dgm:alg>
                        </dgm:else>
                      </dgm:choose>
                    </dgm:if>
                    <dgm:if name="Name134" func="var" arg="hierBranch" op="equ" val="std">
                      <dgm:choose name="Name135">
                        <dgm:if name="Name136" func="var" arg="dir" op="equ" val="norm">
                          <dgm:alg type="hierChild"/>
                        </dgm:if>
                        <dgm:else name="Name137">
                          <dgm:alg type="hierChild">
                            <dgm:param type="linDir" val="fromR"/>
                          </dgm:alg>
                        </dgm:else>
                      </dgm:choose>
                    </dgm:if>
                    <dgm:if name="Name138" func="var" arg="hierBranch" op="equ" val="init">
                      <dgm:choose name="Name139">
                        <dgm:if name="Name140" axis="des" func="maxDepth" op="lte" val="1">
                          <dgm:alg type="hierChild">
                            <dgm:param type="chAlign" val="l"/>
                            <dgm:param type="linDir" val="fromT"/>
                          </dgm:alg>
                        </dgm:if>
                        <dgm:else name="Name141">
                          <dgm:alg type="hierChild"/>
                        </dgm:else>
                      </dgm:choose>
                    </dgm:if>
                    <dgm:else name="Name142"/>
                  </dgm:choose>
                  <dgm:shape xmlns:r="http://schemas.openxmlformats.org/officeDocument/2006/relationships" r:blip="">
                    <dgm:adjLst/>
                  </dgm:shape>
                  <dgm:presOf/>
                  <dgm:constrLst/>
                  <dgm:ruleLst/>
                  <dgm:forEach name="Name143" ref="rep2a"/>
                </dgm:layoutNode>
                <dgm:layoutNode name="hierChild7">
                  <dgm:choose name="Name144">
                    <dgm:if name="Name145" func="var" arg="dir" op="equ" val="norm">
                      <dgm:alg type="hierChild">
                        <dgm:param type="chAlign" val="l"/>
                        <dgm:param type="linDir" val="fromL"/>
                        <dgm:param type="secChAlign" val="t"/>
                        <dgm:param type="secLinDir" val="fromT"/>
                      </dgm:alg>
                    </dgm:if>
                    <dgm:else name="Name146">
                      <dgm:alg type="hierChild">
                        <dgm:param type="chAlign" val="l"/>
                        <dgm:param type="linDir" val="fromR"/>
                        <dgm:param type="secChAlign" val="t"/>
                        <dgm:param type="secLinDir" val="fromT"/>
                      </dgm:alg>
                    </dgm:else>
                  </dgm:choose>
                  <dgm:shape xmlns:r="http://schemas.openxmlformats.org/officeDocument/2006/relationships" r:blip="">
                    <dgm:adjLst/>
                  </dgm:shape>
                  <dgm:presOf/>
                  <dgm:constrLst/>
                  <dgm:ruleLst/>
                  <dgm:forEach name="Name147" ref="rep2b"/>
                </dgm:layoutNode>
              </dgm:layoutNode>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1</xdr:col>
      <xdr:colOff>434340</xdr:colOff>
      <xdr:row>2</xdr:row>
      <xdr:rowOff>144780</xdr:rowOff>
    </xdr:from>
    <xdr:to>
      <xdr:col>19</xdr:col>
      <xdr:colOff>213360</xdr:colOff>
      <xdr:row>39</xdr:row>
      <xdr:rowOff>114300</xdr:rowOff>
    </xdr:to>
    <xdr:graphicFrame macro="">
      <xdr:nvGraphicFramePr>
        <xdr:cNvPr id="2" name="Diagram 1">
          <a:extLst>
            <a:ext uri="{FF2B5EF4-FFF2-40B4-BE49-F238E27FC236}">
              <a16:creationId xmlns:a16="http://schemas.microsoft.com/office/drawing/2014/main" id="{DDE6FD78-19B0-2803-114C-9B991F1B23B8}"/>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Priscilla Mundilo" id="{B2001965-C17A-47D2-846E-9F3620B14897}" userId="S::priscilla@nnf.org.na::fc802eb3-08a2-49cc-aa1f-266188dcb77c" providerId="AD"/>
  <person displayName="Appin Williamson" id="{DD398602-44E6-4BCF-96E5-771AFF9E7C6E}" userId="S::appin@bluemarinefoundation.com::c38de373-eec4-4d14-95b7-4fa24101c57b" providerId="AD"/>
  <person displayName="Sophie Locke" id="{5A35A265-FF56-4712-9725-6F58803A5FCF}" userId="S::Sophie@bluemarinefoundation.com::03be8af4-39ce-4651-b8dc-cf35c516924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5" dT="2023-09-01T16:11:16.77" personId="{5A35A265-FF56-4712-9725-6F58803A5FCF}" id="{2D124371-EAD1-429D-96C9-3BBB796C025E}">
    <text xml:space="preserve">Not essential to have  TOC but have included it in case it helps simplify this logframe and the relationships between each reporting level. Feel free to amend if anything has been missed/misinterpreted. Typically, TOCs have inputs as well, however I've left these out. </text>
  </threadedComment>
</ThreadedComments>
</file>

<file path=xl/threadedComments/threadedComment2.xml><?xml version="1.0" encoding="utf-8"?>
<ThreadedComments xmlns="http://schemas.microsoft.com/office/spreadsheetml/2018/threadedcomments" xmlns:x="http://schemas.openxmlformats.org/spreadsheetml/2006/main">
  <threadedComment ref="F2" dT="2023-09-01T15:22:46.94" personId="{5A35A265-FF56-4712-9725-6F58803A5FCF}" id="{C548E0B4-034E-4732-8A62-001BA7DE0769}">
    <text xml:space="preserve">You may want to check through the NIMPA+ Planned activities document and add in all output links or even specific indicators/activities if it's useful for you and the team to highlight how these higher level goals are linked with the other output/activity tabs. Up to you. </text>
  </threadedComment>
  <threadedComment ref="H2" dT="2023-09-01T14:39:47.56" personId="{5A35A265-FF56-4712-9725-6F58803A5FCF}" id="{EE7CFCE6-E26D-4B8B-8933-DAEBA502C278}">
    <text xml:space="preserve">Please note these are Blue Marine impact indicator codes. You don't need to change these, they are included on all our project logframes to help us quantify progress towards Blue Marine's own core impact indicators/impact pillars that reflect our own organisation mission. I have included 'BMF' to flag that these are Blue Marine-relevant. Feel free to 'hide' these columns if you'd prefer. </text>
  </threadedComment>
  <threadedComment ref="K4" dT="2023-08-31T15:45:12.35" personId="{DD398602-44E6-4BCF-96E5-771AFF9E7C6E}" id="{829EAEFA-34F8-4160-AD51-633DC8496B88}">
    <text>For all activity/deliverable lines, select from the drop down menu in the cell</text>
  </threadedComment>
  <threadedComment ref="E12" dT="2023-09-01T14:43:14.10" personId="{5A35A265-FF56-4712-9725-6F58803A5FCF}" id="{9C059286-A236-4B63-AA67-0E5F368E53EE}">
    <text>This section was blank in the NIMPA+ Logframe. Please add text if available to descriibe the indicator</text>
  </threadedComment>
  <threadedComment ref="K13" dT="2023-08-31T15:43:36.12" personId="{DD398602-44E6-4BCF-96E5-771AFF9E7C6E}" id="{C757102B-25C8-4AF6-AA25-833DEC8A71AA}">
    <text>Don't edit this cell, it is based off the status of the deliverables and activities</text>
  </threadedComment>
</ThreadedComments>
</file>

<file path=xl/threadedComments/threadedComment3.xml><?xml version="1.0" encoding="utf-8"?>
<ThreadedComments xmlns="http://schemas.microsoft.com/office/spreadsheetml/2018/threadedcomments" xmlns:x="http://schemas.openxmlformats.org/spreadsheetml/2006/main">
  <threadedComment ref="G2" dT="2023-09-01T12:53:16.53" personId="{5A35A265-FF56-4712-9725-6F58803A5FCF}" id="{BC65DBA8-613E-4F10-98E3-E4765DB723D3}">
    <text>Please note that we haven't included output 5 in terms of a link up to the outcome. My interpretation is that output 5 is more to demonstrate effective project delivery and M&amp;E. please amend if you feel otherwise!</text>
  </threadedComment>
  <threadedComment ref="F9" dT="2023-08-31T15:43:36.12" personId="{DD398602-44E6-4BCF-96E5-771AFF9E7C6E}" id="{8A743CC9-B6F9-49BF-A5FF-1356FEF1619E}">
    <text>Don't edit this cell, it is based off the status of the deliverables and activities</text>
  </threadedComment>
</ThreadedComments>
</file>

<file path=xl/threadedComments/threadedComment4.xml><?xml version="1.0" encoding="utf-8"?>
<ThreadedComments xmlns="http://schemas.microsoft.com/office/spreadsheetml/2018/threadedcomments" xmlns:x="http://schemas.openxmlformats.org/spreadsheetml/2006/main">
  <threadedComment ref="M4" dT="2023-08-31T15:45:12.35" personId="{DD398602-44E6-4BCF-96E5-771AFF9E7C6E}" id="{72978C26-6EEF-4EB7-B923-416BF92D7237}">
    <text>For all activity/deliverable lines, select from the drop down menu in the cell</text>
  </threadedComment>
  <threadedComment ref="E7" dT="2023-04-27T15:54:42.79" personId="{DD398602-44E6-4BCF-96E5-771AFF9E7C6E}" id="{98B0F1A1-60C6-4832-8DEE-0E9FAFE59002}">
    <text>The original logframe for this project says percentage of measures updated but we report on number - by calculating the percentage we must know the number so it shouldn't make extra work to find this number</text>
  </threadedComment>
  <threadedComment ref="F7" dT="2024-03-12T17:06:07.16" personId="{DD398602-44E6-4BCF-96E5-771AFF9E7C6E}" id="{5434DA49-B670-4BAA-8F74-4B0077976DF7}">
    <text>Input target value here to get value in analysis tab</text>
  </threadedComment>
  <threadedComment ref="Q7" dT="2024-01-19T09:21:24.34" personId="{B2001965-C17A-47D2-846E-9F3620B14897}" id="{1E1D9210-F386-41F6-BF83-0535C2B723FB}">
    <text>22.5 measures implemented by 2028</text>
  </threadedComment>
  <threadedComment ref="M8" dT="2023-08-31T15:43:36.12" personId="{DD398602-44E6-4BCF-96E5-771AFF9E7C6E}" id="{A357FBB5-CCE6-4E8D-AC8A-25EA11266C1B}">
    <text>Don't edit this cell, it is based off the status of the deliverables and activities</text>
  </threadedComment>
  <threadedComment ref="H10" dT="2023-08-31T15:43:36.12" personId="{DD398602-44E6-4BCF-96E5-771AFF9E7C6E}" id="{2EF500B1-D9DB-421F-8A58-B83AC1C06FAE}">
    <text>Don't edit this cell, it is based off the status of the deliverables and activities</text>
  </threadedComment>
  <threadedComment ref="H11" dT="2023-08-31T15:43:36.12" personId="{DD398602-44E6-4BCF-96E5-771AFF9E7C6E}" id="{0834E82A-9A8A-4449-823F-CC02A42A73F6}">
    <text>Don't edit this cell, it is based off the status of the deliverables</text>
  </threadedComment>
  <threadedComment ref="H21" dT="2023-08-31T15:43:36.12" personId="{DD398602-44E6-4BCF-96E5-771AFF9E7C6E}" id="{521C175D-786E-441F-B403-9CCECDFBC8FC}">
    <text>Don't edit this cell, it is based off the status of the deliverables</text>
  </threadedComment>
  <threadedComment ref="H25" dT="2023-08-31T15:43:36.12" personId="{DD398602-44E6-4BCF-96E5-771AFF9E7C6E}" id="{9B894BA2-EBD8-4FBD-B4BF-B26E71102A2E}">
    <text xml:space="preserve">Don't edit this cell, it is based off the status of the deliverables </text>
  </threadedComment>
  <threadedComment ref="H32" dT="2023-08-31T15:43:36.12" personId="{DD398602-44E6-4BCF-96E5-771AFF9E7C6E}" id="{FF60BD2B-494C-4393-BFD4-C5F2FFCA1072}">
    <text>Don't edit this cell, it is based off the status of the deliverables</text>
  </threadedComment>
  <threadedComment ref="H35" dT="2023-08-31T15:43:44.34" personId="{DD398602-44E6-4BCF-96E5-771AFF9E7C6E}" id="{E9E7DFAE-C446-4F2E-83A1-77EF0D2CBC15}">
    <text>Don't edit this cell, it is based off the status of the deliverables</text>
  </threadedComment>
  <threadedComment ref="H36" dT="2023-08-31T15:43:36.12" personId="{DD398602-44E6-4BCF-96E5-771AFF9E7C6E}" id="{AE74D9B4-E632-4B65-B0FF-9B9A66FBB406}">
    <text xml:space="preserve">Don't edit this cell, it is based off the status of the deliverables </text>
  </threadedComment>
  <threadedComment ref="H38" dT="2023-08-31T15:43:36.12" personId="{DD398602-44E6-4BCF-96E5-771AFF9E7C6E}" id="{14D7CCA5-9C46-4001-AF4F-BB529865DC2A}">
    <text>Don't edit this cell, it is based off the status of the deliverables</text>
  </threadedComment>
  <threadedComment ref="H41" dT="2023-08-31T15:43:36.12" personId="{DD398602-44E6-4BCF-96E5-771AFF9E7C6E}" id="{F29B6254-30A0-4318-9BAD-FAE6EB8AC371}">
    <text>Don't edit this cell, it is based off the status of the deliverables</text>
  </threadedComment>
  <threadedComment ref="H52" dT="2023-08-31T15:43:48.06" personId="{DD398602-44E6-4BCF-96E5-771AFF9E7C6E}" id="{6AEB9506-035A-4929-BA44-E3607B63BA4E}">
    <text>Don't edit this cell, it is based off the status of the deliverables</text>
  </threadedComment>
  <threadedComment ref="H53" dT="2023-08-31T15:43:48.06" personId="{DD398602-44E6-4BCF-96E5-771AFF9E7C6E}" id="{BF117A0C-8CF6-4B0F-B549-819F47ACBFE0}">
    <text>Don't edit this cell, it is based off the status of the deliverables</text>
  </threadedComment>
  <threadedComment ref="H59" dT="2023-08-31T15:43:48.06" personId="{DD398602-44E6-4BCF-96E5-771AFF9E7C6E}" id="{6EC8222A-C288-42E2-8ACD-0A10FED349F3}">
    <text xml:space="preserve">Don't edit this cell, it is based off the status of the deliverables
</text>
  </threadedComment>
  <threadedComment ref="H62" dT="2023-08-31T15:43:52.44" personId="{DD398602-44E6-4BCF-96E5-771AFF9E7C6E}" id="{39CE59DB-0630-4A23-8C3E-50248A0BA958}">
    <text>Don't edit this cell, it is based off the status of the deliverables</text>
  </threadedComment>
</ThreadedComments>
</file>

<file path=xl/threadedComments/threadedComment5.xml><?xml version="1.0" encoding="utf-8"?>
<ThreadedComments xmlns="http://schemas.microsoft.com/office/spreadsheetml/2018/threadedcomments" xmlns:x="http://schemas.openxmlformats.org/spreadsheetml/2006/main">
  <threadedComment ref="M4" dT="2023-08-31T15:45:12.35" personId="{DD398602-44E6-4BCF-96E5-771AFF9E7C6E}" id="{C67FD499-45E0-4E27-83B4-D7926BA343D9}">
    <text>For all activity/deliverable lines, select from the drop down menu in the cell</text>
  </threadedComment>
  <threadedComment ref="E7" dT="2023-09-01T15:57:44.22" personId="{5A35A265-FF56-4712-9725-6F58803A5FCF}" id="{4CA69781-49A3-480F-95E2-672632741D67}">
    <text>Not in NIMPA+ Logframe document</text>
  </threadedComment>
  <threadedComment ref="M8" dT="2023-08-31T15:44:01.80" personId="{DD398602-44E6-4BCF-96E5-771AFF9E7C6E}" id="{19638554-B9A3-4B4F-886C-F500A6D4155B}">
    <text>Don't edit this cell, it is based off the status of the deliverables and activities</text>
  </threadedComment>
  <threadedComment ref="H10" dT="2023-08-31T15:44:01.80" personId="{DD398602-44E6-4BCF-96E5-771AFF9E7C6E}" id="{E2DF7A44-3420-46EE-8BFA-42F67446E131}">
    <text>Don't edit this cell, it is based off the status of the deliverables and activities</text>
  </threadedComment>
  <threadedComment ref="H11" dT="2023-08-31T15:44:01.80" personId="{DD398602-44E6-4BCF-96E5-771AFF9E7C6E}" id="{1FA8F0AA-405B-454B-BF5D-FAC28B10BB27}">
    <text>Don't edit this cell, it is based off the status of the deliverables</text>
  </threadedComment>
  <threadedComment ref="H15" dT="2023-08-31T15:44:01.80" personId="{DD398602-44E6-4BCF-96E5-771AFF9E7C6E}" id="{978ED2B3-3CE5-43E2-99EE-199347527D10}">
    <text>Don't edit this cell, it is based off the status of the deliverables</text>
  </threadedComment>
  <threadedComment ref="H22" dT="2023-08-31T15:44:01.80" personId="{DD398602-44E6-4BCF-96E5-771AFF9E7C6E}" id="{26AB512C-D79C-408F-8BA3-AAB8E6E46F17}">
    <text>Don't edit this cell, it is based off the status of the deliverables</text>
  </threadedComment>
  <threadedComment ref="H25" dT="2023-08-31T15:44:07.06" personId="{DD398602-44E6-4BCF-96E5-771AFF9E7C6E}" id="{3C62A4D5-3853-40BC-856F-17EBA6DA5ECD}">
    <text>Don't edit this cell, it is based off the status of the deliverables and activities</text>
  </threadedComment>
  <threadedComment ref="H26" dT="2023-08-31T15:44:01.80" personId="{DD398602-44E6-4BCF-96E5-771AFF9E7C6E}" id="{C081DAB6-B87A-4A4E-8F35-FDCE9613BA59}">
    <text>Don't edit this cell, it is based off the status of the deliverables</text>
  </threadedComment>
  <threadedComment ref="H34" dT="2023-08-31T15:44:01.80" personId="{DD398602-44E6-4BCF-96E5-771AFF9E7C6E}" id="{38A16F8D-80CA-47E4-8D63-1139690CE712}">
    <text>Don't edit this cell, it is based off the status of the deliverables</text>
  </threadedComment>
  <threadedComment ref="H39" dT="2023-08-31T15:44:11.78" personId="{DD398602-44E6-4BCF-96E5-771AFF9E7C6E}" id="{34D6880D-46DF-4187-97DA-7F38F05727E1}">
    <text>Don't edit this cell, it is based off the status of the deliverables and activities</text>
  </threadedComment>
  <threadedComment ref="H40" dT="2023-08-31T15:44:01.80" personId="{DD398602-44E6-4BCF-96E5-771AFF9E7C6E}" id="{50356A39-9A98-47E1-A678-096974AE774B}">
    <text>Don't edit this cell, it is based off the status of the deliverables</text>
  </threadedComment>
  <threadedComment ref="H43" dT="2023-08-31T15:44:01.80" personId="{DD398602-44E6-4BCF-96E5-771AFF9E7C6E}" id="{87209751-C7EB-4C79-811C-65538A9BA2F7}">
    <text>Don't edit this cell, it is based off the status of the deliverables</text>
  </threadedComment>
</ThreadedComments>
</file>

<file path=xl/threadedComments/threadedComment6.xml><?xml version="1.0" encoding="utf-8"?>
<ThreadedComments xmlns="http://schemas.microsoft.com/office/spreadsheetml/2018/threadedcomments" xmlns:x="http://schemas.openxmlformats.org/spreadsheetml/2006/main">
  <threadedComment ref="M4" dT="2023-08-31T15:45:12.35" personId="{DD398602-44E6-4BCF-96E5-771AFF9E7C6E}" id="{A9BAA299-FE58-456F-901B-1D3B247BC0D3}">
    <text>For all activity/deliverable lines, select from the drop down menu in the cell</text>
  </threadedComment>
  <threadedComment ref="M8" dT="2023-08-31T15:44:16.49" personId="{DD398602-44E6-4BCF-96E5-771AFF9E7C6E}" id="{75BBECFD-8850-4D91-A624-DC3A65DDEA2B}">
    <text>Don't edit this cell, it is based off the status of the deliverables and activities</text>
  </threadedComment>
  <threadedComment ref="H10" dT="2023-08-31T15:44:16.49" personId="{DD398602-44E6-4BCF-96E5-771AFF9E7C6E}" id="{D44BF36F-7154-44AD-A4D0-6721633DF23A}">
    <text>Don't edit this cell, it is based off the status of the deliverables and activities</text>
  </threadedComment>
  <threadedComment ref="H11" dT="2023-08-31T15:44:16.49" personId="{DD398602-44E6-4BCF-96E5-771AFF9E7C6E}" id="{F27A49EB-B1DD-4865-A75B-79824DF949BA}">
    <text>Don't edit this cell, it is based off the status of the deliverables</text>
  </threadedComment>
  <threadedComment ref="H17" dT="2023-08-31T15:44:16.49" personId="{DD398602-44E6-4BCF-96E5-771AFF9E7C6E}" id="{23E008E8-AA41-4316-B863-12500B55BA8E}">
    <text>Don't edit this cell, it is based off the status of the deliverables</text>
  </threadedComment>
  <threadedComment ref="H20" dT="2023-08-31T15:44:21.63" personId="{DD398602-44E6-4BCF-96E5-771AFF9E7C6E}" id="{67AB99FA-701B-4EFC-8BB4-0BF64C1917D6}">
    <text>Don't edit this cell, it is based off the status of the deliverables and activities</text>
  </threadedComment>
  <threadedComment ref="H21" dT="2023-08-31T15:44:16.49" personId="{DD398602-44E6-4BCF-96E5-771AFF9E7C6E}" id="{530CCF6F-7FF2-4922-9867-DE338A4C0CD3}">
    <text>Don't edit this cell, it is based off the status of the deliverables</text>
  </threadedComment>
  <threadedComment ref="H24" dT="2023-08-31T15:44:16.49" personId="{DD398602-44E6-4BCF-96E5-771AFF9E7C6E}" id="{F2FBE007-6A51-4A26-81F7-95B961947030}">
    <text>Don't edit this cell, it is based off the status of the deliverables</text>
  </threadedComment>
  <threadedComment ref="H28" dT="2023-08-31T15:44:16.49" personId="{DD398602-44E6-4BCF-96E5-771AFF9E7C6E}" id="{7ABA33C6-B3B5-4252-AFEC-48F3E18A0FE1}">
    <text>Don't edit this cell, it is based off the status of the deliverables</text>
  </threadedComment>
  <threadedComment ref="H30" dT="2023-08-31T15:44:16.49" personId="{DD398602-44E6-4BCF-96E5-771AFF9E7C6E}" id="{7FDDE821-B71F-4D40-8189-1F35C6C384F8}">
    <text>Don't edit this cell, it is based off the status of the deliverables</text>
  </threadedComment>
  <threadedComment ref="H33" dT="2023-08-31T15:44:25.41" personId="{DD398602-44E6-4BCF-96E5-771AFF9E7C6E}" id="{D16AF8B4-7806-43E6-8E59-822838EDC296}">
    <text>Don't edit this cell, it is based off the status of the deliverables and activities</text>
  </threadedComment>
  <threadedComment ref="H34" dT="2023-08-31T15:44:16.49" personId="{DD398602-44E6-4BCF-96E5-771AFF9E7C6E}" id="{A0527D18-C18B-458B-9BAA-D7C9F082F3E0}">
    <text>Don't edit this cell, it is based off the status of the deliverables</text>
  </threadedComment>
</ThreadedComments>
</file>

<file path=xl/threadedComments/threadedComment7.xml><?xml version="1.0" encoding="utf-8"?>
<ThreadedComments xmlns="http://schemas.microsoft.com/office/spreadsheetml/2018/threadedcomments" xmlns:x="http://schemas.openxmlformats.org/spreadsheetml/2006/main">
  <threadedComment ref="F4" dT="2024-03-12T17:05:49.60" personId="{DD398602-44E6-4BCF-96E5-771AFF9E7C6E}" id="{62154BB5-130A-45EC-915F-9C5587BA9F19}">
    <text>Input value here to get value in analysis tab</text>
  </threadedComment>
  <threadedComment ref="M4" dT="2023-08-31T15:45:12.35" personId="{DD398602-44E6-4BCF-96E5-771AFF9E7C6E}" id="{43E61593-A2B9-4FA4-B547-9D7B3F2AA82D}">
    <text>For all activity/deliverable lines, select from the drop down menu in the cell</text>
  </threadedComment>
  <threadedComment ref="M6" dT="2023-08-31T15:44:31.82" personId="{DD398602-44E6-4BCF-96E5-771AFF9E7C6E}" id="{C29354F5-08BC-426B-969B-C11BE177754B}">
    <text>Don't edit this cell, it is based off the status of the deliverables and activities</text>
  </threadedComment>
  <threadedComment ref="H8" dT="2023-08-31T15:44:31.82" personId="{DD398602-44E6-4BCF-96E5-771AFF9E7C6E}" id="{478CDC1A-CE4D-4FAE-9F2E-E7AFD5051563}">
    <text>Don't edit this cell, it is based off the status of the deliverables and activities</text>
  </threadedComment>
  <threadedComment ref="H9" dT="2023-08-31T15:44:16.49" personId="{DD398602-44E6-4BCF-96E5-771AFF9E7C6E}" id="{C6709158-1CCC-4E48-999C-85F302799F74}">
    <text>Don't edit this cell, it is based off the status of the deliverables</text>
  </threadedComment>
  <threadedComment ref="H13" dT="2023-08-31T15:44:35.09" personId="{DD398602-44E6-4BCF-96E5-771AFF9E7C6E}" id="{E9949E93-B1E3-4D12-9823-581910F17DE8}">
    <text>Don't edit this cell, it is based off the status of the deliverables and activities</text>
  </threadedComment>
  <threadedComment ref="H14" dT="2023-08-31T15:44:16.49" personId="{DD398602-44E6-4BCF-96E5-771AFF9E7C6E}" id="{643325C8-01A7-4FE5-9D42-97ED9A8F1463}">
    <text>Don't edit this cell, it is based off the status of the deliverables</text>
  </threadedComment>
  <threadedComment ref="H18" dT="2023-08-31T15:44:16.49" personId="{DD398602-44E6-4BCF-96E5-771AFF9E7C6E}" id="{110D787A-FA05-420C-BF13-EC1F569C7EAD}">
    <text>Don't edit this cell, it is based off the status of the deliverables</text>
  </threadedComment>
</ThreadedComments>
</file>

<file path=xl/threadedComments/threadedComment8.xml><?xml version="1.0" encoding="utf-8"?>
<ThreadedComments xmlns="http://schemas.microsoft.com/office/spreadsheetml/2018/threadedcomments" xmlns:x="http://schemas.openxmlformats.org/spreadsheetml/2006/main">
  <threadedComment ref="M4" dT="2023-08-31T15:45:12.35" personId="{DD398602-44E6-4BCF-96E5-771AFF9E7C6E}" id="{66BB0168-08BE-4CF5-AF98-08784D3CADF8}">
    <text>For all activity/deliverable lines, select from the drop down menu in the cell</text>
  </threadedComment>
  <threadedComment ref="M5" dT="2023-08-31T15:44:39.39" personId="{DD398602-44E6-4BCF-96E5-771AFF9E7C6E}" id="{E03E0AE6-4EEF-470D-9541-E171EAD35C46}">
    <text>Don't edit this cell, it is based off the status of the deliverables and activities</text>
  </threadedComment>
  <threadedComment ref="H7" dT="2023-08-31T15:44:39.39" personId="{DD398602-44E6-4BCF-96E5-771AFF9E7C6E}" id="{BF006268-CDEF-4BD0-BC3A-49004259B579}">
    <text>Don't edit this cell, it is based off the status of the deliverables and activities</text>
  </threadedComment>
  <threadedComment ref="H8" dT="2023-08-31T15:44:16.49" personId="{DD398602-44E6-4BCF-96E5-771AFF9E7C6E}" id="{FFCF3233-9D37-4819-9C0F-019E074651AC}">
    <text>Don't edit this cell, it is based off the status of the deliverables</text>
  </threadedComment>
  <threadedComment ref="H12" dT="2023-08-31T15:44:16.49" personId="{DD398602-44E6-4BCF-96E5-771AFF9E7C6E}" id="{62C14332-F7C5-4208-8A41-123F1D4EA31F}">
    <text>Don't edit this cell, it is based off the status of the deliverables</text>
  </threadedComment>
</ThreadedComments>
</file>

<file path=xl/threadedComments/threadedComment9.xml><?xml version="1.0" encoding="utf-8"?>
<ThreadedComments xmlns="http://schemas.microsoft.com/office/spreadsheetml/2018/threadedcomments" xmlns:x="http://schemas.openxmlformats.org/spreadsheetml/2006/main">
  <threadedComment ref="B4" dT="2023-09-01T16:36:24.78" personId="{5A35A265-FF56-4712-9725-6F58803A5FCF}" id="{DB18EC34-2AC2-4B8E-817D-DF0415BA6E8F}">
    <text>There isn't technically an output 6, however keeping the codes and formats for consistency.</text>
  </threadedComment>
  <threadedComment ref="M4" dT="2023-08-31T15:45:12.35" personId="{DD398602-44E6-4BCF-96E5-771AFF9E7C6E}" id="{58E41D55-88E1-468B-9E5E-D142601919B1}">
    <text>For all activity/deliverable lines, select from the drop down menu in the cell</text>
  </threadedComment>
  <threadedComment ref="M11" dT="2023-08-31T15:44:39.39" personId="{DD398602-44E6-4BCF-96E5-771AFF9E7C6E}" id="{94101954-D688-4F57-A60D-CDE45B946B2A}">
    <text>Don't edit this cell, it is based off the status of the deliverables and activities</text>
  </threadedComment>
  <threadedComment ref="H13" dT="2023-08-31T15:44:39.39" personId="{DD398602-44E6-4BCF-96E5-771AFF9E7C6E}" id="{8953F4D5-6F6A-4E80-A08F-AAB5285314C2}">
    <text>Don't edit this cell, it is based off the status of the deliverables and activities</text>
  </threadedComment>
  <threadedComment ref="E14" dT="2023-09-01T16:34:47.04" personId="{5A35A265-FF56-4712-9725-6F58803A5FCF}" id="{C07D3706-709E-417D-8E60-84F9F78FE95B}">
    <text>To complete if desired.</text>
  </threadedComment>
  <threadedComment ref="H14" dT="2023-08-31T15:44:39.39" personId="{DD398602-44E6-4BCF-96E5-771AFF9E7C6E}" id="{CE311C3E-5B46-440B-ACD2-68A55903F011}">
    <text>Don't edit this cell, it is based off the status of the deliverables</text>
  </threadedComment>
  <threadedComment ref="E15" dT="2023-09-01T16:35:12.47" personId="{5A35A265-FF56-4712-9725-6F58803A5FCF}" id="{E3466C07-6882-4A22-9B23-693806645D11}">
    <text>Was less clear if these were activities or targets (information from the NIMPA+ Direct Beneficiaries document)</text>
  </threadedComment>
  <threadedComment ref="H18" dT="2023-08-31T15:44:39.39" personId="{DD398602-44E6-4BCF-96E5-771AFF9E7C6E}" id="{C25A77B6-AE43-4CA7-A8E0-C95CCB1CA20B}">
    <text>Don't edit this cell, it is based off the status of the deliverables</text>
  </threadedComment>
</ThreadedComments>
</file>

<file path=xl/threadedComments/threadedComment10.xml><?xml version="1.0" encoding="utf-8"?>
<ThreadedComments xmlns="http://schemas.microsoft.com/office/spreadsheetml/2018/threadedcomments" xmlns:x="http://schemas.openxmlformats.org/spreadsheetml/2006/main">
  <threadedComment ref="A1" dT="2024-03-13T09:45:33.60" personId="{DD398602-44E6-4BCF-96E5-771AFF9E7C6E}" id="{2282B307-ADB7-46AE-8261-E9C3CC436EE9}">
    <text>This table is just for creating the right formulae in the subsequent tables</text>
  </threadedComment>
  <threadedComment ref="E1" dT="2024-03-13T11:59:26.02" personId="{DD398602-44E6-4BCF-96E5-771AFF9E7C6E}" id="{F7EDB4FA-11FE-4347-90D6-D16A58973ACE}">
    <text>This table determines how far through (as a percentage) the targets each output indicator is.  If it says '#DIV/0!' - this means no target has been set in the output tab (in column F of the relevant output tab.</text>
  </threadedComment>
  <threadedComment ref="P1" dT="2024-03-13T12:01:04.25" personId="{DD398602-44E6-4BCF-96E5-771AFF9E7C6E}" id="{911BEA34-264B-4380-AE68-C3DAC27A54F7}">
    <text>This table provides a the total sum reached of each of the BMF indicators.  Note that many lines in this logframe do not have an associated BMF indicator so will not feature in this table</text>
  </threadedComment>
  <threadedComment ref="T2" dT="2024-03-19T09:58:20.82" personId="{DD398602-44E6-4BCF-96E5-771AFF9E7C6E}" id="{24312B90-2B39-4B3B-8118-E9D533A91891}">
    <text>Note that unplanned goes back to 2021 as there is a data entry for 2021 in the unplanned outputs tab</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file:///C:/Users/SophieLocke/AppData/:x:/s/Projects/EWTIRHwIgDBFtWnNVRLHR4sBLABoGSlkeUC8a7oixCS9PQ" TargetMode="External"/><Relationship Id="rId2" Type="http://schemas.openxmlformats.org/officeDocument/2006/relationships/hyperlink" Target="file:///C:/Users/SophieLocke/AppData/:x:/s/Projects/EXntr7lZ0oVAnCxh6PzSaDgBVEY5WTUS8_2W4v2a895KwA" TargetMode="External"/><Relationship Id="rId1" Type="http://schemas.openxmlformats.org/officeDocument/2006/relationships/hyperlink" Target="file:///C:/Users/SophieLocke/AppData/Local/Microsoft/Windows/INetCache/BLUE%27s%20M%26E%20Guide.pdf" TargetMode="External"/><Relationship Id="rId5" Type="http://schemas.openxmlformats.org/officeDocument/2006/relationships/printerSettings" Target="../printerSettings/printerSettings1.bin"/><Relationship Id="rId4" Type="http://schemas.openxmlformats.org/officeDocument/2006/relationships/hyperlink" Target="file:///C:/Users/SophieLocke/AppData/:w:/s/Projects/EbGbDNmws1ZPrPLa7rSAyOcB2yuPEqaqa4Xn8Ur-lsWWxg"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 Id="rId4" Type="http://schemas.microsoft.com/office/2017/10/relationships/threadedComment" Target="../threadedComments/threadedComment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 Id="rId4" Type="http://schemas.microsoft.com/office/2017/10/relationships/threadedComment" Target="../threadedComments/threadedComment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 Id="rId4" Type="http://schemas.microsoft.com/office/2017/10/relationships/threadedComment" Target="../threadedComments/threadedComment7.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 Id="rId4" Type="http://schemas.microsoft.com/office/2017/10/relationships/threadedComment" Target="../threadedComments/threadedComment8.x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 Id="rId4" Type="http://schemas.microsoft.com/office/2017/10/relationships/threadedComment" Target="../threadedComments/threadedComment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9E9F3-CD60-49C4-ACC6-3AEDADF13841}">
  <sheetPr codeName="Sheet1">
    <tabColor theme="7"/>
  </sheetPr>
  <dimension ref="A1:H31"/>
  <sheetViews>
    <sheetView workbookViewId="0">
      <selection sqref="A1:D4"/>
    </sheetView>
  </sheetViews>
  <sheetFormatPr defaultRowHeight="14.4" x14ac:dyDescent="0.3"/>
  <cols>
    <col min="1" max="1" width="21.109375" customWidth="1"/>
    <col min="2" max="2" width="24.5546875" style="21" customWidth="1"/>
    <col min="3" max="3" width="17.44140625" customWidth="1"/>
    <col min="4" max="4" width="35.33203125" customWidth="1"/>
    <col min="5" max="5" width="6.5546875" customWidth="1"/>
    <col min="6" max="6" width="20.88671875" customWidth="1"/>
    <col min="7" max="8" width="16.5546875" customWidth="1"/>
    <col min="9" max="9" width="15.5546875" customWidth="1"/>
    <col min="10" max="10" width="43.33203125" customWidth="1"/>
  </cols>
  <sheetData>
    <row r="1" spans="1:7" s="6" customFormat="1" ht="42.9" customHeight="1" x14ac:dyDescent="0.3">
      <c r="A1" s="117" t="s">
        <v>0</v>
      </c>
      <c r="B1" s="117"/>
      <c r="C1" s="117"/>
      <c r="D1" s="117"/>
      <c r="E1" s="29">
        <v>1</v>
      </c>
      <c r="F1" s="64" t="s">
        <v>1</v>
      </c>
      <c r="G1" s="64"/>
    </row>
    <row r="2" spans="1:7" s="6" customFormat="1" ht="42.9" customHeight="1" x14ac:dyDescent="0.3">
      <c r="A2" s="117"/>
      <c r="B2" s="117"/>
      <c r="C2" s="117"/>
      <c r="D2" s="117"/>
      <c r="E2" s="29">
        <v>2</v>
      </c>
      <c r="F2" s="64" t="s">
        <v>2</v>
      </c>
      <c r="G2" s="64"/>
    </row>
    <row r="3" spans="1:7" s="6" customFormat="1" ht="42.9" customHeight="1" x14ac:dyDescent="0.3">
      <c r="A3" s="117"/>
      <c r="B3" s="117"/>
      <c r="C3" s="117"/>
      <c r="D3" s="117"/>
      <c r="E3" s="29">
        <v>3</v>
      </c>
      <c r="F3" s="64" t="s">
        <v>3</v>
      </c>
    </row>
    <row r="4" spans="1:7" s="6" customFormat="1" ht="42.9" customHeight="1" x14ac:dyDescent="0.3">
      <c r="A4" s="117"/>
      <c r="B4" s="117"/>
      <c r="C4" s="117"/>
      <c r="D4" s="117"/>
      <c r="E4" s="29">
        <v>4</v>
      </c>
      <c r="F4" s="64" t="s">
        <v>4</v>
      </c>
    </row>
    <row r="10" spans="1:7" x14ac:dyDescent="0.3">
      <c r="B10"/>
    </row>
    <row r="11" spans="1:7" x14ac:dyDescent="0.3">
      <c r="B11"/>
    </row>
    <row r="12" spans="1:7" x14ac:dyDescent="0.3">
      <c r="B12"/>
    </row>
    <row r="13" spans="1:7" x14ac:dyDescent="0.3">
      <c r="B13"/>
    </row>
    <row r="14" spans="1:7" x14ac:dyDescent="0.3">
      <c r="B14"/>
    </row>
    <row r="15" spans="1:7" ht="14.4" customHeight="1" x14ac:dyDescent="0.3">
      <c r="B15"/>
    </row>
    <row r="16" spans="1:7" ht="18" customHeight="1" x14ac:dyDescent="0.3">
      <c r="B16"/>
    </row>
    <row r="17" spans="2:8" x14ac:dyDescent="0.3">
      <c r="B17"/>
    </row>
    <row r="18" spans="2:8" ht="15" customHeight="1" x14ac:dyDescent="0.3">
      <c r="B18"/>
    </row>
    <row r="19" spans="2:8" x14ac:dyDescent="0.3">
      <c r="B19"/>
    </row>
    <row r="20" spans="2:8" x14ac:dyDescent="0.3">
      <c r="B20"/>
    </row>
    <row r="21" spans="2:8" x14ac:dyDescent="0.3">
      <c r="B21"/>
    </row>
    <row r="22" spans="2:8" x14ac:dyDescent="0.3">
      <c r="B22"/>
    </row>
    <row r="23" spans="2:8" ht="30.75" customHeight="1" x14ac:dyDescent="0.3">
      <c r="B23"/>
    </row>
    <row r="24" spans="2:8" x14ac:dyDescent="0.3">
      <c r="B24"/>
    </row>
    <row r="25" spans="2:8" x14ac:dyDescent="0.3">
      <c r="B25"/>
    </row>
    <row r="26" spans="2:8" x14ac:dyDescent="0.3">
      <c r="B26"/>
    </row>
    <row r="27" spans="2:8" x14ac:dyDescent="0.3">
      <c r="D27" s="63"/>
      <c r="E27" s="63"/>
      <c r="F27" s="63"/>
      <c r="G27" s="63"/>
      <c r="H27" s="63"/>
    </row>
    <row r="28" spans="2:8" x14ac:dyDescent="0.3">
      <c r="D28" s="63"/>
      <c r="E28" s="63"/>
      <c r="F28" s="63"/>
      <c r="G28" s="63"/>
      <c r="H28" s="63"/>
    </row>
    <row r="29" spans="2:8" x14ac:dyDescent="0.3">
      <c r="D29" s="63"/>
      <c r="E29" s="63"/>
      <c r="F29" s="63"/>
      <c r="G29" s="63"/>
      <c r="H29" s="63"/>
    </row>
    <row r="30" spans="2:8" x14ac:dyDescent="0.3">
      <c r="D30" s="63"/>
      <c r="E30" s="63"/>
      <c r="F30" s="63"/>
      <c r="G30" s="63"/>
      <c r="H30" s="63"/>
    </row>
    <row r="31" spans="2:8" x14ac:dyDescent="0.3">
      <c r="D31" s="63"/>
      <c r="E31" s="63"/>
      <c r="F31" s="63"/>
      <c r="G31" s="63"/>
      <c r="H31" s="63"/>
    </row>
  </sheetData>
  <mergeCells count="1">
    <mergeCell ref="A1:D4"/>
  </mergeCells>
  <hyperlinks>
    <hyperlink ref="F1" r:id="rId1" xr:uid="{D197E3E6-4C4F-4521-B339-A37C71D56193}"/>
    <hyperlink ref="F2" r:id="rId2" xr:uid="{B5B2B639-45E9-47C2-8F30-B4667CF3FA48}"/>
    <hyperlink ref="F3" r:id="rId3" xr:uid="{6FB70AED-FBE8-42C6-9A23-45F4B9222552}"/>
    <hyperlink ref="F4" r:id="rId4" xr:uid="{315B6911-BFC0-4EDB-96DE-BDD17406B031}"/>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02ED6-2758-49F0-9CE6-66E8126AAC7B}">
  <sheetPr>
    <tabColor rgb="FF92D050"/>
  </sheetPr>
  <dimension ref="A1:C42"/>
  <sheetViews>
    <sheetView workbookViewId="0"/>
  </sheetViews>
  <sheetFormatPr defaultRowHeight="14.4" x14ac:dyDescent="0.3"/>
  <cols>
    <col min="2" max="2" width="73.44140625" customWidth="1"/>
    <col min="3" max="3" width="72.5546875" customWidth="1"/>
  </cols>
  <sheetData>
    <row r="1" spans="1:3" x14ac:dyDescent="0.3">
      <c r="A1" s="41" t="s">
        <v>5</v>
      </c>
      <c r="B1" s="42" t="s">
        <v>6</v>
      </c>
      <c r="C1" s="42" t="s">
        <v>7</v>
      </c>
    </row>
    <row r="2" spans="1:3" x14ac:dyDescent="0.3">
      <c r="A2" s="43">
        <v>45139</v>
      </c>
      <c r="B2" s="44"/>
      <c r="C2" s="44"/>
    </row>
    <row r="3" spans="1:3" x14ac:dyDescent="0.3">
      <c r="A3" s="43">
        <v>45170</v>
      </c>
      <c r="B3" s="44"/>
      <c r="C3" s="45"/>
    </row>
    <row r="4" spans="1:3" x14ac:dyDescent="0.3">
      <c r="A4" s="43">
        <v>45200</v>
      </c>
      <c r="B4" s="44"/>
      <c r="C4" s="45"/>
    </row>
    <row r="5" spans="1:3" ht="29.1" customHeight="1" x14ac:dyDescent="0.3">
      <c r="A5" s="43">
        <v>45231</v>
      </c>
      <c r="B5" s="46"/>
      <c r="C5" s="45"/>
    </row>
    <row r="6" spans="1:3" x14ac:dyDescent="0.3">
      <c r="A6" s="43">
        <v>45261</v>
      </c>
      <c r="B6" s="46"/>
      <c r="C6" s="45"/>
    </row>
    <row r="7" spans="1:3" x14ac:dyDescent="0.3">
      <c r="A7" s="43">
        <v>45292</v>
      </c>
      <c r="B7" s="44"/>
      <c r="C7" s="48"/>
    </row>
    <row r="8" spans="1:3" x14ac:dyDescent="0.3">
      <c r="A8" s="43">
        <v>45323</v>
      </c>
      <c r="B8" s="44"/>
      <c r="C8" s="44"/>
    </row>
    <row r="9" spans="1:3" x14ac:dyDescent="0.3">
      <c r="A9" s="43">
        <v>45352</v>
      </c>
      <c r="B9" s="46"/>
      <c r="C9" s="44"/>
    </row>
    <row r="10" spans="1:3" x14ac:dyDescent="0.3">
      <c r="A10" s="43">
        <v>45383</v>
      </c>
      <c r="B10" s="44"/>
      <c r="C10" s="47"/>
    </row>
    <row r="11" spans="1:3" x14ac:dyDescent="0.3">
      <c r="A11" s="43">
        <v>45413</v>
      </c>
      <c r="B11" s="44"/>
      <c r="C11" s="44"/>
    </row>
    <row r="12" spans="1:3" x14ac:dyDescent="0.3">
      <c r="A12" s="43">
        <v>45444</v>
      </c>
      <c r="B12" s="44"/>
      <c r="C12" s="44"/>
    </row>
    <row r="13" spans="1:3" x14ac:dyDescent="0.3">
      <c r="A13" s="43">
        <v>45474</v>
      </c>
      <c r="B13" s="44"/>
      <c r="C13" s="44"/>
    </row>
    <row r="14" spans="1:3" x14ac:dyDescent="0.3">
      <c r="A14" s="43">
        <v>45505</v>
      </c>
      <c r="B14" s="44"/>
      <c r="C14" s="44"/>
    </row>
    <row r="15" spans="1:3" x14ac:dyDescent="0.3">
      <c r="A15" s="43">
        <v>45536</v>
      </c>
      <c r="B15" s="44"/>
      <c r="C15" s="44"/>
    </row>
    <row r="16" spans="1:3" x14ac:dyDescent="0.3">
      <c r="A16" s="43">
        <v>45566</v>
      </c>
      <c r="B16" s="44"/>
      <c r="C16" s="44"/>
    </row>
    <row r="17" spans="1:3" x14ac:dyDescent="0.3">
      <c r="A17" s="43">
        <v>45597</v>
      </c>
      <c r="B17" s="44"/>
      <c r="C17" s="44"/>
    </row>
    <row r="18" spans="1:3" x14ac:dyDescent="0.3">
      <c r="A18" s="43">
        <v>45627</v>
      </c>
      <c r="B18" s="44"/>
      <c r="C18" s="44"/>
    </row>
    <row r="19" spans="1:3" x14ac:dyDescent="0.3">
      <c r="A19" s="43">
        <v>45658</v>
      </c>
      <c r="B19" s="44"/>
      <c r="C19" s="44"/>
    </row>
    <row r="20" spans="1:3" x14ac:dyDescent="0.3">
      <c r="A20" s="43">
        <v>45689</v>
      </c>
      <c r="B20" s="44"/>
      <c r="C20" s="44"/>
    </row>
    <row r="21" spans="1:3" x14ac:dyDescent="0.3">
      <c r="A21" s="43">
        <v>45717</v>
      </c>
      <c r="B21" s="44"/>
      <c r="C21" s="44"/>
    </row>
    <row r="22" spans="1:3" x14ac:dyDescent="0.3">
      <c r="A22" s="43">
        <v>45748</v>
      </c>
      <c r="B22" s="44"/>
      <c r="C22" s="44"/>
    </row>
    <row r="23" spans="1:3" x14ac:dyDescent="0.3">
      <c r="A23" s="43">
        <v>45778</v>
      </c>
      <c r="B23" s="44"/>
      <c r="C23" s="44"/>
    </row>
    <row r="24" spans="1:3" x14ac:dyDescent="0.3">
      <c r="A24" s="43">
        <v>45809</v>
      </c>
      <c r="B24" s="44"/>
      <c r="C24" s="44"/>
    </row>
    <row r="25" spans="1:3" x14ac:dyDescent="0.3">
      <c r="A25" s="43">
        <v>45839</v>
      </c>
      <c r="B25" s="44"/>
      <c r="C25" s="44"/>
    </row>
    <row r="26" spans="1:3" x14ac:dyDescent="0.3">
      <c r="A26" s="43">
        <v>45870</v>
      </c>
    </row>
    <row r="27" spans="1:3" x14ac:dyDescent="0.3">
      <c r="A27" s="43">
        <v>45901</v>
      </c>
    </row>
    <row r="28" spans="1:3" x14ac:dyDescent="0.3">
      <c r="A28" s="43">
        <v>45931</v>
      </c>
    </row>
    <row r="29" spans="1:3" x14ac:dyDescent="0.3">
      <c r="A29" s="43">
        <v>45962</v>
      </c>
    </row>
    <row r="30" spans="1:3" x14ac:dyDescent="0.3">
      <c r="A30" s="43">
        <v>45992</v>
      </c>
    </row>
    <row r="31" spans="1:3" x14ac:dyDescent="0.3">
      <c r="A31" s="43">
        <v>46023</v>
      </c>
    </row>
    <row r="32" spans="1:3" x14ac:dyDescent="0.3">
      <c r="A32" s="43">
        <v>46054</v>
      </c>
    </row>
    <row r="33" spans="1:1" x14ac:dyDescent="0.3">
      <c r="A33" s="43">
        <v>46082</v>
      </c>
    </row>
    <row r="34" spans="1:1" x14ac:dyDescent="0.3">
      <c r="A34" s="43">
        <v>46113</v>
      </c>
    </row>
    <row r="35" spans="1:1" x14ac:dyDescent="0.3">
      <c r="A35" s="43">
        <v>46143</v>
      </c>
    </row>
    <row r="36" spans="1:1" x14ac:dyDescent="0.3">
      <c r="A36" s="43">
        <v>46174</v>
      </c>
    </row>
    <row r="37" spans="1:1" x14ac:dyDescent="0.3">
      <c r="A37" s="43">
        <v>46204</v>
      </c>
    </row>
    <row r="38" spans="1:1" x14ac:dyDescent="0.3">
      <c r="A38" s="43">
        <v>46235</v>
      </c>
    </row>
    <row r="39" spans="1:1" x14ac:dyDescent="0.3">
      <c r="A39" s="43">
        <v>46266</v>
      </c>
    </row>
    <row r="40" spans="1:1" x14ac:dyDescent="0.3">
      <c r="A40" s="43">
        <v>46296</v>
      </c>
    </row>
    <row r="41" spans="1:1" x14ac:dyDescent="0.3">
      <c r="A41" s="43">
        <v>46327</v>
      </c>
    </row>
    <row r="42" spans="1:1" x14ac:dyDescent="0.3">
      <c r="A42" s="43">
        <v>46357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77C1D-1F0A-46D0-9EBB-1CED6E1B6BC7}">
  <dimension ref="T5"/>
  <sheetViews>
    <sheetView workbookViewId="0"/>
  </sheetViews>
  <sheetFormatPr defaultColWidth="8.88671875" defaultRowHeight="14.4" x14ac:dyDescent="0.3"/>
  <cols>
    <col min="1" max="16384" width="8.88671875" style="92"/>
  </cols>
  <sheetData>
    <row r="5" spans="20:20" x14ac:dyDescent="0.3"/>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ECFDB-588C-49A6-BABF-C80415DF1F71}">
  <sheetPr>
    <tabColor rgb="FF4C216D"/>
  </sheetPr>
  <dimension ref="A1:Y32"/>
  <sheetViews>
    <sheetView workbookViewId="0">
      <selection sqref="A1:C1"/>
    </sheetView>
  </sheetViews>
  <sheetFormatPr defaultColWidth="8.88671875" defaultRowHeight="14.4" x14ac:dyDescent="0.3"/>
  <cols>
    <col min="1" max="1" width="22.5546875" style="2" customWidth="1"/>
    <col min="2" max="2" width="9.109375" style="2" customWidth="1"/>
    <col min="3" max="3" width="29.88671875" style="3" customWidth="1"/>
    <col min="4" max="4" width="16.33203125" style="3" customWidth="1"/>
    <col min="5" max="5" width="52.33203125" style="3" customWidth="1"/>
    <col min="6" max="6" width="21.44140625" style="3" customWidth="1"/>
    <col min="7" max="7" width="15.109375" style="3" customWidth="1"/>
    <col min="8" max="8" width="19.6640625" style="3" customWidth="1"/>
    <col min="9" max="10" width="25.109375" style="3" bestFit="1" customWidth="1"/>
    <col min="11" max="11" width="25.109375" style="3" customWidth="1"/>
    <col min="12" max="12" width="67.33203125" style="3" customWidth="1"/>
    <col min="13" max="13" width="119.44140625" style="3" bestFit="1" customWidth="1"/>
    <col min="14" max="14" width="18.5546875" customWidth="1"/>
    <col min="15" max="15" width="35.109375" customWidth="1"/>
    <col min="16" max="16" width="15.6640625" customWidth="1"/>
    <col min="17" max="17" width="47.33203125" customWidth="1"/>
    <col min="18" max="18" width="17.109375" style="3" bestFit="1" customWidth="1"/>
    <col min="19" max="19" width="67.109375" style="3" customWidth="1"/>
    <col min="20" max="20" width="8.88671875" style="3"/>
    <col min="21" max="21" width="57" style="3" customWidth="1"/>
    <col min="22" max="22" width="8.88671875" style="3"/>
    <col min="23" max="23" width="37.5546875" style="3" customWidth="1"/>
    <col min="24" max="24" width="8.88671875" style="3"/>
    <col min="25" max="25" width="54.44140625" style="3" customWidth="1"/>
    <col min="26" max="16384" width="8.88671875" style="3"/>
  </cols>
  <sheetData>
    <row r="1" spans="1:25" customFormat="1" ht="27.75" customHeight="1" x14ac:dyDescent="0.3">
      <c r="A1" s="119" t="s">
        <v>8</v>
      </c>
      <c r="B1" s="119"/>
      <c r="C1" s="119"/>
      <c r="D1" s="120" t="s">
        <v>9</v>
      </c>
      <c r="E1" s="120"/>
      <c r="F1" s="120"/>
      <c r="G1" s="120"/>
      <c r="H1" s="120"/>
      <c r="I1" s="120"/>
      <c r="J1" s="120"/>
      <c r="K1" s="120"/>
      <c r="L1" s="120"/>
      <c r="M1" s="120"/>
      <c r="N1" s="124" t="s">
        <v>10</v>
      </c>
      <c r="O1" s="124"/>
      <c r="P1" s="124"/>
      <c r="Q1" s="124"/>
      <c r="R1" s="124"/>
      <c r="S1" s="124"/>
      <c r="T1" s="124"/>
      <c r="U1" s="124"/>
      <c r="V1" s="124"/>
      <c r="W1" s="124"/>
      <c r="X1" s="124"/>
      <c r="Y1" s="124"/>
    </row>
    <row r="2" spans="1:25" customFormat="1" ht="22.95" customHeight="1" x14ac:dyDescent="0.3">
      <c r="A2" s="12"/>
      <c r="B2" s="121" t="s">
        <v>11</v>
      </c>
      <c r="C2" s="121" t="s">
        <v>12</v>
      </c>
      <c r="D2" s="121" t="s">
        <v>13</v>
      </c>
      <c r="E2" s="121" t="s">
        <v>14</v>
      </c>
      <c r="F2" s="121" t="s">
        <v>15</v>
      </c>
      <c r="G2" s="125" t="s">
        <v>16</v>
      </c>
      <c r="H2" s="125" t="s">
        <v>17</v>
      </c>
      <c r="I2" s="121" t="s">
        <v>18</v>
      </c>
      <c r="J2" s="121" t="s">
        <v>19</v>
      </c>
      <c r="K2" s="121" t="s">
        <v>20</v>
      </c>
      <c r="L2" s="121" t="s">
        <v>21</v>
      </c>
      <c r="M2" s="121" t="s">
        <v>22</v>
      </c>
      <c r="N2" s="121" t="s">
        <v>23</v>
      </c>
      <c r="O2" s="121"/>
      <c r="P2" s="122" t="s">
        <v>24</v>
      </c>
      <c r="Q2" s="122"/>
      <c r="R2" s="121" t="s">
        <v>25</v>
      </c>
      <c r="S2" s="121"/>
      <c r="T2" s="122" t="s">
        <v>26</v>
      </c>
      <c r="U2" s="122"/>
      <c r="V2" s="121" t="s">
        <v>27</v>
      </c>
      <c r="W2" s="121"/>
      <c r="X2" s="122" t="s">
        <v>28</v>
      </c>
      <c r="Y2" s="122"/>
    </row>
    <row r="3" spans="1:25" customFormat="1" ht="12.6" customHeight="1" x14ac:dyDescent="0.3">
      <c r="A3" s="12"/>
      <c r="B3" s="121"/>
      <c r="C3" s="121"/>
      <c r="D3" s="121"/>
      <c r="E3" s="121"/>
      <c r="F3" s="121"/>
      <c r="G3" s="125"/>
      <c r="H3" s="125"/>
      <c r="I3" s="121"/>
      <c r="J3" s="121"/>
      <c r="K3" s="121"/>
      <c r="L3" s="121"/>
      <c r="M3" s="121"/>
      <c r="N3" s="12" t="s">
        <v>29</v>
      </c>
      <c r="O3" s="12" t="s">
        <v>12</v>
      </c>
      <c r="P3" s="9" t="s">
        <v>29</v>
      </c>
      <c r="Q3" s="9" t="s">
        <v>12</v>
      </c>
      <c r="R3" s="12" t="s">
        <v>29</v>
      </c>
      <c r="S3" s="12" t="s">
        <v>12</v>
      </c>
      <c r="T3" s="9" t="s">
        <v>29</v>
      </c>
      <c r="U3" s="9" t="s">
        <v>12</v>
      </c>
      <c r="V3" s="12" t="s">
        <v>29</v>
      </c>
      <c r="W3" s="12" t="s">
        <v>12</v>
      </c>
      <c r="X3" s="9" t="s">
        <v>29</v>
      </c>
      <c r="Y3" s="9" t="s">
        <v>12</v>
      </c>
    </row>
    <row r="4" spans="1:25" customFormat="1" ht="43.2" customHeight="1" x14ac:dyDescent="0.3">
      <c r="A4" s="121" t="s">
        <v>8</v>
      </c>
      <c r="B4" s="122" t="s">
        <v>30</v>
      </c>
      <c r="C4" s="123" t="s">
        <v>31</v>
      </c>
      <c r="D4" s="23" t="s">
        <v>30</v>
      </c>
      <c r="E4" s="118" t="s">
        <v>32</v>
      </c>
      <c r="F4" s="118"/>
      <c r="G4" s="118"/>
      <c r="H4" s="118"/>
      <c r="I4" s="118"/>
      <c r="J4" s="118"/>
      <c r="K4" s="1" t="s">
        <v>33</v>
      </c>
      <c r="L4" s="118" t="s">
        <v>34</v>
      </c>
      <c r="M4" s="27" t="s">
        <v>35</v>
      </c>
      <c r="R4" s="3"/>
      <c r="S4" s="3"/>
      <c r="T4" s="3"/>
      <c r="U4" s="3"/>
      <c r="V4" s="3"/>
      <c r="W4" s="3"/>
      <c r="X4" s="3"/>
      <c r="Y4" s="3"/>
    </row>
    <row r="5" spans="1:25" customFormat="1" ht="100.8" x14ac:dyDescent="0.3">
      <c r="A5" s="121"/>
      <c r="B5" s="122"/>
      <c r="C5" s="123"/>
      <c r="D5" s="18" t="s">
        <v>36</v>
      </c>
      <c r="E5" s="1" t="s">
        <v>37</v>
      </c>
      <c r="F5" s="2">
        <v>1</v>
      </c>
      <c r="G5" s="93" t="s">
        <v>38</v>
      </c>
      <c r="H5" s="93">
        <v>2.2000000000000002</v>
      </c>
      <c r="I5" s="102" t="s">
        <v>39</v>
      </c>
      <c r="J5" s="27" t="s">
        <v>40</v>
      </c>
      <c r="K5" s="1" t="s">
        <v>33</v>
      </c>
      <c r="L5" s="118"/>
      <c r="M5" s="27" t="s">
        <v>34</v>
      </c>
      <c r="N5" s="2">
        <v>0</v>
      </c>
      <c r="O5" s="26" t="s">
        <v>41</v>
      </c>
      <c r="P5" s="103">
        <v>0</v>
      </c>
      <c r="Q5" s="29" t="s">
        <v>42</v>
      </c>
      <c r="R5" s="29" t="s">
        <v>43</v>
      </c>
      <c r="S5" s="25" t="s">
        <v>44</v>
      </c>
      <c r="T5" s="2"/>
      <c r="U5" s="25"/>
      <c r="V5" s="29"/>
      <c r="W5" s="25"/>
      <c r="X5" s="14"/>
      <c r="Y5" s="25"/>
    </row>
    <row r="6" spans="1:25" customFormat="1" ht="72" customHeight="1" x14ac:dyDescent="0.3">
      <c r="A6" s="121"/>
      <c r="B6" s="122"/>
      <c r="C6" s="123"/>
      <c r="D6" s="18" t="s">
        <v>45</v>
      </c>
      <c r="E6" s="1" t="s">
        <v>46</v>
      </c>
      <c r="F6" s="2">
        <v>1</v>
      </c>
      <c r="G6" s="93" t="s">
        <v>47</v>
      </c>
      <c r="H6" s="93">
        <v>2.2000000000000002</v>
      </c>
      <c r="I6" s="27" t="s">
        <v>48</v>
      </c>
      <c r="J6" s="27" t="s">
        <v>49</v>
      </c>
      <c r="K6" s="1" t="s">
        <v>33</v>
      </c>
      <c r="L6" s="118" t="s">
        <v>50</v>
      </c>
      <c r="M6" s="118" t="s">
        <v>51</v>
      </c>
      <c r="N6" s="2">
        <v>0</v>
      </c>
      <c r="O6" s="26" t="s">
        <v>41</v>
      </c>
      <c r="P6" s="2">
        <v>0</v>
      </c>
      <c r="Q6" s="29" t="s">
        <v>52</v>
      </c>
      <c r="R6" s="29">
        <v>0</v>
      </c>
      <c r="S6" s="26" t="s">
        <v>41</v>
      </c>
      <c r="T6" s="2"/>
      <c r="U6" s="27"/>
      <c r="V6" s="2"/>
      <c r="W6" s="27"/>
      <c r="X6" s="2"/>
      <c r="Y6" s="27"/>
    </row>
    <row r="7" spans="1:25" customFormat="1" ht="72" customHeight="1" x14ac:dyDescent="0.3">
      <c r="A7" s="121"/>
      <c r="B7" s="122"/>
      <c r="C7" s="123"/>
      <c r="D7" s="23" t="s">
        <v>53</v>
      </c>
      <c r="E7" s="1" t="s">
        <v>54</v>
      </c>
      <c r="F7" s="2" t="s">
        <v>55</v>
      </c>
      <c r="G7" s="93" t="s">
        <v>47</v>
      </c>
      <c r="H7" s="93">
        <v>2.2000000000000002</v>
      </c>
      <c r="I7" s="27" t="s">
        <v>56</v>
      </c>
      <c r="J7" s="27" t="s">
        <v>57</v>
      </c>
      <c r="K7" s="1" t="s">
        <v>33</v>
      </c>
      <c r="L7" s="118"/>
      <c r="M7" s="118"/>
      <c r="N7" s="2">
        <v>0</v>
      </c>
      <c r="O7" s="25" t="s">
        <v>58</v>
      </c>
      <c r="P7" s="2">
        <v>0</v>
      </c>
      <c r="Q7" s="25" t="s">
        <v>58</v>
      </c>
      <c r="R7" s="2">
        <v>0</v>
      </c>
      <c r="S7" s="25" t="s">
        <v>58</v>
      </c>
      <c r="T7" s="2">
        <v>0</v>
      </c>
      <c r="U7" s="25" t="s">
        <v>58</v>
      </c>
      <c r="V7" s="2"/>
      <c r="W7" s="27"/>
      <c r="X7" s="2"/>
      <c r="Y7" s="27"/>
    </row>
    <row r="8" spans="1:25" customFormat="1" ht="28.95" customHeight="1" x14ac:dyDescent="0.3">
      <c r="A8" s="121"/>
      <c r="B8" s="122"/>
      <c r="C8" s="123"/>
      <c r="D8" s="23" t="s">
        <v>59</v>
      </c>
      <c r="E8" s="1" t="s">
        <v>60</v>
      </c>
      <c r="F8" s="2" t="s">
        <v>55</v>
      </c>
      <c r="G8" s="93" t="s">
        <v>47</v>
      </c>
      <c r="H8" s="93">
        <v>2.2000000000000002</v>
      </c>
      <c r="I8" s="27" t="s">
        <v>61</v>
      </c>
      <c r="J8" s="27" t="s">
        <v>62</v>
      </c>
      <c r="K8" s="1" t="s">
        <v>33</v>
      </c>
      <c r="L8" s="118"/>
      <c r="M8" s="118"/>
      <c r="N8" s="2">
        <v>0</v>
      </c>
      <c r="O8" s="25" t="s">
        <v>58</v>
      </c>
      <c r="P8" s="2">
        <v>0</v>
      </c>
      <c r="Q8" s="25" t="s">
        <v>58</v>
      </c>
      <c r="R8" s="2">
        <v>0</v>
      </c>
      <c r="S8" s="25" t="s">
        <v>58</v>
      </c>
      <c r="T8" s="2">
        <v>0</v>
      </c>
      <c r="U8" s="25" t="s">
        <v>58</v>
      </c>
    </row>
    <row r="9" spans="1:25" customFormat="1" ht="28.8" x14ac:dyDescent="0.3">
      <c r="A9" s="121"/>
      <c r="B9" s="122"/>
      <c r="C9" s="123"/>
      <c r="D9" s="23" t="s">
        <v>63</v>
      </c>
      <c r="E9" s="1" t="s">
        <v>64</v>
      </c>
      <c r="F9" s="2" t="s">
        <v>55</v>
      </c>
      <c r="G9" s="93" t="s">
        <v>47</v>
      </c>
      <c r="H9" s="93">
        <v>2.2000000000000002</v>
      </c>
      <c r="I9" s="27" t="s">
        <v>65</v>
      </c>
      <c r="J9" s="27" t="s">
        <v>66</v>
      </c>
      <c r="K9" s="1" t="s">
        <v>33</v>
      </c>
      <c r="L9" s="118" t="s">
        <v>67</v>
      </c>
      <c r="M9" s="118" t="s">
        <v>68</v>
      </c>
      <c r="N9" s="2">
        <v>41911</v>
      </c>
      <c r="O9" s="26" t="s">
        <v>41</v>
      </c>
      <c r="P9" s="2">
        <v>41911</v>
      </c>
      <c r="Q9" s="26" t="s">
        <v>69</v>
      </c>
    </row>
    <row r="10" spans="1:25" customFormat="1" ht="28.8" x14ac:dyDescent="0.3">
      <c r="A10" s="121"/>
      <c r="B10" s="122"/>
      <c r="C10" s="123"/>
      <c r="D10" s="23" t="s">
        <v>70</v>
      </c>
      <c r="E10" s="1" t="s">
        <v>71</v>
      </c>
      <c r="F10" s="2" t="s">
        <v>55</v>
      </c>
      <c r="G10" s="93" t="s">
        <v>47</v>
      </c>
      <c r="H10" s="93">
        <v>2.2000000000000002</v>
      </c>
      <c r="I10" s="27" t="s">
        <v>72</v>
      </c>
      <c r="J10" s="27" t="s">
        <v>73</v>
      </c>
      <c r="K10" s="1" t="s">
        <v>33</v>
      </c>
      <c r="L10" s="118"/>
      <c r="M10" s="118"/>
      <c r="N10" s="2">
        <v>3707</v>
      </c>
      <c r="O10" s="26" t="s">
        <v>74</v>
      </c>
      <c r="P10" s="2">
        <v>3707</v>
      </c>
      <c r="Q10" s="26" t="s">
        <v>75</v>
      </c>
      <c r="R10" s="5">
        <v>3707</v>
      </c>
      <c r="S10" s="25" t="s">
        <v>76</v>
      </c>
    </row>
    <row r="11" spans="1:25" customFormat="1" ht="72" x14ac:dyDescent="0.3">
      <c r="A11" s="121"/>
      <c r="B11" s="122" t="s">
        <v>77</v>
      </c>
      <c r="C11" s="123"/>
      <c r="D11" s="23" t="s">
        <v>77</v>
      </c>
      <c r="E11" s="118" t="s">
        <v>78</v>
      </c>
      <c r="F11" s="118"/>
      <c r="G11" s="118"/>
      <c r="H11" s="118"/>
      <c r="I11" s="27" t="s">
        <v>79</v>
      </c>
      <c r="J11" s="27" t="s">
        <v>80</v>
      </c>
      <c r="K11" s="1" t="s">
        <v>33</v>
      </c>
      <c r="L11" s="27" t="s">
        <v>81</v>
      </c>
      <c r="M11" s="27" t="s">
        <v>82</v>
      </c>
      <c r="N11" s="2">
        <v>0</v>
      </c>
      <c r="O11" s="25" t="s">
        <v>83</v>
      </c>
      <c r="P11" s="2">
        <v>0</v>
      </c>
      <c r="Q11" t="s">
        <v>84</v>
      </c>
      <c r="R11" t="s">
        <v>85</v>
      </c>
    </row>
    <row r="12" spans="1:25" customFormat="1" ht="127.95" customHeight="1" x14ac:dyDescent="0.3">
      <c r="A12" s="121"/>
      <c r="B12" s="122"/>
      <c r="C12" s="123"/>
      <c r="D12" s="23" t="s">
        <v>86</v>
      </c>
      <c r="E12" s="1"/>
      <c r="F12" s="2" t="s">
        <v>87</v>
      </c>
      <c r="G12" s="93" t="s">
        <v>88</v>
      </c>
      <c r="H12" s="93" t="s">
        <v>89</v>
      </c>
      <c r="I12" s="27" t="s">
        <v>90</v>
      </c>
      <c r="J12" s="27" t="s">
        <v>91</v>
      </c>
      <c r="K12" s="1" t="s">
        <v>33</v>
      </c>
      <c r="L12" s="27" t="s">
        <v>92</v>
      </c>
      <c r="M12" s="27" t="s">
        <v>93</v>
      </c>
      <c r="N12" s="2">
        <v>0</v>
      </c>
      <c r="O12" s="26" t="s">
        <v>41</v>
      </c>
      <c r="P12" s="104">
        <v>0.88</v>
      </c>
      <c r="Q12" s="21" t="s">
        <v>94</v>
      </c>
      <c r="R12" s="7">
        <v>0</v>
      </c>
      <c r="S12" s="25" t="s">
        <v>95</v>
      </c>
    </row>
    <row r="13" spans="1:25" customFormat="1" x14ac:dyDescent="0.3">
      <c r="A13" s="2"/>
      <c r="B13" s="2"/>
      <c r="C13" s="3"/>
      <c r="D13" s="3"/>
      <c r="K13" s="1" t="str" cm="1">
        <f t="array" ref="K13">IF(SUMPRODUCT(--ISNUMBER(SEARCH("At risk", K1:K12)))&gt;0, "At risk", IF(SUMPRODUCT(--ISNUMBER(SEARCH("Delayed", K1:K12)))&gt;0, "Delayed", "On Track"))</f>
        <v>On Track</v>
      </c>
      <c r="L13" s="59"/>
      <c r="M13" s="3"/>
    </row>
    <row r="14" spans="1:25" customFormat="1" x14ac:dyDescent="0.3">
      <c r="A14" s="2"/>
      <c r="B14" s="2"/>
      <c r="C14" s="3"/>
      <c r="D14" s="3"/>
      <c r="L14" s="59"/>
      <c r="M14" s="3"/>
    </row>
    <row r="15" spans="1:25" customFormat="1" x14ac:dyDescent="0.3">
      <c r="A15" s="2"/>
      <c r="B15" s="2"/>
      <c r="C15" s="3"/>
      <c r="D15" s="3"/>
      <c r="E15" s="3"/>
      <c r="F15" s="3"/>
      <c r="L15" s="3"/>
      <c r="M15" s="3"/>
    </row>
    <row r="16" spans="1:25" x14ac:dyDescent="0.3">
      <c r="G16" s="7"/>
      <c r="H16"/>
      <c r="I16"/>
      <c r="J16"/>
      <c r="K16"/>
    </row>
    <row r="17" spans="7:11" x14ac:dyDescent="0.3">
      <c r="G17" s="49"/>
      <c r="H17"/>
      <c r="I17"/>
      <c r="J17"/>
      <c r="K17"/>
    </row>
    <row r="18" spans="7:11" x14ac:dyDescent="0.3">
      <c r="G18" s="7"/>
      <c r="H18"/>
      <c r="I18"/>
      <c r="J18"/>
      <c r="K18"/>
    </row>
    <row r="19" spans="7:11" x14ac:dyDescent="0.3">
      <c r="G19" s="7"/>
    </row>
    <row r="20" spans="7:11" x14ac:dyDescent="0.3">
      <c r="G20" s="7"/>
      <c r="H20"/>
      <c r="I20"/>
      <c r="J20"/>
      <c r="K20"/>
    </row>
    <row r="21" spans="7:11" x14ac:dyDescent="0.3">
      <c r="G21" s="7"/>
      <c r="H21"/>
      <c r="I21"/>
      <c r="J21"/>
      <c r="K21"/>
    </row>
    <row r="22" spans="7:11" x14ac:dyDescent="0.3">
      <c r="G22"/>
      <c r="H22"/>
      <c r="I22"/>
      <c r="J22"/>
      <c r="K22"/>
    </row>
    <row r="23" spans="7:11" x14ac:dyDescent="0.3">
      <c r="G23"/>
      <c r="H23"/>
      <c r="I23"/>
      <c r="J23"/>
      <c r="K23"/>
    </row>
    <row r="24" spans="7:11" x14ac:dyDescent="0.3">
      <c r="G24"/>
      <c r="H24"/>
      <c r="I24"/>
      <c r="J24"/>
      <c r="K24"/>
    </row>
    <row r="25" spans="7:11" x14ac:dyDescent="0.3">
      <c r="G25" s="7"/>
      <c r="H25"/>
      <c r="I25"/>
      <c r="J25"/>
      <c r="K25"/>
    </row>
    <row r="26" spans="7:11" x14ac:dyDescent="0.3">
      <c r="G26"/>
    </row>
    <row r="27" spans="7:11" x14ac:dyDescent="0.3">
      <c r="G27"/>
    </row>
    <row r="28" spans="7:11" x14ac:dyDescent="0.3">
      <c r="G28"/>
    </row>
    <row r="29" spans="7:11" x14ac:dyDescent="0.3">
      <c r="G29"/>
    </row>
    <row r="30" spans="7:11" x14ac:dyDescent="0.3">
      <c r="G30"/>
    </row>
    <row r="31" spans="7:11" x14ac:dyDescent="0.3">
      <c r="G31"/>
    </row>
    <row r="32" spans="7:11" x14ac:dyDescent="0.3">
      <c r="G32"/>
    </row>
  </sheetData>
  <mergeCells count="32">
    <mergeCell ref="J2:J3"/>
    <mergeCell ref="L2:L3"/>
    <mergeCell ref="M2:M3"/>
    <mergeCell ref="K2:K3"/>
    <mergeCell ref="E2:E3"/>
    <mergeCell ref="F2:F3"/>
    <mergeCell ref="G2:G3"/>
    <mergeCell ref="H2:H3"/>
    <mergeCell ref="I2:I3"/>
    <mergeCell ref="N1:Y1"/>
    <mergeCell ref="N2:O2"/>
    <mergeCell ref="P2:Q2"/>
    <mergeCell ref="R2:S2"/>
    <mergeCell ref="T2:U2"/>
    <mergeCell ref="V2:W2"/>
    <mergeCell ref="X2:Y2"/>
    <mergeCell ref="M6:M8"/>
    <mergeCell ref="L6:L8"/>
    <mergeCell ref="L9:L10"/>
    <mergeCell ref="M9:M10"/>
    <mergeCell ref="A1:C1"/>
    <mergeCell ref="D1:M1"/>
    <mergeCell ref="A4:A12"/>
    <mergeCell ref="B4:B10"/>
    <mergeCell ref="B11:B12"/>
    <mergeCell ref="L4:L5"/>
    <mergeCell ref="E4:J4"/>
    <mergeCell ref="E11:H11"/>
    <mergeCell ref="C4:C12"/>
    <mergeCell ref="C2:C3"/>
    <mergeCell ref="B2:B3"/>
    <mergeCell ref="D2:D3"/>
  </mergeCells>
  <phoneticPr fontId="11" type="noConversion"/>
  <conditionalFormatting sqref="K4">
    <cfRule type="containsText" dxfId="270" priority="44" operator="containsText" text="Not Started">
      <formula>NOT(ISERROR(SEARCH("Not Started",K4)))</formula>
    </cfRule>
    <cfRule type="containsText" dxfId="269" priority="45" operator="containsText" text="In Progress">
      <formula>NOT(ISERROR(SEARCH("In Progress",K4)))</formula>
    </cfRule>
    <cfRule type="containsText" dxfId="268" priority="46" operator="containsText" text="Complete">
      <formula>NOT(ISERROR(SEARCH("Complete",K4)))</formula>
    </cfRule>
    <cfRule type="containsText" dxfId="267" priority="47" operator="containsText" text="Delayed">
      <formula>NOT(ISERROR(SEARCH("Delayed",K4)))</formula>
    </cfRule>
    <cfRule type="containsText" dxfId="266" priority="48" operator="containsText" text="At risk">
      <formula>NOT(ISERROR(SEARCH("At risk",K4)))</formula>
    </cfRule>
  </conditionalFormatting>
  <conditionalFormatting sqref="K5:K12">
    <cfRule type="containsText" dxfId="265" priority="39" operator="containsText" text="Not Started">
      <formula>NOT(ISERROR(SEARCH("Not Started",K5)))</formula>
    </cfRule>
    <cfRule type="containsText" dxfId="264" priority="40" operator="containsText" text="In Progress">
      <formula>NOT(ISERROR(SEARCH("In Progress",K5)))</formula>
    </cfRule>
    <cfRule type="containsText" dxfId="263" priority="41" operator="containsText" text="Complete">
      <formula>NOT(ISERROR(SEARCH("Complete",K5)))</formula>
    </cfRule>
    <cfRule type="containsText" dxfId="262" priority="42" operator="containsText" text="Delayed">
      <formula>NOT(ISERROR(SEARCH("Delayed",K5)))</formula>
    </cfRule>
    <cfRule type="containsText" dxfId="261" priority="43" operator="containsText" text="At risk">
      <formula>NOT(ISERROR(SEARCH("At risk",K5)))</formula>
    </cfRule>
  </conditionalFormatting>
  <conditionalFormatting sqref="K13">
    <cfRule type="containsText" dxfId="260" priority="2" operator="containsText" text="Delayed">
      <formula>NOT(ISERROR(SEARCH("Delayed",K13)))</formula>
    </cfRule>
    <cfRule type="containsText" dxfId="259" priority="3" operator="containsText" text="On Track">
      <formula>NOT(ISERROR(SEARCH("On Track",K13)))</formula>
    </cfRule>
  </conditionalFormatting>
  <conditionalFormatting sqref="K13">
    <cfRule type="containsText" dxfId="258" priority="1" operator="containsText" text="At Risk">
      <formula>NOT(ISERROR(SEARCH("At Risk",K13)))</formula>
    </cfRule>
  </conditionalFormatting>
  <dataValidations count="1">
    <dataValidation type="list" allowBlank="1" showInputMessage="1" showErrorMessage="1" sqref="K4:K12" xr:uid="{75D6EE26-2AA1-45BE-B0CD-8AD65CCD2532}">
      <formula1>"Not started (as planned), In progress, Complete, Delayed, At risk"</formula1>
    </dataValidation>
  </dataValidations>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F62FB-15D5-4E78-8716-292B3966763F}">
  <sheetPr codeName="Sheet2">
    <tabColor theme="4" tint="-0.499984740745262"/>
  </sheetPr>
  <dimension ref="A1:Y33"/>
  <sheetViews>
    <sheetView workbookViewId="0">
      <selection sqref="A1:C1"/>
    </sheetView>
  </sheetViews>
  <sheetFormatPr defaultColWidth="8.88671875" defaultRowHeight="14.4" x14ac:dyDescent="0.3"/>
  <cols>
    <col min="1" max="1" width="9.109375" style="2" bestFit="1" customWidth="1"/>
    <col min="2" max="2" width="5.33203125" style="2" bestFit="1" customWidth="1"/>
    <col min="3" max="3" width="29.6640625" style="3" bestFit="1" customWidth="1"/>
    <col min="4" max="4" width="9.109375" style="3" bestFit="1" customWidth="1"/>
    <col min="5" max="5" width="52" style="3" bestFit="1" customWidth="1"/>
    <col min="6" max="6" width="11.88671875" style="3" customWidth="1"/>
    <col min="7" max="7" width="8" style="3" bestFit="1" customWidth="1"/>
    <col min="8" max="8" width="15.109375" style="3" customWidth="1"/>
    <col min="9" max="9" width="14.6640625" style="3" bestFit="1" customWidth="1"/>
    <col min="10" max="10" width="29.6640625" style="3" customWidth="1"/>
    <col min="11" max="11" width="26" style="3" bestFit="1" customWidth="1"/>
    <col min="12" max="12" width="66.33203125" style="3" bestFit="1" customWidth="1"/>
    <col min="13" max="13" width="44.5546875" style="3" bestFit="1" customWidth="1"/>
    <col min="14" max="14" width="17.6640625" bestFit="1" customWidth="1"/>
    <col min="15" max="15" width="28.6640625" customWidth="1"/>
    <col min="16" max="16" width="11.6640625" customWidth="1"/>
    <col min="17" max="17" width="45" customWidth="1"/>
    <col min="18" max="18" width="20.5546875" style="3" customWidth="1"/>
    <col min="19" max="19" width="43.44140625" style="3" customWidth="1"/>
    <col min="20" max="20" width="5.88671875" style="3" bestFit="1" customWidth="1"/>
    <col min="21" max="21" width="59" style="3" customWidth="1"/>
    <col min="22" max="22" width="5.88671875" style="3" bestFit="1" customWidth="1"/>
    <col min="23" max="23" width="38.88671875" style="3" customWidth="1"/>
    <col min="24" max="24" width="5.88671875" style="3" bestFit="1" customWidth="1"/>
    <col min="25" max="25" width="35.5546875" style="3" customWidth="1"/>
    <col min="26" max="16384" width="8.88671875" style="3"/>
  </cols>
  <sheetData>
    <row r="1" spans="1:25" ht="27.75" customHeight="1" x14ac:dyDescent="0.3">
      <c r="A1" s="119" t="s">
        <v>96</v>
      </c>
      <c r="B1" s="119"/>
      <c r="C1" s="119"/>
      <c r="D1" s="120" t="s">
        <v>9</v>
      </c>
      <c r="E1" s="120"/>
      <c r="F1" s="120"/>
      <c r="G1" s="120"/>
      <c r="H1" s="120"/>
      <c r="I1" s="120"/>
      <c r="J1" s="120"/>
      <c r="K1" s="120"/>
      <c r="L1" s="120"/>
      <c r="M1" s="120"/>
      <c r="N1" s="124" t="s">
        <v>10</v>
      </c>
      <c r="O1" s="124"/>
      <c r="P1" s="124"/>
      <c r="Q1" s="124"/>
      <c r="R1" s="124"/>
      <c r="S1" s="124"/>
      <c r="T1" s="124"/>
      <c r="U1" s="124"/>
      <c r="V1" s="124"/>
      <c r="W1" s="124"/>
      <c r="X1" s="124"/>
      <c r="Y1" s="124"/>
    </row>
    <row r="2" spans="1:25" ht="46.2" customHeight="1" x14ac:dyDescent="0.3">
      <c r="A2" s="12"/>
      <c r="B2" s="121" t="s">
        <v>11</v>
      </c>
      <c r="C2" s="121" t="s">
        <v>12</v>
      </c>
      <c r="D2" s="121" t="s">
        <v>97</v>
      </c>
      <c r="E2" s="121" t="s">
        <v>14</v>
      </c>
      <c r="F2" s="121" t="s">
        <v>20</v>
      </c>
      <c r="G2" s="121" t="s">
        <v>98</v>
      </c>
      <c r="H2" s="125" t="s">
        <v>16</v>
      </c>
      <c r="I2" s="125" t="s">
        <v>17</v>
      </c>
      <c r="J2" s="121" t="s">
        <v>18</v>
      </c>
      <c r="K2" s="121" t="s">
        <v>19</v>
      </c>
      <c r="L2" s="121" t="s">
        <v>21</v>
      </c>
      <c r="M2" s="121" t="s">
        <v>22</v>
      </c>
      <c r="N2" s="121" t="s">
        <v>23</v>
      </c>
      <c r="O2" s="121"/>
      <c r="P2" s="122" t="s">
        <v>24</v>
      </c>
      <c r="Q2" s="122"/>
      <c r="R2" s="121" t="s">
        <v>25</v>
      </c>
      <c r="S2" s="121"/>
      <c r="T2" s="122" t="s">
        <v>26</v>
      </c>
      <c r="U2" s="122"/>
      <c r="V2" s="121" t="s">
        <v>27</v>
      </c>
      <c r="W2" s="121"/>
      <c r="X2" s="122" t="s">
        <v>28</v>
      </c>
      <c r="Y2" s="122"/>
    </row>
    <row r="3" spans="1:25" ht="15.6" customHeight="1" x14ac:dyDescent="0.3">
      <c r="A3" s="12"/>
      <c r="B3" s="121"/>
      <c r="C3" s="121"/>
      <c r="D3" s="121"/>
      <c r="E3" s="121"/>
      <c r="F3" s="121"/>
      <c r="G3" s="121"/>
      <c r="H3" s="125"/>
      <c r="I3" s="125"/>
      <c r="J3" s="121"/>
      <c r="K3" s="121"/>
      <c r="L3" s="121"/>
      <c r="M3" s="121"/>
      <c r="N3" s="12" t="s">
        <v>29</v>
      </c>
      <c r="O3" s="12" t="s">
        <v>12</v>
      </c>
      <c r="P3" s="9" t="s">
        <v>29</v>
      </c>
      <c r="Q3" s="9" t="s">
        <v>12</v>
      </c>
      <c r="R3" s="12" t="s">
        <v>29</v>
      </c>
      <c r="S3" s="12" t="s">
        <v>12</v>
      </c>
      <c r="T3" s="9" t="s">
        <v>29</v>
      </c>
      <c r="U3" s="9" t="s">
        <v>12</v>
      </c>
      <c r="V3" s="12" t="s">
        <v>29</v>
      </c>
      <c r="W3" s="12" t="s">
        <v>12</v>
      </c>
      <c r="X3" s="9" t="s">
        <v>29</v>
      </c>
      <c r="Y3" s="9" t="s">
        <v>12</v>
      </c>
    </row>
    <row r="4" spans="1:25" ht="76.95" customHeight="1" x14ac:dyDescent="0.3">
      <c r="A4" s="121" t="s">
        <v>96</v>
      </c>
      <c r="B4" s="122" t="s">
        <v>99</v>
      </c>
      <c r="C4" s="123" t="s">
        <v>100</v>
      </c>
      <c r="D4" s="23" t="s">
        <v>101</v>
      </c>
      <c r="E4" s="1" t="s">
        <v>102</v>
      </c>
      <c r="F4" s="1" t="s">
        <v>33</v>
      </c>
      <c r="G4" s="2" t="s">
        <v>103</v>
      </c>
      <c r="H4" s="93" t="s">
        <v>104</v>
      </c>
      <c r="I4" s="93" t="s">
        <v>105</v>
      </c>
      <c r="J4" s="27" t="s">
        <v>106</v>
      </c>
      <c r="K4" s="27" t="s">
        <v>107</v>
      </c>
      <c r="L4" s="27" t="s">
        <v>108</v>
      </c>
      <c r="M4" s="1" t="s">
        <v>109</v>
      </c>
      <c r="N4" s="2">
        <v>0</v>
      </c>
      <c r="O4" s="25" t="s">
        <v>58</v>
      </c>
      <c r="P4" s="2">
        <v>0</v>
      </c>
      <c r="Q4" s="25" t="s">
        <v>58</v>
      </c>
      <c r="R4" s="29">
        <v>0</v>
      </c>
      <c r="S4" s="25" t="s">
        <v>110</v>
      </c>
      <c r="T4" s="2"/>
      <c r="U4" s="25"/>
      <c r="V4" s="29"/>
      <c r="W4" s="25"/>
      <c r="X4" s="14"/>
      <c r="Y4" s="25"/>
    </row>
    <row r="5" spans="1:25" ht="86.4" x14ac:dyDescent="0.3">
      <c r="A5" s="121"/>
      <c r="B5" s="122"/>
      <c r="C5" s="123"/>
      <c r="D5" s="18" t="s">
        <v>111</v>
      </c>
      <c r="E5" s="1" t="s">
        <v>112</v>
      </c>
      <c r="F5" s="1" t="s">
        <v>33</v>
      </c>
      <c r="G5" s="2">
        <v>1</v>
      </c>
      <c r="H5" s="93" t="s">
        <v>113</v>
      </c>
      <c r="I5" s="93">
        <v>4.0999999999999996</v>
      </c>
      <c r="J5" s="27" t="s">
        <v>114</v>
      </c>
      <c r="K5" s="27" t="s">
        <v>115</v>
      </c>
      <c r="L5" s="27" t="s">
        <v>116</v>
      </c>
      <c r="M5" s="1" t="s">
        <v>117</v>
      </c>
      <c r="N5" s="2" t="s">
        <v>118</v>
      </c>
      <c r="O5" s="25" t="s">
        <v>119</v>
      </c>
      <c r="P5" s="2" t="s">
        <v>120</v>
      </c>
      <c r="Q5" s="25" t="s">
        <v>121</v>
      </c>
      <c r="R5" s="29" t="s">
        <v>120</v>
      </c>
      <c r="S5" s="25" t="s">
        <v>122</v>
      </c>
      <c r="T5" s="2"/>
      <c r="U5" s="27"/>
      <c r="V5" s="2"/>
      <c r="W5" s="27"/>
      <c r="X5" s="2"/>
      <c r="Y5" s="27"/>
    </row>
    <row r="6" spans="1:25" ht="72" x14ac:dyDescent="0.3">
      <c r="A6" s="121"/>
      <c r="B6" s="122"/>
      <c r="C6" s="123"/>
      <c r="D6" s="18" t="s">
        <v>123</v>
      </c>
      <c r="E6" s="1" t="s">
        <v>124</v>
      </c>
      <c r="F6" s="1" t="s">
        <v>33</v>
      </c>
      <c r="G6" s="2">
        <v>3</v>
      </c>
      <c r="H6" s="93" t="s">
        <v>125</v>
      </c>
      <c r="I6" s="93" t="s">
        <v>125</v>
      </c>
      <c r="J6" s="27" t="s">
        <v>126</v>
      </c>
      <c r="K6" s="27" t="s">
        <v>127</v>
      </c>
      <c r="L6" s="27" t="s">
        <v>128</v>
      </c>
      <c r="M6" s="1" t="s">
        <v>129</v>
      </c>
      <c r="N6" s="2">
        <v>0</v>
      </c>
      <c r="O6" s="25" t="s">
        <v>130</v>
      </c>
      <c r="P6" s="2">
        <v>0</v>
      </c>
      <c r="Q6" s="25" t="s">
        <v>131</v>
      </c>
      <c r="R6" s="29">
        <v>0</v>
      </c>
      <c r="S6" s="25" t="s">
        <v>132</v>
      </c>
      <c r="T6" s="2"/>
      <c r="U6" s="27"/>
      <c r="V6" s="2"/>
      <c r="W6" s="27"/>
      <c r="X6" s="2"/>
      <c r="Y6" s="27"/>
    </row>
    <row r="7" spans="1:25" ht="57.6" x14ac:dyDescent="0.3">
      <c r="A7" s="121"/>
      <c r="B7" s="122"/>
      <c r="C7" s="123"/>
      <c r="D7" s="23" t="s">
        <v>133</v>
      </c>
      <c r="E7" s="1" t="s">
        <v>134</v>
      </c>
      <c r="F7" s="1" t="s">
        <v>33</v>
      </c>
      <c r="G7" s="2">
        <v>3</v>
      </c>
      <c r="H7" s="93" t="s">
        <v>135</v>
      </c>
      <c r="I7" s="93" t="s">
        <v>89</v>
      </c>
      <c r="J7" s="27" t="s">
        <v>136</v>
      </c>
      <c r="K7" s="27" t="s">
        <v>137</v>
      </c>
      <c r="L7" s="27" t="s">
        <v>138</v>
      </c>
      <c r="M7" s="1" t="s">
        <v>139</v>
      </c>
      <c r="N7" s="2">
        <v>0</v>
      </c>
      <c r="O7" s="25" t="s">
        <v>140</v>
      </c>
      <c r="P7" s="103"/>
      <c r="Q7" s="25" t="s">
        <v>141</v>
      </c>
      <c r="R7" s="7"/>
      <c r="S7" s="25"/>
      <c r="T7" s="2"/>
      <c r="U7" s="27"/>
      <c r="V7" s="30"/>
      <c r="W7" s="27"/>
      <c r="X7" s="2"/>
      <c r="Y7" s="28"/>
    </row>
    <row r="8" spans="1:25" hidden="1" x14ac:dyDescent="0.3">
      <c r="A8" s="12"/>
      <c r="B8" s="9"/>
      <c r="C8" s="23"/>
      <c r="D8" s="101"/>
      <c r="E8" s="1"/>
      <c r="F8" s="1"/>
      <c r="G8" s="2"/>
      <c r="H8" s="93"/>
      <c r="I8" s="93"/>
      <c r="J8" s="27"/>
      <c r="K8" s="27"/>
      <c r="L8" s="27"/>
      <c r="M8" s="1"/>
      <c r="N8" s="2"/>
      <c r="O8" s="25"/>
      <c r="P8" s="2"/>
      <c r="Q8" s="25"/>
      <c r="R8" s="7"/>
      <c r="S8" s="25"/>
      <c r="T8" s="2"/>
      <c r="U8" s="27"/>
      <c r="V8" s="30"/>
      <c r="W8" s="27"/>
      <c r="X8" s="2"/>
      <c r="Y8" s="28"/>
    </row>
    <row r="9" spans="1:25" x14ac:dyDescent="0.3">
      <c r="F9" s="1" t="str" cm="1">
        <f t="array" ref="F9">IF(SUMPRODUCT(--ISNUMBER(SEARCH("At risk", F4:F7)))&gt;0, "At risk", IF(SUMPRODUCT(--ISNUMBER(SEARCH("Delayed", F4:F7)))&gt;0, "Delayed", "On Track"))</f>
        <v>On Track</v>
      </c>
      <c r="G9"/>
      <c r="H9"/>
      <c r="I9"/>
      <c r="J9"/>
      <c r="K9"/>
      <c r="L9" s="59"/>
      <c r="N9" s="2"/>
      <c r="O9" s="25"/>
      <c r="P9" s="2"/>
      <c r="Q9" s="25"/>
      <c r="R9" s="7"/>
      <c r="S9" s="25"/>
      <c r="T9" s="2"/>
      <c r="U9" s="27"/>
      <c r="V9" s="30"/>
      <c r="W9" s="27"/>
      <c r="X9" s="2"/>
      <c r="Y9" s="28"/>
    </row>
    <row r="10" spans="1:25" x14ac:dyDescent="0.3">
      <c r="D10" s="91"/>
      <c r="G10"/>
      <c r="H10"/>
      <c r="I10"/>
      <c r="J10"/>
      <c r="K10"/>
      <c r="L10" s="59"/>
    </row>
    <row r="11" spans="1:25" x14ac:dyDescent="0.3">
      <c r="D11" s="91"/>
      <c r="E11"/>
      <c r="F11"/>
      <c r="G11"/>
      <c r="H11"/>
      <c r="I11"/>
      <c r="J11"/>
      <c r="K11"/>
      <c r="L11" s="59"/>
    </row>
    <row r="12" spans="1:25" x14ac:dyDescent="0.3">
      <c r="D12" s="91"/>
      <c r="E12"/>
      <c r="F12"/>
      <c r="G12"/>
      <c r="H12"/>
      <c r="I12"/>
      <c r="J12"/>
      <c r="K12"/>
      <c r="L12" s="59"/>
    </row>
    <row r="13" spans="1:25" x14ac:dyDescent="0.3">
      <c r="D13" s="91"/>
      <c r="E13"/>
      <c r="F13"/>
      <c r="H13"/>
      <c r="I13"/>
      <c r="J13"/>
      <c r="K13"/>
      <c r="L13" s="59"/>
    </row>
    <row r="14" spans="1:25" x14ac:dyDescent="0.3">
      <c r="D14" s="91"/>
      <c r="E14"/>
      <c r="F14"/>
      <c r="H14"/>
      <c r="I14"/>
      <c r="J14"/>
      <c r="K14"/>
      <c r="L14" s="59"/>
    </row>
    <row r="15" spans="1:25" x14ac:dyDescent="0.3">
      <c r="D15" s="91"/>
      <c r="E15"/>
      <c r="F15"/>
      <c r="H15"/>
      <c r="I15"/>
      <c r="J15"/>
      <c r="K15"/>
      <c r="L15" s="59"/>
    </row>
    <row r="16" spans="1:25" x14ac:dyDescent="0.3">
      <c r="H16"/>
      <c r="I16"/>
      <c r="J16"/>
      <c r="K16"/>
    </row>
    <row r="17" spans="7:11" x14ac:dyDescent="0.3">
      <c r="H17" s="7"/>
      <c r="I17"/>
      <c r="J17"/>
      <c r="K17"/>
    </row>
    <row r="18" spans="7:11" x14ac:dyDescent="0.3">
      <c r="G18"/>
      <c r="H18" s="49"/>
      <c r="I18"/>
      <c r="J18"/>
      <c r="K18"/>
    </row>
    <row r="19" spans="7:11" x14ac:dyDescent="0.3">
      <c r="G19"/>
      <c r="H19" s="7"/>
      <c r="I19"/>
      <c r="J19"/>
      <c r="K19"/>
    </row>
    <row r="20" spans="7:11" x14ac:dyDescent="0.3">
      <c r="G20"/>
      <c r="H20" s="7"/>
    </row>
    <row r="21" spans="7:11" x14ac:dyDescent="0.3">
      <c r="G21"/>
      <c r="H21" s="7"/>
      <c r="I21"/>
      <c r="J21"/>
      <c r="K21"/>
    </row>
    <row r="22" spans="7:11" x14ac:dyDescent="0.3">
      <c r="G22"/>
      <c r="H22" s="7"/>
      <c r="I22"/>
      <c r="J22"/>
      <c r="K22"/>
    </row>
    <row r="23" spans="7:11" x14ac:dyDescent="0.3">
      <c r="H23"/>
      <c r="I23"/>
      <c r="J23"/>
      <c r="K23"/>
    </row>
    <row r="24" spans="7:11" x14ac:dyDescent="0.3">
      <c r="H24"/>
      <c r="I24"/>
      <c r="J24"/>
      <c r="K24"/>
    </row>
    <row r="25" spans="7:11" x14ac:dyDescent="0.3">
      <c r="H25"/>
      <c r="I25"/>
      <c r="J25"/>
      <c r="K25"/>
    </row>
    <row r="26" spans="7:11" x14ac:dyDescent="0.3">
      <c r="H26" s="7"/>
      <c r="I26"/>
      <c r="J26"/>
      <c r="K26"/>
    </row>
    <row r="27" spans="7:11" x14ac:dyDescent="0.3">
      <c r="H27"/>
    </row>
    <row r="28" spans="7:11" x14ac:dyDescent="0.3">
      <c r="H28"/>
    </row>
    <row r="29" spans="7:11" x14ac:dyDescent="0.3">
      <c r="H29"/>
    </row>
    <row r="30" spans="7:11" x14ac:dyDescent="0.3">
      <c r="H30"/>
    </row>
    <row r="31" spans="7:11" x14ac:dyDescent="0.3">
      <c r="H31"/>
    </row>
    <row r="32" spans="7:11" x14ac:dyDescent="0.3">
      <c r="H32"/>
    </row>
    <row r="33" spans="8:8" x14ac:dyDescent="0.3">
      <c r="H33"/>
    </row>
  </sheetData>
  <mergeCells count="24">
    <mergeCell ref="M2:M3"/>
    <mergeCell ref="N1:Y1"/>
    <mergeCell ref="N2:O2"/>
    <mergeCell ref="P2:Q2"/>
    <mergeCell ref="R2:S2"/>
    <mergeCell ref="T2:U2"/>
    <mergeCell ref="V2:W2"/>
    <mergeCell ref="X2:Y2"/>
    <mergeCell ref="A1:C1"/>
    <mergeCell ref="D1:M1"/>
    <mergeCell ref="C4:C7"/>
    <mergeCell ref="B4:B7"/>
    <mergeCell ref="A4:A7"/>
    <mergeCell ref="F2:F3"/>
    <mergeCell ref="D2:D3"/>
    <mergeCell ref="C2:C3"/>
    <mergeCell ref="B2:B3"/>
    <mergeCell ref="E2:E3"/>
    <mergeCell ref="G2:G3"/>
    <mergeCell ref="H2:H3"/>
    <mergeCell ref="I2:I3"/>
    <mergeCell ref="J2:J3"/>
    <mergeCell ref="K2:K3"/>
    <mergeCell ref="L2:L3"/>
  </mergeCells>
  <phoneticPr fontId="11" type="noConversion"/>
  <conditionalFormatting sqref="F4">
    <cfRule type="containsText" dxfId="257" priority="22" operator="containsText" text="Not Started">
      <formula>NOT(ISERROR(SEARCH("Not Started",F4)))</formula>
    </cfRule>
    <cfRule type="containsText" dxfId="256" priority="23" operator="containsText" text="In Progress">
      <formula>NOT(ISERROR(SEARCH("In Progress",F4)))</formula>
    </cfRule>
    <cfRule type="containsText" dxfId="255" priority="24" operator="containsText" text="Complete">
      <formula>NOT(ISERROR(SEARCH("Complete",F4)))</formula>
    </cfRule>
    <cfRule type="containsText" dxfId="254" priority="25" operator="containsText" text="Delayed">
      <formula>NOT(ISERROR(SEARCH("Delayed",F4)))</formula>
    </cfRule>
    <cfRule type="containsText" dxfId="253" priority="26" operator="containsText" text="At risk">
      <formula>NOT(ISERROR(SEARCH("At risk",F4)))</formula>
    </cfRule>
  </conditionalFormatting>
  <conditionalFormatting sqref="F5">
    <cfRule type="containsText" dxfId="252" priority="17" operator="containsText" text="Not Started">
      <formula>NOT(ISERROR(SEARCH("Not Started",F5)))</formula>
    </cfRule>
    <cfRule type="containsText" dxfId="251" priority="18" operator="containsText" text="In Progress">
      <formula>NOT(ISERROR(SEARCH("In Progress",F5)))</formula>
    </cfRule>
    <cfRule type="containsText" dxfId="250" priority="19" operator="containsText" text="Complete">
      <formula>NOT(ISERROR(SEARCH("Complete",F5)))</formula>
    </cfRule>
    <cfRule type="containsText" dxfId="249" priority="20" operator="containsText" text="Delayed">
      <formula>NOT(ISERROR(SEARCH("Delayed",F5)))</formula>
    </cfRule>
    <cfRule type="containsText" dxfId="248" priority="21" operator="containsText" text="At risk">
      <formula>NOT(ISERROR(SEARCH("At risk",F5)))</formula>
    </cfRule>
  </conditionalFormatting>
  <conditionalFormatting sqref="F6">
    <cfRule type="containsText" dxfId="247" priority="12" operator="containsText" text="Not Started">
      <formula>NOT(ISERROR(SEARCH("Not Started",F6)))</formula>
    </cfRule>
    <cfRule type="containsText" dxfId="246" priority="13" operator="containsText" text="In Progress">
      <formula>NOT(ISERROR(SEARCH("In Progress",F6)))</formula>
    </cfRule>
    <cfRule type="containsText" dxfId="245" priority="14" operator="containsText" text="Complete">
      <formula>NOT(ISERROR(SEARCH("Complete",F6)))</formula>
    </cfRule>
    <cfRule type="containsText" dxfId="244" priority="15" operator="containsText" text="Delayed">
      <formula>NOT(ISERROR(SEARCH("Delayed",F6)))</formula>
    </cfRule>
    <cfRule type="containsText" dxfId="243" priority="16" operator="containsText" text="At risk">
      <formula>NOT(ISERROR(SEARCH("At risk",F6)))</formula>
    </cfRule>
  </conditionalFormatting>
  <conditionalFormatting sqref="F7">
    <cfRule type="containsText" dxfId="242" priority="7" operator="containsText" text="Not Started">
      <formula>NOT(ISERROR(SEARCH("Not Started",F7)))</formula>
    </cfRule>
    <cfRule type="containsText" dxfId="241" priority="8" operator="containsText" text="In Progress">
      <formula>NOT(ISERROR(SEARCH("In Progress",F7)))</formula>
    </cfRule>
    <cfRule type="containsText" dxfId="240" priority="9" operator="containsText" text="Complete">
      <formula>NOT(ISERROR(SEARCH("Complete",F7)))</formula>
    </cfRule>
    <cfRule type="containsText" dxfId="239" priority="10" operator="containsText" text="Delayed">
      <formula>NOT(ISERROR(SEARCH("Delayed",F7)))</formula>
    </cfRule>
    <cfRule type="containsText" dxfId="238" priority="11" operator="containsText" text="At risk">
      <formula>NOT(ISERROR(SEARCH("At risk",F7)))</formula>
    </cfRule>
  </conditionalFormatting>
  <conditionalFormatting sqref="F9">
    <cfRule type="containsText" dxfId="237" priority="2" operator="containsText" text="Delayed">
      <formula>NOT(ISERROR(SEARCH("Delayed",F9)))</formula>
    </cfRule>
    <cfRule type="containsText" dxfId="236" priority="3" operator="containsText" text="On Track">
      <formula>NOT(ISERROR(SEARCH("On Track",F9)))</formula>
    </cfRule>
  </conditionalFormatting>
  <conditionalFormatting sqref="F9">
    <cfRule type="containsText" dxfId="235" priority="1" operator="containsText" text="At Risk">
      <formula>NOT(ISERROR(SEARCH("At Risk",F9)))</formula>
    </cfRule>
  </conditionalFormatting>
  <dataValidations count="1">
    <dataValidation type="list" allowBlank="1" showInputMessage="1" showErrorMessage="1" sqref="F4:F7" xr:uid="{6BBBE7D4-6302-4E9D-813D-F4E7051F991F}">
      <formula1>"Not started (as planned), In progress, Complete, Delayed, At risk"</formula1>
    </dataValidation>
  </dataValidations>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8C036-DCF5-4B0D-9540-DE557A255A3A}">
  <sheetPr codeName="Sheet3">
    <tabColor theme="4"/>
  </sheetPr>
  <dimension ref="A1:Z64"/>
  <sheetViews>
    <sheetView workbookViewId="0">
      <selection sqref="A1:C1"/>
    </sheetView>
  </sheetViews>
  <sheetFormatPr defaultColWidth="8.6640625" defaultRowHeight="14.4" x14ac:dyDescent="0.3"/>
  <cols>
    <col min="1" max="1" width="17.33203125" style="15" bestFit="1" customWidth="1"/>
    <col min="2" max="2" width="11.6640625" style="15" bestFit="1" customWidth="1"/>
    <col min="3" max="3" width="21.6640625" style="15" bestFit="1" customWidth="1"/>
    <col min="4" max="4" width="17.88671875" style="15" bestFit="1" customWidth="1"/>
    <col min="5" max="5" width="53.33203125" style="15" bestFit="1" customWidth="1"/>
    <col min="6" max="6" width="16.33203125" style="15" bestFit="1" customWidth="1"/>
    <col min="7" max="8" width="15.33203125" style="15" bestFit="1" customWidth="1"/>
    <col min="9" max="9" width="27.6640625" style="15" bestFit="1" customWidth="1"/>
    <col min="10" max="10" width="52.33203125" style="15" bestFit="1" customWidth="1"/>
    <col min="11" max="11" width="66.6640625" style="15" bestFit="1" customWidth="1"/>
    <col min="12" max="12" width="44" style="15" bestFit="1" customWidth="1"/>
    <col min="13" max="13" width="17.109375" style="15" customWidth="1"/>
    <col min="14" max="14" width="6.109375" style="16" bestFit="1" customWidth="1"/>
    <col min="15" max="15" width="28.88671875" style="15" customWidth="1"/>
    <col min="16" max="16" width="6.109375" style="16" bestFit="1" customWidth="1"/>
    <col min="17" max="17" width="28.88671875" style="15" customWidth="1"/>
    <col min="18" max="18" width="6.109375" style="16" bestFit="1" customWidth="1"/>
    <col min="19" max="19" width="28.88671875" style="15" customWidth="1"/>
    <col min="20" max="20" width="6.109375" style="16" bestFit="1" customWidth="1"/>
    <col min="21" max="21" width="28.88671875" style="15" customWidth="1"/>
    <col min="22" max="22" width="6.109375" style="15" bestFit="1" customWidth="1"/>
    <col min="23" max="23" width="28.88671875" style="15" customWidth="1"/>
    <col min="24" max="24" width="6.109375" style="16" bestFit="1" customWidth="1"/>
    <col min="25" max="25" width="28.88671875" style="15" customWidth="1"/>
    <col min="26" max="16384" width="8.6640625" style="15"/>
  </cols>
  <sheetData>
    <row r="1" spans="1:26" ht="30" customHeight="1" x14ac:dyDescent="0.3">
      <c r="A1" s="119" t="s">
        <v>142</v>
      </c>
      <c r="B1" s="119"/>
      <c r="C1" s="119"/>
      <c r="D1" s="120" t="s">
        <v>9</v>
      </c>
      <c r="E1" s="120"/>
      <c r="F1" s="120"/>
      <c r="G1" s="120"/>
      <c r="H1" s="120"/>
      <c r="I1" s="120"/>
      <c r="J1" s="120"/>
      <c r="K1" s="120"/>
      <c r="L1" s="120"/>
      <c r="M1" s="105"/>
      <c r="N1" s="124" t="s">
        <v>10</v>
      </c>
      <c r="O1" s="124"/>
      <c r="P1" s="124"/>
      <c r="Q1" s="124"/>
      <c r="R1" s="124"/>
      <c r="S1" s="124"/>
      <c r="T1" s="124"/>
      <c r="U1" s="124"/>
      <c r="V1" s="124"/>
      <c r="W1" s="124"/>
      <c r="X1" s="124"/>
      <c r="Y1" s="124"/>
    </row>
    <row r="2" spans="1:26" ht="14.4" customHeight="1" x14ac:dyDescent="0.3">
      <c r="A2" s="19" t="s">
        <v>143</v>
      </c>
      <c r="B2" s="121" t="s">
        <v>144</v>
      </c>
      <c r="C2" s="121" t="s">
        <v>12</v>
      </c>
      <c r="D2" s="121" t="s">
        <v>145</v>
      </c>
      <c r="E2" s="121" t="s">
        <v>14</v>
      </c>
      <c r="F2" s="121" t="s">
        <v>146</v>
      </c>
      <c r="G2" s="121" t="s">
        <v>147</v>
      </c>
      <c r="H2" s="121" t="s">
        <v>148</v>
      </c>
      <c r="I2" s="121" t="s">
        <v>18</v>
      </c>
      <c r="J2" s="121" t="s">
        <v>19</v>
      </c>
      <c r="K2" s="121" t="s">
        <v>21</v>
      </c>
      <c r="L2" s="121" t="s">
        <v>149</v>
      </c>
      <c r="M2" s="121" t="s">
        <v>20</v>
      </c>
      <c r="N2" s="121" t="s">
        <v>23</v>
      </c>
      <c r="O2" s="121"/>
      <c r="P2" s="122" t="s">
        <v>24</v>
      </c>
      <c r="Q2" s="122"/>
      <c r="R2" s="121" t="s">
        <v>25</v>
      </c>
      <c r="S2" s="121"/>
      <c r="T2" s="122" t="s">
        <v>26</v>
      </c>
      <c r="U2" s="122"/>
      <c r="V2" s="121" t="s">
        <v>27</v>
      </c>
      <c r="W2" s="121"/>
      <c r="X2" s="122" t="s">
        <v>28</v>
      </c>
      <c r="Y2" s="122"/>
    </row>
    <row r="3" spans="1:26" x14ac:dyDescent="0.3">
      <c r="A3" s="19">
        <f>COUNTIF(D4:D7,"&lt;&gt;")</f>
        <v>4</v>
      </c>
      <c r="B3" s="121"/>
      <c r="C3" s="121"/>
      <c r="D3" s="121"/>
      <c r="E3" s="121"/>
      <c r="F3" s="121"/>
      <c r="G3" s="121"/>
      <c r="H3" s="121"/>
      <c r="I3" s="121"/>
      <c r="J3" s="121"/>
      <c r="K3" s="121"/>
      <c r="L3" s="121"/>
      <c r="M3" s="121"/>
      <c r="N3" s="12" t="s">
        <v>29</v>
      </c>
      <c r="O3" s="12" t="s">
        <v>12</v>
      </c>
      <c r="P3" s="9" t="s">
        <v>29</v>
      </c>
      <c r="Q3" s="9" t="s">
        <v>12</v>
      </c>
      <c r="R3" s="12" t="s">
        <v>29</v>
      </c>
      <c r="S3" s="12" t="s">
        <v>12</v>
      </c>
      <c r="T3" s="9" t="s">
        <v>29</v>
      </c>
      <c r="U3" s="9" t="s">
        <v>12</v>
      </c>
      <c r="V3" s="12" t="s">
        <v>29</v>
      </c>
      <c r="W3" s="12" t="s">
        <v>12</v>
      </c>
      <c r="X3" s="9" t="s">
        <v>29</v>
      </c>
      <c r="Y3" s="9" t="s">
        <v>12</v>
      </c>
    </row>
    <row r="4" spans="1:26" s="16" customFormat="1" ht="57.6" x14ac:dyDescent="0.3">
      <c r="A4" s="121" t="s">
        <v>150</v>
      </c>
      <c r="B4" s="122" t="s">
        <v>151</v>
      </c>
      <c r="C4" s="123" t="s">
        <v>152</v>
      </c>
      <c r="D4" s="23" t="s">
        <v>153</v>
      </c>
      <c r="E4" s="27" t="s">
        <v>154</v>
      </c>
      <c r="F4" s="2">
        <v>1</v>
      </c>
      <c r="G4" s="2" t="s">
        <v>155</v>
      </c>
      <c r="H4" s="107"/>
      <c r="I4" s="27" t="s">
        <v>156</v>
      </c>
      <c r="J4" s="1" t="s">
        <v>157</v>
      </c>
      <c r="K4" s="27" t="s">
        <v>158</v>
      </c>
      <c r="L4" s="1" t="s">
        <v>159</v>
      </c>
      <c r="M4" s="1" t="s">
        <v>33</v>
      </c>
      <c r="N4" s="2">
        <v>0</v>
      </c>
      <c r="O4" s="25" t="s">
        <v>160</v>
      </c>
      <c r="P4" s="2">
        <v>0</v>
      </c>
      <c r="Q4" s="25" t="s">
        <v>161</v>
      </c>
      <c r="R4" s="29">
        <v>1</v>
      </c>
      <c r="S4" s="25" t="s">
        <v>162</v>
      </c>
      <c r="T4" s="2"/>
      <c r="U4" s="25"/>
      <c r="V4" s="29"/>
      <c r="W4" s="25"/>
      <c r="X4" s="14"/>
      <c r="Y4" s="25"/>
    </row>
    <row r="5" spans="1:26" ht="43.2" x14ac:dyDescent="0.3">
      <c r="A5" s="121"/>
      <c r="B5" s="122"/>
      <c r="C5" s="123"/>
      <c r="D5" s="18" t="s">
        <v>163</v>
      </c>
      <c r="E5" s="27" t="s">
        <v>164</v>
      </c>
      <c r="F5" s="2">
        <v>1</v>
      </c>
      <c r="G5" s="2" t="s">
        <v>165</v>
      </c>
      <c r="H5" s="107" t="s">
        <v>125</v>
      </c>
      <c r="I5" s="27" t="s">
        <v>166</v>
      </c>
      <c r="J5" s="1" t="s">
        <v>167</v>
      </c>
      <c r="K5" s="27" t="s">
        <v>168</v>
      </c>
      <c r="L5" s="1" t="s">
        <v>169</v>
      </c>
      <c r="M5" s="1" t="s">
        <v>33</v>
      </c>
      <c r="N5" s="2">
        <v>0</v>
      </c>
      <c r="O5" s="25" t="s">
        <v>170</v>
      </c>
      <c r="P5" s="2">
        <v>0</v>
      </c>
      <c r="Q5" s="25" t="s">
        <v>171</v>
      </c>
      <c r="R5" s="29">
        <v>1</v>
      </c>
      <c r="S5" s="25" t="s">
        <v>172</v>
      </c>
      <c r="T5" s="2"/>
      <c r="U5" s="27"/>
      <c r="V5" s="2"/>
      <c r="W5" s="27"/>
      <c r="X5" s="2"/>
      <c r="Y5" s="27"/>
      <c r="Z5" s="57"/>
    </row>
    <row r="6" spans="1:26" ht="43.2" x14ac:dyDescent="0.3">
      <c r="A6" s="121"/>
      <c r="B6" s="122"/>
      <c r="C6" s="123"/>
      <c r="D6" s="23" t="s">
        <v>173</v>
      </c>
      <c r="E6" s="27" t="s">
        <v>174</v>
      </c>
      <c r="F6" s="2">
        <v>20</v>
      </c>
      <c r="G6" s="2" t="s">
        <v>175</v>
      </c>
      <c r="H6" s="107" t="s">
        <v>113</v>
      </c>
      <c r="I6" s="27" t="s">
        <v>176</v>
      </c>
      <c r="J6" s="1" t="s">
        <v>177</v>
      </c>
      <c r="K6" s="27" t="s">
        <v>178</v>
      </c>
      <c r="L6" s="1" t="s">
        <v>179</v>
      </c>
      <c r="M6" s="1" t="s">
        <v>33</v>
      </c>
      <c r="N6" s="2">
        <v>0</v>
      </c>
      <c r="O6" s="25" t="s">
        <v>58</v>
      </c>
      <c r="P6" s="2">
        <v>0</v>
      </c>
      <c r="Q6" s="25" t="s">
        <v>58</v>
      </c>
      <c r="R6" s="29">
        <v>20</v>
      </c>
      <c r="S6" s="25" t="s">
        <v>180</v>
      </c>
      <c r="T6" s="2"/>
      <c r="U6" s="27"/>
      <c r="V6" s="2"/>
      <c r="W6" s="27"/>
      <c r="X6" s="2"/>
      <c r="Y6" s="27"/>
      <c r="Z6" s="57"/>
    </row>
    <row r="7" spans="1:26" ht="43.2" x14ac:dyDescent="0.3">
      <c r="A7" s="121"/>
      <c r="B7" s="122"/>
      <c r="C7" s="123"/>
      <c r="D7" s="18" t="s">
        <v>181</v>
      </c>
      <c r="E7" s="27" t="s">
        <v>182</v>
      </c>
      <c r="F7" s="2"/>
      <c r="G7" s="2" t="s">
        <v>183</v>
      </c>
      <c r="H7" s="107" t="s">
        <v>125</v>
      </c>
      <c r="I7" s="27" t="s">
        <v>184</v>
      </c>
      <c r="J7" s="1" t="s">
        <v>185</v>
      </c>
      <c r="K7" s="27" t="s">
        <v>186</v>
      </c>
      <c r="L7" s="1" t="s">
        <v>187</v>
      </c>
      <c r="M7" s="1" t="s">
        <v>33</v>
      </c>
      <c r="N7" s="2">
        <v>0</v>
      </c>
      <c r="O7" s="25" t="s">
        <v>188</v>
      </c>
      <c r="P7" s="2">
        <v>0</v>
      </c>
      <c r="Q7" s="25" t="s">
        <v>189</v>
      </c>
      <c r="R7" s="7">
        <v>0</v>
      </c>
      <c r="S7" s="25" t="s">
        <v>190</v>
      </c>
      <c r="T7" s="2"/>
      <c r="U7" s="27"/>
      <c r="V7" s="30"/>
      <c r="W7" s="27"/>
      <c r="X7" s="2"/>
      <c r="Y7" s="28"/>
      <c r="Z7" s="57"/>
    </row>
    <row r="8" spans="1:26" ht="27.6" customHeight="1" x14ac:dyDescent="0.3">
      <c r="A8" s="126" t="s">
        <v>6</v>
      </c>
      <c r="B8" s="126"/>
      <c r="C8" s="126"/>
      <c r="D8" s="126"/>
      <c r="E8" s="126"/>
      <c r="F8" s="126"/>
      <c r="G8" s="126"/>
      <c r="H8" s="126"/>
      <c r="I8" s="126"/>
      <c r="J8" s="126"/>
      <c r="K8" s="126"/>
      <c r="L8" s="58"/>
      <c r="M8" s="1" t="str" cm="1">
        <f t="array" ref="M8">IF(SUMPRODUCT(--ISNUMBER(SEARCH("At risk", M4:M7)))&gt;0, "At risk", IF(SUMPRODUCT(--ISNUMBER(SEARCH("Delayed", M4:M7)))&gt;0, "Delayed", "On Track"))</f>
        <v>On Track</v>
      </c>
      <c r="N8" s="15"/>
      <c r="P8" s="13"/>
      <c r="T8" s="10"/>
      <c r="X8" s="10"/>
    </row>
    <row r="9" spans="1:26" ht="28.8" x14ac:dyDescent="0.3">
      <c r="A9" s="12"/>
      <c r="B9" s="12" t="s">
        <v>191</v>
      </c>
      <c r="C9" s="20"/>
      <c r="D9" s="12" t="s">
        <v>192</v>
      </c>
      <c r="E9" s="12" t="s">
        <v>12</v>
      </c>
      <c r="F9" s="12" t="s">
        <v>193</v>
      </c>
      <c r="G9" s="12" t="s">
        <v>194</v>
      </c>
      <c r="H9" s="12" t="s">
        <v>20</v>
      </c>
      <c r="I9" s="94" t="s">
        <v>195</v>
      </c>
      <c r="L9" s="11"/>
      <c r="M9" s="11"/>
      <c r="N9" s="15"/>
      <c r="T9" s="17"/>
      <c r="X9" s="17"/>
    </row>
    <row r="10" spans="1:26" x14ac:dyDescent="0.3">
      <c r="A10" s="121" t="s">
        <v>196</v>
      </c>
      <c r="B10" s="122" t="s">
        <v>197</v>
      </c>
      <c r="C10" s="123"/>
      <c r="D10" s="65" t="s">
        <v>198</v>
      </c>
      <c r="E10" s="66" t="s">
        <v>199</v>
      </c>
      <c r="F10" s="66"/>
      <c r="G10" s="77"/>
      <c r="H10" s="113" t="str" cm="1">
        <f t="array" ref="H10">IF(SUMPRODUCT(--ISNUMBER(SEARCH("At risk", H11:H34)))&gt;0, "At risk", IF(SUMPRODUCT(--ISNUMBER(SEARCH("Delayed", H11:H34)))&gt;0, "Delayed", "On Track"))</f>
        <v>Delayed</v>
      </c>
      <c r="I10" s="1"/>
      <c r="L10" s="38"/>
      <c r="M10" s="38"/>
      <c r="N10" s="15"/>
    </row>
    <row r="11" spans="1:26" ht="46.8" x14ac:dyDescent="0.3">
      <c r="A11" s="121"/>
      <c r="B11" s="122"/>
      <c r="C11" s="123"/>
      <c r="D11" s="67" t="s">
        <v>200</v>
      </c>
      <c r="E11" s="89" t="s">
        <v>201</v>
      </c>
      <c r="F11" s="78" t="s">
        <v>202</v>
      </c>
      <c r="G11" s="74">
        <v>46022</v>
      </c>
      <c r="H11" s="113" t="str" cm="1">
        <f t="array" ref="H11">IF(SUMPRODUCT(--ISNUMBER(SEARCH("At risk", H12:H20)))&gt;0, "At risk", IF(SUMPRODUCT(--ISNUMBER(SEARCH("Delayed", H12:H20)))&gt;0, "Delayed", "On Track"))</f>
        <v>On Track</v>
      </c>
      <c r="I11" s="1"/>
      <c r="L11" s="38"/>
      <c r="M11" s="38"/>
      <c r="N11" s="15"/>
      <c r="P11" s="10"/>
    </row>
    <row r="12" spans="1:26" ht="27.6" x14ac:dyDescent="0.3">
      <c r="A12" s="121"/>
      <c r="B12" s="122"/>
      <c r="C12" s="123"/>
      <c r="D12" s="68" t="s">
        <v>204</v>
      </c>
      <c r="E12" s="69" t="s">
        <v>205</v>
      </c>
      <c r="F12" s="70" t="s">
        <v>206</v>
      </c>
      <c r="G12" s="73">
        <v>45291</v>
      </c>
      <c r="H12" s="1" t="s">
        <v>207</v>
      </c>
      <c r="I12" s="1"/>
      <c r="L12" s="38"/>
      <c r="M12" s="38"/>
      <c r="N12" s="15"/>
      <c r="P12" s="10"/>
    </row>
    <row r="13" spans="1:26" ht="27.6" x14ac:dyDescent="0.3">
      <c r="A13" s="121"/>
      <c r="B13" s="122"/>
      <c r="C13" s="123"/>
      <c r="D13" s="68" t="s">
        <v>208</v>
      </c>
      <c r="E13" s="69" t="s">
        <v>209</v>
      </c>
      <c r="F13" s="70" t="s">
        <v>206</v>
      </c>
      <c r="G13" s="73">
        <v>45473</v>
      </c>
      <c r="H13" s="1" t="s">
        <v>207</v>
      </c>
      <c r="I13" s="1"/>
      <c r="L13" s="38"/>
      <c r="M13" s="38"/>
      <c r="N13" s="10"/>
      <c r="P13" s="10"/>
    </row>
    <row r="14" spans="1:26" x14ac:dyDescent="0.3">
      <c r="A14" s="121"/>
      <c r="B14" s="122"/>
      <c r="C14" s="123"/>
      <c r="D14" s="68" t="s">
        <v>210</v>
      </c>
      <c r="E14" s="69" t="s">
        <v>211</v>
      </c>
      <c r="F14" s="70" t="s">
        <v>212</v>
      </c>
      <c r="G14" s="73">
        <v>45291</v>
      </c>
      <c r="H14" s="1" t="s">
        <v>203</v>
      </c>
      <c r="I14" s="1"/>
      <c r="L14" s="38"/>
      <c r="M14" s="38"/>
      <c r="N14" s="10"/>
      <c r="P14" s="10"/>
    </row>
    <row r="15" spans="1:26" x14ac:dyDescent="0.3">
      <c r="A15" s="121"/>
      <c r="B15" s="122"/>
      <c r="C15" s="123"/>
      <c r="D15" s="68" t="s">
        <v>213</v>
      </c>
      <c r="E15" s="69" t="s">
        <v>214</v>
      </c>
      <c r="F15" s="70" t="s">
        <v>215</v>
      </c>
      <c r="G15" s="73">
        <v>45657</v>
      </c>
      <c r="H15" s="1" t="s">
        <v>203</v>
      </c>
      <c r="I15" s="1"/>
      <c r="L15" s="38"/>
      <c r="M15" s="38"/>
      <c r="N15" s="10"/>
      <c r="P15" s="10"/>
    </row>
    <row r="16" spans="1:26" ht="28.8" x14ac:dyDescent="0.3">
      <c r="A16" s="121"/>
      <c r="B16" s="122"/>
      <c r="D16" s="68" t="s">
        <v>216</v>
      </c>
      <c r="E16" s="69" t="s">
        <v>217</v>
      </c>
      <c r="F16" s="70" t="s">
        <v>218</v>
      </c>
      <c r="G16" s="73">
        <v>45473</v>
      </c>
      <c r="H16" s="1" t="s">
        <v>33</v>
      </c>
      <c r="I16" s="1"/>
    </row>
    <row r="17" spans="1:9" ht="28.8" x14ac:dyDescent="0.3">
      <c r="A17" s="121"/>
      <c r="B17" s="122"/>
      <c r="D17" s="68" t="s">
        <v>219</v>
      </c>
      <c r="E17" s="69" t="s">
        <v>220</v>
      </c>
      <c r="F17" s="70" t="s">
        <v>215</v>
      </c>
      <c r="G17" s="73">
        <v>45838</v>
      </c>
      <c r="H17" s="1" t="s">
        <v>33</v>
      </c>
      <c r="I17" s="1"/>
    </row>
    <row r="18" spans="1:9" ht="28.8" x14ac:dyDescent="0.3">
      <c r="A18" s="121"/>
      <c r="B18" s="122"/>
      <c r="D18" s="68" t="s">
        <v>221</v>
      </c>
      <c r="E18" s="69" t="s">
        <v>222</v>
      </c>
      <c r="F18" s="70" t="s">
        <v>215</v>
      </c>
      <c r="G18" s="73">
        <v>45930</v>
      </c>
      <c r="H18" s="1" t="s">
        <v>33</v>
      </c>
      <c r="I18" s="1"/>
    </row>
    <row r="19" spans="1:9" x14ac:dyDescent="0.3">
      <c r="A19" s="121"/>
      <c r="B19" s="122"/>
      <c r="D19" s="68" t="s">
        <v>223</v>
      </c>
      <c r="E19" s="69" t="s">
        <v>224</v>
      </c>
      <c r="F19" s="70" t="s">
        <v>225</v>
      </c>
      <c r="G19" s="73">
        <v>45473</v>
      </c>
      <c r="H19" s="1" t="s">
        <v>203</v>
      </c>
      <c r="I19" s="1"/>
    </row>
    <row r="20" spans="1:9" ht="28.8" x14ac:dyDescent="0.3">
      <c r="A20" s="121"/>
      <c r="B20" s="122"/>
      <c r="D20" s="68" t="s">
        <v>226</v>
      </c>
      <c r="E20" s="69" t="s">
        <v>227</v>
      </c>
      <c r="F20" s="70" t="s">
        <v>228</v>
      </c>
      <c r="G20" s="73">
        <v>45930</v>
      </c>
      <c r="H20" s="1" t="s">
        <v>33</v>
      </c>
      <c r="I20" s="1"/>
    </row>
    <row r="21" spans="1:9" ht="28.8" x14ac:dyDescent="0.3">
      <c r="A21" s="121"/>
      <c r="D21" s="67" t="s">
        <v>229</v>
      </c>
      <c r="E21" s="89" t="s">
        <v>230</v>
      </c>
      <c r="F21" s="78" t="s">
        <v>228</v>
      </c>
      <c r="G21" s="74">
        <v>45565</v>
      </c>
      <c r="H21" s="113" t="str" cm="1">
        <f t="array" ref="H21">IF(SUMPRODUCT(--ISNUMBER(SEARCH("At risk", H22:H24)))&gt;0, "At risk", IF(SUMPRODUCT(--ISNUMBER(SEARCH("Delayed", H22:H24)))&gt;0, "Delayed", "On Track"))</f>
        <v>Delayed</v>
      </c>
      <c r="I21" s="1"/>
    </row>
    <row r="22" spans="1:9" ht="27.6" x14ac:dyDescent="0.3">
      <c r="A22" s="121"/>
      <c r="D22" s="68" t="s">
        <v>231</v>
      </c>
      <c r="E22" s="70" t="s">
        <v>232</v>
      </c>
      <c r="F22" s="70" t="s">
        <v>228</v>
      </c>
      <c r="G22" s="73">
        <v>45473</v>
      </c>
      <c r="H22" s="1" t="s">
        <v>203</v>
      </c>
      <c r="I22" s="1"/>
    </row>
    <row r="23" spans="1:9" ht="27.6" x14ac:dyDescent="0.3">
      <c r="A23" s="121"/>
      <c r="D23" s="68" t="s">
        <v>233</v>
      </c>
      <c r="E23" s="70" t="s">
        <v>234</v>
      </c>
      <c r="F23" s="70" t="s">
        <v>228</v>
      </c>
      <c r="G23" s="73">
        <v>45291</v>
      </c>
      <c r="H23" s="1" t="s">
        <v>235</v>
      </c>
      <c r="I23" s="1"/>
    </row>
    <row r="24" spans="1:9" ht="28.8" x14ac:dyDescent="0.3">
      <c r="A24" s="121"/>
      <c r="D24" s="68" t="s">
        <v>236</v>
      </c>
      <c r="E24" s="70" t="s">
        <v>237</v>
      </c>
      <c r="F24" s="70" t="s">
        <v>228</v>
      </c>
      <c r="G24" s="73">
        <v>45473</v>
      </c>
      <c r="H24" s="1" t="s">
        <v>33</v>
      </c>
      <c r="I24" s="1"/>
    </row>
    <row r="25" spans="1:9" ht="31.2" x14ac:dyDescent="0.3">
      <c r="A25" s="121"/>
      <c r="D25" s="67" t="s">
        <v>238</v>
      </c>
      <c r="E25" s="89" t="s">
        <v>239</v>
      </c>
      <c r="F25" s="78" t="s">
        <v>215</v>
      </c>
      <c r="G25" s="74">
        <v>46112</v>
      </c>
      <c r="H25" s="113" t="str" cm="1">
        <f t="array" ref="H25">IF(SUMPRODUCT(--ISNUMBER(SEARCH("At risk", H26:H31)))&gt;0, "At risk", IF(SUMPRODUCT(--ISNUMBER(SEARCH("Delayed", H26:H31)))&gt;0, "Delayed", "On Track"))</f>
        <v>Delayed</v>
      </c>
      <c r="I25" s="1"/>
    </row>
    <row r="26" spans="1:9" ht="27.6" x14ac:dyDescent="0.3">
      <c r="A26" s="121"/>
      <c r="D26" s="68" t="s">
        <v>240</v>
      </c>
      <c r="E26" s="70" t="s">
        <v>241</v>
      </c>
      <c r="F26" s="70" t="s">
        <v>218</v>
      </c>
      <c r="G26" s="73">
        <v>45291</v>
      </c>
      <c r="H26" s="1" t="s">
        <v>235</v>
      </c>
      <c r="I26" s="1"/>
    </row>
    <row r="27" spans="1:9" ht="28.8" x14ac:dyDescent="0.3">
      <c r="A27" s="121"/>
      <c r="D27" s="68" t="s">
        <v>242</v>
      </c>
      <c r="E27" s="70" t="s">
        <v>243</v>
      </c>
      <c r="F27" s="70" t="s">
        <v>244</v>
      </c>
      <c r="G27" s="73">
        <v>45747</v>
      </c>
      <c r="H27" s="1" t="s">
        <v>33</v>
      </c>
      <c r="I27" s="1"/>
    </row>
    <row r="28" spans="1:9" x14ac:dyDescent="0.3">
      <c r="A28" s="121"/>
      <c r="D28" s="68" t="s">
        <v>245</v>
      </c>
      <c r="E28" s="71" t="s">
        <v>246</v>
      </c>
      <c r="F28" s="70" t="s">
        <v>244</v>
      </c>
      <c r="G28" s="73">
        <v>46843</v>
      </c>
      <c r="H28" s="1" t="s">
        <v>203</v>
      </c>
      <c r="I28" s="1"/>
    </row>
    <row r="29" spans="1:9" ht="28.8" x14ac:dyDescent="0.3">
      <c r="A29" s="121"/>
      <c r="D29" s="68" t="s">
        <v>247</v>
      </c>
      <c r="E29" s="70" t="s">
        <v>248</v>
      </c>
      <c r="F29" s="70" t="s">
        <v>244</v>
      </c>
      <c r="G29" s="73">
        <v>45473</v>
      </c>
      <c r="H29" s="1" t="s">
        <v>33</v>
      </c>
      <c r="I29" s="1"/>
    </row>
    <row r="30" spans="1:9" ht="27.6" x14ac:dyDescent="0.3">
      <c r="A30" s="121"/>
      <c r="D30" s="68" t="s">
        <v>249</v>
      </c>
      <c r="E30" s="70" t="s">
        <v>250</v>
      </c>
      <c r="F30" s="70" t="s">
        <v>244</v>
      </c>
      <c r="G30" s="73">
        <v>45838</v>
      </c>
      <c r="H30" s="1" t="s">
        <v>203</v>
      </c>
      <c r="I30" s="1"/>
    </row>
    <row r="31" spans="1:9" ht="28.8" x14ac:dyDescent="0.3">
      <c r="A31" s="121"/>
      <c r="D31" s="68" t="s">
        <v>251</v>
      </c>
      <c r="E31" s="70" t="s">
        <v>252</v>
      </c>
      <c r="F31" s="70" t="s">
        <v>244</v>
      </c>
      <c r="G31" s="73">
        <v>46022</v>
      </c>
      <c r="H31" s="1" t="s">
        <v>33</v>
      </c>
      <c r="I31" s="1"/>
    </row>
    <row r="32" spans="1:9" ht="28.8" x14ac:dyDescent="0.3">
      <c r="A32" s="121"/>
      <c r="D32" s="67" t="s">
        <v>253</v>
      </c>
      <c r="E32" s="89" t="s">
        <v>254</v>
      </c>
      <c r="F32" s="78" t="s">
        <v>228</v>
      </c>
      <c r="G32" s="74">
        <v>45657</v>
      </c>
      <c r="H32" s="113" t="str" cm="1">
        <f t="array" ref="H32">IF(SUMPRODUCT(--ISNUMBER(SEARCH("At risk", H33:H34)))&gt;0, "At risk", IF(SUMPRODUCT(--ISNUMBER(SEARCH("Delayed", H33:H34)))&gt;0, "Delayed", "On Track"))</f>
        <v>On Track</v>
      </c>
      <c r="I32" s="1"/>
    </row>
    <row r="33" spans="1:9" ht="28.8" x14ac:dyDescent="0.3">
      <c r="A33" s="121"/>
      <c r="D33" s="68" t="s">
        <v>255</v>
      </c>
      <c r="E33" s="72" t="s">
        <v>256</v>
      </c>
      <c r="F33" s="76" t="s">
        <v>228</v>
      </c>
      <c r="G33" s="73">
        <v>45565</v>
      </c>
      <c r="H33" s="1" t="s">
        <v>33</v>
      </c>
      <c r="I33" s="1"/>
    </row>
    <row r="34" spans="1:9" ht="28.8" x14ac:dyDescent="0.3">
      <c r="A34" s="121"/>
      <c r="D34" s="68" t="s">
        <v>257</v>
      </c>
      <c r="E34" s="70" t="s">
        <v>258</v>
      </c>
      <c r="F34" s="70" t="s">
        <v>228</v>
      </c>
      <c r="G34" s="73">
        <v>46660</v>
      </c>
      <c r="H34" s="1" t="s">
        <v>33</v>
      </c>
      <c r="I34" s="1"/>
    </row>
    <row r="35" spans="1:9" ht="28.8" x14ac:dyDescent="0.3">
      <c r="A35" s="121"/>
      <c r="D35" s="65" t="s">
        <v>259</v>
      </c>
      <c r="E35" s="66" t="s">
        <v>260</v>
      </c>
      <c r="F35" s="77"/>
      <c r="G35" s="77"/>
      <c r="H35" s="113" t="str" cm="1">
        <f t="array" ref="H35">IF(SUMPRODUCT(--ISNUMBER(SEARCH("At risk", H36:H51)))&gt;0, "At risk", IF(SUMPRODUCT(--ISNUMBER(SEARCH("Delayed", H36:H51)))&gt;0, "Delayed", "On Track"))</f>
        <v>On Track</v>
      </c>
      <c r="I35" s="1"/>
    </row>
    <row r="36" spans="1:9" ht="31.2" x14ac:dyDescent="0.3">
      <c r="A36" s="121"/>
      <c r="D36" s="67" t="s">
        <v>261</v>
      </c>
      <c r="E36" s="89" t="s">
        <v>262</v>
      </c>
      <c r="F36" s="78" t="s">
        <v>263</v>
      </c>
      <c r="G36" s="74">
        <v>45657</v>
      </c>
      <c r="H36" s="113" t="str">
        <f>IF(SUMPRODUCT(--ISNUMBER(SEARCH("At risk", H37)))&gt;0, "At risk", IF(SUMPRODUCT(--ISNUMBER(SEARCH("Delayed", H37)))&gt;0, "Delayed", "On Track"))</f>
        <v>On Track</v>
      </c>
      <c r="I36" s="1"/>
    </row>
    <row r="37" spans="1:9" ht="28.8" x14ac:dyDescent="0.3">
      <c r="A37" s="121"/>
      <c r="D37" s="68" t="s">
        <v>264</v>
      </c>
      <c r="E37" s="70" t="s">
        <v>265</v>
      </c>
      <c r="F37" s="70" t="s">
        <v>263</v>
      </c>
      <c r="G37" s="73">
        <v>45565</v>
      </c>
      <c r="H37" s="1" t="s">
        <v>33</v>
      </c>
      <c r="I37" s="1"/>
    </row>
    <row r="38" spans="1:9" ht="28.8" x14ac:dyDescent="0.3">
      <c r="A38" s="121"/>
      <c r="D38" s="67" t="s">
        <v>266</v>
      </c>
      <c r="E38" s="89" t="s">
        <v>267</v>
      </c>
      <c r="F38" s="78" t="s">
        <v>212</v>
      </c>
      <c r="G38" s="74">
        <v>45838</v>
      </c>
      <c r="H38" s="113" t="str" cm="1">
        <f t="array" ref="H38">IF(SUMPRODUCT(--ISNUMBER(SEARCH("At risk", H39:H40)))&gt;0, "At risk", IF(SUMPRODUCT(--ISNUMBER(SEARCH("Delayed", H39:H40)))&gt;0, "Delayed", "On Track"))</f>
        <v>On Track</v>
      </c>
      <c r="I38" s="1"/>
    </row>
    <row r="39" spans="1:9" x14ac:dyDescent="0.3">
      <c r="A39" s="121"/>
      <c r="D39" s="68" t="s">
        <v>268</v>
      </c>
      <c r="E39" s="70" t="s">
        <v>269</v>
      </c>
      <c r="F39" s="70" t="s">
        <v>212</v>
      </c>
      <c r="G39" s="73">
        <v>45473</v>
      </c>
      <c r="H39" s="1" t="s">
        <v>203</v>
      </c>
      <c r="I39" s="1"/>
    </row>
    <row r="40" spans="1:9" ht="28.8" x14ac:dyDescent="0.3">
      <c r="A40" s="121"/>
      <c r="D40" s="68" t="s">
        <v>270</v>
      </c>
      <c r="E40" s="70" t="s">
        <v>271</v>
      </c>
      <c r="F40" s="70" t="s">
        <v>272</v>
      </c>
      <c r="G40" s="73">
        <v>45747</v>
      </c>
      <c r="H40" s="1" t="s">
        <v>33</v>
      </c>
      <c r="I40" s="1"/>
    </row>
    <row r="41" spans="1:9" ht="31.2" x14ac:dyDescent="0.3">
      <c r="A41" s="121"/>
      <c r="D41" s="67" t="s">
        <v>273</v>
      </c>
      <c r="E41" s="89" t="s">
        <v>274</v>
      </c>
      <c r="F41" s="78" t="s">
        <v>263</v>
      </c>
      <c r="G41" s="74">
        <v>46843</v>
      </c>
      <c r="H41" s="113" t="str" cm="1">
        <f t="array" ref="H41">IF(SUMPRODUCT(--ISNUMBER(SEARCH("At risk", H42:H51)))&gt;0, "At risk", IF(SUMPRODUCT(--ISNUMBER(SEARCH("Delayed", H42:H51)))&gt;0, "Delayed", "On Track"))</f>
        <v>On Track</v>
      </c>
      <c r="I41" s="1"/>
    </row>
    <row r="42" spans="1:9" ht="27.6" x14ac:dyDescent="0.3">
      <c r="A42" s="121"/>
      <c r="D42" s="68" t="s">
        <v>275</v>
      </c>
      <c r="E42" s="70" t="s">
        <v>276</v>
      </c>
      <c r="F42" s="70" t="s">
        <v>228</v>
      </c>
      <c r="G42" s="73">
        <v>45199</v>
      </c>
      <c r="H42" s="1" t="s">
        <v>203</v>
      </c>
      <c r="I42" s="1"/>
    </row>
    <row r="43" spans="1:9" ht="27.6" x14ac:dyDescent="0.3">
      <c r="A43" s="121"/>
      <c r="D43" s="68" t="s">
        <v>277</v>
      </c>
      <c r="E43" s="71" t="s">
        <v>278</v>
      </c>
      <c r="F43" s="70" t="s">
        <v>279</v>
      </c>
      <c r="G43" s="73">
        <v>46752</v>
      </c>
      <c r="H43" s="1" t="s">
        <v>207</v>
      </c>
      <c r="I43" s="1"/>
    </row>
    <row r="44" spans="1:9" ht="28.8" x14ac:dyDescent="0.3">
      <c r="A44" s="121"/>
      <c r="D44" s="68" t="s">
        <v>280</v>
      </c>
      <c r="E44" s="70" t="s">
        <v>281</v>
      </c>
      <c r="F44" s="70" t="s">
        <v>228</v>
      </c>
      <c r="G44" s="73">
        <v>45657</v>
      </c>
      <c r="H44" s="1" t="s">
        <v>33</v>
      </c>
      <c r="I44" s="1"/>
    </row>
    <row r="45" spans="1:9" ht="27.6" x14ac:dyDescent="0.3">
      <c r="A45" s="121"/>
      <c r="D45" s="68" t="s">
        <v>282</v>
      </c>
      <c r="E45" s="71" t="s">
        <v>283</v>
      </c>
      <c r="F45" s="70" t="s">
        <v>228</v>
      </c>
      <c r="G45" s="73">
        <v>46022</v>
      </c>
      <c r="H45" s="1" t="s">
        <v>203</v>
      </c>
      <c r="I45" s="1"/>
    </row>
    <row r="46" spans="1:9" ht="27.6" x14ac:dyDescent="0.3">
      <c r="A46" s="121"/>
      <c r="D46" s="68" t="s">
        <v>284</v>
      </c>
      <c r="E46" s="70" t="s">
        <v>285</v>
      </c>
      <c r="F46" s="70" t="s">
        <v>228</v>
      </c>
      <c r="G46" s="73">
        <v>45657</v>
      </c>
      <c r="H46" s="1" t="s">
        <v>203</v>
      </c>
      <c r="I46" s="1"/>
    </row>
    <row r="47" spans="1:9" ht="28.8" x14ac:dyDescent="0.3">
      <c r="A47" s="121"/>
      <c r="D47" s="68" t="s">
        <v>286</v>
      </c>
      <c r="E47" s="70" t="s">
        <v>287</v>
      </c>
      <c r="F47" s="70" t="s">
        <v>228</v>
      </c>
      <c r="G47" s="73">
        <v>46752</v>
      </c>
      <c r="H47" s="1" t="s">
        <v>33</v>
      </c>
      <c r="I47" s="1"/>
    </row>
    <row r="48" spans="1:9" ht="28.8" x14ac:dyDescent="0.3">
      <c r="A48" s="121"/>
      <c r="D48" s="68" t="s">
        <v>288</v>
      </c>
      <c r="E48" s="70" t="s">
        <v>289</v>
      </c>
      <c r="F48" s="70" t="s">
        <v>228</v>
      </c>
      <c r="G48" s="73">
        <v>46022</v>
      </c>
      <c r="H48" s="1" t="s">
        <v>33</v>
      </c>
      <c r="I48" s="1"/>
    </row>
    <row r="49" spans="1:9" ht="28.8" x14ac:dyDescent="0.3">
      <c r="A49" s="121"/>
      <c r="D49" s="68" t="s">
        <v>290</v>
      </c>
      <c r="E49" s="116" t="s">
        <v>291</v>
      </c>
      <c r="F49" s="70" t="s">
        <v>228</v>
      </c>
      <c r="G49" s="73">
        <v>46022</v>
      </c>
      <c r="H49" s="1" t="s">
        <v>33</v>
      </c>
      <c r="I49" s="1"/>
    </row>
    <row r="50" spans="1:9" ht="27.6" x14ac:dyDescent="0.3">
      <c r="A50" s="121"/>
      <c r="D50" s="68" t="s">
        <v>292</v>
      </c>
      <c r="E50" s="70" t="s">
        <v>293</v>
      </c>
      <c r="F50" s="70" t="s">
        <v>228</v>
      </c>
      <c r="G50" s="73">
        <v>46752</v>
      </c>
      <c r="H50" s="1" t="s">
        <v>203</v>
      </c>
      <c r="I50" s="1"/>
    </row>
    <row r="51" spans="1:9" x14ac:dyDescent="0.3">
      <c r="A51" s="121"/>
      <c r="D51" s="68" t="s">
        <v>294</v>
      </c>
      <c r="E51" s="70" t="s">
        <v>295</v>
      </c>
      <c r="F51" s="70" t="s">
        <v>228</v>
      </c>
      <c r="G51" s="73">
        <v>46022</v>
      </c>
      <c r="H51" s="1" t="s">
        <v>207</v>
      </c>
      <c r="I51" s="1"/>
    </row>
    <row r="52" spans="1:9" ht="28.8" x14ac:dyDescent="0.3">
      <c r="A52" s="121"/>
      <c r="D52" s="65" t="s">
        <v>296</v>
      </c>
      <c r="E52" s="66" t="s">
        <v>297</v>
      </c>
      <c r="F52" s="77"/>
      <c r="G52" s="77"/>
      <c r="H52" s="113" t="str" cm="1">
        <f t="array" ref="H52">IF(SUMPRODUCT(--ISNUMBER(SEARCH("At risk", H53:H61)))&gt;0, "At risk", IF(SUMPRODUCT(--ISNUMBER(SEARCH("Delayed", H53:H61)))&gt;0, "Delayed", "On Track"))</f>
        <v>On Track</v>
      </c>
      <c r="I52" s="1"/>
    </row>
    <row r="53" spans="1:9" ht="28.8" x14ac:dyDescent="0.3">
      <c r="A53" s="121"/>
      <c r="D53" s="67" t="s">
        <v>298</v>
      </c>
      <c r="E53" s="89" t="s">
        <v>299</v>
      </c>
      <c r="F53" s="78" t="s">
        <v>272</v>
      </c>
      <c r="G53" s="74">
        <v>45746</v>
      </c>
      <c r="H53" s="113" t="str" cm="1">
        <f t="array" ref="H53">IF(SUMPRODUCT(--ISNUMBER(SEARCH("At risk", H54:H58)))&gt;0, "At risk", IF(SUMPRODUCT(--ISNUMBER(SEARCH("Delayed", H54:H58)))&gt;0, "Delayed", "On Track"))</f>
        <v>On Track</v>
      </c>
      <c r="I53" s="1"/>
    </row>
    <row r="54" spans="1:9" x14ac:dyDescent="0.3">
      <c r="A54" s="121"/>
      <c r="D54" s="68" t="s">
        <v>300</v>
      </c>
      <c r="E54" s="70" t="s">
        <v>301</v>
      </c>
      <c r="F54" s="70" t="s">
        <v>272</v>
      </c>
      <c r="G54" s="73">
        <v>45381</v>
      </c>
      <c r="H54" s="1" t="s">
        <v>203</v>
      </c>
      <c r="I54" s="1"/>
    </row>
    <row r="55" spans="1:9" x14ac:dyDescent="0.3">
      <c r="A55" s="121"/>
      <c r="D55" s="68" t="s">
        <v>302</v>
      </c>
      <c r="E55" s="70" t="s">
        <v>303</v>
      </c>
      <c r="F55" s="70" t="s">
        <v>272</v>
      </c>
      <c r="G55" s="73">
        <v>45381</v>
      </c>
      <c r="H55" s="1" t="s">
        <v>203</v>
      </c>
      <c r="I55" s="1"/>
    </row>
    <row r="56" spans="1:9" x14ac:dyDescent="0.3">
      <c r="A56" s="121"/>
      <c r="D56" s="68" t="s">
        <v>304</v>
      </c>
      <c r="E56" s="70" t="s">
        <v>305</v>
      </c>
      <c r="F56" s="70" t="s">
        <v>228</v>
      </c>
      <c r="G56" s="73">
        <v>45473</v>
      </c>
      <c r="H56" s="1" t="s">
        <v>203</v>
      </c>
      <c r="I56" s="1"/>
    </row>
    <row r="57" spans="1:9" x14ac:dyDescent="0.3">
      <c r="A57" s="121"/>
      <c r="D57" s="68" t="s">
        <v>306</v>
      </c>
      <c r="E57" s="70" t="s">
        <v>307</v>
      </c>
      <c r="F57" s="70" t="s">
        <v>228</v>
      </c>
      <c r="G57" s="73">
        <v>45473</v>
      </c>
      <c r="H57" s="1" t="s">
        <v>203</v>
      </c>
      <c r="I57" s="1"/>
    </row>
    <row r="58" spans="1:9" x14ac:dyDescent="0.3">
      <c r="A58" s="121"/>
      <c r="D58" s="68" t="s">
        <v>308</v>
      </c>
      <c r="E58" s="70" t="s">
        <v>309</v>
      </c>
      <c r="F58" s="70" t="s">
        <v>228</v>
      </c>
      <c r="G58" s="73">
        <v>45657</v>
      </c>
      <c r="H58" s="1" t="s">
        <v>203</v>
      </c>
      <c r="I58" s="1"/>
    </row>
    <row r="59" spans="1:9" ht="15.6" x14ac:dyDescent="0.3">
      <c r="A59" s="121"/>
      <c r="D59" s="67" t="s">
        <v>310</v>
      </c>
      <c r="E59" s="89" t="s">
        <v>311</v>
      </c>
      <c r="F59" s="78" t="s">
        <v>228</v>
      </c>
      <c r="G59" s="74">
        <v>45930</v>
      </c>
      <c r="H59" s="113" t="str" cm="1">
        <f t="array" ref="H59">IF(SUMPRODUCT(--ISNUMBER(SEARCH("At risk", H60:H61)))&gt;0, "At risk", IF(SUMPRODUCT(--ISNUMBER(SEARCH("Delayed", H60:H61)))&gt;0, "Delayed", "On Track"))</f>
        <v>On Track</v>
      </c>
      <c r="I59" s="1"/>
    </row>
    <row r="60" spans="1:9" ht="28.8" x14ac:dyDescent="0.3">
      <c r="A60" s="121"/>
      <c r="D60" s="68" t="s">
        <v>312</v>
      </c>
      <c r="E60" s="70" t="s">
        <v>313</v>
      </c>
      <c r="F60" s="70" t="s">
        <v>228</v>
      </c>
      <c r="G60" s="73">
        <v>45746</v>
      </c>
      <c r="H60" s="1" t="s">
        <v>33</v>
      </c>
      <c r="I60" s="1"/>
    </row>
    <row r="61" spans="1:9" ht="28.8" x14ac:dyDescent="0.3">
      <c r="A61" s="121"/>
      <c r="D61" s="68" t="s">
        <v>314</v>
      </c>
      <c r="E61" s="70" t="s">
        <v>315</v>
      </c>
      <c r="F61" s="70" t="s">
        <v>228</v>
      </c>
      <c r="G61" s="73">
        <v>45838</v>
      </c>
      <c r="H61" s="1" t="s">
        <v>33</v>
      </c>
      <c r="I61" s="1"/>
    </row>
    <row r="62" spans="1:9" ht="42.6" customHeight="1" x14ac:dyDescent="0.3">
      <c r="A62" s="121"/>
      <c r="D62" s="65" t="s">
        <v>316</v>
      </c>
      <c r="E62" s="66" t="s">
        <v>317</v>
      </c>
      <c r="F62" s="77"/>
      <c r="G62" s="77"/>
      <c r="H62" s="113" t="str" cm="1">
        <f t="array" ref="H62">IF(SUMPRODUCT(--ISNUMBER(SEARCH("At risk", H63:H64)))&gt;0, "At risk", IF(SUMPRODUCT(--ISNUMBER(SEARCH("Delayed", H63:H64)))&gt;0, "Delayed", "On Track"))</f>
        <v>On Track</v>
      </c>
      <c r="I62" s="1"/>
    </row>
    <row r="63" spans="1:9" x14ac:dyDescent="0.3">
      <c r="A63" s="121"/>
      <c r="D63" s="67" t="s">
        <v>318</v>
      </c>
      <c r="E63" s="89" t="s">
        <v>319</v>
      </c>
      <c r="F63" s="90" t="s">
        <v>228</v>
      </c>
      <c r="G63" s="74">
        <v>46842</v>
      </c>
      <c r="H63" s="1" t="s">
        <v>203</v>
      </c>
      <c r="I63" s="1"/>
    </row>
    <row r="64" spans="1:9" ht="27.6" x14ac:dyDescent="0.3">
      <c r="A64" s="121"/>
      <c r="D64" s="68" t="s">
        <v>320</v>
      </c>
      <c r="E64" s="70" t="s">
        <v>321</v>
      </c>
      <c r="F64" s="70" t="s">
        <v>228</v>
      </c>
      <c r="G64" s="73">
        <v>46752</v>
      </c>
      <c r="H64" s="1" t="s">
        <v>203</v>
      </c>
      <c r="I64" s="1"/>
    </row>
  </sheetData>
  <sheetProtection formatCells="0"/>
  <mergeCells count="28">
    <mergeCell ref="M2:M3"/>
    <mergeCell ref="I2:I3"/>
    <mergeCell ref="J2:J3"/>
    <mergeCell ref="G2:G3"/>
    <mergeCell ref="C10:C15"/>
    <mergeCell ref="B10:B20"/>
    <mergeCell ref="F2:F3"/>
    <mergeCell ref="A10:A64"/>
    <mergeCell ref="C4:C7"/>
    <mergeCell ref="C2:C3"/>
    <mergeCell ref="D2:D3"/>
    <mergeCell ref="E2:E3"/>
    <mergeCell ref="D1:L1"/>
    <mergeCell ref="X2:Y2"/>
    <mergeCell ref="N1:Y1"/>
    <mergeCell ref="A8:K8"/>
    <mergeCell ref="A1:C1"/>
    <mergeCell ref="K2:K3"/>
    <mergeCell ref="L2:L3"/>
    <mergeCell ref="T2:U2"/>
    <mergeCell ref="V2:W2"/>
    <mergeCell ref="N2:O2"/>
    <mergeCell ref="P2:Q2"/>
    <mergeCell ref="R2:S2"/>
    <mergeCell ref="B2:B3"/>
    <mergeCell ref="H2:H3"/>
    <mergeCell ref="A4:A7"/>
    <mergeCell ref="B4:B7"/>
  </mergeCells>
  <phoneticPr fontId="11" type="noConversion"/>
  <conditionalFormatting sqref="H10:I10 I10:I64">
    <cfRule type="containsText" dxfId="234" priority="64" operator="containsText" text="Delayed">
      <formula>NOT(ISERROR(SEARCH("Delayed",H10)))</formula>
    </cfRule>
    <cfRule type="containsText" dxfId="233" priority="65" operator="containsText" text="On Track">
      <formula>NOT(ISERROR(SEARCH("On Track",H10)))</formula>
    </cfRule>
  </conditionalFormatting>
  <conditionalFormatting sqref="H12:I20 H37:I37 H54:I58 H63:I64 I11 H22:I24 I21 H26:I31 I25 H33:I34 I32 I36 H39:I40 I38 H42:I51 I41 I53 H60:I61 I59">
    <cfRule type="containsText" dxfId="232" priority="67" operator="containsText" text="Not Started">
      <formula>NOT(ISERROR(SEARCH("Not Started",H11)))</formula>
    </cfRule>
    <cfRule type="containsText" dxfId="231" priority="68" operator="containsText" text="In Progress">
      <formula>NOT(ISERROR(SEARCH("In Progress",H11)))</formula>
    </cfRule>
    <cfRule type="containsText" dxfId="230" priority="71" operator="containsText" text="Complete">
      <formula>NOT(ISERROR(SEARCH("Complete",H11)))</formula>
    </cfRule>
    <cfRule type="containsText" dxfId="229" priority="72" operator="containsText" text="Delayed">
      <formula>NOT(ISERROR(SEARCH("Delayed",H11)))</formula>
    </cfRule>
    <cfRule type="containsText" dxfId="228" priority="73" operator="containsText" text="At risk">
      <formula>NOT(ISERROR(SEARCH("At risk",H11)))</formula>
    </cfRule>
  </conditionalFormatting>
  <conditionalFormatting sqref="H35:I35">
    <cfRule type="containsText" dxfId="227" priority="51" operator="containsText" text="At Risk">
      <formula>NOT(ISERROR(SEARCH("At Risk",H35)))</formula>
    </cfRule>
    <cfRule type="containsText" dxfId="226" priority="52" operator="containsText" text="Delayed">
      <formula>NOT(ISERROR(SEARCH("Delayed",H35)))</formula>
    </cfRule>
    <cfRule type="containsText" dxfId="225" priority="53" operator="containsText" text="On Track">
      <formula>NOT(ISERROR(SEARCH("On Track",H35)))</formula>
    </cfRule>
  </conditionalFormatting>
  <conditionalFormatting sqref="H52:I52">
    <cfRule type="containsText" dxfId="224" priority="57" operator="containsText" text="At Risk">
      <formula>NOT(ISERROR(SEARCH("At Risk",H52)))</formula>
    </cfRule>
    <cfRule type="containsText" dxfId="223" priority="58" operator="containsText" text="Delayed">
      <formula>NOT(ISERROR(SEARCH("Delayed",H52)))</formula>
    </cfRule>
    <cfRule type="containsText" dxfId="222" priority="59" operator="containsText" text="On Track">
      <formula>NOT(ISERROR(SEARCH("On Track",H52)))</formula>
    </cfRule>
  </conditionalFormatting>
  <conditionalFormatting sqref="H62:I62">
    <cfRule type="containsText" dxfId="221" priority="54" operator="containsText" text="At Risk">
      <formula>NOT(ISERROR(SEARCH("At Risk",H62)))</formula>
    </cfRule>
    <cfRule type="containsText" dxfId="220" priority="55" operator="containsText" text="Delayed">
      <formula>NOT(ISERROR(SEARCH("Delayed",H62)))</formula>
    </cfRule>
    <cfRule type="containsText" dxfId="219" priority="56" operator="containsText" text="On Track">
      <formula>NOT(ISERROR(SEARCH("On Track",H62)))</formula>
    </cfRule>
  </conditionalFormatting>
  <conditionalFormatting sqref="I10:I64 H10:I10">
    <cfRule type="containsText" dxfId="218" priority="63" operator="containsText" text="At Risk">
      <formula>NOT(ISERROR(SEARCH("At Risk",H10)))</formula>
    </cfRule>
  </conditionalFormatting>
  <conditionalFormatting sqref="M4">
    <cfRule type="containsText" dxfId="217" priority="46" operator="containsText" text="Not Started">
      <formula>NOT(ISERROR(SEARCH("Not Started",M4)))</formula>
    </cfRule>
    <cfRule type="containsText" dxfId="216" priority="47" operator="containsText" text="In Progress">
      <formula>NOT(ISERROR(SEARCH("In Progress",M4)))</formula>
    </cfRule>
    <cfRule type="containsText" dxfId="215" priority="48" operator="containsText" text="Complete">
      <formula>NOT(ISERROR(SEARCH("Complete",M4)))</formula>
    </cfRule>
    <cfRule type="containsText" dxfId="214" priority="49" operator="containsText" text="Delayed">
      <formula>NOT(ISERROR(SEARCH("Delayed",M4)))</formula>
    </cfRule>
    <cfRule type="containsText" dxfId="213" priority="50" operator="containsText" text="At risk">
      <formula>NOT(ISERROR(SEARCH("At risk",M4)))</formula>
    </cfRule>
  </conditionalFormatting>
  <conditionalFormatting sqref="M5:M7">
    <cfRule type="containsText" dxfId="212" priority="41" operator="containsText" text="Not Started">
      <formula>NOT(ISERROR(SEARCH("Not Started",M5)))</formula>
    </cfRule>
    <cfRule type="containsText" dxfId="211" priority="42" operator="containsText" text="In Progress">
      <formula>NOT(ISERROR(SEARCH("In Progress",M5)))</formula>
    </cfRule>
    <cfRule type="containsText" dxfId="210" priority="43" operator="containsText" text="Complete">
      <formula>NOT(ISERROR(SEARCH("Complete",M5)))</formula>
    </cfRule>
    <cfRule type="containsText" dxfId="209" priority="44" operator="containsText" text="Delayed">
      <formula>NOT(ISERROR(SEARCH("Delayed",M5)))</formula>
    </cfRule>
    <cfRule type="containsText" dxfId="208" priority="45" operator="containsText" text="At risk">
      <formula>NOT(ISERROR(SEARCH("At risk",M5)))</formula>
    </cfRule>
  </conditionalFormatting>
  <conditionalFormatting sqref="M8">
    <cfRule type="containsText" dxfId="207" priority="29" operator="containsText" text="Delayed">
      <formula>NOT(ISERROR(SEARCH("Delayed",M8)))</formula>
    </cfRule>
    <cfRule type="containsText" dxfId="206" priority="30" operator="containsText" text="On Track">
      <formula>NOT(ISERROR(SEARCH("On Track",M8)))</formula>
    </cfRule>
  </conditionalFormatting>
  <conditionalFormatting sqref="M8">
    <cfRule type="containsText" dxfId="205" priority="28" operator="containsText" text="At Risk">
      <formula>NOT(ISERROR(SEARCH("At Risk",M8)))</formula>
    </cfRule>
  </conditionalFormatting>
  <conditionalFormatting sqref="H11">
    <cfRule type="containsText" dxfId="204" priority="26" operator="containsText" text="Delayed">
      <formula>NOT(ISERROR(SEARCH("Delayed",H11)))</formula>
    </cfRule>
    <cfRule type="containsText" dxfId="203" priority="27" operator="containsText" text="On Track">
      <formula>NOT(ISERROR(SEARCH("On Track",H11)))</formula>
    </cfRule>
  </conditionalFormatting>
  <conditionalFormatting sqref="H11">
    <cfRule type="containsText" dxfId="202" priority="25" operator="containsText" text="At Risk">
      <formula>NOT(ISERROR(SEARCH("At Risk",H11)))</formula>
    </cfRule>
  </conditionalFormatting>
  <conditionalFormatting sqref="H21">
    <cfRule type="containsText" dxfId="201" priority="23" operator="containsText" text="Delayed">
      <formula>NOT(ISERROR(SEARCH("Delayed",H21)))</formula>
    </cfRule>
    <cfRule type="containsText" dxfId="200" priority="24" operator="containsText" text="On Track">
      <formula>NOT(ISERROR(SEARCH("On Track",H21)))</formula>
    </cfRule>
  </conditionalFormatting>
  <conditionalFormatting sqref="H21">
    <cfRule type="containsText" dxfId="199" priority="22" operator="containsText" text="At Risk">
      <formula>NOT(ISERROR(SEARCH("At Risk",H21)))</formula>
    </cfRule>
  </conditionalFormatting>
  <conditionalFormatting sqref="H25">
    <cfRule type="containsText" dxfId="198" priority="20" operator="containsText" text="Delayed">
      <formula>NOT(ISERROR(SEARCH("Delayed",H25)))</formula>
    </cfRule>
    <cfRule type="containsText" dxfId="197" priority="21" operator="containsText" text="On Track">
      <formula>NOT(ISERROR(SEARCH("On Track",H25)))</formula>
    </cfRule>
  </conditionalFormatting>
  <conditionalFormatting sqref="H25">
    <cfRule type="containsText" dxfId="196" priority="19" operator="containsText" text="At Risk">
      <formula>NOT(ISERROR(SEARCH("At Risk",H25)))</formula>
    </cfRule>
  </conditionalFormatting>
  <conditionalFormatting sqref="H32">
    <cfRule type="containsText" dxfId="195" priority="17" operator="containsText" text="Delayed">
      <formula>NOT(ISERROR(SEARCH("Delayed",H32)))</formula>
    </cfRule>
    <cfRule type="containsText" dxfId="194" priority="18" operator="containsText" text="On Track">
      <formula>NOT(ISERROR(SEARCH("On Track",H32)))</formula>
    </cfRule>
  </conditionalFormatting>
  <conditionalFormatting sqref="H32">
    <cfRule type="containsText" dxfId="193" priority="16" operator="containsText" text="At Risk">
      <formula>NOT(ISERROR(SEARCH("At Risk",H32)))</formula>
    </cfRule>
  </conditionalFormatting>
  <conditionalFormatting sqref="H36">
    <cfRule type="containsText" dxfId="192" priority="14" operator="containsText" text="Delayed">
      <formula>NOT(ISERROR(SEARCH("Delayed",H36)))</formula>
    </cfRule>
    <cfRule type="containsText" dxfId="191" priority="15" operator="containsText" text="On Track">
      <formula>NOT(ISERROR(SEARCH("On Track",H36)))</formula>
    </cfRule>
  </conditionalFormatting>
  <conditionalFormatting sqref="H36">
    <cfRule type="containsText" dxfId="190" priority="13" operator="containsText" text="At Risk">
      <formula>NOT(ISERROR(SEARCH("At Risk",H36)))</formula>
    </cfRule>
  </conditionalFormatting>
  <conditionalFormatting sqref="H38">
    <cfRule type="containsText" dxfId="189" priority="11" operator="containsText" text="Delayed">
      <formula>NOT(ISERROR(SEARCH("Delayed",H38)))</formula>
    </cfRule>
    <cfRule type="containsText" dxfId="188" priority="12" operator="containsText" text="On Track">
      <formula>NOT(ISERROR(SEARCH("On Track",H38)))</formula>
    </cfRule>
  </conditionalFormatting>
  <conditionalFormatting sqref="H38">
    <cfRule type="containsText" dxfId="187" priority="10" operator="containsText" text="At Risk">
      <formula>NOT(ISERROR(SEARCH("At Risk",H38)))</formula>
    </cfRule>
  </conditionalFormatting>
  <conditionalFormatting sqref="H41">
    <cfRule type="containsText" dxfId="186" priority="8" operator="containsText" text="Delayed">
      <formula>NOT(ISERROR(SEARCH("Delayed",H41)))</formula>
    </cfRule>
    <cfRule type="containsText" dxfId="185" priority="9" operator="containsText" text="On Track">
      <formula>NOT(ISERROR(SEARCH("On Track",H41)))</formula>
    </cfRule>
  </conditionalFormatting>
  <conditionalFormatting sqref="H41">
    <cfRule type="containsText" dxfId="184" priority="7" operator="containsText" text="At Risk">
      <formula>NOT(ISERROR(SEARCH("At Risk",H41)))</formula>
    </cfRule>
  </conditionalFormatting>
  <conditionalFormatting sqref="H53">
    <cfRule type="containsText" dxfId="183" priority="4" operator="containsText" text="At Risk">
      <formula>NOT(ISERROR(SEARCH("At Risk",H53)))</formula>
    </cfRule>
    <cfRule type="containsText" dxfId="182" priority="5" operator="containsText" text="Delayed">
      <formula>NOT(ISERROR(SEARCH("Delayed",H53)))</formula>
    </cfRule>
    <cfRule type="containsText" dxfId="181" priority="6" operator="containsText" text="On Track">
      <formula>NOT(ISERROR(SEARCH("On Track",H53)))</formula>
    </cfRule>
  </conditionalFormatting>
  <conditionalFormatting sqref="H59">
    <cfRule type="containsText" dxfId="180" priority="1" operator="containsText" text="At Risk">
      <formula>NOT(ISERROR(SEARCH("At Risk",H59)))</formula>
    </cfRule>
    <cfRule type="containsText" dxfId="179" priority="2" operator="containsText" text="Delayed">
      <formula>NOT(ISERROR(SEARCH("Delayed",H59)))</formula>
    </cfRule>
    <cfRule type="containsText" dxfId="178" priority="3" operator="containsText" text="On Track">
      <formula>NOT(ISERROR(SEARCH("On Track",H59)))</formula>
    </cfRule>
  </conditionalFormatting>
  <dataValidations count="1">
    <dataValidation type="list" allowBlank="1" showInputMessage="1" showErrorMessage="1" sqref="M4:M7 H33:H34 H63:H64 H42:H51 H12:H20 H22:H24 H26:H31 H37 H39:H40 H54:H58 H60:H61" xr:uid="{10BCEBCD-F596-4094-B181-22B55BFD2F0D}">
      <formula1>"Not started (as planned), In progress, Complete, Delayed, At risk"</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A44A7-EBE1-479C-8DB8-5107946784F7}">
  <sheetPr codeName="Sheet4">
    <tabColor theme="4"/>
  </sheetPr>
  <dimension ref="A1:Y46"/>
  <sheetViews>
    <sheetView zoomScale="70" zoomScaleNormal="70" workbookViewId="0">
      <pane xSplit="8" ySplit="3" topLeftCell="P4" activePane="bottomRight" state="frozen"/>
      <selection pane="topRight" activeCell="I1" sqref="I1"/>
      <selection pane="bottomLeft" activeCell="A4" sqref="A4"/>
      <selection pane="bottomRight" activeCell="Q10" sqref="Q10"/>
    </sheetView>
  </sheetViews>
  <sheetFormatPr defaultColWidth="8.6640625" defaultRowHeight="14.4" x14ac:dyDescent="0.3"/>
  <cols>
    <col min="1" max="1" width="16.33203125" style="95" customWidth="1"/>
    <col min="2" max="2" width="10.88671875" style="95" customWidth="1"/>
    <col min="3" max="3" width="23.44140625" style="95" customWidth="1"/>
    <col min="4" max="4" width="19.21875" style="95" customWidth="1"/>
    <col min="5" max="5" width="61.5546875" style="95" customWidth="1"/>
    <col min="6" max="6" width="23.44140625" style="95" bestFit="1" customWidth="1"/>
    <col min="7" max="7" width="15" style="95" customWidth="1"/>
    <col min="8" max="8" width="11.6640625" style="95" customWidth="1"/>
    <col min="9" max="9" width="67" style="95" customWidth="1"/>
    <col min="10" max="10" width="44.6640625" style="95" customWidth="1"/>
    <col min="11" max="11" width="28.5546875" style="95" customWidth="1"/>
    <col min="12" max="12" width="55" style="95" customWidth="1"/>
    <col min="13" max="13" width="16.44140625" style="95" customWidth="1"/>
    <col min="14" max="14" width="9.88671875" style="95" customWidth="1"/>
    <col min="15" max="15" width="55.6640625" style="95" customWidth="1"/>
    <col min="16" max="16" width="9.88671875" style="95" customWidth="1"/>
    <col min="17" max="17" width="55.44140625" style="95" customWidth="1"/>
    <col min="18" max="18" width="10" style="95" customWidth="1"/>
    <col min="19" max="19" width="55.33203125" style="95" customWidth="1"/>
    <col min="20" max="20" width="10.109375" style="95" customWidth="1"/>
    <col min="21" max="21" width="56" style="95" customWidth="1"/>
    <col min="22" max="22" width="10.109375" style="95" customWidth="1"/>
    <col min="23" max="23" width="55.44140625" style="95" customWidth="1"/>
    <col min="24" max="24" width="8.6640625" style="95"/>
    <col min="25" max="25" width="67.33203125" style="95" customWidth="1"/>
    <col min="26" max="16384" width="8.6640625" style="95"/>
  </cols>
  <sheetData>
    <row r="1" spans="1:25" ht="30" customHeight="1" x14ac:dyDescent="0.3">
      <c r="A1" s="129" t="s">
        <v>142</v>
      </c>
      <c r="B1" s="129"/>
      <c r="C1" s="129"/>
      <c r="D1" s="127" t="s">
        <v>9</v>
      </c>
      <c r="E1" s="127"/>
      <c r="F1" s="127"/>
      <c r="G1" s="127"/>
      <c r="H1" s="127"/>
      <c r="I1" s="127"/>
      <c r="J1" s="127"/>
      <c r="K1" s="127"/>
      <c r="L1" s="127"/>
      <c r="M1" s="106"/>
      <c r="N1" s="128" t="s">
        <v>10</v>
      </c>
      <c r="O1" s="128"/>
      <c r="P1" s="128"/>
      <c r="Q1" s="128"/>
      <c r="R1" s="128"/>
      <c r="S1" s="128"/>
      <c r="T1" s="128"/>
      <c r="U1" s="128"/>
      <c r="V1" s="128"/>
      <c r="W1" s="128"/>
      <c r="X1" s="128"/>
      <c r="Y1" s="128"/>
    </row>
    <row r="2" spans="1:25" ht="15" customHeight="1" x14ac:dyDescent="0.3">
      <c r="A2" s="19" t="s">
        <v>143</v>
      </c>
      <c r="B2" s="121" t="s">
        <v>144</v>
      </c>
      <c r="C2" s="121" t="s">
        <v>12</v>
      </c>
      <c r="D2" s="121" t="s">
        <v>145</v>
      </c>
      <c r="E2" s="121" t="s">
        <v>14</v>
      </c>
      <c r="F2" s="121" t="s">
        <v>146</v>
      </c>
      <c r="G2" s="121" t="s">
        <v>147</v>
      </c>
      <c r="H2" s="121" t="s">
        <v>148</v>
      </c>
      <c r="I2" s="121" t="s">
        <v>18</v>
      </c>
      <c r="J2" s="121" t="s">
        <v>19</v>
      </c>
      <c r="K2" s="121" t="s">
        <v>21</v>
      </c>
      <c r="L2" s="121" t="s">
        <v>149</v>
      </c>
      <c r="M2" s="121" t="s">
        <v>20</v>
      </c>
      <c r="N2" s="121" t="s">
        <v>23</v>
      </c>
      <c r="O2" s="121"/>
      <c r="P2" s="122" t="s">
        <v>24</v>
      </c>
      <c r="Q2" s="122"/>
      <c r="R2" s="121" t="s">
        <v>25</v>
      </c>
      <c r="S2" s="121"/>
      <c r="T2" s="122" t="s">
        <v>26</v>
      </c>
      <c r="U2" s="122"/>
      <c r="V2" s="121" t="s">
        <v>27</v>
      </c>
      <c r="W2" s="121"/>
      <c r="X2" s="122" t="s">
        <v>28</v>
      </c>
      <c r="Y2" s="122"/>
    </row>
    <row r="3" spans="1:25" x14ac:dyDescent="0.3">
      <c r="A3" s="19">
        <f>COUNTIF(D4:D8,"&lt;&gt;")</f>
        <v>4</v>
      </c>
      <c r="B3" s="121"/>
      <c r="C3" s="121"/>
      <c r="D3" s="121"/>
      <c r="E3" s="121"/>
      <c r="F3" s="121"/>
      <c r="G3" s="121"/>
      <c r="H3" s="121"/>
      <c r="I3" s="121"/>
      <c r="J3" s="121"/>
      <c r="K3" s="121"/>
      <c r="L3" s="121"/>
      <c r="M3" s="121"/>
      <c r="N3" s="12" t="s">
        <v>29</v>
      </c>
      <c r="O3" s="12" t="s">
        <v>12</v>
      </c>
      <c r="P3" s="9" t="s">
        <v>29</v>
      </c>
      <c r="Q3" s="9" t="s">
        <v>12</v>
      </c>
      <c r="R3" s="12" t="s">
        <v>29</v>
      </c>
      <c r="S3" s="12" t="s">
        <v>12</v>
      </c>
      <c r="T3" s="9" t="s">
        <v>29</v>
      </c>
      <c r="U3" s="9" t="s">
        <v>12</v>
      </c>
      <c r="V3" s="12" t="s">
        <v>29</v>
      </c>
      <c r="W3" s="12" t="s">
        <v>12</v>
      </c>
      <c r="X3" s="9" t="s">
        <v>29</v>
      </c>
      <c r="Y3" s="9" t="s">
        <v>12</v>
      </c>
    </row>
    <row r="4" spans="1:25" s="40" customFormat="1" ht="87" customHeight="1" x14ac:dyDescent="0.3">
      <c r="A4" s="12" t="s">
        <v>322</v>
      </c>
      <c r="B4" s="122" t="s">
        <v>323</v>
      </c>
      <c r="C4" s="123" t="s">
        <v>324</v>
      </c>
      <c r="D4" s="23" t="s">
        <v>325</v>
      </c>
      <c r="E4" s="27" t="s">
        <v>326</v>
      </c>
      <c r="F4" s="29">
        <v>1000</v>
      </c>
      <c r="G4" s="29" t="s">
        <v>327</v>
      </c>
      <c r="H4" s="107" t="s">
        <v>328</v>
      </c>
      <c r="I4" s="2" t="s">
        <v>329</v>
      </c>
      <c r="J4" s="27" t="s">
        <v>330</v>
      </c>
      <c r="K4" s="25" t="s">
        <v>331</v>
      </c>
      <c r="L4" s="24" t="s">
        <v>332</v>
      </c>
      <c r="M4" s="1" t="s">
        <v>33</v>
      </c>
      <c r="N4" s="29">
        <v>200</v>
      </c>
      <c r="O4" s="25" t="s">
        <v>333</v>
      </c>
      <c r="P4" s="29">
        <v>275</v>
      </c>
      <c r="Q4" s="25" t="s">
        <v>334</v>
      </c>
      <c r="R4" s="29">
        <v>200</v>
      </c>
      <c r="S4" s="25" t="s">
        <v>335</v>
      </c>
      <c r="T4" s="29"/>
      <c r="U4" s="27"/>
      <c r="V4" s="29"/>
      <c r="W4" s="25"/>
      <c r="X4" s="29"/>
      <c r="Y4" s="25"/>
    </row>
    <row r="5" spans="1:25" s="40" customFormat="1" ht="57.6" x14ac:dyDescent="0.3">
      <c r="A5" s="12"/>
      <c r="B5" s="122"/>
      <c r="C5" s="123"/>
      <c r="D5" s="23" t="s">
        <v>336</v>
      </c>
      <c r="E5" s="27" t="s">
        <v>337</v>
      </c>
      <c r="F5" s="29">
        <v>1</v>
      </c>
      <c r="G5" s="29" t="s">
        <v>338</v>
      </c>
      <c r="H5" s="107" t="s">
        <v>125</v>
      </c>
      <c r="I5" s="2" t="s">
        <v>339</v>
      </c>
      <c r="J5" s="27" t="s">
        <v>340</v>
      </c>
      <c r="K5" s="25" t="s">
        <v>341</v>
      </c>
      <c r="L5" s="24" t="s">
        <v>342</v>
      </c>
      <c r="M5" s="1" t="s">
        <v>33</v>
      </c>
      <c r="N5" s="29">
        <v>0</v>
      </c>
      <c r="O5" s="25" t="s">
        <v>343</v>
      </c>
      <c r="P5" s="29">
        <v>0</v>
      </c>
      <c r="Q5" s="25" t="s">
        <v>344</v>
      </c>
      <c r="R5" s="29">
        <v>1</v>
      </c>
      <c r="S5" s="25" t="s">
        <v>345</v>
      </c>
      <c r="T5" s="29"/>
      <c r="U5" s="25"/>
      <c r="V5" s="29"/>
      <c r="W5" s="25"/>
      <c r="X5" s="29"/>
      <c r="Y5" s="25"/>
    </row>
    <row r="6" spans="1:25" s="40" customFormat="1" ht="78" customHeight="1" x14ac:dyDescent="0.3">
      <c r="A6" s="12"/>
      <c r="B6" s="122"/>
      <c r="C6" s="123"/>
      <c r="D6" s="23" t="s">
        <v>346</v>
      </c>
      <c r="E6" s="27" t="s">
        <v>347</v>
      </c>
      <c r="F6" s="29">
        <v>4</v>
      </c>
      <c r="G6" s="29" t="s">
        <v>348</v>
      </c>
      <c r="H6" s="107" t="s">
        <v>349</v>
      </c>
      <c r="I6" s="2" t="s">
        <v>350</v>
      </c>
      <c r="J6" s="27" t="s">
        <v>351</v>
      </c>
      <c r="K6" s="25" t="s">
        <v>352</v>
      </c>
      <c r="L6" s="24" t="s">
        <v>342</v>
      </c>
      <c r="M6" s="1" t="s">
        <v>33</v>
      </c>
      <c r="N6" s="29">
        <v>4</v>
      </c>
      <c r="O6" s="25" t="s">
        <v>353</v>
      </c>
      <c r="P6" s="29">
        <v>0</v>
      </c>
      <c r="Q6" s="25" t="s">
        <v>354</v>
      </c>
      <c r="R6" s="29">
        <v>3</v>
      </c>
      <c r="S6" s="25" t="s">
        <v>355</v>
      </c>
      <c r="T6" s="29"/>
      <c r="U6" s="25"/>
      <c r="V6" s="29"/>
      <c r="W6" s="25"/>
      <c r="X6" s="29"/>
      <c r="Y6" s="25"/>
    </row>
    <row r="7" spans="1:25" s="40" customFormat="1" ht="43.2" x14ac:dyDescent="0.3">
      <c r="A7" s="12"/>
      <c r="B7" s="122"/>
      <c r="C7" s="123"/>
      <c r="D7" s="23" t="s">
        <v>356</v>
      </c>
      <c r="E7" s="27" t="s">
        <v>357</v>
      </c>
      <c r="F7" s="29">
        <v>2</v>
      </c>
      <c r="G7" s="29" t="s">
        <v>358</v>
      </c>
      <c r="H7" s="107" t="s">
        <v>359</v>
      </c>
      <c r="I7" s="2"/>
      <c r="J7" s="2"/>
      <c r="K7" s="25" t="s">
        <v>360</v>
      </c>
      <c r="L7" s="24" t="s">
        <v>361</v>
      </c>
      <c r="M7" s="1" t="s">
        <v>33</v>
      </c>
      <c r="N7" s="29">
        <v>0</v>
      </c>
      <c r="O7" s="25" t="s">
        <v>362</v>
      </c>
      <c r="P7" s="29">
        <v>0</v>
      </c>
      <c r="Q7" s="25" t="s">
        <v>363</v>
      </c>
      <c r="R7" s="29">
        <v>2</v>
      </c>
      <c r="S7" s="25" t="s">
        <v>364</v>
      </c>
      <c r="T7" s="29"/>
      <c r="U7" s="25"/>
      <c r="V7" s="29">
        <v>0</v>
      </c>
      <c r="W7" s="25" t="s">
        <v>365</v>
      </c>
      <c r="X7" s="29">
        <v>0</v>
      </c>
      <c r="Y7" s="25" t="s">
        <v>366</v>
      </c>
    </row>
    <row r="8" spans="1:25" ht="30.75" customHeight="1" x14ac:dyDescent="0.3">
      <c r="A8" s="126" t="s">
        <v>6</v>
      </c>
      <c r="B8" s="126"/>
      <c r="C8" s="126"/>
      <c r="D8" s="126"/>
      <c r="E8" s="126"/>
      <c r="F8" s="126"/>
      <c r="G8" s="126"/>
      <c r="H8" s="126"/>
      <c r="I8" s="126"/>
      <c r="J8" s="39"/>
      <c r="K8" s="10"/>
      <c r="L8" s="40"/>
      <c r="M8" s="1" t="str" cm="1">
        <f t="array" ref="M8">IF(SUMPRODUCT(--ISNUMBER(SEARCH("At risk", M4:M7)))&gt;0, "At risk", IF(SUMPRODUCT(--ISNUMBER(SEARCH("Delayed", M4:M7)))&gt;0, "Delayed", "On Track"))</f>
        <v>On Track</v>
      </c>
      <c r="N8" s="40"/>
      <c r="O8" s="40"/>
      <c r="P8" s="40"/>
      <c r="Q8" s="40"/>
      <c r="R8" s="40"/>
      <c r="S8" s="40"/>
      <c r="T8" s="40"/>
      <c r="U8" s="40"/>
      <c r="V8" s="40"/>
      <c r="W8" s="40"/>
    </row>
    <row r="9" spans="1:25" ht="30.75" customHeight="1" x14ac:dyDescent="0.3">
      <c r="A9" s="12"/>
      <c r="B9" s="12" t="s">
        <v>191</v>
      </c>
      <c r="C9" s="20"/>
      <c r="D9" s="12" t="s">
        <v>192</v>
      </c>
      <c r="E9" s="12" t="s">
        <v>12</v>
      </c>
      <c r="F9" s="12" t="s">
        <v>193</v>
      </c>
      <c r="G9" s="12" t="s">
        <v>194</v>
      </c>
      <c r="H9" s="12" t="s">
        <v>20</v>
      </c>
      <c r="I9" s="12" t="s">
        <v>195</v>
      </c>
      <c r="J9" s="35"/>
      <c r="K9" s="35"/>
    </row>
    <row r="10" spans="1:25" ht="28.8" x14ac:dyDescent="0.3">
      <c r="A10" s="121" t="s">
        <v>367</v>
      </c>
      <c r="B10" s="122" t="s">
        <v>368</v>
      </c>
      <c r="C10" s="123"/>
      <c r="D10" s="66" t="s">
        <v>369</v>
      </c>
      <c r="E10" s="66" t="s">
        <v>370</v>
      </c>
      <c r="F10" s="77"/>
      <c r="G10" s="77"/>
      <c r="H10" s="113" t="str" cm="1">
        <f t="array" ref="H10">IF(SUMPRODUCT(--ISNUMBER(SEARCH("At risk", H11:H24)))&gt;0, "At risk", IF(SUMPRODUCT(--ISNUMBER(SEARCH("Delayed", H11:H24)))&gt;0, "Delayed", "On Track"))</f>
        <v>Delayed</v>
      </c>
      <c r="I10" s="1"/>
      <c r="J10" s="36"/>
      <c r="K10" s="36"/>
    </row>
    <row r="11" spans="1:25" ht="31.2" x14ac:dyDescent="0.3">
      <c r="A11" s="121"/>
      <c r="B11" s="122"/>
      <c r="C11" s="123"/>
      <c r="D11" s="89" t="s">
        <v>371</v>
      </c>
      <c r="E11" s="89" t="s">
        <v>372</v>
      </c>
      <c r="F11" s="78" t="s">
        <v>373</v>
      </c>
      <c r="G11" s="74">
        <v>46843</v>
      </c>
      <c r="H11" s="113" t="str" cm="1">
        <f t="array" ref="H11">IF(SUMPRODUCT(--ISNUMBER(SEARCH("At risk", H12:H14)))&gt;0, "At risk", IF(SUMPRODUCT(--ISNUMBER(SEARCH("Delayed", H12:H14)))&gt;0, "Delayed", "On Track"))</f>
        <v>On Track</v>
      </c>
      <c r="I11" s="107"/>
      <c r="J11" s="36"/>
      <c r="K11" s="36"/>
    </row>
    <row r="12" spans="1:25" ht="14.4" customHeight="1" x14ac:dyDescent="0.3">
      <c r="A12" s="121"/>
      <c r="D12" s="96" t="s">
        <v>374</v>
      </c>
      <c r="E12" s="71" t="s">
        <v>375</v>
      </c>
      <c r="F12" s="70" t="s">
        <v>376</v>
      </c>
      <c r="G12" s="79">
        <v>45199</v>
      </c>
      <c r="H12" s="1" t="s">
        <v>203</v>
      </c>
      <c r="I12" s="1"/>
    </row>
    <row r="13" spans="1:25" ht="14.4" customHeight="1" x14ac:dyDescent="0.3">
      <c r="A13" s="121"/>
      <c r="B13" s="9"/>
      <c r="C13" s="23"/>
      <c r="D13" s="96" t="s">
        <v>374</v>
      </c>
      <c r="E13" s="71" t="s">
        <v>377</v>
      </c>
      <c r="F13" s="70" t="s">
        <v>376</v>
      </c>
      <c r="G13" s="79">
        <v>46022</v>
      </c>
      <c r="H13" s="1" t="s">
        <v>33</v>
      </c>
      <c r="I13" s="2"/>
    </row>
    <row r="14" spans="1:25" ht="14.4" customHeight="1" x14ac:dyDescent="0.3">
      <c r="A14" s="121"/>
      <c r="D14" s="96" t="s">
        <v>374</v>
      </c>
      <c r="E14" s="71" t="s">
        <v>378</v>
      </c>
      <c r="F14" s="70" t="s">
        <v>376</v>
      </c>
      <c r="G14" s="79">
        <v>46842</v>
      </c>
      <c r="H14" s="1" t="s">
        <v>33</v>
      </c>
      <c r="I14" s="1"/>
    </row>
    <row r="15" spans="1:25" ht="14.4" customHeight="1" x14ac:dyDescent="0.3">
      <c r="A15" s="121"/>
      <c r="D15" s="89" t="s">
        <v>379</v>
      </c>
      <c r="E15" s="89" t="s">
        <v>380</v>
      </c>
      <c r="F15" s="78" t="s">
        <v>381</v>
      </c>
      <c r="G15" s="74">
        <v>46843</v>
      </c>
      <c r="H15" s="113" t="str" cm="1">
        <f t="array" ref="H15">IF(SUMPRODUCT(--ISNUMBER(SEARCH("At risk", H16:H21)))&gt;0, "At risk", IF(SUMPRODUCT(--ISNUMBER(SEARCH("Delayed", H16:H21)))&gt;0, "Delayed", "On Track"))</f>
        <v>Delayed</v>
      </c>
      <c r="I15" s="107"/>
    </row>
    <row r="16" spans="1:25" ht="27.6" x14ac:dyDescent="0.3">
      <c r="A16" s="121"/>
      <c r="D16" s="96" t="s">
        <v>382</v>
      </c>
      <c r="E16" s="70" t="s">
        <v>383</v>
      </c>
      <c r="F16" s="70" t="s">
        <v>384</v>
      </c>
      <c r="G16" s="73">
        <v>45291</v>
      </c>
      <c r="H16" s="1" t="s">
        <v>235</v>
      </c>
      <c r="I16" s="1"/>
    </row>
    <row r="17" spans="1:9" ht="27.6" x14ac:dyDescent="0.3">
      <c r="A17" s="121"/>
      <c r="D17" s="96" t="s">
        <v>385</v>
      </c>
      <c r="E17" s="70" t="s">
        <v>386</v>
      </c>
      <c r="F17" s="70" t="s">
        <v>384</v>
      </c>
      <c r="G17" s="73">
        <v>45381</v>
      </c>
      <c r="H17" s="1" t="s">
        <v>203</v>
      </c>
      <c r="I17" s="1"/>
    </row>
    <row r="18" spans="1:9" ht="27.6" x14ac:dyDescent="0.3">
      <c r="A18" s="121"/>
      <c r="D18" s="96" t="s">
        <v>387</v>
      </c>
      <c r="E18" s="70" t="s">
        <v>388</v>
      </c>
      <c r="F18" s="70" t="s">
        <v>384</v>
      </c>
      <c r="G18" s="73">
        <v>46842</v>
      </c>
      <c r="H18" s="1" t="s">
        <v>203</v>
      </c>
      <c r="I18" s="1"/>
    </row>
    <row r="19" spans="1:9" ht="27.6" x14ac:dyDescent="0.3">
      <c r="A19" s="121"/>
      <c r="D19" s="96" t="s">
        <v>389</v>
      </c>
      <c r="E19" s="70" t="s">
        <v>390</v>
      </c>
      <c r="F19" s="70" t="s">
        <v>384</v>
      </c>
      <c r="G19" s="73">
        <v>46842</v>
      </c>
      <c r="H19" s="1" t="s">
        <v>203</v>
      </c>
      <c r="I19" s="1"/>
    </row>
    <row r="20" spans="1:9" ht="27.6" x14ac:dyDescent="0.3">
      <c r="A20" s="121"/>
      <c r="D20" s="96" t="s">
        <v>391</v>
      </c>
      <c r="E20" s="70" t="s">
        <v>392</v>
      </c>
      <c r="F20" s="70" t="s">
        <v>384</v>
      </c>
      <c r="G20" s="73">
        <v>46842</v>
      </c>
      <c r="H20" s="1" t="s">
        <v>203</v>
      </c>
      <c r="I20" s="1"/>
    </row>
    <row r="21" spans="1:9" ht="27.6" x14ac:dyDescent="0.3">
      <c r="A21" s="121"/>
      <c r="D21" s="96" t="s">
        <v>393</v>
      </c>
      <c r="E21" s="70" t="s">
        <v>394</v>
      </c>
      <c r="F21" s="70" t="s">
        <v>395</v>
      </c>
      <c r="G21" s="73">
        <v>46842</v>
      </c>
      <c r="H21" s="1" t="s">
        <v>203</v>
      </c>
      <c r="I21" s="1"/>
    </row>
    <row r="22" spans="1:9" ht="14.4" customHeight="1" x14ac:dyDescent="0.3">
      <c r="A22" s="121"/>
      <c r="D22" s="89" t="s">
        <v>396</v>
      </c>
      <c r="E22" s="89" t="s">
        <v>397</v>
      </c>
      <c r="F22" s="78" t="s">
        <v>395</v>
      </c>
      <c r="G22" s="74">
        <v>45930</v>
      </c>
      <c r="H22" s="113" t="str" cm="1">
        <f t="array" ref="H22">IF(SUMPRODUCT(--ISNUMBER(SEARCH("At risk", H23:H24)))&gt;0, "At risk", IF(SUMPRODUCT(--ISNUMBER(SEARCH("Delayed", H23:H24)))&gt;0, "Delayed", "On Track"))</f>
        <v>On Track</v>
      </c>
      <c r="I22" s="107"/>
    </row>
    <row r="23" spans="1:9" ht="28.8" x14ac:dyDescent="0.3">
      <c r="A23" s="121"/>
      <c r="D23" s="96" t="s">
        <v>398</v>
      </c>
      <c r="E23" s="70" t="s">
        <v>399</v>
      </c>
      <c r="F23" s="76" t="s">
        <v>395</v>
      </c>
      <c r="G23" s="79">
        <v>45838</v>
      </c>
      <c r="H23" s="1" t="s">
        <v>33</v>
      </c>
      <c r="I23" s="1"/>
    </row>
    <row r="24" spans="1:9" ht="28.8" x14ac:dyDescent="0.3">
      <c r="A24" s="121"/>
      <c r="D24" s="96" t="s">
        <v>400</v>
      </c>
      <c r="E24" s="70" t="s">
        <v>401</v>
      </c>
      <c r="F24" s="76" t="s">
        <v>395</v>
      </c>
      <c r="G24" s="79">
        <v>45930</v>
      </c>
      <c r="H24" s="1" t="s">
        <v>33</v>
      </c>
      <c r="I24" s="1"/>
    </row>
    <row r="25" spans="1:9" x14ac:dyDescent="0.3">
      <c r="A25" s="121"/>
      <c r="D25" s="100" t="s">
        <v>402</v>
      </c>
      <c r="E25" s="66" t="s">
        <v>403</v>
      </c>
      <c r="F25" s="77"/>
      <c r="G25" s="85"/>
      <c r="H25" s="113" t="str" cm="1">
        <f t="array" ref="H25">IF(SUMPRODUCT(--ISNUMBER(SEARCH("At risk", H26:H38)))&gt;0, "At risk", IF(SUMPRODUCT(--ISNUMBER(SEARCH("Delayed", H26:H38)))&gt;0, "Delayed", "On Track"))</f>
        <v>Delayed</v>
      </c>
      <c r="I25" s="1"/>
    </row>
    <row r="26" spans="1:9" ht="14.4" customHeight="1" x14ac:dyDescent="0.3">
      <c r="A26" s="121"/>
      <c r="D26" s="89" t="s">
        <v>404</v>
      </c>
      <c r="E26" s="89" t="s">
        <v>405</v>
      </c>
      <c r="F26" s="78" t="s">
        <v>406</v>
      </c>
      <c r="G26" s="74">
        <v>45657</v>
      </c>
      <c r="H26" s="113" t="str" cm="1">
        <f t="array" ref="H26">IF(SUMPRODUCT(--ISNUMBER(SEARCH("At risk", H27:H33)))&gt;0, "At risk", IF(SUMPRODUCT(--ISNUMBER(SEARCH("Delayed", H27:H33)))&gt;0, "Delayed", "On Track"))</f>
        <v>Delayed</v>
      </c>
      <c r="I26" s="107"/>
    </row>
    <row r="27" spans="1:9" x14ac:dyDescent="0.3">
      <c r="A27" s="121"/>
      <c r="D27" s="96" t="s">
        <v>407</v>
      </c>
      <c r="E27" s="70" t="s">
        <v>408</v>
      </c>
      <c r="F27" s="70"/>
      <c r="G27" s="79">
        <v>45291</v>
      </c>
      <c r="H27" s="1" t="s">
        <v>235</v>
      </c>
      <c r="I27" s="1"/>
    </row>
    <row r="28" spans="1:9" x14ac:dyDescent="0.3">
      <c r="A28" s="121"/>
      <c r="D28" s="96" t="s">
        <v>409</v>
      </c>
      <c r="E28" s="70" t="s">
        <v>410</v>
      </c>
      <c r="F28" s="70"/>
      <c r="G28" s="79">
        <v>45291</v>
      </c>
      <c r="H28" s="1" t="s">
        <v>235</v>
      </c>
      <c r="I28" s="1"/>
    </row>
    <row r="29" spans="1:9" x14ac:dyDescent="0.3">
      <c r="A29" s="121"/>
      <c r="D29" s="96" t="s">
        <v>411</v>
      </c>
      <c r="E29" s="70" t="s">
        <v>412</v>
      </c>
      <c r="F29" s="70"/>
      <c r="G29" s="79">
        <v>45291</v>
      </c>
      <c r="H29" s="1" t="s">
        <v>235</v>
      </c>
      <c r="I29" s="1"/>
    </row>
    <row r="30" spans="1:9" ht="27.6" x14ac:dyDescent="0.3">
      <c r="A30" s="121"/>
      <c r="D30" s="96" t="s">
        <v>413</v>
      </c>
      <c r="E30" s="70" t="s">
        <v>414</v>
      </c>
      <c r="F30" s="70"/>
      <c r="G30" s="79">
        <v>45291</v>
      </c>
      <c r="H30" s="1" t="s">
        <v>235</v>
      </c>
      <c r="I30" s="1"/>
    </row>
    <row r="31" spans="1:9" x14ac:dyDescent="0.3">
      <c r="A31" s="121"/>
      <c r="D31" s="96" t="s">
        <v>415</v>
      </c>
      <c r="E31" s="70" t="s">
        <v>416</v>
      </c>
      <c r="F31" s="70"/>
      <c r="G31" s="79">
        <v>46752</v>
      </c>
      <c r="H31" s="1" t="s">
        <v>235</v>
      </c>
      <c r="I31" s="1"/>
    </row>
    <row r="32" spans="1:9" ht="28.8" x14ac:dyDescent="0.3">
      <c r="A32" s="121"/>
      <c r="D32" s="96" t="s">
        <v>417</v>
      </c>
      <c r="E32" s="70" t="s">
        <v>418</v>
      </c>
      <c r="F32" s="70"/>
      <c r="G32" s="79">
        <v>45657</v>
      </c>
      <c r="H32" s="1" t="s">
        <v>33</v>
      </c>
      <c r="I32" s="1"/>
    </row>
    <row r="33" spans="1:9" ht="28.8" x14ac:dyDescent="0.3">
      <c r="A33" s="121"/>
      <c r="D33" s="96" t="s">
        <v>419</v>
      </c>
      <c r="E33" s="70" t="s">
        <v>420</v>
      </c>
      <c r="F33" s="70"/>
      <c r="G33" s="79">
        <v>46752</v>
      </c>
      <c r="H33" s="1" t="s">
        <v>33</v>
      </c>
      <c r="I33" s="1"/>
    </row>
    <row r="34" spans="1:9" ht="14.4" customHeight="1" x14ac:dyDescent="0.3">
      <c r="A34" s="121"/>
      <c r="D34" s="89" t="s">
        <v>421</v>
      </c>
      <c r="E34" s="89" t="s">
        <v>422</v>
      </c>
      <c r="F34" s="78" t="s">
        <v>406</v>
      </c>
      <c r="G34" s="74">
        <v>46843</v>
      </c>
      <c r="H34" s="113" t="str" cm="1">
        <f t="array" ref="H34">IF(SUMPRODUCT(--ISNUMBER(SEARCH("At risk", H35:H38)))&gt;0, "At risk", IF(SUMPRODUCT(--ISNUMBER(SEARCH("Delayed", H35:H38)))&gt;0, "Delayed", "On Track"))</f>
        <v>Delayed</v>
      </c>
      <c r="I34" s="107"/>
    </row>
    <row r="35" spans="1:9" x14ac:dyDescent="0.3">
      <c r="A35" s="121"/>
      <c r="D35" s="96" t="s">
        <v>423</v>
      </c>
      <c r="E35" s="70" t="s">
        <v>424</v>
      </c>
      <c r="F35" s="76"/>
      <c r="G35" s="79">
        <v>45291</v>
      </c>
      <c r="H35" s="1" t="s">
        <v>235</v>
      </c>
      <c r="I35" s="1"/>
    </row>
    <row r="36" spans="1:9" x14ac:dyDescent="0.3">
      <c r="A36" s="121"/>
      <c r="D36" s="96" t="s">
        <v>425</v>
      </c>
      <c r="E36" s="70" t="s">
        <v>426</v>
      </c>
      <c r="F36" s="70"/>
      <c r="G36" s="79">
        <v>45657</v>
      </c>
      <c r="H36" s="1" t="s">
        <v>203</v>
      </c>
      <c r="I36" s="1"/>
    </row>
    <row r="37" spans="1:9" x14ac:dyDescent="0.3">
      <c r="A37" s="121"/>
      <c r="D37" s="96" t="s">
        <v>427</v>
      </c>
      <c r="E37" s="70" t="s">
        <v>428</v>
      </c>
      <c r="F37" s="70"/>
      <c r="G37" s="79">
        <v>46752</v>
      </c>
      <c r="H37" s="1" t="s">
        <v>203</v>
      </c>
      <c r="I37" s="1"/>
    </row>
    <row r="38" spans="1:9" ht="41.4" x14ac:dyDescent="0.3">
      <c r="A38" s="121"/>
      <c r="D38" s="96" t="s">
        <v>429</v>
      </c>
      <c r="E38" s="70" t="s">
        <v>430</v>
      </c>
      <c r="F38" s="70"/>
      <c r="G38" s="79">
        <v>46843</v>
      </c>
      <c r="H38" s="1" t="s">
        <v>33</v>
      </c>
      <c r="I38" s="1"/>
    </row>
    <row r="39" spans="1:9" x14ac:dyDescent="0.3">
      <c r="A39" s="121"/>
      <c r="D39" s="100" t="s">
        <v>431</v>
      </c>
      <c r="E39" s="66" t="s">
        <v>347</v>
      </c>
      <c r="F39" s="77"/>
      <c r="G39" s="85"/>
      <c r="H39" s="113" t="str" cm="1">
        <f t="array" ref="H39">IF(SUMPRODUCT(--ISNUMBER(SEARCH("At risk", H40:H46)))&gt;0, "At risk", IF(SUMPRODUCT(--ISNUMBER(SEARCH("Delayed", H40:H46)))&gt;0, "Delayed", "On Track"))</f>
        <v>Delayed</v>
      </c>
      <c r="I39" s="1"/>
    </row>
    <row r="40" spans="1:9" ht="14.4" customHeight="1" x14ac:dyDescent="0.3">
      <c r="A40" s="121"/>
      <c r="D40" s="89" t="s">
        <v>432</v>
      </c>
      <c r="E40" s="89" t="s">
        <v>433</v>
      </c>
      <c r="F40" s="78" t="s">
        <v>434</v>
      </c>
      <c r="G40" s="74">
        <v>45747</v>
      </c>
      <c r="H40" s="113" t="str" cm="1">
        <f t="array" ref="H40">IF(SUMPRODUCT(--ISNUMBER(SEARCH("At risk", H41:H42)))&gt;0, "At risk", IF(SUMPRODUCT(--ISNUMBER(SEARCH("Delayed", H41:H42)))&gt;0, "Delayed", "On Track"))</f>
        <v>On Track</v>
      </c>
      <c r="I40" s="107"/>
    </row>
    <row r="41" spans="1:9" ht="28.8" x14ac:dyDescent="0.3">
      <c r="A41" s="121"/>
      <c r="D41" s="96" t="s">
        <v>435</v>
      </c>
      <c r="E41" s="71" t="s">
        <v>436</v>
      </c>
      <c r="F41" s="70" t="s">
        <v>434</v>
      </c>
      <c r="G41" s="79">
        <v>45382</v>
      </c>
      <c r="H41" s="1" t="s">
        <v>33</v>
      </c>
      <c r="I41" s="1"/>
    </row>
    <row r="42" spans="1:9" ht="28.8" x14ac:dyDescent="0.3">
      <c r="A42" s="121"/>
      <c r="D42" s="96" t="s">
        <v>437</v>
      </c>
      <c r="E42" s="71" t="s">
        <v>438</v>
      </c>
      <c r="F42" s="70" t="s">
        <v>434</v>
      </c>
      <c r="G42" s="79">
        <v>45657</v>
      </c>
      <c r="H42" s="1" t="s">
        <v>33</v>
      </c>
      <c r="I42" s="1"/>
    </row>
    <row r="43" spans="1:9" ht="14.4" customHeight="1" x14ac:dyDescent="0.3">
      <c r="A43" s="121"/>
      <c r="D43" s="89" t="s">
        <v>439</v>
      </c>
      <c r="E43" s="89" t="s">
        <v>440</v>
      </c>
      <c r="F43" s="78" t="s">
        <v>279</v>
      </c>
      <c r="G43" s="74">
        <v>45382</v>
      </c>
      <c r="H43" s="113" t="str" cm="1">
        <f t="array" ref="H43">IF(SUMPRODUCT(--ISNUMBER(SEARCH("At risk", H44:H46)))&gt;0, "At risk", IF(SUMPRODUCT(--ISNUMBER(SEARCH("Delayed", H44:H46)))&gt;0, "Delayed", "On Track"))</f>
        <v>Delayed</v>
      </c>
      <c r="I43" s="107"/>
    </row>
    <row r="44" spans="1:9" x14ac:dyDescent="0.3">
      <c r="A44" s="121"/>
      <c r="D44" s="96" t="s">
        <v>441</v>
      </c>
      <c r="E44" s="70" t="s">
        <v>442</v>
      </c>
      <c r="F44" s="70" t="s">
        <v>279</v>
      </c>
      <c r="G44" s="73">
        <v>45291</v>
      </c>
      <c r="H44" s="1" t="s">
        <v>235</v>
      </c>
      <c r="I44" s="1"/>
    </row>
    <row r="45" spans="1:9" ht="27.6" x14ac:dyDescent="0.3">
      <c r="A45" s="121"/>
      <c r="D45" s="96" t="s">
        <v>443</v>
      </c>
      <c r="E45" s="70" t="s">
        <v>444</v>
      </c>
      <c r="F45" s="70" t="s">
        <v>279</v>
      </c>
      <c r="G45" s="73">
        <v>45291</v>
      </c>
      <c r="H45" s="1" t="s">
        <v>235</v>
      </c>
      <c r="I45" s="1"/>
    </row>
    <row r="46" spans="1:9" x14ac:dyDescent="0.3">
      <c r="A46" s="121"/>
      <c r="D46" s="96" t="s">
        <v>445</v>
      </c>
      <c r="E46" s="70" t="s">
        <v>446</v>
      </c>
      <c r="F46" s="70" t="s">
        <v>279</v>
      </c>
      <c r="G46" s="73">
        <v>45291</v>
      </c>
      <c r="H46" s="1" t="s">
        <v>235</v>
      </c>
      <c r="I46" s="1"/>
    </row>
  </sheetData>
  <mergeCells count="27">
    <mergeCell ref="D1:L1"/>
    <mergeCell ref="N1:Y1"/>
    <mergeCell ref="C4:C7"/>
    <mergeCell ref="T2:U2"/>
    <mergeCell ref="V2:W2"/>
    <mergeCell ref="I2:I3"/>
    <mergeCell ref="J2:J3"/>
    <mergeCell ref="F2:F3"/>
    <mergeCell ref="G2:G3"/>
    <mergeCell ref="H2:H3"/>
    <mergeCell ref="K2:K3"/>
    <mergeCell ref="L2:L3"/>
    <mergeCell ref="A1:C1"/>
    <mergeCell ref="B2:B3"/>
    <mergeCell ref="B4:B7"/>
    <mergeCell ref="M2:M3"/>
    <mergeCell ref="B10:B11"/>
    <mergeCell ref="C10:C11"/>
    <mergeCell ref="A8:I8"/>
    <mergeCell ref="A10:A46"/>
    <mergeCell ref="X2:Y2"/>
    <mergeCell ref="R2:S2"/>
    <mergeCell ref="C2:C3"/>
    <mergeCell ref="D2:D3"/>
    <mergeCell ref="E2:E3"/>
    <mergeCell ref="N2:O2"/>
    <mergeCell ref="P2:Q2"/>
  </mergeCells>
  <phoneticPr fontId="11" type="noConversion"/>
  <conditionalFormatting sqref="H10:H11">
    <cfRule type="containsText" dxfId="177" priority="48" operator="containsText" text="At Risk">
      <formula>NOT(ISERROR(SEARCH("At Risk",H10)))</formula>
    </cfRule>
    <cfRule type="containsText" dxfId="176" priority="49" operator="containsText" text="Delayed">
      <formula>NOT(ISERROR(SEARCH("Delayed",H10)))</formula>
    </cfRule>
    <cfRule type="containsText" dxfId="175" priority="50" operator="containsText" text="On Track">
      <formula>NOT(ISERROR(SEARCH("On Track",H10)))</formula>
    </cfRule>
  </conditionalFormatting>
  <conditionalFormatting sqref="H16:H21 H27:H33 H41:H42 H23:H24 H35:H38 H44:H46">
    <cfRule type="containsText" dxfId="174" priority="51" operator="containsText" text="Not Started">
      <formula>NOT(ISERROR(SEARCH("Not Started",H16)))</formula>
    </cfRule>
    <cfRule type="containsText" dxfId="173" priority="52" operator="containsText" text="In Progress">
      <formula>NOT(ISERROR(SEARCH("In Progress",H16)))</formula>
    </cfRule>
    <cfRule type="containsText" dxfId="172" priority="53" operator="containsText" text="Complete">
      <formula>NOT(ISERROR(SEARCH("Complete",H16)))</formula>
    </cfRule>
    <cfRule type="containsText" dxfId="171" priority="54" operator="containsText" text="Delayed">
      <formula>NOT(ISERROR(SEARCH("Delayed",H16)))</formula>
    </cfRule>
    <cfRule type="containsText" dxfId="170" priority="55" operator="containsText" text="At risk">
      <formula>NOT(ISERROR(SEARCH("At risk",H16)))</formula>
    </cfRule>
  </conditionalFormatting>
  <conditionalFormatting sqref="H12:H14">
    <cfRule type="containsText" dxfId="169" priority="32" operator="containsText" text="Not Started">
      <formula>NOT(ISERROR(SEARCH("Not Started",H12)))</formula>
    </cfRule>
    <cfRule type="containsText" dxfId="168" priority="33" operator="containsText" text="In Progress">
      <formula>NOT(ISERROR(SEARCH("In Progress",H12)))</formula>
    </cfRule>
    <cfRule type="containsText" dxfId="167" priority="34" operator="containsText" text="Complete">
      <formula>NOT(ISERROR(SEARCH("Complete",H12)))</formula>
    </cfRule>
    <cfRule type="containsText" dxfId="166" priority="35" operator="containsText" text="Delayed">
      <formula>NOT(ISERROR(SEARCH("Delayed",H12)))</formula>
    </cfRule>
    <cfRule type="containsText" dxfId="165" priority="36" operator="containsText" text="At risk">
      <formula>NOT(ISERROR(SEARCH("At risk",H12)))</formula>
    </cfRule>
  </conditionalFormatting>
  <conditionalFormatting sqref="H25">
    <cfRule type="containsText" dxfId="164" priority="45" operator="containsText" text="At Risk">
      <formula>NOT(ISERROR(SEARCH("At Risk",H25)))</formula>
    </cfRule>
    <cfRule type="containsText" dxfId="163" priority="46" operator="containsText" text="Delayed">
      <formula>NOT(ISERROR(SEARCH("Delayed",H25)))</formula>
    </cfRule>
    <cfRule type="containsText" dxfId="162" priority="47" operator="containsText" text="On Track">
      <formula>NOT(ISERROR(SEARCH("On Track",H25)))</formula>
    </cfRule>
  </conditionalFormatting>
  <conditionalFormatting sqref="H39">
    <cfRule type="containsText" dxfId="161" priority="42" operator="containsText" text="At Risk">
      <formula>NOT(ISERROR(SEARCH("At Risk",H39)))</formula>
    </cfRule>
    <cfRule type="containsText" dxfId="160" priority="43" operator="containsText" text="Delayed">
      <formula>NOT(ISERROR(SEARCH("Delayed",H39)))</formula>
    </cfRule>
    <cfRule type="containsText" dxfId="159" priority="44" operator="containsText" text="On Track">
      <formula>NOT(ISERROR(SEARCH("On Track",H39)))</formula>
    </cfRule>
  </conditionalFormatting>
  <conditionalFormatting sqref="M4">
    <cfRule type="containsText" dxfId="158" priority="27" operator="containsText" text="Not Started">
      <formula>NOT(ISERROR(SEARCH("Not Started",M4)))</formula>
    </cfRule>
    <cfRule type="containsText" dxfId="157" priority="28" operator="containsText" text="In Progress">
      <formula>NOT(ISERROR(SEARCH("In Progress",M4)))</formula>
    </cfRule>
    <cfRule type="containsText" dxfId="156" priority="29" operator="containsText" text="Complete">
      <formula>NOT(ISERROR(SEARCH("Complete",M4)))</formula>
    </cfRule>
    <cfRule type="containsText" dxfId="155" priority="30" operator="containsText" text="Delayed">
      <formula>NOT(ISERROR(SEARCH("Delayed",M4)))</formula>
    </cfRule>
    <cfRule type="containsText" dxfId="154" priority="31" operator="containsText" text="At risk">
      <formula>NOT(ISERROR(SEARCH("At risk",M4)))</formula>
    </cfRule>
  </conditionalFormatting>
  <conditionalFormatting sqref="M5:M7">
    <cfRule type="containsText" dxfId="153" priority="22" operator="containsText" text="Not Started">
      <formula>NOT(ISERROR(SEARCH("Not Started",M5)))</formula>
    </cfRule>
    <cfRule type="containsText" dxfId="152" priority="23" operator="containsText" text="In Progress">
      <formula>NOT(ISERROR(SEARCH("In Progress",M5)))</formula>
    </cfRule>
    <cfRule type="containsText" dxfId="151" priority="24" operator="containsText" text="Complete">
      <formula>NOT(ISERROR(SEARCH("Complete",M5)))</formula>
    </cfRule>
    <cfRule type="containsText" dxfId="150" priority="25" operator="containsText" text="Delayed">
      <formula>NOT(ISERROR(SEARCH("Delayed",M5)))</formula>
    </cfRule>
    <cfRule type="containsText" dxfId="149" priority="26" operator="containsText" text="At risk">
      <formula>NOT(ISERROR(SEARCH("At risk",M5)))</formula>
    </cfRule>
  </conditionalFormatting>
  <conditionalFormatting sqref="M8">
    <cfRule type="containsText" dxfId="148" priority="19" operator="containsText" text="At Risk">
      <formula>NOT(ISERROR(SEARCH("At Risk",M8)))</formula>
    </cfRule>
    <cfRule type="containsText" dxfId="147" priority="20" operator="containsText" text="Delayed">
      <formula>NOT(ISERROR(SEARCH("Delayed",M8)))</formula>
    </cfRule>
    <cfRule type="containsText" dxfId="146" priority="21" operator="containsText" text="On Track">
      <formula>NOT(ISERROR(SEARCH("On Track",M8)))</formula>
    </cfRule>
  </conditionalFormatting>
  <conditionalFormatting sqref="H15">
    <cfRule type="containsText" dxfId="145" priority="16" operator="containsText" text="At Risk">
      <formula>NOT(ISERROR(SEARCH("At Risk",H15)))</formula>
    </cfRule>
    <cfRule type="containsText" dxfId="144" priority="17" operator="containsText" text="Delayed">
      <formula>NOT(ISERROR(SEARCH("Delayed",H15)))</formula>
    </cfRule>
    <cfRule type="containsText" dxfId="143" priority="18" operator="containsText" text="On Track">
      <formula>NOT(ISERROR(SEARCH("On Track",H15)))</formula>
    </cfRule>
  </conditionalFormatting>
  <conditionalFormatting sqref="H22">
    <cfRule type="containsText" dxfId="142" priority="13" operator="containsText" text="At Risk">
      <formula>NOT(ISERROR(SEARCH("At Risk",H22)))</formula>
    </cfRule>
    <cfRule type="containsText" dxfId="141" priority="14" operator="containsText" text="Delayed">
      <formula>NOT(ISERROR(SEARCH("Delayed",H22)))</formula>
    </cfRule>
    <cfRule type="containsText" dxfId="140" priority="15" operator="containsText" text="On Track">
      <formula>NOT(ISERROR(SEARCH("On Track",H22)))</formula>
    </cfRule>
  </conditionalFormatting>
  <conditionalFormatting sqref="H26">
    <cfRule type="containsText" dxfId="139" priority="10" operator="containsText" text="At Risk">
      <formula>NOT(ISERROR(SEARCH("At Risk",H26)))</formula>
    </cfRule>
    <cfRule type="containsText" dxfId="138" priority="11" operator="containsText" text="Delayed">
      <formula>NOT(ISERROR(SEARCH("Delayed",H26)))</formula>
    </cfRule>
    <cfRule type="containsText" dxfId="137" priority="12" operator="containsText" text="On Track">
      <formula>NOT(ISERROR(SEARCH("On Track",H26)))</formula>
    </cfRule>
  </conditionalFormatting>
  <conditionalFormatting sqref="H34">
    <cfRule type="containsText" dxfId="136" priority="7" operator="containsText" text="At Risk">
      <formula>NOT(ISERROR(SEARCH("At Risk",H34)))</formula>
    </cfRule>
    <cfRule type="containsText" dxfId="135" priority="8" operator="containsText" text="Delayed">
      <formula>NOT(ISERROR(SEARCH("Delayed",H34)))</formula>
    </cfRule>
    <cfRule type="containsText" dxfId="134" priority="9" operator="containsText" text="On Track">
      <formula>NOT(ISERROR(SEARCH("On Track",H34)))</formula>
    </cfRule>
  </conditionalFormatting>
  <conditionalFormatting sqref="H40">
    <cfRule type="containsText" dxfId="133" priority="4" operator="containsText" text="At Risk">
      <formula>NOT(ISERROR(SEARCH("At Risk",H40)))</formula>
    </cfRule>
    <cfRule type="containsText" dxfId="132" priority="5" operator="containsText" text="Delayed">
      <formula>NOT(ISERROR(SEARCH("Delayed",H40)))</formula>
    </cfRule>
    <cfRule type="containsText" dxfId="131" priority="6" operator="containsText" text="On Track">
      <formula>NOT(ISERROR(SEARCH("On Track",H40)))</formula>
    </cfRule>
  </conditionalFormatting>
  <conditionalFormatting sqref="H43">
    <cfRule type="containsText" dxfId="130" priority="1" operator="containsText" text="At Risk">
      <formula>NOT(ISERROR(SEARCH("At Risk",H43)))</formula>
    </cfRule>
    <cfRule type="containsText" dxfId="129" priority="2" operator="containsText" text="Delayed">
      <formula>NOT(ISERROR(SEARCH("Delayed",H43)))</formula>
    </cfRule>
    <cfRule type="containsText" dxfId="128" priority="3" operator="containsText" text="On Track">
      <formula>NOT(ISERROR(SEARCH("On Track",H43)))</formula>
    </cfRule>
  </conditionalFormatting>
  <dataValidations count="1">
    <dataValidation type="list" allowBlank="1" showInputMessage="1" showErrorMessage="1" sqref="M4:M7 H12:H14 H23:H24 H35:H38 H16:H21 H27:H33 H41:H42 H44:H46" xr:uid="{74F2D39E-7494-4390-907B-CB22B28EE46D}">
      <formula1>"Not started (as planned), In progress, Complete, Delayed, At risk"</formula1>
    </dataValidation>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57A2E-1CC5-4BEE-B4D0-369A72B7F692}">
  <sheetPr codeName="Sheet5">
    <tabColor theme="4"/>
  </sheetPr>
  <dimension ref="A1:Y38"/>
  <sheetViews>
    <sheetView workbookViewId="0">
      <selection sqref="A1:C1"/>
    </sheetView>
  </sheetViews>
  <sheetFormatPr defaultColWidth="8.6640625" defaultRowHeight="14.4" x14ac:dyDescent="0.3"/>
  <cols>
    <col min="1" max="1" width="16" style="95" bestFit="1" customWidth="1"/>
    <col min="2" max="2" width="11.5546875" style="95" bestFit="1" customWidth="1"/>
    <col min="3" max="3" width="19.88671875" style="95" bestFit="1" customWidth="1"/>
    <col min="4" max="4" width="19.44140625" style="95" bestFit="1" customWidth="1"/>
    <col min="5" max="5" width="101.33203125" style="95" bestFit="1" customWidth="1"/>
    <col min="6" max="6" width="13.6640625" style="95" bestFit="1" customWidth="1"/>
    <col min="7" max="7" width="17.88671875" style="95" bestFit="1" customWidth="1"/>
    <col min="8" max="8" width="15" style="95" bestFit="1" customWidth="1"/>
    <col min="9" max="9" width="24.33203125" style="95" bestFit="1" customWidth="1"/>
    <col min="10" max="10" width="71.6640625" style="95" customWidth="1"/>
    <col min="11" max="11" width="53.33203125" style="95" customWidth="1"/>
    <col min="12" max="12" width="54.109375" style="95" bestFit="1" customWidth="1"/>
    <col min="13" max="13" width="17.109375" style="95" customWidth="1"/>
    <col min="14" max="14" width="5.6640625" style="95" bestFit="1" customWidth="1"/>
    <col min="15" max="15" width="28.88671875" style="95" customWidth="1"/>
    <col min="16" max="16" width="5.6640625" style="95" bestFit="1" customWidth="1"/>
    <col min="17" max="17" width="28.88671875" style="95" customWidth="1"/>
    <col min="18" max="18" width="5.6640625" style="95" bestFit="1" customWidth="1"/>
    <col min="19" max="19" width="28.88671875" style="95" customWidth="1"/>
    <col min="20" max="20" width="5.6640625" style="95" bestFit="1" customWidth="1"/>
    <col min="21" max="21" width="24.5546875" style="95" customWidth="1"/>
    <col min="22" max="22" width="5.6640625" style="95" bestFit="1" customWidth="1"/>
    <col min="23" max="23" width="27.109375" style="95" customWidth="1"/>
    <col min="24" max="24" width="5.6640625" style="95" bestFit="1" customWidth="1"/>
    <col min="25" max="25" width="27.109375" style="95" customWidth="1"/>
    <col min="26" max="16384" width="8.6640625" style="95"/>
  </cols>
  <sheetData>
    <row r="1" spans="1:25" ht="15.6" x14ac:dyDescent="0.3">
      <c r="A1" s="129" t="s">
        <v>142</v>
      </c>
      <c r="B1" s="129"/>
      <c r="C1" s="129"/>
      <c r="D1" s="127" t="s">
        <v>9</v>
      </c>
      <c r="E1" s="127"/>
      <c r="F1" s="127"/>
      <c r="G1" s="127"/>
      <c r="H1" s="127"/>
      <c r="I1" s="127"/>
      <c r="J1" s="127"/>
      <c r="K1" s="127"/>
      <c r="L1" s="127"/>
      <c r="M1" s="106"/>
      <c r="N1" s="128" t="s">
        <v>10</v>
      </c>
      <c r="O1" s="128"/>
      <c r="P1" s="128"/>
      <c r="Q1" s="128"/>
      <c r="R1" s="128"/>
      <c r="S1" s="128"/>
      <c r="T1" s="128"/>
      <c r="U1" s="128"/>
      <c r="V1" s="128"/>
      <c r="W1" s="128"/>
      <c r="X1" s="128"/>
      <c r="Y1" s="128"/>
    </row>
    <row r="2" spans="1:25" x14ac:dyDescent="0.3">
      <c r="A2" s="19" t="s">
        <v>143</v>
      </c>
      <c r="B2" s="121" t="s">
        <v>144</v>
      </c>
      <c r="C2" s="121" t="s">
        <v>12</v>
      </c>
      <c r="D2" s="121" t="s">
        <v>145</v>
      </c>
      <c r="E2" s="121" t="s">
        <v>14</v>
      </c>
      <c r="F2" s="121" t="s">
        <v>146</v>
      </c>
      <c r="G2" s="121" t="s">
        <v>147</v>
      </c>
      <c r="H2" s="121" t="s">
        <v>148</v>
      </c>
      <c r="I2" s="121" t="s">
        <v>18</v>
      </c>
      <c r="J2" s="121" t="s">
        <v>19</v>
      </c>
      <c r="K2" s="121" t="s">
        <v>21</v>
      </c>
      <c r="L2" s="121" t="s">
        <v>149</v>
      </c>
      <c r="M2" s="121" t="s">
        <v>20</v>
      </c>
      <c r="N2" s="121" t="s">
        <v>23</v>
      </c>
      <c r="O2" s="121"/>
      <c r="P2" s="122" t="s">
        <v>24</v>
      </c>
      <c r="Q2" s="122"/>
      <c r="R2" s="121" t="s">
        <v>25</v>
      </c>
      <c r="S2" s="121"/>
      <c r="T2" s="122" t="s">
        <v>26</v>
      </c>
      <c r="U2" s="122"/>
      <c r="V2" s="121" t="s">
        <v>27</v>
      </c>
      <c r="W2" s="121"/>
      <c r="X2" s="122" t="s">
        <v>28</v>
      </c>
      <c r="Y2" s="122"/>
    </row>
    <row r="3" spans="1:25" ht="28.8" x14ac:dyDescent="0.3">
      <c r="A3" s="19">
        <f>COUNTIF(D4:D8,"&lt;&gt;")</f>
        <v>4</v>
      </c>
      <c r="B3" s="121"/>
      <c r="C3" s="121"/>
      <c r="D3" s="121"/>
      <c r="E3" s="121"/>
      <c r="F3" s="121"/>
      <c r="G3" s="121"/>
      <c r="H3" s="121"/>
      <c r="I3" s="121"/>
      <c r="J3" s="121"/>
      <c r="K3" s="121"/>
      <c r="L3" s="121"/>
      <c r="M3" s="121"/>
      <c r="N3" s="12" t="s">
        <v>29</v>
      </c>
      <c r="O3" s="12" t="s">
        <v>12</v>
      </c>
      <c r="P3" s="9" t="s">
        <v>29</v>
      </c>
      <c r="Q3" s="9" t="s">
        <v>12</v>
      </c>
      <c r="R3" s="12" t="s">
        <v>29</v>
      </c>
      <c r="S3" s="12" t="s">
        <v>12</v>
      </c>
      <c r="T3" s="9" t="s">
        <v>29</v>
      </c>
      <c r="U3" s="9" t="s">
        <v>12</v>
      </c>
      <c r="V3" s="12" t="s">
        <v>29</v>
      </c>
      <c r="W3" s="12" t="s">
        <v>12</v>
      </c>
      <c r="X3" s="9" t="s">
        <v>29</v>
      </c>
      <c r="Y3" s="9" t="s">
        <v>12</v>
      </c>
    </row>
    <row r="4" spans="1:25" s="40" customFormat="1" ht="43.2" x14ac:dyDescent="0.3">
      <c r="A4" s="121" t="s">
        <v>447</v>
      </c>
      <c r="B4" s="122" t="s">
        <v>448</v>
      </c>
      <c r="C4" s="123" t="s">
        <v>449</v>
      </c>
      <c r="D4" s="23" t="s">
        <v>450</v>
      </c>
      <c r="E4" s="25" t="s">
        <v>451</v>
      </c>
      <c r="F4" s="29">
        <v>1</v>
      </c>
      <c r="G4" s="29" t="s">
        <v>452</v>
      </c>
      <c r="H4" s="107" t="s">
        <v>125</v>
      </c>
      <c r="I4" s="1" t="s">
        <v>453</v>
      </c>
      <c r="J4" s="27" t="s">
        <v>454</v>
      </c>
      <c r="K4" s="25" t="s">
        <v>455</v>
      </c>
      <c r="L4" s="24" t="s">
        <v>456</v>
      </c>
      <c r="M4" s="1" t="s">
        <v>33</v>
      </c>
      <c r="N4" s="29">
        <v>0</v>
      </c>
      <c r="O4" s="25" t="s">
        <v>457</v>
      </c>
      <c r="P4" s="29">
        <v>0</v>
      </c>
      <c r="Q4" s="25" t="s">
        <v>458</v>
      </c>
      <c r="R4" s="29">
        <v>1</v>
      </c>
      <c r="S4" s="25" t="s">
        <v>459</v>
      </c>
      <c r="T4" s="29"/>
      <c r="U4" s="25"/>
      <c r="V4" s="29"/>
      <c r="W4" s="25"/>
      <c r="X4" s="29"/>
      <c r="Y4" s="25"/>
    </row>
    <row r="5" spans="1:25" ht="86.4" x14ac:dyDescent="0.3">
      <c r="A5" s="121"/>
      <c r="B5" s="122"/>
      <c r="C5" s="123"/>
      <c r="D5" s="18" t="s">
        <v>460</v>
      </c>
      <c r="E5" s="25" t="s">
        <v>461</v>
      </c>
      <c r="F5" s="29">
        <v>35</v>
      </c>
      <c r="G5" s="29" t="s">
        <v>462</v>
      </c>
      <c r="H5" s="107" t="s">
        <v>113</v>
      </c>
      <c r="I5" s="1" t="s">
        <v>463</v>
      </c>
      <c r="J5" s="27" t="s">
        <v>464</v>
      </c>
      <c r="K5" s="25" t="s">
        <v>465</v>
      </c>
      <c r="L5" s="24" t="s">
        <v>466</v>
      </c>
      <c r="M5" s="1" t="s">
        <v>33</v>
      </c>
      <c r="N5" s="29">
        <v>0</v>
      </c>
      <c r="O5" s="25" t="s">
        <v>467</v>
      </c>
      <c r="P5" s="29">
        <v>0</v>
      </c>
      <c r="Q5" s="25" t="s">
        <v>468</v>
      </c>
      <c r="R5" s="29">
        <v>30</v>
      </c>
      <c r="S5" s="25" t="s">
        <v>469</v>
      </c>
      <c r="T5" s="29"/>
      <c r="U5" s="25"/>
      <c r="V5" s="29"/>
      <c r="W5" s="25"/>
      <c r="X5" s="29"/>
      <c r="Y5" s="25"/>
    </row>
    <row r="6" spans="1:25" ht="72" x14ac:dyDescent="0.3">
      <c r="A6" s="121"/>
      <c r="B6" s="122"/>
      <c r="C6" s="123"/>
      <c r="D6" s="18" t="s">
        <v>470</v>
      </c>
      <c r="E6" s="25" t="s">
        <v>471</v>
      </c>
      <c r="F6" s="29">
        <v>33</v>
      </c>
      <c r="G6" s="29" t="s">
        <v>462</v>
      </c>
      <c r="H6" s="107" t="s">
        <v>113</v>
      </c>
      <c r="I6" s="1" t="s">
        <v>472</v>
      </c>
      <c r="J6" s="27" t="s">
        <v>473</v>
      </c>
      <c r="K6" s="25" t="s">
        <v>465</v>
      </c>
      <c r="L6" s="24" t="s">
        <v>474</v>
      </c>
      <c r="M6" s="1" t="s">
        <v>33</v>
      </c>
      <c r="N6" s="29">
        <v>0</v>
      </c>
      <c r="O6" s="25" t="s">
        <v>475</v>
      </c>
      <c r="P6" s="29">
        <v>0</v>
      </c>
      <c r="Q6" s="25" t="s">
        <v>476</v>
      </c>
      <c r="R6" s="29"/>
      <c r="S6" s="25"/>
      <c r="T6" s="29"/>
      <c r="U6" s="25"/>
      <c r="V6" s="29"/>
      <c r="W6" s="25"/>
      <c r="X6" s="29"/>
      <c r="Y6" s="25"/>
    </row>
    <row r="7" spans="1:25" ht="28.8" x14ac:dyDescent="0.3">
      <c r="A7" s="12"/>
      <c r="B7" s="9"/>
      <c r="C7" s="23"/>
      <c r="D7" s="23" t="s">
        <v>477</v>
      </c>
      <c r="E7" s="25" t="s">
        <v>478</v>
      </c>
      <c r="F7" s="29">
        <v>1</v>
      </c>
      <c r="G7" s="29" t="s">
        <v>479</v>
      </c>
      <c r="H7" s="107" t="s">
        <v>359</v>
      </c>
      <c r="I7" s="1" t="s">
        <v>480</v>
      </c>
      <c r="J7" s="27" t="s">
        <v>481</v>
      </c>
      <c r="K7" s="25" t="s">
        <v>482</v>
      </c>
      <c r="L7" s="25" t="s">
        <v>483</v>
      </c>
      <c r="M7" s="1" t="s">
        <v>33</v>
      </c>
      <c r="N7" s="29"/>
      <c r="O7" s="25"/>
      <c r="P7" s="29"/>
      <c r="Q7" s="25"/>
      <c r="R7" s="29"/>
      <c r="S7" s="25"/>
      <c r="T7" s="29"/>
      <c r="U7" s="25"/>
      <c r="V7" s="29"/>
      <c r="W7" s="25"/>
      <c r="X7" s="29"/>
      <c r="Y7" s="25"/>
    </row>
    <row r="8" spans="1:25" ht="15.6" x14ac:dyDescent="0.3">
      <c r="A8" s="126" t="s">
        <v>6</v>
      </c>
      <c r="B8" s="126"/>
      <c r="C8" s="126"/>
      <c r="D8" s="126"/>
      <c r="E8" s="126"/>
      <c r="F8" s="126"/>
      <c r="G8" s="126"/>
      <c r="H8" s="126"/>
      <c r="I8" s="126"/>
      <c r="K8" s="40"/>
      <c r="L8" s="40"/>
      <c r="M8" s="1" t="str" cm="1">
        <f t="array" ref="M8">IF(SUMPRODUCT(--ISNUMBER(SEARCH("At risk", M4:M7)))&gt;0, "At risk", IF(SUMPRODUCT(--ISNUMBER(SEARCH("Delayed", M4:M7)))&gt;0, "Delayed", "On Track"))</f>
        <v>On Track</v>
      </c>
      <c r="N8" s="40"/>
      <c r="O8" s="40"/>
      <c r="P8" s="40"/>
      <c r="Q8" s="40"/>
      <c r="R8" s="40"/>
      <c r="S8" s="40"/>
      <c r="T8" s="40"/>
      <c r="U8" s="40"/>
      <c r="V8" s="40"/>
      <c r="W8" s="40"/>
    </row>
    <row r="9" spans="1:25" ht="28.8" x14ac:dyDescent="0.3">
      <c r="A9" s="121" t="s">
        <v>484</v>
      </c>
      <c r="B9" s="9" t="s">
        <v>191</v>
      </c>
      <c r="C9" s="23"/>
      <c r="D9" s="9" t="s">
        <v>192</v>
      </c>
      <c r="E9" s="12" t="s">
        <v>12</v>
      </c>
      <c r="F9" s="12" t="s">
        <v>193</v>
      </c>
      <c r="G9" s="12" t="s">
        <v>194</v>
      </c>
      <c r="H9" s="12" t="s">
        <v>20</v>
      </c>
      <c r="I9" s="12" t="s">
        <v>195</v>
      </c>
    </row>
    <row r="10" spans="1:25" x14ac:dyDescent="0.3">
      <c r="A10" s="121"/>
      <c r="B10" s="122" t="s">
        <v>485</v>
      </c>
      <c r="C10" s="122"/>
      <c r="D10" s="66" t="s">
        <v>486</v>
      </c>
      <c r="E10" s="66" t="s">
        <v>487</v>
      </c>
      <c r="F10" s="77"/>
      <c r="G10" s="77"/>
      <c r="H10" s="113" t="str" cm="1">
        <f t="array" ref="H10">IF(SUMPRODUCT(--ISNUMBER(SEARCH("At risk", H11:H19)))&gt;0, "At risk", IF(SUMPRODUCT(--ISNUMBER(SEARCH("Delayed", H11:H19)))&gt;0, "Delayed", "On Track"))</f>
        <v>On Track</v>
      </c>
      <c r="I10" s="1"/>
    </row>
    <row r="11" spans="1:25" ht="14.4" customHeight="1" x14ac:dyDescent="0.3">
      <c r="A11" s="121"/>
      <c r="B11" s="122"/>
      <c r="C11" s="122"/>
      <c r="D11" s="89" t="s">
        <v>488</v>
      </c>
      <c r="E11" s="89" t="s">
        <v>489</v>
      </c>
      <c r="F11" s="78" t="s">
        <v>395</v>
      </c>
      <c r="G11" s="74">
        <v>45747</v>
      </c>
      <c r="H11" s="113" t="str" cm="1">
        <f t="array" ref="H11">IF(SUMPRODUCT(--ISNUMBER(SEARCH("At risk", H12:H19)))&gt;0, "At risk", IF(SUMPRODUCT(--ISNUMBER(SEARCH("Delayed", H12:H19)))&gt;0, "Delayed", "On Track"))</f>
        <v>On Track</v>
      </c>
      <c r="I11" s="1"/>
    </row>
    <row r="12" spans="1:25" x14ac:dyDescent="0.3">
      <c r="A12" s="121"/>
      <c r="B12" s="122"/>
      <c r="C12" s="122"/>
      <c r="D12" s="96" t="s">
        <v>490</v>
      </c>
      <c r="E12" s="70" t="s">
        <v>491</v>
      </c>
      <c r="F12" s="70" t="s">
        <v>395</v>
      </c>
      <c r="G12" s="79">
        <v>45199</v>
      </c>
      <c r="H12" s="1" t="s">
        <v>207</v>
      </c>
      <c r="I12" s="1"/>
    </row>
    <row r="13" spans="1:25" x14ac:dyDescent="0.3">
      <c r="A13" s="121"/>
      <c r="B13" s="122"/>
      <c r="C13" s="122"/>
      <c r="D13" s="96" t="s">
        <v>492</v>
      </c>
      <c r="E13" s="70" t="s">
        <v>493</v>
      </c>
      <c r="F13" s="70" t="s">
        <v>395</v>
      </c>
      <c r="G13" s="79">
        <v>45657</v>
      </c>
      <c r="H13" s="1" t="s">
        <v>203</v>
      </c>
      <c r="I13" s="1"/>
    </row>
    <row r="14" spans="1:25" ht="28.8" x14ac:dyDescent="0.3">
      <c r="A14" s="121"/>
      <c r="D14" s="96" t="s">
        <v>494</v>
      </c>
      <c r="E14" s="71" t="s">
        <v>495</v>
      </c>
      <c r="F14" s="70" t="s">
        <v>395</v>
      </c>
      <c r="G14" s="79">
        <v>46387</v>
      </c>
      <c r="H14" s="1" t="s">
        <v>33</v>
      </c>
      <c r="I14" s="1"/>
    </row>
    <row r="15" spans="1:25" ht="28.8" x14ac:dyDescent="0.3">
      <c r="A15" s="121"/>
      <c r="D15" s="96" t="s">
        <v>496</v>
      </c>
      <c r="E15" s="70" t="s">
        <v>497</v>
      </c>
      <c r="F15" s="70" t="s">
        <v>395</v>
      </c>
      <c r="G15" s="79">
        <v>46843</v>
      </c>
      <c r="H15" s="1" t="s">
        <v>33</v>
      </c>
      <c r="I15" s="1"/>
    </row>
    <row r="16" spans="1:25" ht="28.8" x14ac:dyDescent="0.3">
      <c r="A16" s="121"/>
      <c r="D16" s="96" t="s">
        <v>498</v>
      </c>
      <c r="E16" s="70" t="s">
        <v>499</v>
      </c>
      <c r="F16" s="70" t="s">
        <v>228</v>
      </c>
      <c r="G16" s="79">
        <v>45930</v>
      </c>
      <c r="H16" s="1" t="s">
        <v>33</v>
      </c>
      <c r="I16" s="1"/>
    </row>
    <row r="17" spans="1:18" ht="14.4" customHeight="1" x14ac:dyDescent="0.3">
      <c r="A17" s="121"/>
      <c r="D17" s="89" t="s">
        <v>500</v>
      </c>
      <c r="E17" s="89" t="s">
        <v>501</v>
      </c>
      <c r="F17" s="78" t="s">
        <v>228</v>
      </c>
      <c r="G17" s="74">
        <v>45930</v>
      </c>
      <c r="H17" s="113" t="str" cm="1">
        <f t="array" ref="H17">IF(SUMPRODUCT(--ISNUMBER(SEARCH("At risk", H18:H19)))&gt;0, "At risk", IF(SUMPRODUCT(--ISNUMBER(SEARCH("Delayed", H18:H19)))&gt;0, "Delayed", "On Track"))</f>
        <v>On Track</v>
      </c>
      <c r="I17" s="1"/>
    </row>
    <row r="18" spans="1:18" ht="28.8" x14ac:dyDescent="0.3">
      <c r="A18" s="121"/>
      <c r="D18" s="96" t="s">
        <v>502</v>
      </c>
      <c r="E18" s="70" t="s">
        <v>503</v>
      </c>
      <c r="F18" s="70" t="s">
        <v>228</v>
      </c>
      <c r="G18" s="79">
        <v>45838</v>
      </c>
      <c r="H18" s="1" t="s">
        <v>33</v>
      </c>
      <c r="I18" s="1"/>
    </row>
    <row r="19" spans="1:18" x14ac:dyDescent="0.3">
      <c r="A19" s="121"/>
      <c r="D19" s="96" t="s">
        <v>504</v>
      </c>
      <c r="E19" s="70" t="s">
        <v>505</v>
      </c>
      <c r="F19" s="70" t="s">
        <v>228</v>
      </c>
      <c r="G19" s="79">
        <v>45657</v>
      </c>
      <c r="H19" s="1" t="s">
        <v>203</v>
      </c>
      <c r="I19" s="1"/>
    </row>
    <row r="20" spans="1:18" x14ac:dyDescent="0.3">
      <c r="A20" s="121"/>
      <c r="D20" s="66" t="s">
        <v>506</v>
      </c>
      <c r="E20" s="66" t="s">
        <v>507</v>
      </c>
      <c r="F20" s="77"/>
      <c r="G20" s="85"/>
      <c r="H20" s="113" t="str" cm="1">
        <f t="array" ref="H20">IF(SUMPRODUCT(--ISNUMBER(SEARCH("At risk", H21:H32)))&gt;0, "At risk", IF(SUMPRODUCT(--ISNUMBER(SEARCH("Delayed", H21:H32)))&gt;0, "Delayed", "On Track"))</f>
        <v>Delayed</v>
      </c>
      <c r="I20" s="1"/>
    </row>
    <row r="21" spans="1:18" ht="14.4" customHeight="1" x14ac:dyDescent="0.3">
      <c r="A21" s="121"/>
      <c r="D21" s="89" t="s">
        <v>508</v>
      </c>
      <c r="E21" s="89" t="s">
        <v>509</v>
      </c>
      <c r="F21" s="78" t="s">
        <v>395</v>
      </c>
      <c r="G21" s="74">
        <v>45657</v>
      </c>
      <c r="H21" s="113" t="str" cm="1">
        <f t="array" ref="H21">IF(SUMPRODUCT(--ISNUMBER(SEARCH("At risk", H22:H23)))&gt;0, "At risk", IF(SUMPRODUCT(--ISNUMBER(SEARCH("Delayed", H22:H23)))&gt;0, "Delayed", "On Track"))</f>
        <v>On Track</v>
      </c>
      <c r="I21" s="1"/>
      <c r="J21" s="40"/>
      <c r="K21" s="40"/>
      <c r="L21" s="40"/>
      <c r="M21" s="40"/>
      <c r="N21" s="40"/>
      <c r="O21" s="40"/>
      <c r="P21" s="40"/>
      <c r="Q21" s="40"/>
      <c r="R21" s="40"/>
    </row>
    <row r="22" spans="1:18" x14ac:dyDescent="0.3">
      <c r="A22" s="121"/>
      <c r="D22" s="96" t="s">
        <v>510</v>
      </c>
      <c r="E22" s="70" t="s">
        <v>511</v>
      </c>
      <c r="F22" s="70" t="s">
        <v>228</v>
      </c>
      <c r="G22" s="79">
        <v>45657</v>
      </c>
      <c r="H22" s="1" t="s">
        <v>203</v>
      </c>
      <c r="I22" s="1"/>
    </row>
    <row r="23" spans="1:18" ht="28.8" x14ac:dyDescent="0.3">
      <c r="A23" s="121"/>
      <c r="D23" s="96" t="s">
        <v>512</v>
      </c>
      <c r="E23" s="70" t="s">
        <v>513</v>
      </c>
      <c r="F23" s="70" t="s">
        <v>395</v>
      </c>
      <c r="G23" s="79">
        <v>45565</v>
      </c>
      <c r="H23" s="1" t="s">
        <v>33</v>
      </c>
      <c r="I23" s="1"/>
    </row>
    <row r="24" spans="1:18" ht="14.4" customHeight="1" x14ac:dyDescent="0.3">
      <c r="A24" s="121"/>
      <c r="D24" s="89" t="s">
        <v>514</v>
      </c>
      <c r="E24" s="89" t="s">
        <v>515</v>
      </c>
      <c r="F24" s="78" t="s">
        <v>395</v>
      </c>
      <c r="G24" s="74">
        <v>45473</v>
      </c>
      <c r="H24" s="113" t="str" cm="1">
        <f t="array" ref="H24">IF(SUMPRODUCT(--ISNUMBER(SEARCH("At risk", H25:H27)))&gt;0, "At risk", IF(SUMPRODUCT(--ISNUMBER(SEARCH("Delayed", H25:H27)))&gt;0, "Delayed", "On Track"))</f>
        <v>Delayed</v>
      </c>
      <c r="I24" s="1"/>
    </row>
    <row r="25" spans="1:18" x14ac:dyDescent="0.3">
      <c r="A25" s="121"/>
      <c r="D25" s="96" t="s">
        <v>516</v>
      </c>
      <c r="E25" s="70" t="s">
        <v>517</v>
      </c>
      <c r="F25" s="70" t="s">
        <v>395</v>
      </c>
      <c r="G25" s="79">
        <v>45199</v>
      </c>
      <c r="H25" s="1" t="s">
        <v>207</v>
      </c>
      <c r="I25" s="1"/>
    </row>
    <row r="26" spans="1:18" x14ac:dyDescent="0.3">
      <c r="A26" s="121"/>
      <c r="D26" s="96" t="s">
        <v>518</v>
      </c>
      <c r="E26" s="70" t="s">
        <v>519</v>
      </c>
      <c r="F26" s="70" t="s">
        <v>218</v>
      </c>
      <c r="G26" s="79">
        <v>45199</v>
      </c>
      <c r="H26" s="1" t="s">
        <v>235</v>
      </c>
      <c r="I26" s="1"/>
    </row>
    <row r="27" spans="1:18" ht="27.6" x14ac:dyDescent="0.3">
      <c r="A27" s="121"/>
      <c r="D27" s="96" t="s">
        <v>520</v>
      </c>
      <c r="E27" s="70" t="s">
        <v>521</v>
      </c>
      <c r="F27" s="70" t="s">
        <v>228</v>
      </c>
      <c r="G27" s="79">
        <v>45382</v>
      </c>
      <c r="H27" s="1" t="s">
        <v>203</v>
      </c>
      <c r="I27" s="1"/>
    </row>
    <row r="28" spans="1:18" ht="14.4" customHeight="1" x14ac:dyDescent="0.3">
      <c r="A28" s="121"/>
      <c r="D28" s="89" t="s">
        <v>522</v>
      </c>
      <c r="E28" s="89" t="s">
        <v>523</v>
      </c>
      <c r="F28" s="78" t="s">
        <v>395</v>
      </c>
      <c r="G28" s="74">
        <v>45747</v>
      </c>
      <c r="H28" s="113" t="str">
        <f>IF(SUMPRODUCT(--ISNUMBER(SEARCH("At risk", H29)))&gt;0, "At risk", IF(SUMPRODUCT(--ISNUMBER(SEARCH("Delayed", H29)))&gt;0, "Delayed", "On Track"))</f>
        <v>On Track</v>
      </c>
      <c r="I28" s="1"/>
    </row>
    <row r="29" spans="1:18" x14ac:dyDescent="0.3">
      <c r="A29" s="121"/>
      <c r="D29" s="96" t="s">
        <v>524</v>
      </c>
      <c r="E29" s="70" t="s">
        <v>525</v>
      </c>
      <c r="F29" s="70" t="s">
        <v>395</v>
      </c>
      <c r="G29" s="79">
        <v>45657</v>
      </c>
      <c r="H29" s="1" t="s">
        <v>203</v>
      </c>
      <c r="I29" s="1"/>
    </row>
    <row r="30" spans="1:18" ht="14.4" customHeight="1" x14ac:dyDescent="0.3">
      <c r="A30" s="121"/>
      <c r="D30" s="89" t="s">
        <v>526</v>
      </c>
      <c r="E30" s="89" t="s">
        <v>527</v>
      </c>
      <c r="F30" s="78" t="s">
        <v>395</v>
      </c>
      <c r="G30" s="74">
        <v>45747</v>
      </c>
      <c r="H30" s="113" t="str" cm="1">
        <f t="array" ref="H30">IF(SUMPRODUCT(--ISNUMBER(SEARCH("At risk", H31:H32)))&gt;0, "At risk", IF(SUMPRODUCT(--ISNUMBER(SEARCH("Delayed", H31:H32)))&gt;0, "Delayed", "On Track"))</f>
        <v>On Track</v>
      </c>
      <c r="I30" s="1"/>
    </row>
    <row r="31" spans="1:18" x14ac:dyDescent="0.3">
      <c r="A31" s="121"/>
      <c r="D31" s="96" t="s">
        <v>528</v>
      </c>
      <c r="E31" s="70" t="s">
        <v>529</v>
      </c>
      <c r="F31" s="70" t="s">
        <v>395</v>
      </c>
      <c r="G31" s="79">
        <v>45657</v>
      </c>
      <c r="H31" s="1" t="s">
        <v>203</v>
      </c>
      <c r="I31" s="1"/>
    </row>
    <row r="32" spans="1:18" ht="28.8" x14ac:dyDescent="0.3">
      <c r="A32" s="121"/>
      <c r="D32" s="97" t="s">
        <v>530</v>
      </c>
      <c r="E32" s="70" t="s">
        <v>531</v>
      </c>
      <c r="F32" s="70"/>
      <c r="G32" s="79">
        <v>46843</v>
      </c>
      <c r="H32" s="1" t="s">
        <v>33</v>
      </c>
      <c r="I32" s="1"/>
    </row>
    <row r="33" spans="1:9" ht="31.2" x14ac:dyDescent="0.3">
      <c r="A33" s="121"/>
      <c r="D33" s="98" t="s">
        <v>532</v>
      </c>
      <c r="E33" s="82" t="s">
        <v>478</v>
      </c>
      <c r="F33" s="83"/>
      <c r="G33" s="86"/>
      <c r="H33" s="113" t="str" cm="1">
        <f t="array" ref="H33">IF(SUMPRODUCT(--ISNUMBER(SEARCH("At risk", H34:H38)))&gt;0, "At risk", IF(SUMPRODUCT(--ISNUMBER(SEARCH("Delayed", H34:H38)))&gt;0, "Delayed", "On Track"))</f>
        <v>On Track</v>
      </c>
      <c r="I33" s="1"/>
    </row>
    <row r="34" spans="1:9" ht="14.4" customHeight="1" x14ac:dyDescent="0.3">
      <c r="A34" s="121"/>
      <c r="D34" s="114" t="s">
        <v>533</v>
      </c>
      <c r="E34" s="89" t="s">
        <v>534</v>
      </c>
      <c r="F34" s="78" t="s">
        <v>228</v>
      </c>
      <c r="G34" s="74">
        <v>45747</v>
      </c>
      <c r="H34" s="113" t="str" cm="1">
        <f t="array" ref="H34">IF(SUMPRODUCT(--ISNUMBER(SEARCH("At risk", H35:H38)))&gt;0, "At risk", IF(SUMPRODUCT(--ISNUMBER(SEARCH("Delayed", H35:H38)))&gt;0, "Delayed", "On Track"))</f>
        <v>On Track</v>
      </c>
      <c r="I34" s="1"/>
    </row>
    <row r="35" spans="1:9" ht="28.8" x14ac:dyDescent="0.3">
      <c r="A35" s="121"/>
      <c r="D35" s="99" t="s">
        <v>535</v>
      </c>
      <c r="E35" s="70" t="s">
        <v>536</v>
      </c>
      <c r="F35" s="70" t="s">
        <v>228</v>
      </c>
      <c r="G35" s="79">
        <v>45657</v>
      </c>
      <c r="H35" s="1" t="s">
        <v>33</v>
      </c>
      <c r="I35" s="1"/>
    </row>
    <row r="36" spans="1:9" ht="28.8" x14ac:dyDescent="0.3">
      <c r="A36" s="121"/>
      <c r="D36" s="99" t="s">
        <v>537</v>
      </c>
      <c r="E36" s="70" t="s">
        <v>538</v>
      </c>
      <c r="F36" s="70" t="s">
        <v>539</v>
      </c>
      <c r="G36" s="79">
        <v>45930</v>
      </c>
      <c r="H36" s="1" t="s">
        <v>33</v>
      </c>
      <c r="I36" s="1"/>
    </row>
    <row r="37" spans="1:9" ht="28.8" x14ac:dyDescent="0.3">
      <c r="A37" s="121"/>
      <c r="D37" s="99" t="s">
        <v>540</v>
      </c>
      <c r="E37" s="70" t="s">
        <v>541</v>
      </c>
      <c r="F37" s="70" t="s">
        <v>228</v>
      </c>
      <c r="G37" s="79">
        <v>46022</v>
      </c>
      <c r="H37" s="1" t="s">
        <v>33</v>
      </c>
      <c r="I37" s="1"/>
    </row>
    <row r="38" spans="1:9" ht="28.8" x14ac:dyDescent="0.3">
      <c r="A38" s="121"/>
      <c r="D38" s="99" t="s">
        <v>542</v>
      </c>
      <c r="E38" s="70" t="s">
        <v>543</v>
      </c>
      <c r="F38" s="70" t="s">
        <v>539</v>
      </c>
      <c r="G38" s="73">
        <v>46752</v>
      </c>
      <c r="H38" s="1" t="s">
        <v>33</v>
      </c>
      <c r="I38" s="1"/>
    </row>
  </sheetData>
  <mergeCells count="28">
    <mergeCell ref="N1:Y1"/>
    <mergeCell ref="X2:Y2"/>
    <mergeCell ref="N2:O2"/>
    <mergeCell ref="J2:J3"/>
    <mergeCell ref="M2:M3"/>
    <mergeCell ref="K2:K3"/>
    <mergeCell ref="L2:L3"/>
    <mergeCell ref="P2:Q2"/>
    <mergeCell ref="R2:S2"/>
    <mergeCell ref="T2:U2"/>
    <mergeCell ref="V2:W2"/>
    <mergeCell ref="C10:C13"/>
    <mergeCell ref="A9:A38"/>
    <mergeCell ref="B10:B13"/>
    <mergeCell ref="A8:I8"/>
    <mergeCell ref="A4:A6"/>
    <mergeCell ref="B4:B6"/>
    <mergeCell ref="C4:C6"/>
    <mergeCell ref="A1:C1"/>
    <mergeCell ref="I2:I3"/>
    <mergeCell ref="B2:B3"/>
    <mergeCell ref="C2:C3"/>
    <mergeCell ref="D1:L1"/>
    <mergeCell ref="D2:D3"/>
    <mergeCell ref="E2:E3"/>
    <mergeCell ref="F2:F3"/>
    <mergeCell ref="G2:G3"/>
    <mergeCell ref="H2:H3"/>
  </mergeCells>
  <phoneticPr fontId="11" type="noConversion"/>
  <conditionalFormatting sqref="H10:H11">
    <cfRule type="containsText" dxfId="127" priority="38" operator="containsText" text="At Risk">
      <formula>NOT(ISERROR(SEARCH("At Risk",H10)))</formula>
    </cfRule>
    <cfRule type="containsText" dxfId="126" priority="39" operator="containsText" text="Delayed">
      <formula>NOT(ISERROR(SEARCH("Delayed",H10)))</formula>
    </cfRule>
    <cfRule type="containsText" dxfId="125" priority="40" operator="containsText" text="On Track">
      <formula>NOT(ISERROR(SEARCH("On Track",H10)))</formula>
    </cfRule>
  </conditionalFormatting>
  <conditionalFormatting sqref="H22:H23 H35:H38 H12:H16 H18:H19 H25:H27 H29 H31:H32">
    <cfRule type="containsText" dxfId="124" priority="41" operator="containsText" text="Not Started">
      <formula>NOT(ISERROR(SEARCH("Not Started",H12)))</formula>
    </cfRule>
    <cfRule type="containsText" dxfId="123" priority="42" operator="containsText" text="In Progress">
      <formula>NOT(ISERROR(SEARCH("In Progress",H12)))</formula>
    </cfRule>
    <cfRule type="containsText" dxfId="122" priority="43" operator="containsText" text="Complete">
      <formula>NOT(ISERROR(SEARCH("Complete",H12)))</formula>
    </cfRule>
    <cfRule type="containsText" dxfId="121" priority="44" operator="containsText" text="Delayed">
      <formula>NOT(ISERROR(SEARCH("Delayed",H12)))</formula>
    </cfRule>
    <cfRule type="containsText" dxfId="120" priority="45" operator="containsText" text="At risk">
      <formula>NOT(ISERROR(SEARCH("At risk",H12)))</formula>
    </cfRule>
  </conditionalFormatting>
  <conditionalFormatting sqref="H20">
    <cfRule type="containsText" dxfId="119" priority="35" operator="containsText" text="At Risk">
      <formula>NOT(ISERROR(SEARCH("At Risk",H20)))</formula>
    </cfRule>
    <cfRule type="containsText" dxfId="118" priority="36" operator="containsText" text="Delayed">
      <formula>NOT(ISERROR(SEARCH("Delayed",H20)))</formula>
    </cfRule>
    <cfRule type="containsText" dxfId="117" priority="37" operator="containsText" text="On Track">
      <formula>NOT(ISERROR(SEARCH("On Track",H20)))</formula>
    </cfRule>
  </conditionalFormatting>
  <conditionalFormatting sqref="H33">
    <cfRule type="containsText" dxfId="116" priority="32" operator="containsText" text="At Risk">
      <formula>NOT(ISERROR(SEARCH("At Risk",H33)))</formula>
    </cfRule>
    <cfRule type="containsText" dxfId="115" priority="33" operator="containsText" text="Delayed">
      <formula>NOT(ISERROR(SEARCH("Delayed",H33)))</formula>
    </cfRule>
    <cfRule type="containsText" dxfId="114" priority="34" operator="containsText" text="On Track">
      <formula>NOT(ISERROR(SEARCH("On Track",H33)))</formula>
    </cfRule>
  </conditionalFormatting>
  <conditionalFormatting sqref="M4">
    <cfRule type="containsText" dxfId="113" priority="27" operator="containsText" text="Not Started">
      <formula>NOT(ISERROR(SEARCH("Not Started",M4)))</formula>
    </cfRule>
    <cfRule type="containsText" dxfId="112" priority="28" operator="containsText" text="In Progress">
      <formula>NOT(ISERROR(SEARCH("In Progress",M4)))</formula>
    </cfRule>
    <cfRule type="containsText" dxfId="111" priority="29" operator="containsText" text="Complete">
      <formula>NOT(ISERROR(SEARCH("Complete",M4)))</formula>
    </cfRule>
    <cfRule type="containsText" dxfId="110" priority="30" operator="containsText" text="Delayed">
      <formula>NOT(ISERROR(SEARCH("Delayed",M4)))</formula>
    </cfRule>
    <cfRule type="containsText" dxfId="109" priority="31" operator="containsText" text="At risk">
      <formula>NOT(ISERROR(SEARCH("At risk",M4)))</formula>
    </cfRule>
  </conditionalFormatting>
  <conditionalFormatting sqref="M5:M7">
    <cfRule type="containsText" dxfId="108" priority="22" operator="containsText" text="Not Started">
      <formula>NOT(ISERROR(SEARCH("Not Started",M5)))</formula>
    </cfRule>
    <cfRule type="containsText" dxfId="107" priority="23" operator="containsText" text="In Progress">
      <formula>NOT(ISERROR(SEARCH("In Progress",M5)))</formula>
    </cfRule>
    <cfRule type="containsText" dxfId="106" priority="24" operator="containsText" text="Complete">
      <formula>NOT(ISERROR(SEARCH("Complete",M5)))</formula>
    </cfRule>
    <cfRule type="containsText" dxfId="105" priority="25" operator="containsText" text="Delayed">
      <formula>NOT(ISERROR(SEARCH("Delayed",M5)))</formula>
    </cfRule>
    <cfRule type="containsText" dxfId="104" priority="26" operator="containsText" text="At risk">
      <formula>NOT(ISERROR(SEARCH("At risk",M5)))</formula>
    </cfRule>
  </conditionalFormatting>
  <conditionalFormatting sqref="M8">
    <cfRule type="containsText" dxfId="103" priority="19" operator="containsText" text="At Risk">
      <formula>NOT(ISERROR(SEARCH("At Risk",M8)))</formula>
    </cfRule>
    <cfRule type="containsText" dxfId="102" priority="20" operator="containsText" text="Delayed">
      <formula>NOT(ISERROR(SEARCH("Delayed",M8)))</formula>
    </cfRule>
    <cfRule type="containsText" dxfId="101" priority="21" operator="containsText" text="On Track">
      <formula>NOT(ISERROR(SEARCH("On Track",M8)))</formula>
    </cfRule>
  </conditionalFormatting>
  <conditionalFormatting sqref="H17">
    <cfRule type="containsText" dxfId="100" priority="16" operator="containsText" text="At Risk">
      <formula>NOT(ISERROR(SEARCH("At Risk",H17)))</formula>
    </cfRule>
    <cfRule type="containsText" dxfId="99" priority="17" operator="containsText" text="Delayed">
      <formula>NOT(ISERROR(SEARCH("Delayed",H17)))</formula>
    </cfRule>
    <cfRule type="containsText" dxfId="98" priority="18" operator="containsText" text="On Track">
      <formula>NOT(ISERROR(SEARCH("On Track",H17)))</formula>
    </cfRule>
  </conditionalFormatting>
  <conditionalFormatting sqref="H21">
    <cfRule type="containsText" dxfId="97" priority="13" operator="containsText" text="At Risk">
      <formula>NOT(ISERROR(SEARCH("At Risk",H21)))</formula>
    </cfRule>
    <cfRule type="containsText" dxfId="96" priority="14" operator="containsText" text="Delayed">
      <formula>NOT(ISERROR(SEARCH("Delayed",H21)))</formula>
    </cfRule>
    <cfRule type="containsText" dxfId="95" priority="15" operator="containsText" text="On Track">
      <formula>NOT(ISERROR(SEARCH("On Track",H21)))</formula>
    </cfRule>
  </conditionalFormatting>
  <conditionalFormatting sqref="H24">
    <cfRule type="containsText" dxfId="94" priority="10" operator="containsText" text="At Risk">
      <formula>NOT(ISERROR(SEARCH("At Risk",H24)))</formula>
    </cfRule>
    <cfRule type="containsText" dxfId="93" priority="11" operator="containsText" text="Delayed">
      <formula>NOT(ISERROR(SEARCH("Delayed",H24)))</formula>
    </cfRule>
    <cfRule type="containsText" dxfId="92" priority="12" operator="containsText" text="On Track">
      <formula>NOT(ISERROR(SEARCH("On Track",H24)))</formula>
    </cfRule>
  </conditionalFormatting>
  <conditionalFormatting sqref="H28">
    <cfRule type="containsText" dxfId="91" priority="7" operator="containsText" text="At Risk">
      <formula>NOT(ISERROR(SEARCH("At Risk",H28)))</formula>
    </cfRule>
    <cfRule type="containsText" dxfId="90" priority="8" operator="containsText" text="Delayed">
      <formula>NOT(ISERROR(SEARCH("Delayed",H28)))</formula>
    </cfRule>
    <cfRule type="containsText" dxfId="89" priority="9" operator="containsText" text="On Track">
      <formula>NOT(ISERROR(SEARCH("On Track",H28)))</formula>
    </cfRule>
  </conditionalFormatting>
  <conditionalFormatting sqref="H30">
    <cfRule type="containsText" dxfId="88" priority="4" operator="containsText" text="At Risk">
      <formula>NOT(ISERROR(SEARCH("At Risk",H30)))</formula>
    </cfRule>
    <cfRule type="containsText" dxfId="87" priority="5" operator="containsText" text="Delayed">
      <formula>NOT(ISERROR(SEARCH("Delayed",H30)))</formula>
    </cfRule>
    <cfRule type="containsText" dxfId="86" priority="6" operator="containsText" text="On Track">
      <formula>NOT(ISERROR(SEARCH("On Track",H30)))</formula>
    </cfRule>
  </conditionalFormatting>
  <conditionalFormatting sqref="H34">
    <cfRule type="containsText" dxfId="85" priority="1" operator="containsText" text="At Risk">
      <formula>NOT(ISERROR(SEARCH("At Risk",H34)))</formula>
    </cfRule>
    <cfRule type="containsText" dxfId="84" priority="2" operator="containsText" text="Delayed">
      <formula>NOT(ISERROR(SEARCH("Delayed",H34)))</formula>
    </cfRule>
    <cfRule type="containsText" dxfId="83" priority="3" operator="containsText" text="On Track">
      <formula>NOT(ISERROR(SEARCH("On Track",H34)))</formula>
    </cfRule>
  </conditionalFormatting>
  <dataValidations count="1">
    <dataValidation type="list" allowBlank="1" showInputMessage="1" showErrorMessage="1" sqref="H18:H19 H31:H32 M4:M7 H12:H16 H22:H23 H25:H27 H29 H35:H38" xr:uid="{CE8C85CD-6E92-4591-ADDE-66BFA5336C1D}">
      <formula1>"Not started (as planned), In progress, Complete, Delayed, At risk"</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04591-5A9F-4347-9B09-012AA77C71E9}">
  <sheetPr codeName="Sheet6">
    <tabColor theme="4"/>
  </sheetPr>
  <dimension ref="A1:Y19"/>
  <sheetViews>
    <sheetView workbookViewId="0">
      <selection sqref="A1:C1"/>
    </sheetView>
  </sheetViews>
  <sheetFormatPr defaultColWidth="8.6640625" defaultRowHeight="14.4" x14ac:dyDescent="0.3"/>
  <cols>
    <col min="1" max="1" width="16.5546875" style="15" bestFit="1" customWidth="1"/>
    <col min="2" max="2" width="11.5546875" style="15" bestFit="1" customWidth="1"/>
    <col min="3" max="3" width="24.5546875" style="15" bestFit="1" customWidth="1"/>
    <col min="4" max="4" width="17.6640625" style="15" bestFit="1" customWidth="1"/>
    <col min="5" max="5" width="52.44140625" style="15" customWidth="1"/>
    <col min="6" max="6" width="38.88671875" style="15" bestFit="1" customWidth="1"/>
    <col min="7" max="7" width="14.88671875" style="15" bestFit="1" customWidth="1"/>
    <col min="8" max="8" width="15" style="15" bestFit="1" customWidth="1"/>
    <col min="9" max="9" width="24.33203125" style="15" bestFit="1" customWidth="1"/>
    <col min="10" max="10" width="25.44140625" style="15" bestFit="1" customWidth="1"/>
    <col min="11" max="11" width="63.109375" style="15" bestFit="1" customWidth="1"/>
    <col min="12" max="12" width="43.109375" style="15" bestFit="1" customWidth="1"/>
    <col min="13" max="13" width="20.44140625" style="15" customWidth="1"/>
    <col min="14" max="14" width="5.6640625" style="15" bestFit="1" customWidth="1"/>
    <col min="15" max="15" width="30.21875" style="15" customWidth="1"/>
    <col min="16" max="16" width="5.6640625" style="15" bestFit="1" customWidth="1"/>
    <col min="17" max="17" width="30.21875" style="15" customWidth="1"/>
    <col min="18" max="18" width="5.6640625" style="15" bestFit="1" customWidth="1"/>
    <col min="19" max="19" width="30.21875" style="15" customWidth="1"/>
    <col min="20" max="20" width="5.6640625" style="15" bestFit="1" customWidth="1"/>
    <col min="21" max="21" width="30.21875" style="15" customWidth="1"/>
    <col min="22" max="22" width="5.6640625" style="15" bestFit="1" customWidth="1"/>
    <col min="23" max="23" width="30.21875" style="15" customWidth="1"/>
    <col min="24" max="24" width="5.6640625" style="15" bestFit="1" customWidth="1"/>
    <col min="25" max="25" width="30.21875" style="15" customWidth="1"/>
    <col min="26" max="16384" width="8.6640625" style="15"/>
  </cols>
  <sheetData>
    <row r="1" spans="1:25" ht="30" customHeight="1" x14ac:dyDescent="0.3">
      <c r="A1" s="119" t="s">
        <v>142</v>
      </c>
      <c r="B1" s="119"/>
      <c r="C1" s="119"/>
      <c r="D1" s="120" t="s">
        <v>9</v>
      </c>
      <c r="E1" s="120"/>
      <c r="F1" s="120"/>
      <c r="G1" s="120"/>
      <c r="H1" s="120"/>
      <c r="I1" s="120"/>
      <c r="J1" s="120"/>
      <c r="K1" s="120"/>
      <c r="L1" s="120"/>
      <c r="M1" s="105"/>
      <c r="N1" s="124" t="s">
        <v>10</v>
      </c>
      <c r="O1" s="124"/>
      <c r="P1" s="124"/>
      <c r="Q1" s="124"/>
      <c r="R1" s="124"/>
      <c r="S1" s="124"/>
      <c r="T1" s="124"/>
      <c r="U1" s="124"/>
      <c r="V1" s="124"/>
      <c r="W1" s="124"/>
      <c r="X1" s="124"/>
      <c r="Y1" s="124"/>
    </row>
    <row r="2" spans="1:25" ht="15" customHeight="1" x14ac:dyDescent="0.3">
      <c r="A2" s="19" t="s">
        <v>143</v>
      </c>
      <c r="B2" s="121" t="s">
        <v>144</v>
      </c>
      <c r="C2" s="121" t="s">
        <v>12</v>
      </c>
      <c r="D2" s="121" t="s">
        <v>145</v>
      </c>
      <c r="E2" s="121" t="s">
        <v>14</v>
      </c>
      <c r="F2" s="121" t="s">
        <v>146</v>
      </c>
      <c r="G2" s="121" t="s">
        <v>147</v>
      </c>
      <c r="H2" s="121" t="s">
        <v>148</v>
      </c>
      <c r="I2" s="121" t="s">
        <v>18</v>
      </c>
      <c r="J2" s="121" t="s">
        <v>19</v>
      </c>
      <c r="K2" s="121" t="s">
        <v>21</v>
      </c>
      <c r="L2" s="121" t="s">
        <v>149</v>
      </c>
      <c r="M2" s="121" t="s">
        <v>20</v>
      </c>
      <c r="N2" s="121" t="s">
        <v>23</v>
      </c>
      <c r="O2" s="121"/>
      <c r="P2" s="122" t="s">
        <v>24</v>
      </c>
      <c r="Q2" s="122"/>
      <c r="R2" s="121" t="s">
        <v>25</v>
      </c>
      <c r="S2" s="121"/>
      <c r="T2" s="122" t="s">
        <v>26</v>
      </c>
      <c r="U2" s="122"/>
      <c r="V2" s="121" t="s">
        <v>27</v>
      </c>
      <c r="W2" s="121"/>
      <c r="X2" s="122" t="s">
        <v>28</v>
      </c>
      <c r="Y2" s="122"/>
    </row>
    <row r="3" spans="1:25" ht="28.8" x14ac:dyDescent="0.3">
      <c r="A3" s="19">
        <f>COUNTIF(D4:D6,"&lt;&gt;")</f>
        <v>2</v>
      </c>
      <c r="B3" s="121"/>
      <c r="C3" s="121"/>
      <c r="D3" s="121"/>
      <c r="E3" s="121"/>
      <c r="F3" s="121"/>
      <c r="G3" s="121"/>
      <c r="H3" s="121"/>
      <c r="I3" s="121"/>
      <c r="J3" s="121"/>
      <c r="K3" s="121"/>
      <c r="L3" s="121"/>
      <c r="M3" s="121"/>
      <c r="N3" s="12" t="s">
        <v>29</v>
      </c>
      <c r="O3" s="12" t="s">
        <v>12</v>
      </c>
      <c r="P3" s="9" t="s">
        <v>29</v>
      </c>
      <c r="Q3" s="9" t="s">
        <v>12</v>
      </c>
      <c r="R3" s="12" t="s">
        <v>29</v>
      </c>
      <c r="S3" s="12" t="s">
        <v>12</v>
      </c>
      <c r="T3" s="9" t="s">
        <v>29</v>
      </c>
      <c r="U3" s="9" t="s">
        <v>12</v>
      </c>
      <c r="V3" s="12" t="s">
        <v>29</v>
      </c>
      <c r="W3" s="12" t="s">
        <v>12</v>
      </c>
      <c r="X3" s="9" t="s">
        <v>29</v>
      </c>
      <c r="Y3" s="9" t="s">
        <v>12</v>
      </c>
    </row>
    <row r="4" spans="1:25" s="16" customFormat="1" ht="72" x14ac:dyDescent="0.3">
      <c r="A4" s="121" t="s">
        <v>544</v>
      </c>
      <c r="B4" s="122" t="s">
        <v>545</v>
      </c>
      <c r="C4" s="123" t="s">
        <v>546</v>
      </c>
      <c r="D4" s="23" t="s">
        <v>547</v>
      </c>
      <c r="E4" s="25" t="s">
        <v>548</v>
      </c>
      <c r="F4" s="29"/>
      <c r="G4" s="29" t="s">
        <v>549</v>
      </c>
      <c r="H4" s="107" t="s">
        <v>550</v>
      </c>
      <c r="I4" s="25" t="s">
        <v>551</v>
      </c>
      <c r="J4" s="25" t="s">
        <v>552</v>
      </c>
      <c r="K4" s="26" t="s">
        <v>553</v>
      </c>
      <c r="L4" s="25" t="s">
        <v>554</v>
      </c>
      <c r="M4" s="1" t="s">
        <v>33</v>
      </c>
      <c r="N4" s="29"/>
      <c r="O4" s="25"/>
      <c r="P4" s="29"/>
      <c r="Q4" s="25"/>
      <c r="R4" s="29"/>
      <c r="S4" s="25"/>
      <c r="T4" s="2"/>
      <c r="U4" s="27"/>
      <c r="V4" s="2"/>
      <c r="W4" s="27"/>
      <c r="X4" s="29"/>
      <c r="Y4" s="25"/>
    </row>
    <row r="5" spans="1:25" ht="43.2" x14ac:dyDescent="0.3">
      <c r="A5" s="121"/>
      <c r="B5" s="122"/>
      <c r="C5" s="123"/>
      <c r="D5" s="18" t="s">
        <v>555</v>
      </c>
      <c r="E5" s="25" t="s">
        <v>556</v>
      </c>
      <c r="F5" s="29">
        <v>2</v>
      </c>
      <c r="G5" s="29" t="s">
        <v>557</v>
      </c>
      <c r="H5" s="107" t="s">
        <v>558</v>
      </c>
      <c r="I5" s="25" t="s">
        <v>559</v>
      </c>
      <c r="J5" s="25" t="s">
        <v>560</v>
      </c>
      <c r="K5" s="25" t="s">
        <v>561</v>
      </c>
      <c r="L5" s="25" t="s">
        <v>562</v>
      </c>
      <c r="M5" s="1" t="s">
        <v>33</v>
      </c>
      <c r="N5" s="29"/>
      <c r="O5" s="25"/>
      <c r="P5" s="29"/>
      <c r="Q5" s="25"/>
      <c r="R5" s="29"/>
      <c r="S5" s="25"/>
      <c r="T5" s="2"/>
      <c r="U5" s="27"/>
      <c r="V5" s="2"/>
      <c r="W5" s="27"/>
      <c r="X5" s="29"/>
      <c r="Y5" s="25"/>
    </row>
    <row r="6" spans="1:25" ht="30.75" customHeight="1" x14ac:dyDescent="0.3">
      <c r="A6" s="126" t="s">
        <v>6</v>
      </c>
      <c r="B6" s="126"/>
      <c r="C6" s="126"/>
      <c r="D6" s="126"/>
      <c r="E6" s="126"/>
      <c r="F6" s="126"/>
      <c r="G6" s="126"/>
      <c r="H6" s="126"/>
      <c r="I6" s="126"/>
      <c r="J6" s="126"/>
      <c r="K6" s="126"/>
      <c r="M6" s="1" t="str" cm="1">
        <f t="array" ref="M6">IF(SUMPRODUCT(--ISNUMBER(SEARCH("At risk", M4:M5)))&gt;0, "At risk", IF(SUMPRODUCT(--ISNUMBER(SEARCH("Delayed", M4:M5)))&gt;0, "Delayed", "On Track"))</f>
        <v>On Track</v>
      </c>
      <c r="N6" s="16"/>
      <c r="O6" s="16"/>
      <c r="P6" s="16"/>
      <c r="Q6" s="16"/>
      <c r="R6" s="16"/>
      <c r="S6" s="16"/>
      <c r="T6" s="16"/>
      <c r="U6" s="16"/>
      <c r="V6" s="16"/>
      <c r="W6" s="16"/>
      <c r="X6" s="16"/>
      <c r="Y6" s="16"/>
    </row>
    <row r="7" spans="1:25" ht="42" customHeight="1" x14ac:dyDescent="0.3">
      <c r="A7" s="12"/>
      <c r="B7" s="12" t="s">
        <v>191</v>
      </c>
      <c r="C7" s="20"/>
      <c r="D7" s="12" t="s">
        <v>192</v>
      </c>
      <c r="E7" s="12" t="s">
        <v>12</v>
      </c>
      <c r="F7" s="12" t="s">
        <v>193</v>
      </c>
      <c r="G7" s="12" t="s">
        <v>194</v>
      </c>
      <c r="H7" s="12" t="s">
        <v>20</v>
      </c>
      <c r="I7" s="12"/>
      <c r="J7" s="12"/>
      <c r="K7" s="12" t="s">
        <v>195</v>
      </c>
    </row>
    <row r="8" spans="1:25" ht="14.4" customHeight="1" x14ac:dyDescent="0.3">
      <c r="A8" s="121" t="s">
        <v>563</v>
      </c>
      <c r="B8" s="122" t="s">
        <v>564</v>
      </c>
      <c r="C8" s="123"/>
      <c r="D8" s="81" t="s">
        <v>565</v>
      </c>
      <c r="E8" s="82" t="s">
        <v>566</v>
      </c>
      <c r="F8" s="87"/>
      <c r="G8" s="87"/>
      <c r="H8" s="113" t="str" cm="1">
        <f t="array" ref="H8">IF(SUMPRODUCT(--ISNUMBER(SEARCH("At risk", H9:H12)))&gt;0, "At risk", IF(SUMPRODUCT(--ISNUMBER(SEARCH("Delayed", H9:H12)))&gt;0, "Delayed", "On Track"))</f>
        <v>On Track</v>
      </c>
      <c r="I8" s="1"/>
      <c r="J8" s="1"/>
      <c r="K8" s="1"/>
    </row>
    <row r="9" spans="1:25" ht="30" customHeight="1" x14ac:dyDescent="0.3">
      <c r="A9" s="121"/>
      <c r="B9" s="122"/>
      <c r="C9" s="123"/>
      <c r="D9" s="115" t="s">
        <v>567</v>
      </c>
      <c r="E9" s="89" t="s">
        <v>568</v>
      </c>
      <c r="F9" s="78" t="s">
        <v>202</v>
      </c>
      <c r="G9" s="74">
        <v>45838</v>
      </c>
      <c r="H9" s="113" t="str" cm="1">
        <f t="array" ref="H9">IF(SUMPRODUCT(--ISNUMBER(SEARCH("At risk", H10:H12)))&gt;0, "At risk", IF(SUMPRODUCT(--ISNUMBER(SEARCH("Delayed", H10:H12)))&gt;0, "Delayed", "On Track"))</f>
        <v>On Track</v>
      </c>
      <c r="I9" s="2"/>
      <c r="J9" s="2"/>
      <c r="K9" s="1"/>
    </row>
    <row r="10" spans="1:25" ht="15.6" x14ac:dyDescent="0.3">
      <c r="A10" s="121"/>
      <c r="D10" s="80" t="s">
        <v>569</v>
      </c>
      <c r="E10" s="70" t="s">
        <v>570</v>
      </c>
      <c r="F10" s="70"/>
      <c r="G10" s="79">
        <v>45746</v>
      </c>
      <c r="H10" s="1"/>
      <c r="I10" s="1"/>
      <c r="J10" s="1"/>
      <c r="K10" s="1"/>
    </row>
    <row r="11" spans="1:25" ht="14.4" customHeight="1" x14ac:dyDescent="0.3">
      <c r="A11" s="121"/>
      <c r="D11" s="115" t="s">
        <v>571</v>
      </c>
      <c r="E11" s="89" t="s">
        <v>572</v>
      </c>
      <c r="F11" s="75" t="s">
        <v>202</v>
      </c>
      <c r="G11" s="73">
        <v>46112</v>
      </c>
      <c r="H11" s="1"/>
      <c r="I11" s="2"/>
      <c r="J11" s="2"/>
      <c r="K11" s="1"/>
    </row>
    <row r="12" spans="1:25" ht="27.6" x14ac:dyDescent="0.3">
      <c r="A12" s="121"/>
      <c r="D12" s="80" t="s">
        <v>573</v>
      </c>
      <c r="E12" s="70" t="s">
        <v>574</v>
      </c>
      <c r="F12" s="70"/>
      <c r="G12" s="108">
        <v>46022</v>
      </c>
      <c r="H12" s="1"/>
      <c r="I12" s="1"/>
      <c r="J12" s="1"/>
      <c r="K12" s="1"/>
    </row>
    <row r="13" spans="1:25" ht="31.2" x14ac:dyDescent="0.3">
      <c r="A13" s="121"/>
      <c r="D13" s="81" t="s">
        <v>575</v>
      </c>
      <c r="E13" s="82" t="s">
        <v>576</v>
      </c>
      <c r="F13" s="87"/>
      <c r="G13" s="87"/>
      <c r="H13" s="113" t="str" cm="1">
        <f t="array" ref="H13">IF(SUMPRODUCT(--ISNUMBER(SEARCH("At risk", H14:H19)))&gt;0, "At risk", IF(SUMPRODUCT(--ISNUMBER(SEARCH("Delayed", H14:H19)))&gt;0, "Delayed", "On Track"))</f>
        <v>On Track</v>
      </c>
      <c r="I13" s="1"/>
      <c r="J13" s="1"/>
      <c r="K13" s="1"/>
    </row>
    <row r="14" spans="1:25" ht="14.4" customHeight="1" x14ac:dyDescent="0.3">
      <c r="A14" s="121"/>
      <c r="D14" s="115" t="s">
        <v>577</v>
      </c>
      <c r="E14" s="89" t="s">
        <v>578</v>
      </c>
      <c r="F14" s="78" t="s">
        <v>202</v>
      </c>
      <c r="G14" s="74">
        <v>46387</v>
      </c>
      <c r="H14" s="113" t="str" cm="1">
        <f t="array" ref="H14">IF(SUMPRODUCT(--ISNUMBER(SEARCH("At risk", H15:H17)))&gt;0, "At risk", IF(SUMPRODUCT(--ISNUMBER(SEARCH("Delayed", H15:H17)))&gt;0, "Delayed", "On Track"))</f>
        <v>On Track</v>
      </c>
      <c r="I14" s="2"/>
      <c r="J14" s="2"/>
      <c r="K14" s="1"/>
    </row>
    <row r="15" spans="1:25" ht="15.6" x14ac:dyDescent="0.3">
      <c r="A15" s="121"/>
      <c r="D15" s="80" t="s">
        <v>579</v>
      </c>
      <c r="E15" s="70" t="s">
        <v>580</v>
      </c>
      <c r="F15" s="70"/>
      <c r="G15" s="79">
        <v>46112</v>
      </c>
      <c r="H15" s="1"/>
      <c r="I15" s="1"/>
      <c r="J15" s="1"/>
      <c r="K15" s="1"/>
    </row>
    <row r="16" spans="1:25" ht="27.6" x14ac:dyDescent="0.3">
      <c r="A16" s="121"/>
      <c r="D16" s="80" t="s">
        <v>579</v>
      </c>
      <c r="E16" s="70" t="s">
        <v>581</v>
      </c>
      <c r="F16" s="70"/>
      <c r="G16" s="79">
        <v>46295</v>
      </c>
      <c r="H16" s="1"/>
      <c r="I16" s="1"/>
      <c r="J16" s="1"/>
      <c r="K16" s="1"/>
    </row>
    <row r="17" spans="1:11" ht="41.4" x14ac:dyDescent="0.3">
      <c r="A17" s="121"/>
      <c r="D17" s="80" t="s">
        <v>579</v>
      </c>
      <c r="E17" s="70" t="s">
        <v>582</v>
      </c>
      <c r="F17" s="70"/>
      <c r="G17" s="79">
        <v>46295</v>
      </c>
      <c r="H17" s="1"/>
      <c r="I17" s="1"/>
      <c r="J17" s="1"/>
      <c r="K17" s="1"/>
    </row>
    <row r="18" spans="1:11" ht="14.4" customHeight="1" x14ac:dyDescent="0.3">
      <c r="A18" s="121"/>
      <c r="D18" s="115" t="s">
        <v>583</v>
      </c>
      <c r="E18" s="89" t="s">
        <v>584</v>
      </c>
      <c r="F18" s="78" t="s">
        <v>228</v>
      </c>
      <c r="G18" s="74">
        <v>46112</v>
      </c>
      <c r="H18" s="113" t="str">
        <f>IF(SUMPRODUCT(--ISNUMBER(SEARCH("At risk", H19)))&gt;0, "At risk", IF(SUMPRODUCT(--ISNUMBER(SEARCH("Delayed", H19)))&gt;0, "Delayed", "On Track"))</f>
        <v>On Track</v>
      </c>
      <c r="I18" s="2"/>
      <c r="J18" s="2"/>
      <c r="K18" s="1"/>
    </row>
    <row r="19" spans="1:11" ht="41.4" x14ac:dyDescent="0.3">
      <c r="A19" s="121"/>
      <c r="D19" s="84" t="s">
        <v>585</v>
      </c>
      <c r="E19" s="70" t="s">
        <v>586</v>
      </c>
      <c r="F19" s="70" t="s">
        <v>228</v>
      </c>
      <c r="G19" s="79">
        <v>46022</v>
      </c>
      <c r="H19" s="1"/>
      <c r="I19" s="1"/>
      <c r="J19" s="1"/>
      <c r="K19" s="1"/>
    </row>
  </sheetData>
  <mergeCells count="28">
    <mergeCell ref="T2:U2"/>
    <mergeCell ref="N2:O2"/>
    <mergeCell ref="M2:M3"/>
    <mergeCell ref="N1:Y1"/>
    <mergeCell ref="B2:B3"/>
    <mergeCell ref="C2:C3"/>
    <mergeCell ref="D2:D3"/>
    <mergeCell ref="E2:E3"/>
    <mergeCell ref="F2:F3"/>
    <mergeCell ref="G2:G3"/>
    <mergeCell ref="D1:L1"/>
    <mergeCell ref="I2:I3"/>
    <mergeCell ref="J2:J3"/>
    <mergeCell ref="V2:W2"/>
    <mergeCell ref="X2:Y2"/>
    <mergeCell ref="K2:K3"/>
    <mergeCell ref="L2:L3"/>
    <mergeCell ref="P2:Q2"/>
    <mergeCell ref="R2:S2"/>
    <mergeCell ref="C8:C9"/>
    <mergeCell ref="A6:K6"/>
    <mergeCell ref="A4:A5"/>
    <mergeCell ref="A1:C1"/>
    <mergeCell ref="H2:H3"/>
    <mergeCell ref="B8:B9"/>
    <mergeCell ref="B4:B5"/>
    <mergeCell ref="C4:C5"/>
    <mergeCell ref="A8:A19"/>
  </mergeCells>
  <phoneticPr fontId="11" type="noConversion"/>
  <conditionalFormatting sqref="H8:J8">
    <cfRule type="containsText" dxfId="82" priority="26" operator="containsText" text="At Risk">
      <formula>NOT(ISERROR(SEARCH("At Risk",H8)))</formula>
    </cfRule>
    <cfRule type="containsText" dxfId="81" priority="27" operator="containsText" text="Delayed">
      <formula>NOT(ISERROR(SEARCH("Delayed",H8)))</formula>
    </cfRule>
    <cfRule type="containsText" dxfId="80" priority="28" operator="containsText" text="On Track">
      <formula>NOT(ISERROR(SEARCH("On Track",H8)))</formula>
    </cfRule>
  </conditionalFormatting>
  <conditionalFormatting sqref="H10:J12 H15:J17 I9:J9 I14:J14 H19:J19 I18:J18">
    <cfRule type="containsText" dxfId="79" priority="29" operator="containsText" text="Not Started">
      <formula>NOT(ISERROR(SEARCH("Not Started",H9)))</formula>
    </cfRule>
    <cfRule type="containsText" dxfId="78" priority="30" operator="containsText" text="In Progress">
      <formula>NOT(ISERROR(SEARCH("In Progress",H9)))</formula>
    </cfRule>
    <cfRule type="containsText" dxfId="77" priority="31" operator="containsText" text="Complete">
      <formula>NOT(ISERROR(SEARCH("Complete",H9)))</formula>
    </cfRule>
    <cfRule type="containsText" dxfId="76" priority="32" operator="containsText" text="Delayed">
      <formula>NOT(ISERROR(SEARCH("Delayed",H9)))</formula>
    </cfRule>
    <cfRule type="containsText" dxfId="75" priority="33" operator="containsText" text="At risk">
      <formula>NOT(ISERROR(SEARCH("At risk",H9)))</formula>
    </cfRule>
  </conditionalFormatting>
  <conditionalFormatting sqref="H13:J13">
    <cfRule type="containsText" dxfId="74" priority="23" operator="containsText" text="At Risk">
      <formula>NOT(ISERROR(SEARCH("At Risk",H13)))</formula>
    </cfRule>
    <cfRule type="containsText" dxfId="73" priority="24" operator="containsText" text="Delayed">
      <formula>NOT(ISERROR(SEARCH("Delayed",H13)))</formula>
    </cfRule>
    <cfRule type="containsText" dxfId="72" priority="25" operator="containsText" text="On Track">
      <formula>NOT(ISERROR(SEARCH("On Track",H13)))</formula>
    </cfRule>
  </conditionalFormatting>
  <conditionalFormatting sqref="M4">
    <cfRule type="containsText" dxfId="71" priority="18" operator="containsText" text="Not Started">
      <formula>NOT(ISERROR(SEARCH("Not Started",M4)))</formula>
    </cfRule>
    <cfRule type="containsText" dxfId="70" priority="19" operator="containsText" text="In Progress">
      <formula>NOT(ISERROR(SEARCH("In Progress",M4)))</formula>
    </cfRule>
    <cfRule type="containsText" dxfId="69" priority="20" operator="containsText" text="Complete">
      <formula>NOT(ISERROR(SEARCH("Complete",M4)))</formula>
    </cfRule>
    <cfRule type="containsText" dxfId="68" priority="21" operator="containsText" text="Delayed">
      <formula>NOT(ISERROR(SEARCH("Delayed",M4)))</formula>
    </cfRule>
    <cfRule type="containsText" dxfId="67" priority="22" operator="containsText" text="At risk">
      <formula>NOT(ISERROR(SEARCH("At risk",M4)))</formula>
    </cfRule>
  </conditionalFormatting>
  <conditionalFormatting sqref="M5">
    <cfRule type="containsText" dxfId="66" priority="13" operator="containsText" text="Not Started">
      <formula>NOT(ISERROR(SEARCH("Not Started",M5)))</formula>
    </cfRule>
    <cfRule type="containsText" dxfId="65" priority="14" operator="containsText" text="In Progress">
      <formula>NOT(ISERROR(SEARCH("In Progress",M5)))</formula>
    </cfRule>
    <cfRule type="containsText" dxfId="64" priority="15" operator="containsText" text="Complete">
      <formula>NOT(ISERROR(SEARCH("Complete",M5)))</formula>
    </cfRule>
    <cfRule type="containsText" dxfId="63" priority="16" operator="containsText" text="Delayed">
      <formula>NOT(ISERROR(SEARCH("Delayed",M5)))</formula>
    </cfRule>
    <cfRule type="containsText" dxfId="62" priority="17" operator="containsText" text="At risk">
      <formula>NOT(ISERROR(SEARCH("At risk",M5)))</formula>
    </cfRule>
  </conditionalFormatting>
  <conditionalFormatting sqref="M6">
    <cfRule type="containsText" dxfId="61" priority="10" operator="containsText" text="At Risk">
      <formula>NOT(ISERROR(SEARCH("At Risk",M6)))</formula>
    </cfRule>
    <cfRule type="containsText" dxfId="60" priority="11" operator="containsText" text="Delayed">
      <formula>NOT(ISERROR(SEARCH("Delayed",M6)))</formula>
    </cfRule>
    <cfRule type="containsText" dxfId="59" priority="12" operator="containsText" text="On Track">
      <formula>NOT(ISERROR(SEARCH("On Track",M6)))</formula>
    </cfRule>
  </conditionalFormatting>
  <conditionalFormatting sqref="H9">
    <cfRule type="containsText" dxfId="58" priority="7" operator="containsText" text="At Risk">
      <formula>NOT(ISERROR(SEARCH("At Risk",H9)))</formula>
    </cfRule>
    <cfRule type="containsText" dxfId="57" priority="8" operator="containsText" text="Delayed">
      <formula>NOT(ISERROR(SEARCH("Delayed",H9)))</formula>
    </cfRule>
    <cfRule type="containsText" dxfId="56" priority="9" operator="containsText" text="On Track">
      <formula>NOT(ISERROR(SEARCH("On Track",H9)))</formula>
    </cfRule>
  </conditionalFormatting>
  <conditionalFormatting sqref="H14">
    <cfRule type="containsText" dxfId="55" priority="4" operator="containsText" text="At Risk">
      <formula>NOT(ISERROR(SEARCH("At Risk",H14)))</formula>
    </cfRule>
    <cfRule type="containsText" dxfId="54" priority="5" operator="containsText" text="Delayed">
      <formula>NOT(ISERROR(SEARCH("Delayed",H14)))</formula>
    </cfRule>
    <cfRule type="containsText" dxfId="53" priority="6" operator="containsText" text="On Track">
      <formula>NOT(ISERROR(SEARCH("On Track",H14)))</formula>
    </cfRule>
  </conditionalFormatting>
  <conditionalFormatting sqref="H18">
    <cfRule type="containsText" dxfId="52" priority="1" operator="containsText" text="At Risk">
      <formula>NOT(ISERROR(SEARCH("At Risk",H18)))</formula>
    </cfRule>
    <cfRule type="containsText" dxfId="51" priority="2" operator="containsText" text="Delayed">
      <formula>NOT(ISERROR(SEARCH("Delayed",H18)))</formula>
    </cfRule>
    <cfRule type="containsText" dxfId="50" priority="3" operator="containsText" text="On Track">
      <formula>NOT(ISERROR(SEARCH("On Track",H18)))</formula>
    </cfRule>
  </conditionalFormatting>
  <dataValidations count="1">
    <dataValidation type="list" allowBlank="1" showInputMessage="1" showErrorMessage="1" sqref="M4:M5 H10:J12 I9:J9 I14:J19 H15:H17 H19" xr:uid="{CA842AAA-323B-44DD-8864-E71D577381E6}">
      <formula1>"Not started (as planned), In progress, Complete, Delayed, At risk"</formula1>
    </dataValidation>
  </dataValidation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60D81-4196-4BB4-878C-EB63CD44F84F}">
  <sheetPr>
    <tabColor theme="4"/>
  </sheetPr>
  <dimension ref="A1:Y16"/>
  <sheetViews>
    <sheetView zoomScale="70" zoomScaleNormal="70" workbookViewId="0">
      <selection activeCell="E20" sqref="E20"/>
    </sheetView>
  </sheetViews>
  <sheetFormatPr defaultColWidth="8.6640625" defaultRowHeight="14.4" x14ac:dyDescent="0.3"/>
  <cols>
    <col min="1" max="1" width="16" style="15" bestFit="1" customWidth="1"/>
    <col min="2" max="2" width="11.5546875" style="15" bestFit="1" customWidth="1"/>
    <col min="3" max="3" width="14.88671875" style="15" bestFit="1" customWidth="1"/>
    <col min="4" max="4" width="19.44140625" style="15" bestFit="1" customWidth="1"/>
    <col min="5" max="5" width="86.5546875" style="15" bestFit="1" customWidth="1"/>
    <col min="6" max="6" width="13.6640625" style="15" bestFit="1" customWidth="1"/>
    <col min="7" max="7" width="14.88671875" style="15" bestFit="1" customWidth="1"/>
    <col min="8" max="8" width="15" style="15" bestFit="1" customWidth="1"/>
    <col min="9" max="9" width="24.33203125" style="15" bestFit="1" customWidth="1"/>
    <col min="10" max="10" width="42.6640625" style="15" bestFit="1" customWidth="1"/>
    <col min="11" max="11" width="25.6640625" style="15" bestFit="1" customWidth="1"/>
    <col min="12" max="12" width="31.6640625" style="15" customWidth="1"/>
    <col min="13" max="13" width="17" style="15" customWidth="1"/>
    <col min="14" max="14" width="5.6640625" style="15" bestFit="1" customWidth="1"/>
    <col min="15" max="15" width="39.88671875" style="15" customWidth="1"/>
    <col min="16" max="16" width="5.6640625" style="15" bestFit="1" customWidth="1"/>
    <col min="17" max="17" width="38.6640625" style="15" customWidth="1"/>
    <col min="18" max="18" width="5.6640625" style="15" bestFit="1" customWidth="1"/>
    <col min="19" max="19" width="38.6640625" style="15" customWidth="1"/>
    <col min="20" max="20" width="5.6640625" style="15" bestFit="1" customWidth="1"/>
    <col min="21" max="21" width="34.33203125" style="15" customWidth="1"/>
    <col min="22" max="22" width="5.6640625" style="15" bestFit="1" customWidth="1"/>
    <col min="23" max="23" width="45.33203125" style="15" customWidth="1"/>
    <col min="24" max="24" width="5.6640625" style="15" bestFit="1" customWidth="1"/>
    <col min="25" max="25" width="88.88671875" style="15" customWidth="1"/>
    <col min="26" max="16384" width="8.6640625" style="15"/>
  </cols>
  <sheetData>
    <row r="1" spans="1:25" ht="30" customHeight="1" x14ac:dyDescent="0.3">
      <c r="A1" s="119" t="s">
        <v>142</v>
      </c>
      <c r="B1" s="119"/>
      <c r="C1" s="119"/>
      <c r="D1" s="120" t="s">
        <v>9</v>
      </c>
      <c r="E1" s="120"/>
      <c r="F1" s="120"/>
      <c r="G1" s="120"/>
      <c r="H1" s="120"/>
      <c r="I1" s="120"/>
      <c r="J1" s="120"/>
      <c r="K1" s="120"/>
      <c r="L1" s="120"/>
      <c r="M1" s="105"/>
      <c r="N1" s="124" t="s">
        <v>10</v>
      </c>
      <c r="O1" s="124"/>
      <c r="P1" s="124"/>
      <c r="Q1" s="124"/>
      <c r="R1" s="124"/>
      <c r="S1" s="124"/>
      <c r="T1" s="124"/>
      <c r="U1" s="124"/>
      <c r="V1" s="124"/>
      <c r="W1" s="124"/>
      <c r="X1" s="124"/>
      <c r="Y1" s="124"/>
    </row>
    <row r="2" spans="1:25" ht="14.4" customHeight="1" x14ac:dyDescent="0.3">
      <c r="A2" s="19" t="s">
        <v>143</v>
      </c>
      <c r="B2" s="121" t="s">
        <v>144</v>
      </c>
      <c r="C2" s="121" t="s">
        <v>12</v>
      </c>
      <c r="D2" s="121" t="s">
        <v>145</v>
      </c>
      <c r="E2" s="121" t="s">
        <v>14</v>
      </c>
      <c r="F2" s="121" t="s">
        <v>146</v>
      </c>
      <c r="G2" s="121" t="s">
        <v>147</v>
      </c>
      <c r="H2" s="121" t="s">
        <v>148</v>
      </c>
      <c r="I2" s="121" t="s">
        <v>18</v>
      </c>
      <c r="J2" s="121" t="s">
        <v>19</v>
      </c>
      <c r="K2" s="121" t="s">
        <v>21</v>
      </c>
      <c r="L2" s="121" t="s">
        <v>149</v>
      </c>
      <c r="M2" s="121" t="s">
        <v>20</v>
      </c>
      <c r="N2" s="121" t="s">
        <v>23</v>
      </c>
      <c r="O2" s="121"/>
      <c r="P2" s="122" t="s">
        <v>24</v>
      </c>
      <c r="Q2" s="122"/>
      <c r="R2" s="121" t="s">
        <v>25</v>
      </c>
      <c r="S2" s="121"/>
      <c r="T2" s="122" t="s">
        <v>26</v>
      </c>
      <c r="U2" s="122"/>
      <c r="V2" s="121" t="s">
        <v>27</v>
      </c>
      <c r="W2" s="121"/>
      <c r="X2" s="122" t="s">
        <v>28</v>
      </c>
      <c r="Y2" s="122"/>
    </row>
    <row r="3" spans="1:25" ht="28.8" x14ac:dyDescent="0.3">
      <c r="A3" s="19">
        <f>COUNTIF(D4:D5,"&lt;&gt;")</f>
        <v>1</v>
      </c>
      <c r="B3" s="121"/>
      <c r="C3" s="121"/>
      <c r="D3" s="121"/>
      <c r="E3" s="121"/>
      <c r="F3" s="121"/>
      <c r="G3" s="121"/>
      <c r="H3" s="121"/>
      <c r="I3" s="121"/>
      <c r="J3" s="121"/>
      <c r="K3" s="121"/>
      <c r="L3" s="121"/>
      <c r="M3" s="121"/>
      <c r="N3" s="12" t="s">
        <v>29</v>
      </c>
      <c r="O3" s="12" t="s">
        <v>12</v>
      </c>
      <c r="P3" s="9" t="s">
        <v>29</v>
      </c>
      <c r="Q3" s="9" t="s">
        <v>12</v>
      </c>
      <c r="R3" s="12" t="s">
        <v>29</v>
      </c>
      <c r="S3" s="12" t="s">
        <v>12</v>
      </c>
      <c r="T3" s="9" t="s">
        <v>29</v>
      </c>
      <c r="U3" s="9" t="s">
        <v>12</v>
      </c>
      <c r="V3" s="12" t="s">
        <v>29</v>
      </c>
      <c r="W3" s="12" t="s">
        <v>12</v>
      </c>
      <c r="X3" s="9" t="s">
        <v>29</v>
      </c>
      <c r="Y3" s="9" t="s">
        <v>12</v>
      </c>
    </row>
    <row r="4" spans="1:25" s="16" customFormat="1" ht="84.6" customHeight="1" x14ac:dyDescent="0.3">
      <c r="A4" s="12" t="s">
        <v>587</v>
      </c>
      <c r="B4" s="9" t="s">
        <v>588</v>
      </c>
      <c r="C4" s="23" t="s">
        <v>589</v>
      </c>
      <c r="D4" s="23" t="s">
        <v>590</v>
      </c>
      <c r="E4" s="25" t="s">
        <v>591</v>
      </c>
      <c r="F4" s="29">
        <v>1</v>
      </c>
      <c r="G4" s="29" t="s">
        <v>592</v>
      </c>
      <c r="H4" s="107" t="s">
        <v>125</v>
      </c>
      <c r="I4" s="25" t="s">
        <v>593</v>
      </c>
      <c r="J4" s="25" t="s">
        <v>594</v>
      </c>
      <c r="K4" s="25" t="s">
        <v>595</v>
      </c>
      <c r="L4" s="26" t="s">
        <v>125</v>
      </c>
      <c r="M4" s="1" t="s">
        <v>33</v>
      </c>
      <c r="N4" s="29"/>
      <c r="O4" s="25"/>
      <c r="P4" s="29"/>
      <c r="Q4" s="25"/>
      <c r="R4" s="29"/>
      <c r="S4" s="25"/>
      <c r="T4" s="2"/>
      <c r="U4" s="27"/>
      <c r="V4" s="2"/>
      <c r="W4" s="27"/>
      <c r="X4" s="29"/>
      <c r="Y4" s="25"/>
    </row>
    <row r="5" spans="1:25" ht="15.6" x14ac:dyDescent="0.3">
      <c r="A5" s="126" t="s">
        <v>6</v>
      </c>
      <c r="B5" s="126"/>
      <c r="C5" s="126"/>
      <c r="D5" s="126"/>
      <c r="E5" s="126"/>
      <c r="F5" s="126"/>
      <c r="G5" s="126"/>
      <c r="H5" s="126"/>
      <c r="I5" s="126"/>
      <c r="K5" s="16"/>
      <c r="L5" s="16"/>
      <c r="M5" s="1" t="str">
        <f>IF(SUMPRODUCT(--ISNUMBER(SEARCH("At risk", M4)))&gt;0, "At risk", IF(SUMPRODUCT(--ISNUMBER(SEARCH("Delayed", M4)))&gt;0, "Delayed", "On Track"))</f>
        <v>On Track</v>
      </c>
      <c r="N5" s="16"/>
      <c r="O5" s="16"/>
      <c r="P5" s="16"/>
      <c r="Q5" s="16"/>
      <c r="R5" s="16"/>
      <c r="S5" s="16"/>
      <c r="T5" s="16"/>
      <c r="U5" s="16"/>
      <c r="V5" s="16"/>
      <c r="W5" s="16"/>
    </row>
    <row r="6" spans="1:25" ht="28.8" x14ac:dyDescent="0.3">
      <c r="A6" s="12"/>
      <c r="B6" s="12" t="s">
        <v>191</v>
      </c>
      <c r="C6" s="20"/>
      <c r="D6" s="12" t="s">
        <v>192</v>
      </c>
      <c r="E6" s="12" t="s">
        <v>12</v>
      </c>
      <c r="F6" s="12" t="s">
        <v>193</v>
      </c>
      <c r="G6" s="12" t="s">
        <v>194</v>
      </c>
      <c r="H6" s="12" t="s">
        <v>20</v>
      </c>
      <c r="I6" s="12" t="s">
        <v>195</v>
      </c>
    </row>
    <row r="7" spans="1:25" ht="28.8" x14ac:dyDescent="0.3">
      <c r="A7" s="121" t="s">
        <v>596</v>
      </c>
      <c r="B7" s="122" t="s">
        <v>597</v>
      </c>
      <c r="C7" s="123"/>
      <c r="D7" s="81" t="s">
        <v>598</v>
      </c>
      <c r="E7" s="88" t="s">
        <v>599</v>
      </c>
      <c r="F7" s="83"/>
      <c r="G7" s="83"/>
      <c r="H7" s="113" t="str" cm="1">
        <f t="array" ref="H7">IF(SUMPRODUCT(--ISNUMBER(SEARCH("At risk", H8:H16)))&gt;0, "At risk", IF(SUMPRODUCT(--ISNUMBER(SEARCH("Delayed", H8:H16)))&gt;0, "Delayed", "On Track"))</f>
        <v>On Track</v>
      </c>
      <c r="I7" s="1"/>
    </row>
    <row r="8" spans="1:25" ht="14.4" customHeight="1" x14ac:dyDescent="0.3">
      <c r="A8" s="121"/>
      <c r="B8" s="122"/>
      <c r="C8" s="123"/>
      <c r="D8" s="115" t="s">
        <v>600</v>
      </c>
      <c r="E8" s="89" t="s">
        <v>601</v>
      </c>
      <c r="F8" s="78" t="s">
        <v>228</v>
      </c>
      <c r="G8" s="74">
        <v>45382</v>
      </c>
      <c r="H8" s="113" t="str" cm="1">
        <f t="array" ref="H8">IF(SUMPRODUCT(--ISNUMBER(SEARCH("At risk", H9:H11)))&gt;0, "At risk", IF(SUMPRODUCT(--ISNUMBER(SEARCH("Delayed", H9:H11)))&gt;0, "Delayed", "On Track"))</f>
        <v>On Track</v>
      </c>
      <c r="I8" s="1"/>
    </row>
    <row r="9" spans="1:25" ht="15.6" x14ac:dyDescent="0.3">
      <c r="A9" s="121"/>
      <c r="D9" s="80" t="s">
        <v>602</v>
      </c>
      <c r="E9" s="70" t="s">
        <v>603</v>
      </c>
      <c r="F9" s="70" t="s">
        <v>228</v>
      </c>
      <c r="G9" s="79">
        <v>45291</v>
      </c>
      <c r="H9" s="1"/>
      <c r="I9" s="1"/>
    </row>
    <row r="10" spans="1:25" ht="15.6" x14ac:dyDescent="0.3">
      <c r="A10" s="121"/>
      <c r="D10" s="80" t="s">
        <v>604</v>
      </c>
      <c r="E10" s="70" t="s">
        <v>605</v>
      </c>
      <c r="F10" s="70" t="s">
        <v>228</v>
      </c>
      <c r="G10" s="79">
        <v>46843</v>
      </c>
      <c r="H10" s="1"/>
      <c r="I10" s="1"/>
    </row>
    <row r="11" spans="1:25" ht="15.6" x14ac:dyDescent="0.3">
      <c r="A11" s="121"/>
      <c r="D11" s="80" t="s">
        <v>606</v>
      </c>
      <c r="E11" s="70" t="s">
        <v>607</v>
      </c>
      <c r="F11" s="70" t="s">
        <v>228</v>
      </c>
      <c r="G11" s="79">
        <v>45199</v>
      </c>
      <c r="H11" s="1"/>
      <c r="I11" s="1"/>
    </row>
    <row r="12" spans="1:25" ht="14.4" customHeight="1" x14ac:dyDescent="0.3">
      <c r="A12" s="121"/>
      <c r="D12" s="115" t="s">
        <v>608</v>
      </c>
      <c r="E12" s="89" t="s">
        <v>609</v>
      </c>
      <c r="F12" s="78" t="s">
        <v>228</v>
      </c>
      <c r="G12" s="74">
        <v>45382</v>
      </c>
      <c r="H12" s="113" t="str" cm="1">
        <f t="array" ref="H12">IF(SUMPRODUCT(--ISNUMBER(SEARCH("At risk", H13:H16)))&gt;0, "At risk", IF(SUMPRODUCT(--ISNUMBER(SEARCH("Delayed", H13:H16)))&gt;0, "Delayed", "On Track"))</f>
        <v>On Track</v>
      </c>
      <c r="I12" s="1"/>
    </row>
    <row r="13" spans="1:25" ht="15.6" x14ac:dyDescent="0.3">
      <c r="A13" s="121"/>
      <c r="D13" s="80" t="s">
        <v>610</v>
      </c>
      <c r="E13" s="70" t="s">
        <v>611</v>
      </c>
      <c r="F13" s="70" t="s">
        <v>228</v>
      </c>
      <c r="G13" s="79">
        <v>45199</v>
      </c>
      <c r="H13" s="1"/>
      <c r="I13" s="1"/>
    </row>
    <row r="14" spans="1:25" ht="15.6" x14ac:dyDescent="0.3">
      <c r="A14" s="121"/>
      <c r="D14" s="80" t="s">
        <v>612</v>
      </c>
      <c r="E14" s="70" t="s">
        <v>613</v>
      </c>
      <c r="F14" s="70" t="s">
        <v>228</v>
      </c>
      <c r="G14" s="79">
        <v>45199</v>
      </c>
      <c r="H14" s="1"/>
      <c r="I14" s="1"/>
    </row>
    <row r="15" spans="1:25" ht="27.6" x14ac:dyDescent="0.3">
      <c r="A15" s="121"/>
      <c r="D15" s="80" t="s">
        <v>614</v>
      </c>
      <c r="E15" s="70" t="s">
        <v>615</v>
      </c>
      <c r="F15" s="70" t="s">
        <v>228</v>
      </c>
      <c r="G15" s="79">
        <v>45291</v>
      </c>
      <c r="H15" s="1"/>
      <c r="I15" s="1"/>
    </row>
    <row r="16" spans="1:25" ht="15.6" x14ac:dyDescent="0.3">
      <c r="A16" s="121"/>
      <c r="D16" s="80" t="s">
        <v>616</v>
      </c>
      <c r="E16" s="70" t="s">
        <v>617</v>
      </c>
      <c r="F16" s="70" t="s">
        <v>228</v>
      </c>
      <c r="G16" s="79">
        <v>46660</v>
      </c>
      <c r="H16" s="1"/>
      <c r="I16" s="1"/>
    </row>
  </sheetData>
  <mergeCells count="25">
    <mergeCell ref="A1:C1"/>
    <mergeCell ref="D1:L1"/>
    <mergeCell ref="B2:B3"/>
    <mergeCell ref="C2:C3"/>
    <mergeCell ref="D2:D3"/>
    <mergeCell ref="E2:E3"/>
    <mergeCell ref="F2:F3"/>
    <mergeCell ref="G2:G3"/>
    <mergeCell ref="H2:H3"/>
    <mergeCell ref="I2:I3"/>
    <mergeCell ref="K2:K3"/>
    <mergeCell ref="L2:L3"/>
    <mergeCell ref="N1:Y1"/>
    <mergeCell ref="M2:M3"/>
    <mergeCell ref="X2:Y2"/>
    <mergeCell ref="R2:S2"/>
    <mergeCell ref="T2:U2"/>
    <mergeCell ref="V2:W2"/>
    <mergeCell ref="A7:A16"/>
    <mergeCell ref="C7:C8"/>
    <mergeCell ref="B7:B8"/>
    <mergeCell ref="N2:O2"/>
    <mergeCell ref="P2:Q2"/>
    <mergeCell ref="A5:I5"/>
    <mergeCell ref="J2:J3"/>
  </mergeCells>
  <conditionalFormatting sqref="H7">
    <cfRule type="containsText" dxfId="49" priority="15" operator="containsText" text="At Risk">
      <formula>NOT(ISERROR(SEARCH("At Risk",H7)))</formula>
    </cfRule>
    <cfRule type="containsText" dxfId="48" priority="16" operator="containsText" text="Delayed">
      <formula>NOT(ISERROR(SEARCH("Delayed",H7)))</formula>
    </cfRule>
    <cfRule type="containsText" dxfId="47" priority="17" operator="containsText" text="On Track">
      <formula>NOT(ISERROR(SEARCH("On Track",H7)))</formula>
    </cfRule>
  </conditionalFormatting>
  <conditionalFormatting sqref="H9:H11 H13:H16">
    <cfRule type="containsText" dxfId="46" priority="18" operator="containsText" text="Not Started">
      <formula>NOT(ISERROR(SEARCH("Not Started",H9)))</formula>
    </cfRule>
    <cfRule type="containsText" dxfId="45" priority="19" operator="containsText" text="In Progress">
      <formula>NOT(ISERROR(SEARCH("In Progress",H9)))</formula>
    </cfRule>
    <cfRule type="containsText" dxfId="44" priority="20" operator="containsText" text="Complete">
      <formula>NOT(ISERROR(SEARCH("Complete",H9)))</formula>
    </cfRule>
    <cfRule type="containsText" dxfId="43" priority="21" operator="containsText" text="Delayed">
      <formula>NOT(ISERROR(SEARCH("Delayed",H9)))</formula>
    </cfRule>
    <cfRule type="containsText" dxfId="42" priority="22" operator="containsText" text="At risk">
      <formula>NOT(ISERROR(SEARCH("At risk",H9)))</formula>
    </cfRule>
  </conditionalFormatting>
  <conditionalFormatting sqref="M4">
    <cfRule type="containsText" dxfId="41" priority="10" operator="containsText" text="Not Started">
      <formula>NOT(ISERROR(SEARCH("Not Started",M4)))</formula>
    </cfRule>
    <cfRule type="containsText" dxfId="40" priority="11" operator="containsText" text="In Progress">
      <formula>NOT(ISERROR(SEARCH("In Progress",M4)))</formula>
    </cfRule>
    <cfRule type="containsText" dxfId="39" priority="12" operator="containsText" text="Complete">
      <formula>NOT(ISERROR(SEARCH("Complete",M4)))</formula>
    </cfRule>
    <cfRule type="containsText" dxfId="38" priority="13" operator="containsText" text="Delayed">
      <formula>NOT(ISERROR(SEARCH("Delayed",M4)))</formula>
    </cfRule>
    <cfRule type="containsText" dxfId="37" priority="14" operator="containsText" text="At risk">
      <formula>NOT(ISERROR(SEARCH("At risk",M4)))</formula>
    </cfRule>
  </conditionalFormatting>
  <conditionalFormatting sqref="M5">
    <cfRule type="containsText" dxfId="36" priority="7" operator="containsText" text="At Risk">
      <formula>NOT(ISERROR(SEARCH("At Risk",M5)))</formula>
    </cfRule>
    <cfRule type="containsText" dxfId="35" priority="8" operator="containsText" text="Delayed">
      <formula>NOT(ISERROR(SEARCH("Delayed",M5)))</formula>
    </cfRule>
    <cfRule type="containsText" dxfId="34" priority="9" operator="containsText" text="On Track">
      <formula>NOT(ISERROR(SEARCH("On Track",M5)))</formula>
    </cfRule>
  </conditionalFormatting>
  <conditionalFormatting sqref="H8">
    <cfRule type="containsText" dxfId="33" priority="4" operator="containsText" text="At Risk">
      <formula>NOT(ISERROR(SEARCH("At Risk",H8)))</formula>
    </cfRule>
    <cfRule type="containsText" dxfId="32" priority="5" operator="containsText" text="Delayed">
      <formula>NOT(ISERROR(SEARCH("Delayed",H8)))</formula>
    </cfRule>
    <cfRule type="containsText" dxfId="31" priority="6" operator="containsText" text="On Track">
      <formula>NOT(ISERROR(SEARCH("On Track",H8)))</formula>
    </cfRule>
  </conditionalFormatting>
  <conditionalFormatting sqref="H12">
    <cfRule type="containsText" dxfId="30" priority="1" operator="containsText" text="At Risk">
      <formula>NOT(ISERROR(SEARCH("At Risk",H12)))</formula>
    </cfRule>
    <cfRule type="containsText" dxfId="29" priority="2" operator="containsText" text="Delayed">
      <formula>NOT(ISERROR(SEARCH("Delayed",H12)))</formula>
    </cfRule>
    <cfRule type="containsText" dxfId="28" priority="3" operator="containsText" text="On Track">
      <formula>NOT(ISERROR(SEARCH("On Track",H12)))</formula>
    </cfRule>
  </conditionalFormatting>
  <dataValidations count="1">
    <dataValidation type="list" allowBlank="1" showInputMessage="1" showErrorMessage="1" sqref="M4 H9:H11 H13:H16" xr:uid="{4DF9E590-0BA1-485C-917D-0C9224759C01}">
      <formula1>"Not started (as planned), In progress, Complete, Delayed, At risk"</formula1>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91851-C848-4359-A2F1-E07C8065B393}">
  <sheetPr>
    <tabColor rgb="FF00B0F0"/>
  </sheetPr>
  <dimension ref="A1:Y22"/>
  <sheetViews>
    <sheetView zoomScale="70" zoomScaleNormal="70" workbookViewId="0">
      <selection sqref="A1:C1"/>
    </sheetView>
  </sheetViews>
  <sheetFormatPr defaultColWidth="8.6640625" defaultRowHeight="14.4" x14ac:dyDescent="0.3"/>
  <cols>
    <col min="1" max="1" width="18.33203125" style="15" bestFit="1" customWidth="1"/>
    <col min="2" max="2" width="11.6640625" style="15" bestFit="1" customWidth="1"/>
    <col min="3" max="3" width="14.88671875" style="15" bestFit="1" customWidth="1"/>
    <col min="4" max="4" width="19.109375" style="15" bestFit="1" customWidth="1"/>
    <col min="5" max="5" width="84.33203125" style="15" bestFit="1" customWidth="1"/>
    <col min="6" max="6" width="14" style="15" bestFit="1" customWidth="1"/>
    <col min="7" max="7" width="15.44140625" style="15" bestFit="1" customWidth="1"/>
    <col min="8" max="8" width="19.5546875" style="15" bestFit="1" customWidth="1"/>
    <col min="9" max="9" width="25.33203125" style="15" bestFit="1" customWidth="1"/>
    <col min="10" max="10" width="46.33203125" style="15" bestFit="1" customWidth="1"/>
    <col min="11" max="11" width="28" style="15" bestFit="1" customWidth="1"/>
    <col min="12" max="12" width="12.33203125" style="15" bestFit="1" customWidth="1"/>
    <col min="13" max="13" width="12.33203125" style="15" customWidth="1"/>
    <col min="14" max="14" width="6" style="15" bestFit="1" customWidth="1"/>
    <col min="15" max="15" width="27.5546875" style="15" customWidth="1"/>
    <col min="16" max="16" width="6" style="15" bestFit="1" customWidth="1"/>
    <col min="17" max="17" width="27.5546875" style="15" customWidth="1"/>
    <col min="18" max="18" width="6" style="15" bestFit="1" customWidth="1"/>
    <col min="19" max="19" width="27.5546875" style="15" customWidth="1"/>
    <col min="20" max="20" width="6" style="15" bestFit="1" customWidth="1"/>
    <col min="21" max="21" width="27.5546875" style="15" customWidth="1"/>
    <col min="22" max="22" width="6" style="15" bestFit="1" customWidth="1"/>
    <col min="23" max="23" width="27.5546875" style="15" customWidth="1"/>
    <col min="24" max="24" width="6" style="15" bestFit="1" customWidth="1"/>
    <col min="25" max="25" width="27.5546875" style="15" customWidth="1"/>
    <col min="26" max="16384" width="8.6640625" style="15"/>
  </cols>
  <sheetData>
    <row r="1" spans="1:25" ht="30" customHeight="1" x14ac:dyDescent="0.3">
      <c r="A1" s="119" t="s">
        <v>142</v>
      </c>
      <c r="B1" s="119"/>
      <c r="C1" s="119"/>
      <c r="D1" s="120" t="s">
        <v>9</v>
      </c>
      <c r="E1" s="120"/>
      <c r="F1" s="120"/>
      <c r="G1" s="120"/>
      <c r="H1" s="120"/>
      <c r="I1" s="120"/>
      <c r="J1" s="120"/>
      <c r="K1" s="120"/>
      <c r="L1" s="120"/>
      <c r="M1" s="120"/>
      <c r="N1" s="124" t="s">
        <v>10</v>
      </c>
      <c r="O1" s="124"/>
      <c r="P1" s="124"/>
      <c r="Q1" s="124"/>
      <c r="R1" s="124"/>
      <c r="S1" s="124"/>
      <c r="T1" s="124"/>
      <c r="U1" s="124"/>
      <c r="V1" s="124"/>
      <c r="W1" s="124"/>
      <c r="X1" s="124"/>
      <c r="Y1" s="124"/>
    </row>
    <row r="2" spans="1:25" ht="14.4" customHeight="1" x14ac:dyDescent="0.3">
      <c r="A2" s="19" t="s">
        <v>143</v>
      </c>
      <c r="B2" s="121" t="s">
        <v>144</v>
      </c>
      <c r="C2" s="121" t="s">
        <v>12</v>
      </c>
      <c r="D2" s="121" t="s">
        <v>145</v>
      </c>
      <c r="E2" s="121" t="s">
        <v>14</v>
      </c>
      <c r="F2" s="121" t="s">
        <v>146</v>
      </c>
      <c r="G2" s="121" t="s">
        <v>147</v>
      </c>
      <c r="H2" s="125" t="s">
        <v>148</v>
      </c>
      <c r="I2" s="121" t="s">
        <v>18</v>
      </c>
      <c r="J2" s="121" t="s">
        <v>19</v>
      </c>
      <c r="K2" s="121" t="s">
        <v>21</v>
      </c>
      <c r="L2" s="121" t="s">
        <v>149</v>
      </c>
      <c r="M2" s="121" t="s">
        <v>20</v>
      </c>
      <c r="N2" s="121" t="s">
        <v>23</v>
      </c>
      <c r="O2" s="121"/>
      <c r="P2" s="122" t="s">
        <v>24</v>
      </c>
      <c r="Q2" s="122"/>
      <c r="R2" s="121" t="s">
        <v>25</v>
      </c>
      <c r="S2" s="121"/>
      <c r="T2" s="122" t="s">
        <v>26</v>
      </c>
      <c r="U2" s="122"/>
      <c r="V2" s="121" t="s">
        <v>27</v>
      </c>
      <c r="W2" s="121"/>
      <c r="X2" s="122" t="s">
        <v>28</v>
      </c>
      <c r="Y2" s="122"/>
    </row>
    <row r="3" spans="1:25" x14ac:dyDescent="0.3">
      <c r="A3" s="19">
        <f>COUNTIF(D4:D11,"&lt;&gt;")</f>
        <v>7</v>
      </c>
      <c r="B3" s="121"/>
      <c r="C3" s="121"/>
      <c r="D3" s="121"/>
      <c r="E3" s="121"/>
      <c r="F3" s="121"/>
      <c r="G3" s="121"/>
      <c r="H3" s="125"/>
      <c r="I3" s="121"/>
      <c r="J3" s="121"/>
      <c r="K3" s="121"/>
      <c r="L3" s="121"/>
      <c r="M3" s="121"/>
      <c r="N3" s="12" t="s">
        <v>29</v>
      </c>
      <c r="O3" s="12" t="s">
        <v>12</v>
      </c>
      <c r="P3" s="9" t="s">
        <v>29</v>
      </c>
      <c r="Q3" s="9" t="s">
        <v>12</v>
      </c>
      <c r="R3" s="12" t="s">
        <v>29</v>
      </c>
      <c r="S3" s="12" t="s">
        <v>12</v>
      </c>
      <c r="T3" s="9" t="s">
        <v>29</v>
      </c>
      <c r="U3" s="9" t="s">
        <v>12</v>
      </c>
      <c r="V3" s="12" t="s">
        <v>29</v>
      </c>
      <c r="W3" s="12" t="s">
        <v>12</v>
      </c>
      <c r="X3" s="9" t="s">
        <v>29</v>
      </c>
      <c r="Y3" s="9" t="s">
        <v>12</v>
      </c>
    </row>
    <row r="4" spans="1:25" s="16" customFormat="1" ht="84.6" customHeight="1" x14ac:dyDescent="0.3">
      <c r="A4" s="121" t="s">
        <v>618</v>
      </c>
      <c r="B4" s="122" t="s">
        <v>619</v>
      </c>
      <c r="C4" s="122" t="s">
        <v>620</v>
      </c>
      <c r="D4" s="23" t="s">
        <v>621</v>
      </c>
      <c r="E4" s="25" t="s">
        <v>622</v>
      </c>
      <c r="F4" s="29">
        <v>1</v>
      </c>
      <c r="G4" s="29" t="s">
        <v>592</v>
      </c>
      <c r="H4" s="93" t="s">
        <v>125</v>
      </c>
      <c r="I4" s="25" t="s">
        <v>593</v>
      </c>
      <c r="J4" s="25" t="s">
        <v>594</v>
      </c>
      <c r="K4" s="25" t="s">
        <v>595</v>
      </c>
      <c r="L4" s="26" t="s">
        <v>125</v>
      </c>
      <c r="M4" s="1" t="s">
        <v>33</v>
      </c>
      <c r="N4" s="29"/>
      <c r="O4" s="25"/>
      <c r="P4" s="29"/>
      <c r="Q4" s="25"/>
      <c r="R4" s="29"/>
      <c r="S4" s="25"/>
      <c r="T4" s="2"/>
      <c r="U4" s="27"/>
      <c r="V4" s="2"/>
      <c r="W4" s="27"/>
      <c r="X4" s="29"/>
      <c r="Y4" s="25"/>
    </row>
    <row r="5" spans="1:25" s="16" customFormat="1" ht="84.6" customHeight="1" x14ac:dyDescent="0.3">
      <c r="A5" s="121"/>
      <c r="B5" s="122"/>
      <c r="C5" s="122"/>
      <c r="D5" s="23" t="s">
        <v>623</v>
      </c>
      <c r="E5" s="25" t="s">
        <v>624</v>
      </c>
      <c r="F5" s="29"/>
      <c r="G5" s="29"/>
      <c r="H5" s="93" t="s">
        <v>125</v>
      </c>
      <c r="I5" s="25"/>
      <c r="J5" s="25" t="s">
        <v>625</v>
      </c>
      <c r="K5" s="25" t="s">
        <v>626</v>
      </c>
      <c r="L5" s="26"/>
      <c r="M5" s="1" t="s">
        <v>33</v>
      </c>
      <c r="N5" s="29"/>
      <c r="O5" s="25"/>
      <c r="P5" s="29"/>
      <c r="Q5" s="25"/>
      <c r="R5" s="29"/>
      <c r="S5" s="25"/>
      <c r="T5" s="2"/>
      <c r="U5" s="27"/>
      <c r="V5" s="2"/>
      <c r="W5" s="27"/>
      <c r="X5" s="29"/>
      <c r="Y5" s="25"/>
    </row>
    <row r="6" spans="1:25" s="16" customFormat="1" ht="84.6" customHeight="1" x14ac:dyDescent="0.3">
      <c r="A6" s="121"/>
      <c r="B6" s="122"/>
      <c r="C6" s="122"/>
      <c r="D6" s="23" t="s">
        <v>627</v>
      </c>
      <c r="E6" s="25" t="s">
        <v>628</v>
      </c>
      <c r="F6" s="29"/>
      <c r="G6" s="29"/>
      <c r="H6" s="93" t="s">
        <v>113</v>
      </c>
      <c r="I6" s="25"/>
      <c r="J6" s="25"/>
      <c r="K6" s="25"/>
      <c r="L6" s="26"/>
      <c r="M6" s="1" t="s">
        <v>33</v>
      </c>
      <c r="N6" s="29"/>
      <c r="O6" s="25"/>
      <c r="P6" s="29"/>
      <c r="Q6" s="25"/>
      <c r="R6" s="29"/>
      <c r="S6" s="25"/>
      <c r="T6" s="2"/>
      <c r="U6" s="27"/>
      <c r="V6" s="2"/>
      <c r="W6" s="27"/>
      <c r="X6" s="29"/>
      <c r="Y6" s="25"/>
    </row>
    <row r="7" spans="1:25" s="16" customFormat="1" ht="84.6" customHeight="1" x14ac:dyDescent="0.3">
      <c r="A7" s="121"/>
      <c r="B7" s="122"/>
      <c r="C7" s="122"/>
      <c r="D7" s="23" t="s">
        <v>629</v>
      </c>
      <c r="E7" s="25" t="s">
        <v>630</v>
      </c>
      <c r="F7" s="29"/>
      <c r="G7" s="29"/>
      <c r="H7" s="93" t="s">
        <v>113</v>
      </c>
      <c r="I7" s="25"/>
      <c r="J7" s="25"/>
      <c r="K7" s="25"/>
      <c r="L7" s="26"/>
      <c r="M7" s="1" t="s">
        <v>33</v>
      </c>
      <c r="N7" s="29"/>
      <c r="O7" s="25"/>
      <c r="P7" s="29"/>
      <c r="Q7" s="25"/>
      <c r="R7" s="29"/>
      <c r="S7" s="25"/>
      <c r="T7" s="2"/>
      <c r="U7" s="27"/>
      <c r="V7" s="2"/>
      <c r="W7" s="27"/>
      <c r="X7" s="29"/>
      <c r="Y7" s="25"/>
    </row>
    <row r="8" spans="1:25" s="16" customFormat="1" ht="84.6" customHeight="1" x14ac:dyDescent="0.3">
      <c r="A8" s="121"/>
      <c r="B8" s="122"/>
      <c r="C8" s="122"/>
      <c r="D8" s="23" t="s">
        <v>631</v>
      </c>
      <c r="E8" s="25" t="s">
        <v>632</v>
      </c>
      <c r="F8" s="29"/>
      <c r="G8" s="29"/>
      <c r="H8" s="93" t="s">
        <v>349</v>
      </c>
      <c r="I8" s="25"/>
      <c r="J8" s="25"/>
      <c r="K8" s="25"/>
      <c r="L8" s="26"/>
      <c r="M8" s="1" t="s">
        <v>33</v>
      </c>
      <c r="N8" s="29"/>
      <c r="O8" s="25"/>
      <c r="P8" s="29"/>
      <c r="Q8" s="25"/>
      <c r="R8" s="29"/>
      <c r="S8" s="25"/>
      <c r="T8" s="2"/>
      <c r="U8" s="27"/>
      <c r="V8" s="2"/>
      <c r="W8" s="27"/>
      <c r="X8" s="29"/>
      <c r="Y8" s="25"/>
    </row>
    <row r="9" spans="1:25" s="16" customFormat="1" ht="84.6" customHeight="1" x14ac:dyDescent="0.3">
      <c r="A9" s="121"/>
      <c r="B9" s="122"/>
      <c r="C9" s="122"/>
      <c r="D9" s="23" t="s">
        <v>633</v>
      </c>
      <c r="E9" s="25" t="s">
        <v>634</v>
      </c>
      <c r="F9" s="29"/>
      <c r="G9" s="29"/>
      <c r="H9" s="93" t="s">
        <v>113</v>
      </c>
      <c r="I9" s="25"/>
      <c r="J9" s="25"/>
      <c r="K9" s="25"/>
      <c r="L9" s="26"/>
      <c r="M9" s="1" t="s">
        <v>33</v>
      </c>
      <c r="N9" s="29"/>
      <c r="O9" s="25"/>
      <c r="P9" s="29"/>
      <c r="Q9" s="25"/>
      <c r="R9" s="29"/>
      <c r="S9" s="25"/>
      <c r="T9" s="2"/>
      <c r="U9" s="27"/>
      <c r="V9" s="2"/>
      <c r="W9" s="27"/>
      <c r="X9" s="29"/>
      <c r="Y9" s="25"/>
    </row>
    <row r="10" spans="1:25" s="16" customFormat="1" ht="84.6" customHeight="1" x14ac:dyDescent="0.3">
      <c r="A10" s="121"/>
      <c r="B10" s="122"/>
      <c r="C10" s="122"/>
      <c r="D10" s="23" t="s">
        <v>635</v>
      </c>
      <c r="E10" s="25" t="s">
        <v>636</v>
      </c>
      <c r="F10" s="29"/>
      <c r="G10" s="29"/>
      <c r="H10" s="93" t="s">
        <v>113</v>
      </c>
      <c r="I10" s="25"/>
      <c r="J10" s="25"/>
      <c r="K10" s="25"/>
      <c r="L10" s="26"/>
      <c r="M10" s="1" t="s">
        <v>33</v>
      </c>
      <c r="N10" s="29"/>
      <c r="O10" s="25"/>
      <c r="P10" s="29"/>
      <c r="Q10" s="25"/>
      <c r="R10" s="29"/>
      <c r="S10" s="25"/>
      <c r="T10" s="2"/>
      <c r="U10" s="27"/>
      <c r="V10" s="2"/>
      <c r="W10" s="27"/>
      <c r="X10" s="29"/>
      <c r="Y10" s="25"/>
    </row>
    <row r="11" spans="1:25" ht="15.6" x14ac:dyDescent="0.3">
      <c r="A11" s="126" t="s">
        <v>6</v>
      </c>
      <c r="B11" s="126"/>
      <c r="C11" s="126"/>
      <c r="D11" s="126"/>
      <c r="E11" s="126"/>
      <c r="F11" s="126"/>
      <c r="G11" s="126"/>
      <c r="H11" s="126"/>
      <c r="I11" s="126"/>
      <c r="K11" s="16"/>
      <c r="L11" s="16"/>
      <c r="M11" s="1" t="str" cm="1">
        <f t="array" ref="M11">IF(SUMPRODUCT(--ISNUMBER(SEARCH("At risk", M4:M10)))&gt;0, "At risk", IF(SUMPRODUCT(--ISNUMBER(SEARCH("Delayed", M4:M10)))&gt;0, "Delayed", "To schedule"))</f>
        <v>To schedule</v>
      </c>
      <c r="N11" s="16"/>
      <c r="O11" s="16"/>
      <c r="P11" s="16"/>
      <c r="Q11" s="16"/>
      <c r="R11" s="16"/>
      <c r="S11" s="16"/>
      <c r="T11" s="16"/>
      <c r="U11" s="16"/>
      <c r="V11" s="16"/>
      <c r="W11" s="16"/>
    </row>
    <row r="12" spans="1:25" ht="28.8" x14ac:dyDescent="0.3">
      <c r="A12" s="12"/>
      <c r="B12" s="12" t="s">
        <v>191</v>
      </c>
      <c r="C12" s="20"/>
      <c r="D12" s="12" t="s">
        <v>192</v>
      </c>
      <c r="E12" s="12" t="s">
        <v>12</v>
      </c>
      <c r="F12" s="12" t="s">
        <v>193</v>
      </c>
      <c r="G12" s="12" t="s">
        <v>194</v>
      </c>
      <c r="H12" s="12" t="s">
        <v>20</v>
      </c>
      <c r="I12" s="12" t="s">
        <v>195</v>
      </c>
    </row>
    <row r="13" spans="1:25" ht="15.6" x14ac:dyDescent="0.3">
      <c r="A13" s="121" t="s">
        <v>637</v>
      </c>
      <c r="B13" s="122" t="s">
        <v>638</v>
      </c>
      <c r="C13" s="123"/>
      <c r="D13" s="81" t="s">
        <v>639</v>
      </c>
      <c r="E13" s="88" t="s">
        <v>622</v>
      </c>
      <c r="F13" s="83"/>
      <c r="G13" s="83"/>
      <c r="H13" s="113" t="str" cm="1">
        <f t="array" ref="H13">IF(SUMPRODUCT(--ISNUMBER(SEARCH("At risk", H14:H22)))&gt;0, "At risk", IF(SUMPRODUCT(--ISNUMBER(SEARCH("Delayed", H14:H22)))&gt;0, "Delayed", "On Track"))</f>
        <v>On Track</v>
      </c>
      <c r="I13" s="1"/>
    </row>
    <row r="14" spans="1:25" ht="14.4" customHeight="1" x14ac:dyDescent="0.3">
      <c r="A14" s="121"/>
      <c r="B14" s="122"/>
      <c r="C14" s="123"/>
      <c r="D14" s="115" t="s">
        <v>640</v>
      </c>
      <c r="E14" s="89"/>
      <c r="F14" s="78"/>
      <c r="G14" s="74"/>
      <c r="H14" s="113" t="str" cm="1">
        <f t="array" ref="H14">IF(SUMPRODUCT(--ISNUMBER(SEARCH("At risk", H15:H17)))&gt;0, "At risk", IF(SUMPRODUCT(--ISNUMBER(SEARCH("Delayed", H15:H17)))&gt;0, "Delayed", "On Track"))</f>
        <v>On Track</v>
      </c>
      <c r="I14" s="1"/>
    </row>
    <row r="15" spans="1:25" ht="27.6" x14ac:dyDescent="0.3">
      <c r="A15" s="121"/>
      <c r="D15" s="80" t="s">
        <v>641</v>
      </c>
      <c r="E15" s="70" t="s">
        <v>642</v>
      </c>
      <c r="F15" s="70"/>
      <c r="G15" s="79"/>
      <c r="H15" s="1"/>
      <c r="I15" s="1"/>
    </row>
    <row r="16" spans="1:25" ht="15.6" x14ac:dyDescent="0.3">
      <c r="A16" s="121"/>
      <c r="D16" s="80"/>
      <c r="E16" s="70"/>
      <c r="F16" s="70"/>
      <c r="G16" s="79"/>
      <c r="H16" s="1"/>
      <c r="I16" s="1"/>
    </row>
    <row r="17" spans="1:9" ht="15.6" x14ac:dyDescent="0.3">
      <c r="A17" s="121"/>
      <c r="D17" s="80"/>
      <c r="E17" s="70"/>
      <c r="F17" s="70"/>
      <c r="G17" s="79"/>
      <c r="H17" s="1"/>
      <c r="I17" s="1"/>
    </row>
    <row r="18" spans="1:9" ht="14.4" customHeight="1" x14ac:dyDescent="0.3">
      <c r="A18" s="121"/>
      <c r="D18" s="115" t="s">
        <v>643</v>
      </c>
      <c r="E18" s="89"/>
      <c r="F18" s="78"/>
      <c r="G18" s="74"/>
      <c r="H18" s="113" t="str" cm="1">
        <f t="array" ref="H18">IF(SUMPRODUCT(--ISNUMBER(SEARCH("At risk", H19:H22)))&gt;0, "At risk", IF(SUMPRODUCT(--ISNUMBER(SEARCH("Delayed", H19:H22)))&gt;0, "Delayed", "On Track"))</f>
        <v>On Track</v>
      </c>
      <c r="I18" s="1"/>
    </row>
    <row r="19" spans="1:9" ht="15.6" x14ac:dyDescent="0.3">
      <c r="A19" s="121"/>
      <c r="D19" s="80"/>
      <c r="E19" s="70"/>
      <c r="F19" s="70"/>
      <c r="G19" s="79"/>
      <c r="H19" s="1"/>
      <c r="I19" s="1"/>
    </row>
    <row r="20" spans="1:9" ht="15.6" x14ac:dyDescent="0.3">
      <c r="A20" s="121"/>
      <c r="D20" s="80"/>
      <c r="E20" s="70"/>
      <c r="F20" s="70"/>
      <c r="G20" s="79"/>
      <c r="H20" s="1"/>
      <c r="I20" s="1"/>
    </row>
    <row r="21" spans="1:9" ht="15.6" x14ac:dyDescent="0.3">
      <c r="A21" s="121"/>
      <c r="D21" s="80"/>
      <c r="E21" s="70"/>
      <c r="F21" s="70"/>
      <c r="G21" s="79"/>
      <c r="H21" s="1"/>
      <c r="I21" s="1"/>
    </row>
    <row r="22" spans="1:9" ht="15.6" x14ac:dyDescent="0.3">
      <c r="A22" s="121"/>
      <c r="D22" s="80"/>
      <c r="E22" s="70"/>
      <c r="F22" s="70"/>
      <c r="G22" s="79"/>
      <c r="H22" s="1"/>
      <c r="I22" s="1"/>
    </row>
  </sheetData>
  <mergeCells count="28">
    <mergeCell ref="A13:A22"/>
    <mergeCell ref="B13:B14"/>
    <mergeCell ref="C13:C14"/>
    <mergeCell ref="A11:I11"/>
    <mergeCell ref="I2:I3"/>
    <mergeCell ref="L2:L3"/>
    <mergeCell ref="B4:B10"/>
    <mergeCell ref="A4:A10"/>
    <mergeCell ref="C4:C10"/>
    <mergeCell ref="F2:F3"/>
    <mergeCell ref="G2:G3"/>
    <mergeCell ref="H2:H3"/>
    <mergeCell ref="T2:U2"/>
    <mergeCell ref="V2:W2"/>
    <mergeCell ref="D1:M1"/>
    <mergeCell ref="N1:Y1"/>
    <mergeCell ref="A1:C1"/>
    <mergeCell ref="B2:B3"/>
    <mergeCell ref="C2:C3"/>
    <mergeCell ref="D2:D3"/>
    <mergeCell ref="E2:E3"/>
    <mergeCell ref="X2:Y2"/>
    <mergeCell ref="N2:O2"/>
    <mergeCell ref="P2:Q2"/>
    <mergeCell ref="M2:M3"/>
    <mergeCell ref="R2:S2"/>
    <mergeCell ref="J2:J3"/>
    <mergeCell ref="K2:K3"/>
  </mergeCells>
  <conditionalFormatting sqref="H13:H14">
    <cfRule type="containsText" dxfId="27" priority="17" operator="containsText" text="At Risk">
      <formula>NOT(ISERROR(SEARCH("At Risk",H13)))</formula>
    </cfRule>
    <cfRule type="containsText" dxfId="26" priority="18" operator="containsText" text="Delayed">
      <formula>NOT(ISERROR(SEARCH("Delayed",H13)))</formula>
    </cfRule>
    <cfRule type="containsText" dxfId="25" priority="19" operator="containsText" text="On Track">
      <formula>NOT(ISERROR(SEARCH("On Track",H13)))</formula>
    </cfRule>
  </conditionalFormatting>
  <conditionalFormatting sqref="H15:H17 H19:H22">
    <cfRule type="containsText" dxfId="24" priority="20" operator="containsText" text="Not Started">
      <formula>NOT(ISERROR(SEARCH("Not Started",H15)))</formula>
    </cfRule>
    <cfRule type="containsText" dxfId="23" priority="21" operator="containsText" text="In Progress">
      <formula>NOT(ISERROR(SEARCH("In Progress",H15)))</formula>
    </cfRule>
    <cfRule type="containsText" dxfId="22" priority="22" operator="containsText" text="Complete">
      <formula>NOT(ISERROR(SEARCH("Complete",H15)))</formula>
    </cfRule>
    <cfRule type="containsText" dxfId="21" priority="23" operator="containsText" text="Delayed">
      <formula>NOT(ISERROR(SEARCH("Delayed",H15)))</formula>
    </cfRule>
    <cfRule type="containsText" dxfId="20" priority="24" operator="containsText" text="At risk">
      <formula>NOT(ISERROR(SEARCH("At risk",H15)))</formula>
    </cfRule>
  </conditionalFormatting>
  <conditionalFormatting sqref="M4">
    <cfRule type="containsText" dxfId="19" priority="12" operator="containsText" text="Not Started">
      <formula>NOT(ISERROR(SEARCH("Not Started",M4)))</formula>
    </cfRule>
    <cfRule type="containsText" dxfId="18" priority="13" operator="containsText" text="In Progress">
      <formula>NOT(ISERROR(SEARCH("In Progress",M4)))</formula>
    </cfRule>
    <cfRule type="containsText" dxfId="17" priority="14" operator="containsText" text="Complete">
      <formula>NOT(ISERROR(SEARCH("Complete",M4)))</formula>
    </cfRule>
    <cfRule type="containsText" dxfId="16" priority="15" operator="containsText" text="Delayed">
      <formula>NOT(ISERROR(SEARCH("Delayed",M4)))</formula>
    </cfRule>
    <cfRule type="containsText" dxfId="15" priority="16" operator="containsText" text="At risk">
      <formula>NOT(ISERROR(SEARCH("At risk",M4)))</formula>
    </cfRule>
  </conditionalFormatting>
  <conditionalFormatting sqref="M5:M10">
    <cfRule type="containsText" dxfId="14" priority="7" operator="containsText" text="Not Started">
      <formula>NOT(ISERROR(SEARCH("Not Started",M5)))</formula>
    </cfRule>
    <cfRule type="containsText" dxfId="13" priority="8" operator="containsText" text="In Progress">
      <formula>NOT(ISERROR(SEARCH("In Progress",M5)))</formula>
    </cfRule>
    <cfRule type="containsText" dxfId="12" priority="9" operator="containsText" text="Complete">
      <formula>NOT(ISERROR(SEARCH("Complete",M5)))</formula>
    </cfRule>
    <cfRule type="containsText" dxfId="11" priority="10" operator="containsText" text="Delayed">
      <formula>NOT(ISERROR(SEARCH("Delayed",M5)))</formula>
    </cfRule>
    <cfRule type="containsText" dxfId="10" priority="11" operator="containsText" text="At risk">
      <formula>NOT(ISERROR(SEARCH("At risk",M5)))</formula>
    </cfRule>
  </conditionalFormatting>
  <conditionalFormatting sqref="M11">
    <cfRule type="containsText" dxfId="9" priority="4" operator="containsText" text="At Risk">
      <formula>NOT(ISERROR(SEARCH("At Risk",M11)))</formula>
    </cfRule>
    <cfRule type="containsText" dxfId="8" priority="5" operator="containsText" text="Delayed">
      <formula>NOT(ISERROR(SEARCH("Delayed",M11)))</formula>
    </cfRule>
    <cfRule type="containsText" dxfId="7" priority="6" operator="containsText" text="To schedule">
      <formula>NOT(ISERROR(SEARCH("To schedule",M11)))</formula>
    </cfRule>
  </conditionalFormatting>
  <conditionalFormatting sqref="H18">
    <cfRule type="containsText" dxfId="6" priority="1" operator="containsText" text="At Risk">
      <formula>NOT(ISERROR(SEARCH("At Risk",H18)))</formula>
    </cfRule>
    <cfRule type="containsText" dxfId="5" priority="2" operator="containsText" text="Delayed">
      <formula>NOT(ISERROR(SEARCH("Delayed",H18)))</formula>
    </cfRule>
    <cfRule type="containsText" dxfId="4" priority="3" operator="containsText" text="On Track">
      <formula>NOT(ISERROR(SEARCH("On Track",H18)))</formula>
    </cfRule>
  </conditionalFormatting>
  <dataValidations count="1">
    <dataValidation type="list" allowBlank="1" showInputMessage="1" showErrorMessage="1" sqref="M4:M10 H19:H22 H15:H17" xr:uid="{E2D88AD2-F27F-4698-93A2-6E03E4C9BD3F}">
      <formula1>"Not started (as planned), In progress, Complete, Delayed, At risk"</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6587C-0D25-4150-ACFF-BC9DD24BD72B}">
  <sheetPr>
    <tabColor theme="4" tint="0.39997558519241921"/>
  </sheetPr>
  <dimension ref="A1:AA41"/>
  <sheetViews>
    <sheetView workbookViewId="0">
      <selection sqref="A1:C1"/>
    </sheetView>
  </sheetViews>
  <sheetFormatPr defaultRowHeight="14.4" x14ac:dyDescent="0.3"/>
  <cols>
    <col min="2" max="2" width="32.88671875" style="6" bestFit="1" customWidth="1"/>
    <col min="3" max="3" width="8.6640625" style="7"/>
    <col min="4" max="4" width="32.88671875" style="21" bestFit="1" customWidth="1"/>
    <col min="5" max="5" width="17" bestFit="1" customWidth="1"/>
    <col min="6" max="6" width="51.6640625" style="24" customWidth="1"/>
    <col min="7" max="7" width="30.44140625" style="26" customWidth="1"/>
    <col min="8" max="8" width="9.109375" customWidth="1"/>
    <col min="9" max="9" width="22.5546875" customWidth="1"/>
    <col min="10" max="10" width="9.109375" customWidth="1"/>
    <col min="11" max="11" width="33" customWidth="1"/>
    <col min="12" max="12" width="9.109375" customWidth="1"/>
    <col min="13" max="13" width="22.5546875" customWidth="1"/>
    <col min="15" max="15" width="31.5546875" customWidth="1"/>
    <col min="17" max="17" width="34.109375" customWidth="1"/>
    <col min="19" max="19" width="31.5546875" customWidth="1"/>
    <col min="21" max="21" width="34.109375" customWidth="1"/>
    <col min="23" max="23" width="31.5546875" customWidth="1"/>
    <col min="25" max="25" width="34.109375" customWidth="1"/>
    <col min="27" max="27" width="31.5546875" customWidth="1"/>
  </cols>
  <sheetData>
    <row r="1" spans="1:27" s="15" customFormat="1" ht="30" customHeight="1" x14ac:dyDescent="0.3">
      <c r="A1" s="119" t="s">
        <v>142</v>
      </c>
      <c r="B1" s="119"/>
      <c r="C1" s="119"/>
      <c r="D1" s="120" t="s">
        <v>9</v>
      </c>
      <c r="E1" s="120"/>
      <c r="F1" s="120"/>
      <c r="G1" s="120"/>
      <c r="H1" s="124" t="s">
        <v>10</v>
      </c>
      <c r="I1" s="124"/>
      <c r="J1" s="124"/>
      <c r="K1" s="124"/>
      <c r="L1" s="124"/>
      <c r="M1" s="124"/>
      <c r="N1" s="124"/>
      <c r="O1" s="124"/>
      <c r="P1" s="124"/>
      <c r="Q1" s="124"/>
      <c r="R1" s="124"/>
      <c r="S1" s="124"/>
      <c r="T1" s="124"/>
      <c r="U1" s="124"/>
      <c r="V1" s="124"/>
      <c r="W1" s="124"/>
      <c r="X1" s="124"/>
      <c r="Y1" s="124"/>
      <c r="Z1" s="124"/>
      <c r="AA1" s="124"/>
    </row>
    <row r="2" spans="1:27" ht="30" customHeight="1" x14ac:dyDescent="0.3">
      <c r="A2" s="122" t="s">
        <v>644</v>
      </c>
      <c r="B2" s="122" t="s">
        <v>12</v>
      </c>
      <c r="C2" s="122" t="s">
        <v>146</v>
      </c>
      <c r="D2" s="122" t="s">
        <v>147</v>
      </c>
      <c r="E2" s="130" t="s">
        <v>16</v>
      </c>
      <c r="F2" s="122" t="s">
        <v>195</v>
      </c>
      <c r="G2" s="122" t="s">
        <v>21</v>
      </c>
      <c r="H2" s="121" t="s">
        <v>645</v>
      </c>
      <c r="I2" s="121"/>
      <c r="J2" s="122" t="s">
        <v>646</v>
      </c>
      <c r="K2" s="122"/>
      <c r="L2" s="121" t="s">
        <v>647</v>
      </c>
      <c r="M2" s="121"/>
      <c r="N2" s="122" t="s">
        <v>648</v>
      </c>
      <c r="O2" s="122"/>
      <c r="P2" s="121" t="s">
        <v>23</v>
      </c>
      <c r="Q2" s="121"/>
      <c r="R2" s="122" t="s">
        <v>24</v>
      </c>
      <c r="S2" s="122"/>
      <c r="T2" s="121" t="s">
        <v>25</v>
      </c>
      <c r="U2" s="121"/>
      <c r="V2" s="122" t="s">
        <v>26</v>
      </c>
      <c r="W2" s="122"/>
      <c r="X2" s="121" t="s">
        <v>27</v>
      </c>
      <c r="Y2" s="121"/>
      <c r="Z2" s="122" t="s">
        <v>28</v>
      </c>
      <c r="AA2" s="122"/>
    </row>
    <row r="3" spans="1:27" x14ac:dyDescent="0.3">
      <c r="A3" s="122"/>
      <c r="B3" s="122"/>
      <c r="C3" s="122"/>
      <c r="D3" s="122"/>
      <c r="E3" s="130"/>
      <c r="F3" s="122"/>
      <c r="G3" s="122"/>
      <c r="H3" s="12" t="s">
        <v>29</v>
      </c>
      <c r="I3" s="12" t="s">
        <v>12</v>
      </c>
      <c r="J3" s="9" t="s">
        <v>29</v>
      </c>
      <c r="K3" s="9" t="s">
        <v>12</v>
      </c>
      <c r="L3" s="12" t="s">
        <v>29</v>
      </c>
      <c r="M3" s="12" t="s">
        <v>12</v>
      </c>
      <c r="N3" s="9" t="s">
        <v>29</v>
      </c>
      <c r="O3" s="9" t="s">
        <v>12</v>
      </c>
      <c r="P3" s="12" t="s">
        <v>29</v>
      </c>
      <c r="Q3" s="12" t="s">
        <v>12</v>
      </c>
      <c r="R3" s="9" t="s">
        <v>29</v>
      </c>
      <c r="S3" s="9" t="s">
        <v>12</v>
      </c>
      <c r="T3" s="111" t="s">
        <v>29</v>
      </c>
      <c r="U3" s="111" t="s">
        <v>12</v>
      </c>
      <c r="V3" s="112" t="s">
        <v>29</v>
      </c>
      <c r="W3" s="112" t="s">
        <v>12</v>
      </c>
      <c r="X3" s="111" t="s">
        <v>29</v>
      </c>
      <c r="Y3" s="111" t="s">
        <v>12</v>
      </c>
      <c r="Z3" s="112" t="s">
        <v>29</v>
      </c>
      <c r="AA3" s="112" t="s">
        <v>12</v>
      </c>
    </row>
    <row r="4" spans="1:27" ht="28.8" x14ac:dyDescent="0.3">
      <c r="A4" s="7" t="s">
        <v>649</v>
      </c>
      <c r="B4" s="25" t="s">
        <v>650</v>
      </c>
      <c r="C4" s="7">
        <v>100</v>
      </c>
      <c r="D4" s="24" t="s">
        <v>651</v>
      </c>
      <c r="E4" s="22" t="s">
        <v>328</v>
      </c>
      <c r="G4" s="25"/>
      <c r="H4" s="2"/>
      <c r="I4" s="25"/>
      <c r="J4" s="2">
        <v>45</v>
      </c>
      <c r="K4" s="25" t="s">
        <v>652</v>
      </c>
      <c r="L4" s="2"/>
      <c r="M4" s="25"/>
      <c r="N4" s="2"/>
      <c r="O4" s="25"/>
      <c r="P4" s="2"/>
      <c r="Q4" s="25"/>
      <c r="R4" s="2"/>
      <c r="S4" s="25"/>
      <c r="T4" s="107"/>
      <c r="U4" s="109"/>
      <c r="V4" s="107"/>
      <c r="W4" s="109"/>
      <c r="X4" s="107"/>
      <c r="Y4" s="109"/>
      <c r="Z4" s="107"/>
      <c r="AA4" s="109"/>
    </row>
    <row r="5" spans="1:27" x14ac:dyDescent="0.3">
      <c r="A5" s="7" t="s">
        <v>653</v>
      </c>
      <c r="B5" s="25"/>
      <c r="D5" s="24"/>
      <c r="E5" s="22"/>
      <c r="G5" s="25"/>
      <c r="H5" s="2"/>
      <c r="I5" s="25"/>
      <c r="J5" s="29"/>
      <c r="K5" s="25"/>
      <c r="L5" s="29"/>
      <c r="M5" s="25"/>
      <c r="N5" s="2"/>
      <c r="O5" s="25"/>
      <c r="P5" s="29"/>
      <c r="Q5" s="25"/>
      <c r="R5" s="14"/>
      <c r="S5" s="25"/>
      <c r="T5" s="29"/>
      <c r="U5" s="109"/>
      <c r="V5" s="14"/>
      <c r="W5" s="109"/>
      <c r="X5" s="29"/>
      <c r="Y5" s="109"/>
      <c r="Z5" s="14"/>
      <c r="AA5" s="109"/>
    </row>
    <row r="6" spans="1:27" x14ac:dyDescent="0.3">
      <c r="A6" s="7" t="s">
        <v>654</v>
      </c>
      <c r="B6" s="25"/>
      <c r="D6" s="24"/>
      <c r="E6" s="22"/>
      <c r="H6" s="2"/>
      <c r="I6" s="25"/>
      <c r="J6" s="29"/>
      <c r="K6" s="25"/>
      <c r="L6" s="29"/>
      <c r="M6" s="25"/>
      <c r="N6" s="29"/>
      <c r="O6" s="25"/>
      <c r="P6" s="29"/>
      <c r="Q6" s="25"/>
      <c r="R6" s="2"/>
      <c r="S6" s="27"/>
      <c r="T6" s="29"/>
      <c r="U6" s="109"/>
      <c r="V6" s="107"/>
      <c r="W6" s="110"/>
      <c r="X6" s="29"/>
      <c r="Y6" s="109"/>
      <c r="Z6" s="107"/>
      <c r="AA6" s="110"/>
    </row>
    <row r="7" spans="1:27" x14ac:dyDescent="0.3">
      <c r="A7" s="7" t="s">
        <v>655</v>
      </c>
      <c r="B7" s="25"/>
      <c r="D7" s="24"/>
      <c r="E7" s="22"/>
      <c r="H7" s="2"/>
      <c r="I7" s="25"/>
      <c r="J7" s="2"/>
      <c r="K7" s="25"/>
      <c r="L7" s="29"/>
      <c r="M7" s="25"/>
      <c r="N7" s="2"/>
      <c r="O7" s="27"/>
      <c r="P7" s="2"/>
      <c r="Q7" s="27"/>
      <c r="R7" s="2"/>
      <c r="S7" s="27"/>
      <c r="T7" s="107"/>
      <c r="U7" s="110"/>
      <c r="V7" s="107"/>
      <c r="W7" s="110"/>
      <c r="X7" s="107"/>
      <c r="Y7" s="110"/>
      <c r="Z7" s="107"/>
      <c r="AA7" s="110"/>
    </row>
    <row r="8" spans="1:27" x14ac:dyDescent="0.3">
      <c r="A8" s="7" t="s">
        <v>656</v>
      </c>
      <c r="B8" s="25"/>
      <c r="D8" s="24"/>
      <c r="E8" s="22"/>
      <c r="H8" s="2"/>
      <c r="I8" s="7"/>
      <c r="J8" s="2"/>
      <c r="K8" s="7"/>
      <c r="L8" s="7"/>
      <c r="M8" s="7"/>
      <c r="N8" s="2"/>
      <c r="O8" s="2"/>
      <c r="P8" s="30"/>
      <c r="Q8" s="2"/>
      <c r="R8" s="2"/>
      <c r="S8" s="30"/>
      <c r="T8" s="30"/>
      <c r="U8" s="107"/>
      <c r="V8" s="107"/>
      <c r="W8" s="30"/>
      <c r="X8" s="30"/>
      <c r="Y8" s="107"/>
      <c r="Z8" s="107"/>
      <c r="AA8" s="30"/>
    </row>
    <row r="9" spans="1:27" x14ac:dyDescent="0.3">
      <c r="A9" s="7" t="s">
        <v>657</v>
      </c>
      <c r="B9" s="62"/>
      <c r="D9" s="24"/>
      <c r="E9" s="22"/>
      <c r="H9" s="2"/>
      <c r="J9" s="2"/>
      <c r="L9" s="7"/>
      <c r="N9" s="2"/>
    </row>
    <row r="10" spans="1:27" x14ac:dyDescent="0.3">
      <c r="A10" s="7" t="s">
        <v>658</v>
      </c>
      <c r="B10" s="62"/>
      <c r="D10" s="24"/>
      <c r="E10" s="22"/>
      <c r="H10" s="2"/>
      <c r="J10" s="2"/>
      <c r="L10" s="29"/>
      <c r="N10" s="2"/>
    </row>
    <row r="11" spans="1:27" x14ac:dyDescent="0.3">
      <c r="A11" s="7" t="s">
        <v>659</v>
      </c>
      <c r="B11" s="25"/>
      <c r="C11" s="2"/>
      <c r="D11" s="24"/>
      <c r="H11" s="2"/>
      <c r="J11" s="2"/>
      <c r="L11" s="29"/>
      <c r="N11" s="7"/>
      <c r="O11" s="21"/>
    </row>
    <row r="12" spans="1:27" x14ac:dyDescent="0.3">
      <c r="A12" s="7" t="s">
        <v>660</v>
      </c>
      <c r="B12" s="25"/>
      <c r="C12" s="2"/>
      <c r="D12" s="24"/>
      <c r="E12" s="22"/>
      <c r="G12" s="24"/>
      <c r="H12" s="2"/>
      <c r="J12" s="2"/>
      <c r="L12" s="29"/>
      <c r="N12" s="7"/>
      <c r="O12" s="21"/>
    </row>
    <row r="13" spans="1:27" x14ac:dyDescent="0.3">
      <c r="A13" s="7" t="s">
        <v>661</v>
      </c>
      <c r="B13" s="25"/>
      <c r="C13" s="2"/>
      <c r="D13" s="24"/>
      <c r="E13" s="22"/>
      <c r="G13" s="24"/>
      <c r="H13" s="2"/>
      <c r="J13" s="2"/>
      <c r="L13" s="29"/>
      <c r="N13" s="7"/>
      <c r="O13" s="24"/>
    </row>
    <row r="14" spans="1:27" x14ac:dyDescent="0.3">
      <c r="A14" s="7" t="s">
        <v>662</v>
      </c>
      <c r="B14" s="25"/>
      <c r="C14" s="2"/>
      <c r="D14" s="24"/>
      <c r="E14" s="22"/>
      <c r="G14" s="24"/>
      <c r="H14" s="2"/>
      <c r="J14" s="2"/>
      <c r="L14" s="29"/>
      <c r="N14" s="7"/>
      <c r="O14" s="24"/>
    </row>
    <row r="15" spans="1:27" x14ac:dyDescent="0.3">
      <c r="A15" s="7" t="s">
        <v>663</v>
      </c>
      <c r="B15" s="25"/>
      <c r="C15" s="2"/>
      <c r="D15" s="24"/>
      <c r="E15" s="22"/>
      <c r="H15" s="2"/>
      <c r="J15" s="2"/>
      <c r="L15" s="29"/>
      <c r="N15" s="7"/>
      <c r="O15" s="24"/>
    </row>
    <row r="16" spans="1:27" x14ac:dyDescent="0.3">
      <c r="A16" s="7" t="s">
        <v>664</v>
      </c>
      <c r="B16" s="25"/>
      <c r="C16" s="2"/>
      <c r="D16" s="24"/>
      <c r="E16" s="22"/>
      <c r="H16" s="2"/>
      <c r="J16" s="2"/>
      <c r="L16" s="29"/>
      <c r="N16" s="7"/>
      <c r="O16" s="24"/>
    </row>
    <row r="17" spans="1:15" x14ac:dyDescent="0.3">
      <c r="A17" s="7" t="s">
        <v>665</v>
      </c>
      <c r="B17" s="25"/>
      <c r="D17" s="24"/>
      <c r="E17" s="22"/>
      <c r="H17" s="2"/>
      <c r="J17" s="2"/>
      <c r="L17" s="29"/>
      <c r="N17" s="7"/>
      <c r="O17" s="21"/>
    </row>
    <row r="18" spans="1:15" x14ac:dyDescent="0.3">
      <c r="A18" s="7" t="s">
        <v>666</v>
      </c>
      <c r="N18" s="7"/>
    </row>
    <row r="19" spans="1:15" x14ac:dyDescent="0.3">
      <c r="A19" s="7" t="s">
        <v>667</v>
      </c>
      <c r="N19" s="7"/>
    </row>
    <row r="20" spans="1:15" x14ac:dyDescent="0.3">
      <c r="A20" s="7" t="s">
        <v>668</v>
      </c>
      <c r="N20" s="7"/>
    </row>
    <row r="21" spans="1:15" x14ac:dyDescent="0.3">
      <c r="A21" s="7" t="s">
        <v>669</v>
      </c>
      <c r="N21" s="7"/>
    </row>
    <row r="22" spans="1:15" x14ac:dyDescent="0.3">
      <c r="A22" s="7" t="s">
        <v>670</v>
      </c>
      <c r="N22" s="7"/>
    </row>
    <row r="23" spans="1:15" x14ac:dyDescent="0.3">
      <c r="A23" s="7" t="s">
        <v>671</v>
      </c>
      <c r="N23" s="7"/>
    </row>
    <row r="24" spans="1:15" x14ac:dyDescent="0.3">
      <c r="A24" s="7" t="s">
        <v>672</v>
      </c>
      <c r="N24" s="7"/>
    </row>
    <row r="25" spans="1:15" x14ac:dyDescent="0.3">
      <c r="A25" s="7" t="s">
        <v>673</v>
      </c>
      <c r="N25" s="7"/>
    </row>
    <row r="26" spans="1:15" x14ac:dyDescent="0.3">
      <c r="A26" s="7" t="s">
        <v>674</v>
      </c>
      <c r="N26" s="7"/>
    </row>
    <row r="27" spans="1:15" x14ac:dyDescent="0.3">
      <c r="A27" s="7" t="s">
        <v>675</v>
      </c>
      <c r="N27" s="7"/>
    </row>
    <row r="28" spans="1:15" x14ac:dyDescent="0.3">
      <c r="A28" s="7" t="s">
        <v>676</v>
      </c>
      <c r="N28" s="7"/>
    </row>
    <row r="29" spans="1:15" x14ac:dyDescent="0.3">
      <c r="A29" s="7" t="s">
        <v>677</v>
      </c>
      <c r="N29" s="7"/>
    </row>
    <row r="30" spans="1:15" x14ac:dyDescent="0.3">
      <c r="A30" s="7" t="s">
        <v>678</v>
      </c>
      <c r="N30" s="7"/>
    </row>
    <row r="31" spans="1:15" x14ac:dyDescent="0.3">
      <c r="A31" s="7" t="s">
        <v>679</v>
      </c>
      <c r="N31" s="7"/>
    </row>
    <row r="32" spans="1:15" x14ac:dyDescent="0.3">
      <c r="A32" s="7" t="s">
        <v>680</v>
      </c>
      <c r="N32" s="7"/>
    </row>
    <row r="33" spans="1:14" x14ac:dyDescent="0.3">
      <c r="A33" s="7" t="s">
        <v>681</v>
      </c>
      <c r="N33" s="7"/>
    </row>
    <row r="34" spans="1:14" x14ac:dyDescent="0.3">
      <c r="A34" s="7" t="s">
        <v>682</v>
      </c>
      <c r="N34" s="7"/>
    </row>
    <row r="35" spans="1:14" x14ac:dyDescent="0.3">
      <c r="A35" s="7" t="s">
        <v>683</v>
      </c>
    </row>
    <row r="36" spans="1:14" x14ac:dyDescent="0.3">
      <c r="A36" s="7" t="s">
        <v>684</v>
      </c>
    </row>
    <row r="37" spans="1:14" x14ac:dyDescent="0.3">
      <c r="A37" s="7" t="s">
        <v>685</v>
      </c>
    </row>
    <row r="38" spans="1:14" x14ac:dyDescent="0.3">
      <c r="A38" s="7" t="s">
        <v>686</v>
      </c>
    </row>
    <row r="39" spans="1:14" x14ac:dyDescent="0.3">
      <c r="A39" s="7" t="s">
        <v>687</v>
      </c>
    </row>
    <row r="40" spans="1:14" x14ac:dyDescent="0.3">
      <c r="A40" s="7" t="s">
        <v>688</v>
      </c>
    </row>
    <row r="41" spans="1:14" x14ac:dyDescent="0.3">
      <c r="A41" s="7" t="s">
        <v>689</v>
      </c>
    </row>
  </sheetData>
  <mergeCells count="20">
    <mergeCell ref="B2:B3"/>
    <mergeCell ref="A2:A3"/>
    <mergeCell ref="A1:C1"/>
    <mergeCell ref="G2:G3"/>
    <mergeCell ref="F2:F3"/>
    <mergeCell ref="E2:E3"/>
    <mergeCell ref="D2:D3"/>
    <mergeCell ref="X2:Y2"/>
    <mergeCell ref="Z2:AA2"/>
    <mergeCell ref="D1:G1"/>
    <mergeCell ref="H1:AA1"/>
    <mergeCell ref="C2:C3"/>
    <mergeCell ref="H2:I2"/>
    <mergeCell ref="J2:K2"/>
    <mergeCell ref="L2:M2"/>
    <mergeCell ref="N2:O2"/>
    <mergeCell ref="P2:Q2"/>
    <mergeCell ref="R2:S2"/>
    <mergeCell ref="T2:U2"/>
    <mergeCell ref="V2:W2"/>
  </mergeCells>
  <phoneticPr fontId="1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ECAB-99AF-4609-9613-C755F9285DDD}">
  <sheetPr codeName="Sheet15">
    <tabColor theme="0" tint="-4.9989318521683403E-2"/>
  </sheetPr>
  <dimension ref="A1:AD81"/>
  <sheetViews>
    <sheetView tabSelected="1" topLeftCell="F1" workbookViewId="0">
      <selection activeCell="AC4" sqref="AC4:AC80"/>
    </sheetView>
  </sheetViews>
  <sheetFormatPr defaultRowHeight="14.4" x14ac:dyDescent="0.3"/>
  <cols>
    <col min="1" max="1" width="11.6640625" customWidth="1"/>
    <col min="7" max="7" width="8.88671875" hidden="1" customWidth="1"/>
    <col min="8" max="8" width="8" bestFit="1" customWidth="1"/>
    <col min="9" max="9" width="9.33203125" hidden="1" customWidth="1"/>
    <col min="10" max="10" width="10" bestFit="1" customWidth="1"/>
    <col min="11" max="11" width="10" hidden="1" customWidth="1"/>
    <col min="12" max="12" width="10" customWidth="1"/>
    <col min="13" max="13" width="10.44140625" style="33" customWidth="1"/>
    <col min="15" max="15" width="8.33203125" style="6" bestFit="1" customWidth="1"/>
    <col min="16" max="16" width="11.109375" customWidth="1"/>
    <col min="17" max="17" width="11.44140625" customWidth="1"/>
    <col min="18" max="18" width="11.109375" customWidth="1"/>
    <col min="19" max="19" width="1.5546875" customWidth="1"/>
    <col min="25" max="25" width="1.44140625" customWidth="1"/>
    <col min="28" max="28" width="13.5546875" style="7" customWidth="1"/>
    <col min="39" max="39" width="10.5546875" customWidth="1"/>
  </cols>
  <sheetData>
    <row r="1" spans="1:30" x14ac:dyDescent="0.3">
      <c r="A1" s="131" t="s">
        <v>690</v>
      </c>
      <c r="B1" s="131"/>
      <c r="C1" s="131"/>
      <c r="E1" s="131" t="s">
        <v>691</v>
      </c>
      <c r="F1" s="131"/>
      <c r="G1" s="131"/>
      <c r="H1" s="131"/>
      <c r="I1" s="131"/>
      <c r="J1" s="131"/>
      <c r="K1" s="131"/>
      <c r="L1" s="131"/>
      <c r="M1" s="131"/>
      <c r="O1" s="15"/>
      <c r="P1" s="134" t="s">
        <v>692</v>
      </c>
      <c r="Q1" s="134"/>
      <c r="R1" s="134"/>
      <c r="S1" s="134"/>
      <c r="T1" s="134"/>
      <c r="U1" s="134"/>
      <c r="V1" s="134"/>
      <c r="W1" s="134"/>
      <c r="X1" s="134"/>
      <c r="Y1" s="134"/>
      <c r="Z1" s="134"/>
      <c r="AA1" s="134"/>
      <c r="AB1" s="134"/>
      <c r="AC1" s="134"/>
    </row>
    <row r="2" spans="1:30" x14ac:dyDescent="0.3">
      <c r="A2" s="131"/>
      <c r="B2" s="131"/>
      <c r="C2" s="131"/>
      <c r="E2" s="131"/>
      <c r="F2" s="131"/>
      <c r="G2" s="131"/>
      <c r="H2" s="131"/>
      <c r="I2" s="131"/>
      <c r="J2" s="131"/>
      <c r="K2" s="131"/>
      <c r="L2" s="131"/>
      <c r="M2" s="131"/>
      <c r="O2" s="15"/>
      <c r="P2" s="132" t="s">
        <v>693</v>
      </c>
      <c r="Q2" s="132"/>
      <c r="R2" s="132"/>
      <c r="S2" s="15"/>
      <c r="T2" s="132" t="s">
        <v>694</v>
      </c>
      <c r="U2" s="132"/>
      <c r="V2" s="132"/>
      <c r="W2" s="132"/>
      <c r="X2" s="132"/>
      <c r="Y2" s="15"/>
      <c r="Z2" s="133" t="s">
        <v>695</v>
      </c>
      <c r="AA2" s="133"/>
      <c r="AB2" s="133"/>
      <c r="AC2" s="133"/>
    </row>
    <row r="3" spans="1:30" ht="41.4" x14ac:dyDescent="0.3">
      <c r="A3" s="8" t="s">
        <v>696</v>
      </c>
      <c r="B3" s="8" t="s">
        <v>697</v>
      </c>
      <c r="C3" s="8" t="s">
        <v>698</v>
      </c>
      <c r="E3" s="8" t="s">
        <v>644</v>
      </c>
      <c r="F3" s="8" t="s">
        <v>699</v>
      </c>
      <c r="G3" s="8" t="str">
        <f>'Output 1'!N2</f>
        <v>Progress Planned in 2023</v>
      </c>
      <c r="H3" s="8" t="str">
        <f>'Output 1'!P2</f>
        <v>Progress achieved in 2023</v>
      </c>
      <c r="I3" s="8" t="str">
        <f>'Output 1'!R2</f>
        <v>Progress Planned in 2024</v>
      </c>
      <c r="J3" s="8" t="str">
        <f>'Output 1'!T2</f>
        <v>Progress achieved in 2024</v>
      </c>
      <c r="K3" s="8" t="str">
        <f>'Output 1'!V2</f>
        <v>Progress Planned in 2025</v>
      </c>
      <c r="L3" s="8" t="str">
        <f>'Output 1'!X2</f>
        <v>Progress achieved in 2025</v>
      </c>
      <c r="M3" s="32" t="s">
        <v>756</v>
      </c>
      <c r="O3" s="53" t="s">
        <v>700</v>
      </c>
      <c r="P3" s="54" t="str">
        <f>'Output 1'!P2</f>
        <v>Progress achieved in 2023</v>
      </c>
      <c r="Q3" s="54" t="str">
        <f>'Output 1'!T2</f>
        <v>Progress achieved in 2024</v>
      </c>
      <c r="R3" s="54" t="str">
        <f>'Output 1'!X2</f>
        <v>Progress achieved in 2025</v>
      </c>
      <c r="S3" s="56"/>
      <c r="T3" s="50" t="str">
        <f>'Unplanned Outputs'!J2</f>
        <v>Progress achieved in 2021</v>
      </c>
      <c r="U3" s="50" t="str">
        <f>'Unplanned Outputs'!N2</f>
        <v>Progress achieved in 2022</v>
      </c>
      <c r="V3" s="50" t="str">
        <f>'Unplanned Outputs'!R2</f>
        <v>Progress achieved in 2023</v>
      </c>
      <c r="W3" s="50" t="str">
        <f>'Unplanned Outputs'!V2</f>
        <v>Progress achieved in 2024</v>
      </c>
      <c r="X3" s="50" t="str">
        <f>'Unplanned Outputs'!Z2</f>
        <v>Progress achieved in 2025</v>
      </c>
      <c r="Y3" s="15"/>
      <c r="Z3" s="55" t="s">
        <v>701</v>
      </c>
      <c r="AA3" s="52" t="s">
        <v>702</v>
      </c>
      <c r="AB3" s="32" t="s">
        <v>703</v>
      </c>
      <c r="AC3" s="60" t="s">
        <v>704</v>
      </c>
      <c r="AD3" t="s">
        <v>618</v>
      </c>
    </row>
    <row r="4" spans="1:30" x14ac:dyDescent="0.3">
      <c r="A4" t="s">
        <v>150</v>
      </c>
      <c r="B4" s="7">
        <f>'Output 1'!A3</f>
        <v>4</v>
      </c>
      <c r="C4" s="7">
        <f>4+B4</f>
        <v>8</v>
      </c>
      <c r="E4" t="str">
        <f>'Output 1'!B4</f>
        <v>O.1</v>
      </c>
      <c r="F4" t="str">
        <f>'Output 1'!D4</f>
        <v>O.1.1</v>
      </c>
      <c r="G4" s="4">
        <f>'Output 1'!$N$4/'Output 1'!$F$4</f>
        <v>0</v>
      </c>
      <c r="H4" s="4">
        <f>'Output 1'!P$4/'Output 1'!$F$4</f>
        <v>0</v>
      </c>
      <c r="I4" s="4">
        <f>('Output 1'!R$4)/'Output 1'!$F$4</f>
        <v>1</v>
      </c>
      <c r="J4" s="4">
        <f>('Output 1'!T$4)/'Output 1'!$F$4</f>
        <v>0</v>
      </c>
      <c r="K4" s="4">
        <f>('Output 1'!V$4)/'Output 1'!$F$4</f>
        <v>0</v>
      </c>
      <c r="L4" s="4">
        <f>('Output 1'!X$4)/'Output 1'!$F$4</f>
        <v>0</v>
      </c>
      <c r="M4" s="34">
        <f>H4+J4+L4</f>
        <v>0</v>
      </c>
      <c r="O4" s="31">
        <v>1.1000000000000001</v>
      </c>
      <c r="P4" s="5">
        <f ca="1">SUMIF(INDIRECT("'Output 1'!$H$4:$H$"&amp;$C$4),Analysis!O4,INDIRECT("'Output 1'!$P$4:$P$"&amp;$C$4))
+SUMIF(INDIRECT("'Output 2'!$H$4:$H$"&amp;$C$5),Analysis!O4,INDIRECT("'Output 2'!$P$4:$P$"&amp;$C$5))
+SUMIF(INDIRECT("'Output 3'!$H$4:$H$"&amp;$C$6),Analysis!O4,INDIRECT("'Output 3'!$P$4:$P$"&amp;$C$6))
+SUMIF(INDIRECT("'Output 4'!$H$4:$H$"&amp;$C$7),Analysis!O4,INDIRECT("'Output 4'!$P$4:$P$"&amp;$C$7))
+SUMIF(INDIRECT("'Output 5'!$H$4:$H$"&amp;$C$8),Analysis!O4,INDIRECT("'Output 5'!$P$4:$P$"&amp;$C$8))
+SUMIF(INDIRECT("'Direct Beneficiaries'!$H$4:$H$"&amp;$C$8),Analysis!O4,INDIRECT("'Direct Beneficiaries'!$P$4:$P$"&amp;$C$8))</f>
        <v>0</v>
      </c>
      <c r="Q4" s="5">
        <f ca="1">SUMIF(INDIRECT("'Output 1'!$H$4:$H$"&amp;$C$4),Analysis!O4,INDIRECT("'Output 1'!$T$4:$T$"&amp;$C$4))
+SUMIF(INDIRECT("'Output 2'!$H$4:$H$"&amp;$C$5),Analysis!O4,INDIRECT("'Output 2'!$T$4:$T$"&amp;$C$5))
+SUMIF(INDIRECT("'Output 3'!$H$4:$H$"&amp;$C$6),Analysis!O4,INDIRECT("'Output 3'!$T$4:$T$"&amp;$C$6))
+SUMIF(INDIRECT("'Output 4'!$H$4:$H$"&amp;$C$7),Analysis!O4,INDIRECT("'Output 4'!$T$4:$T$"&amp;$C$7))
+SUMIF(INDIRECT("'Output 5'!$H$4:$H$"&amp;$C$8),Analysis!O4,INDIRECT("'Output 5'!$T$4:$T$"&amp;$C$8))
+SUMIF(INDIRECT("'Direct Beneficiaries'!$H$4:$H$"&amp;$C$8),Analysis!O4,INDIRECT("'Direct Beneficiaries'!$T$4:$T$"&amp;$C$8))</f>
        <v>0</v>
      </c>
      <c r="R4" s="5">
        <f ca="1">SUMIF(INDIRECT("'Output 1'!$H$4:$H$"&amp;$C$4),Analysis!O4,INDIRECT("'Output 1'!$X$4:$X$"&amp;$C$4))
+SUMIF(INDIRECT("'Output 2'!$H$4:$H$"&amp;$C$5),Analysis!O4,INDIRECT("'Output 2'!$X$4:$X$"&amp;$C$5))
+SUMIF(INDIRECT("'Output 3'!$H$4:$H$"&amp;$C$6),Analysis!O4,INDIRECT("'Output 3'!$X$4:$X$"&amp;$C$6))
+SUMIF(INDIRECT("'Output 4'!$H$4:$H$"&amp;$C$7),Analysis!O4,INDIRECT("'Output 4'!$X$4:$X$"&amp;$C$7))
+SUMIF(INDIRECT("'Output 5'!$H$4:$H$"&amp;$C$8),Analysis!O4,INDIRECT("'Output 5'!$X$4:$X$"&amp;$C$8))
+SUMIF(INDIRECT("'Direct Beneficiaries'!$H$4:$H$"&amp;$C$8),Analysis!O4,INDIRECT("'Direct Beneficiaries'!$X$4:$X$"&amp;$C$8))</f>
        <v>0</v>
      </c>
      <c r="S4" s="31"/>
      <c r="T4" s="5">
        <f>SUMIF('Unplanned Outputs'!$E$4:$E$500,Analysis!O4,'Unplanned Outputs'!$J$4:$J$500)</f>
        <v>0</v>
      </c>
      <c r="U4" s="5">
        <f>SUMIF('Unplanned Outputs'!$E$4:$E$500,Analysis!$O4,'Unplanned Outputs'!$N$4:$N$500)</f>
        <v>0</v>
      </c>
      <c r="V4" s="5">
        <f>SUMIF('Unplanned Outputs'!$E$4:$E$500,Analysis!$O4,'Unplanned Outputs'!$R$4:$R$500)</f>
        <v>0</v>
      </c>
      <c r="W4" s="5">
        <f>SUMIF('Unplanned Outputs'!$E$4:$E$500,Analysis!$O4,'Unplanned Outputs'!$V$4:$V$500)</f>
        <v>0</v>
      </c>
      <c r="X4" s="5">
        <f>SUMIF('Unplanned Outputs'!$E$4:$E$500,Analysis!$O4,'Unplanned Outputs'!$Z$4:$Z$500)</f>
        <v>0</v>
      </c>
      <c r="Y4" s="15"/>
      <c r="Z4" s="37">
        <f t="shared" ref="Z4:Z35" ca="1" si="0">SUM(P4:R4)</f>
        <v>0</v>
      </c>
      <c r="AA4" s="37">
        <f t="shared" ref="AA4:AA35" si="1">SUM(T4:V4)</f>
        <v>0</v>
      </c>
      <c r="AB4" s="51">
        <f t="shared" ref="AB4:AB35" ca="1" si="2">AA4+Z4</f>
        <v>0</v>
      </c>
      <c r="AC4" s="61">
        <f ca="1">SUMIF(INDIRECT("'Output 1'!$H$5:$H$"&amp;$C$4),Analysis!$O4,INDIRECT("'Output 1'!$F$5:$F$"&amp;$C$4))
+SUMIF(INDIRECT("'Output 2'!$H$5:$H$"&amp;$C$5),Analysis!$O4,INDIRECT("'Output 2'!$F$5:$F$"&amp;$C$5))
+SUMIF(INDIRECT("'Output 3'!$H$5:$H$"&amp;$C$6),Analysis!$O4,INDIRECT("'Output 3'!$F$5:$F$"&amp;$C$6))
+SUMIF(INDIRECT("'Output 4'!$H$5:$H$"&amp;$C$7),Analysis!$O4,INDIRECT("'Output 4'!$F$5:$F$"&amp;$C$7))
+SUMIF(INDIRECT("'Output 5'!$H$5:$H$"&amp;$C$8),Analysis!$O4,INDIRECT("'Output 5'!$F$5:$F$"&amp;$C$8))
+SUMIF(INDIRECT("'Direct Beneficiaries'!$H$5:$H$"&amp;$C$8),Analysis!$O4,INDIRECT("'Direct Beneficiaries'!$F$5:$F$"&amp;$C$8))</f>
        <v>0</v>
      </c>
    </row>
    <row r="5" spans="1:30" x14ac:dyDescent="0.3">
      <c r="A5" t="s">
        <v>322</v>
      </c>
      <c r="B5" s="7">
        <f>'Output 2'!A3</f>
        <v>4</v>
      </c>
      <c r="C5" s="7">
        <f t="shared" ref="C5:C8" si="3">4+B5</f>
        <v>8</v>
      </c>
      <c r="F5" t="str">
        <f>'Output 1'!D5</f>
        <v>O.1.2</v>
      </c>
      <c r="G5" s="4">
        <f>'Output 1'!N$5/'Output 1'!$F$5</f>
        <v>0</v>
      </c>
      <c r="H5" s="4">
        <f>'Output 1'!P$5/'Output 1'!$F$5</f>
        <v>0</v>
      </c>
      <c r="I5" s="4">
        <f>('Output 1'!R$5)/'Output 1'!$F$5</f>
        <v>1</v>
      </c>
      <c r="J5" s="4">
        <f>('Output 1'!T$5)/'Output 1'!$F$5</f>
        <v>0</v>
      </c>
      <c r="K5" s="4">
        <f>('Output 1'!V$5)/'Output 1'!$F$5</f>
        <v>0</v>
      </c>
      <c r="L5" s="4">
        <f>('Output 1'!X$5)/'Output 1'!$F$5</f>
        <v>0</v>
      </c>
      <c r="M5" s="34">
        <f t="shared" ref="M5:M17" si="4">H5+J5+L5</f>
        <v>0</v>
      </c>
      <c r="O5" s="31" t="s">
        <v>550</v>
      </c>
      <c r="P5" s="5">
        <f ca="1">SUMIF(INDIRECT("'Output 1'!$H$4:$H$"&amp;$C$4),Analysis!O5,INDIRECT("'Output 1'!$P$4:$P$"&amp;$C$4))
+SUMIF(INDIRECT("'Output 2'!$H$4:$H$"&amp;$C$5),Analysis!O5,INDIRECT("'Output 2'!$P$4:$P$"&amp;$C$5))
+SUMIF(INDIRECT("'Output 3'!$H$4:$H$"&amp;$C$6),Analysis!O5,INDIRECT("'Output 3'!$P$4:$P$"&amp;$C$6))
+SUMIF(INDIRECT("'Output 4'!$H$4:$H$"&amp;$C$7),Analysis!O5,INDIRECT("'Output 4'!$P$4:$P$"&amp;$C$7))
+SUMIF(INDIRECT("'Output 5'!$H$4:$H$"&amp;$C$8),Analysis!O5,INDIRECT("'Output 5'!$P$4:$P$"&amp;$C$8))
+SUMIF(INDIRECT("'Direct Beneficiaries'!$H$4:$H$"&amp;$C$8),Analysis!O5,INDIRECT("'Direct Beneficiaries'!$P$4:$P$"&amp;$C$8))</f>
        <v>0</v>
      </c>
      <c r="Q5" s="5">
        <f ca="1">SUMIF(INDIRECT("'Output 1'!$H$4:$H$"&amp;$C$4),Analysis!O5,INDIRECT("'Output 1'!$T$4:$T$"&amp;$C$4))
+SUMIF(INDIRECT("'Output 2'!$H$4:$H$"&amp;$C$5),Analysis!O5,INDIRECT("'Output 2'!$T$4:$T$"&amp;$C$5))
+SUMIF(INDIRECT("'Output 3'!$H$4:$H$"&amp;$C$6),Analysis!O5,INDIRECT("'Output 3'!$T$4:$T$"&amp;$C$6))
+SUMIF(INDIRECT("'Output 4'!$H$4:$H$"&amp;$C$7),Analysis!O5,INDIRECT("'Output 4'!$T$4:$T$"&amp;$C$7))
+SUMIF(INDIRECT("'Output 5'!$H$4:$H$"&amp;$C$8),Analysis!O5,INDIRECT("'Output 5'!$T$4:$T$"&amp;$C$8))
+SUMIF(INDIRECT("'Direct Beneficiaries'!$H$4:$H$"&amp;$C$8),Analysis!O5,INDIRECT("'Direct Beneficiaries'!$T$4:$T$"&amp;$C$8))</f>
        <v>0</v>
      </c>
      <c r="R5" s="5">
        <f ca="1">SUMIF(INDIRECT("'Output 1'!$H$4:$H$"&amp;$C$4),Analysis!O5,INDIRECT("'Output 1'!$X$4:$X$"&amp;$C$4))
+SUMIF(INDIRECT("'Output 2'!$H$4:$H$"&amp;$C$5),Analysis!O5,INDIRECT("'Output 2'!$X$4:$X$"&amp;$C$5))
+SUMIF(INDIRECT("'Output 3'!$H$4:$H$"&amp;$C$6),Analysis!O5,INDIRECT("'Output 3'!$X$4:$X$"&amp;$C$6))
+SUMIF(INDIRECT("'Output 4'!$H$4:$H$"&amp;$C$7),Analysis!O5,INDIRECT("'Output 4'!$X$4:$X$"&amp;$C$7))
+SUMIF(INDIRECT("'Output 5'!$H$4:$H$"&amp;$C$8),Analysis!O5,INDIRECT("'Output 5'!$X$4:$X$"&amp;$C$8))
+SUMIF(INDIRECT("'Direct Beneficiaries'!$H$4:$H$"&amp;$C$8),Analysis!O5,INDIRECT("'Direct Beneficiaries'!$X$4:$X$"&amp;$C$8))</f>
        <v>0</v>
      </c>
      <c r="S5" s="31"/>
      <c r="T5" s="5">
        <f>SUMIF('Unplanned Outputs'!$E$4:$E$500,Analysis!O5,'Unplanned Outputs'!$J$4:$J$500)</f>
        <v>0</v>
      </c>
      <c r="U5" s="5">
        <f>SUMIF('Unplanned Outputs'!$E$4:$E$500,Analysis!$O5,'Unplanned Outputs'!$N$4:$N$500)</f>
        <v>0</v>
      </c>
      <c r="V5" s="5">
        <f>SUMIF('Unplanned Outputs'!$E$4:$E$500,Analysis!$O5,'Unplanned Outputs'!$R$4:$R$500)</f>
        <v>0</v>
      </c>
      <c r="W5" s="5">
        <f>SUMIF('Unplanned Outputs'!$E$4:$E$500,Analysis!$O5,'Unplanned Outputs'!$V$4:$V$500)</f>
        <v>0</v>
      </c>
      <c r="X5" s="5">
        <f>SUMIF('Unplanned Outputs'!$E$4:$E$500,Analysis!$O5,'Unplanned Outputs'!$Z$4:$Z$500)</f>
        <v>0</v>
      </c>
      <c r="Y5" s="15"/>
      <c r="Z5" s="37">
        <f t="shared" ca="1" si="0"/>
        <v>0</v>
      </c>
      <c r="AA5" s="37">
        <f t="shared" si="1"/>
        <v>0</v>
      </c>
      <c r="AB5" s="51">
        <f t="shared" ca="1" si="2"/>
        <v>0</v>
      </c>
      <c r="AC5" s="61">
        <f ca="1">SUMIF(INDIRECT("'Output 1'!$H$5:$H$"&amp;$C$4),Analysis!$O5,INDIRECT("'Output 1'!$F$5:$F$"&amp;$C$4))
+SUMIF(INDIRECT("'Output 2'!$H$5:$H$"&amp;$C$5),Analysis!$O5,INDIRECT("'Output 2'!$F$5:$F$"&amp;$C$5))
+SUMIF(INDIRECT("'Output 3'!$H$5:$H$"&amp;$C$6),Analysis!$O5,INDIRECT("'Output 3'!$F$5:$F$"&amp;$C$6))
+SUMIF(INDIRECT("'Output 4'!$H$5:$H$"&amp;$C$7),Analysis!$O5,INDIRECT("'Output 4'!$F$5:$F$"&amp;$C$7))
+SUMIF(INDIRECT("'Output 5'!$H$5:$H$"&amp;$C$8),Analysis!$O5,INDIRECT("'Output 5'!$F$5:$F$"&amp;$C$8))
+SUMIF(INDIRECT("'Direct Beneficiaries'!$H$5:$H$"&amp;$C$8),Analysis!$O5,INDIRECT("'Direct Beneficiaries'!$F$5:$F$"&amp;$C$8))</f>
        <v>0</v>
      </c>
    </row>
    <row r="6" spans="1:30" x14ac:dyDescent="0.3">
      <c r="A6" t="s">
        <v>447</v>
      </c>
      <c r="B6" s="7">
        <f>'Output 3'!A3</f>
        <v>4</v>
      </c>
      <c r="C6" s="7">
        <f t="shared" si="3"/>
        <v>8</v>
      </c>
      <c r="F6" t="str">
        <f>'Output 1'!D6</f>
        <v>O.1.3</v>
      </c>
      <c r="G6" s="4">
        <f>'Output 1'!N$6/'Output 1'!$F$6</f>
        <v>0</v>
      </c>
      <c r="H6" s="4">
        <f>'Output 1'!P$6/'Output 1'!$F$6</f>
        <v>0</v>
      </c>
      <c r="I6" s="4">
        <f>('Output 1'!R$6)/'Output 1'!$F$6</f>
        <v>1</v>
      </c>
      <c r="J6" s="4">
        <f>('Output 1'!T$6)/'Output 1'!$F$6</f>
        <v>0</v>
      </c>
      <c r="K6" s="4">
        <f>('Output 1'!V$6)/'Output 1'!$F$6</f>
        <v>0</v>
      </c>
      <c r="L6" s="4">
        <f>('Output 1'!X$6)/'Output 1'!$F$6</f>
        <v>0</v>
      </c>
      <c r="M6" s="34">
        <f t="shared" si="4"/>
        <v>0</v>
      </c>
      <c r="O6" s="31" t="s">
        <v>705</v>
      </c>
      <c r="P6" s="5">
        <f ca="1">SUMIF(INDIRECT("'Output 1'!$H$4:$H$"&amp;$C$4),Analysis!O6,INDIRECT("'Output 1'!$P$4:$P$"&amp;$C$4))
+SUMIF(INDIRECT("'Output 2'!$H$4:$H$"&amp;$C$5),Analysis!O6,INDIRECT("'Output 2'!$P$4:$P$"&amp;$C$5))
+SUMIF(INDIRECT("'Output 3'!$H$4:$H$"&amp;$C$6),Analysis!O6,INDIRECT("'Output 3'!$P$4:$P$"&amp;$C$6))
+SUMIF(INDIRECT("'Output 4'!$H$4:$H$"&amp;$C$7),Analysis!O6,INDIRECT("'Output 4'!$P$4:$P$"&amp;$C$7))
+SUMIF(INDIRECT("'Output 5'!$H$4:$H$"&amp;$C$8),Analysis!O6,INDIRECT("'Output 5'!$P$4:$P$"&amp;$C$8))
+SUMIF(INDIRECT("'Direct Beneficiaries'!$H$4:$H$"&amp;$C$8),Analysis!O6,INDIRECT("'Direct Beneficiaries'!$P$4:$P$"&amp;$C$8))</f>
        <v>0</v>
      </c>
      <c r="Q6" s="5">
        <f ca="1">SUMIF(INDIRECT("'Output 1'!$H$4:$H$"&amp;$C$4),Analysis!O6,INDIRECT("'Output 1'!$T$4:$T$"&amp;$C$4))
+SUMIF(INDIRECT("'Output 2'!$H$4:$H$"&amp;$C$5),Analysis!O6,INDIRECT("'Output 2'!$T$4:$T$"&amp;$C$5))
+SUMIF(INDIRECT("'Output 3'!$H$4:$H$"&amp;$C$6),Analysis!O6,INDIRECT("'Output 3'!$T$4:$T$"&amp;$C$6))
+SUMIF(INDIRECT("'Output 4'!$H$4:$H$"&amp;$C$7),Analysis!O6,INDIRECT("'Output 4'!$T$4:$T$"&amp;$C$7))
+SUMIF(INDIRECT("'Output 5'!$H$4:$H$"&amp;$C$8),Analysis!O6,INDIRECT("'Output 5'!$T$4:$T$"&amp;$C$8))
+SUMIF(INDIRECT("'Direct Beneficiaries'!$H$4:$H$"&amp;$C$8),Analysis!O6,INDIRECT("'Direct Beneficiaries'!$T$4:$T$"&amp;$C$8))</f>
        <v>0</v>
      </c>
      <c r="R6" s="5">
        <f ca="1">SUMIF(INDIRECT("'Output 1'!$H$4:$H$"&amp;$C$4),Analysis!O6,INDIRECT("'Output 1'!$X$4:$X$"&amp;$C$4))
+SUMIF(INDIRECT("'Output 2'!$H$4:$H$"&amp;$C$5),Analysis!O6,INDIRECT("'Output 2'!$X$4:$X$"&amp;$C$5))
+SUMIF(INDIRECT("'Output 3'!$H$4:$H$"&amp;$C$6),Analysis!O6,INDIRECT("'Output 3'!$X$4:$X$"&amp;$C$6))
+SUMIF(INDIRECT("'Output 4'!$H$4:$H$"&amp;$C$7),Analysis!O6,INDIRECT("'Output 4'!$X$4:$X$"&amp;$C$7))
+SUMIF(INDIRECT("'Output 5'!$H$4:$H$"&amp;$C$8),Analysis!O6,INDIRECT("'Output 5'!$X$4:$X$"&amp;$C$8))
+SUMIF(INDIRECT("'Direct Beneficiaries'!$H$4:$H$"&amp;$C$8),Analysis!O6,INDIRECT("'Direct Beneficiaries'!$X$4:$X$"&amp;$C$8))</f>
        <v>0</v>
      </c>
      <c r="S6" s="31"/>
      <c r="T6" s="5">
        <f>SUMIF('Unplanned Outputs'!$E$4:$E$500,Analysis!O6,'Unplanned Outputs'!$J$4:$J$500)</f>
        <v>0</v>
      </c>
      <c r="U6" s="5">
        <f>SUMIF('Unplanned Outputs'!$E$4:$E$500,Analysis!$O6,'Unplanned Outputs'!$N$4:$N$500)</f>
        <v>0</v>
      </c>
      <c r="V6" s="5">
        <f>SUMIF('Unplanned Outputs'!$E$4:$E$500,Analysis!$O6,'Unplanned Outputs'!$R$4:$R$500)</f>
        <v>0</v>
      </c>
      <c r="W6" s="5">
        <f>SUMIF('Unplanned Outputs'!$E$4:$E$500,Analysis!$O6,'Unplanned Outputs'!$V$4:$V$500)</f>
        <v>0</v>
      </c>
      <c r="X6" s="5">
        <f>SUMIF('Unplanned Outputs'!$E$4:$E$500,Analysis!$O6,'Unplanned Outputs'!$Z$4:$Z$500)</f>
        <v>0</v>
      </c>
      <c r="Y6" s="15"/>
      <c r="Z6" s="37">
        <f t="shared" ca="1" si="0"/>
        <v>0</v>
      </c>
      <c r="AA6" s="37">
        <f t="shared" si="1"/>
        <v>0</v>
      </c>
      <c r="AB6" s="51">
        <f t="shared" ca="1" si="2"/>
        <v>0</v>
      </c>
      <c r="AC6" s="61">
        <f ca="1">SUMIF(INDIRECT("'Output 1'!$H$5:$H$"&amp;$C$4),Analysis!$O6,INDIRECT("'Output 1'!$F$5:$F$"&amp;$C$4))
+SUMIF(INDIRECT("'Output 2'!$H$5:$H$"&amp;$C$5),Analysis!$O6,INDIRECT("'Output 2'!$F$5:$F$"&amp;$C$5))
+SUMIF(INDIRECT("'Output 3'!$H$5:$H$"&amp;$C$6),Analysis!$O6,INDIRECT("'Output 3'!$F$5:$F$"&amp;$C$6))
+SUMIF(INDIRECT("'Output 4'!$H$5:$H$"&amp;$C$7),Analysis!$O6,INDIRECT("'Output 4'!$F$5:$F$"&amp;$C$7))
+SUMIF(INDIRECT("'Output 5'!$H$5:$H$"&amp;$C$8),Analysis!$O6,INDIRECT("'Output 5'!$F$5:$F$"&amp;$C$8))
+SUMIF(INDIRECT("'Direct Beneficiaries'!$H$5:$H$"&amp;$C$8),Analysis!$O6,INDIRECT("'Direct Beneficiaries'!$F$5:$F$"&amp;$C$8))</f>
        <v>0</v>
      </c>
    </row>
    <row r="7" spans="1:30" x14ac:dyDescent="0.3">
      <c r="A7" t="s">
        <v>544</v>
      </c>
      <c r="B7" s="7">
        <f>'Output 4'!A3</f>
        <v>2</v>
      </c>
      <c r="C7" s="7">
        <f t="shared" si="3"/>
        <v>6</v>
      </c>
      <c r="F7" t="str">
        <f>'Output 1'!D7</f>
        <v>O.1.4</v>
      </c>
      <c r="G7" s="4" t="e">
        <f>'Output 1'!N$7/'Output 1'!$F$7</f>
        <v>#DIV/0!</v>
      </c>
      <c r="H7" s="4" t="e">
        <f>'Output 1'!P$7/'Output 1'!$F$7</f>
        <v>#DIV/0!</v>
      </c>
      <c r="I7" s="4" t="e">
        <f>('Output 1'!R$7)/'Output 1'!$F$7</f>
        <v>#DIV/0!</v>
      </c>
      <c r="J7" s="4" t="e">
        <f>('Output 1'!T$7)/'Output 1'!$F$7</f>
        <v>#DIV/0!</v>
      </c>
      <c r="K7" s="4" t="e">
        <f>('Output 1'!V$7)/'Output 1'!$F$7</f>
        <v>#DIV/0!</v>
      </c>
      <c r="L7" s="4" t="e">
        <f>('Output 1'!X$7)/'Output 1'!$F$7</f>
        <v>#DIV/0!</v>
      </c>
      <c r="M7" s="34" t="e">
        <f t="shared" si="4"/>
        <v>#DIV/0!</v>
      </c>
      <c r="O7" s="31" t="s">
        <v>706</v>
      </c>
      <c r="P7" s="5">
        <f ca="1">SUMIF(INDIRECT("'Output 1'!$H$4:$H$"&amp;$C$4),Analysis!O7,INDIRECT("'Output 1'!$P$4:$P$"&amp;$C$4))
+SUMIF(INDIRECT("'Output 2'!$H$4:$H$"&amp;$C$5),Analysis!O7,INDIRECT("'Output 2'!$P$4:$P$"&amp;$C$5))
+SUMIF(INDIRECT("'Output 3'!$H$4:$H$"&amp;$C$6),Analysis!O7,INDIRECT("'Output 3'!$P$4:$P$"&amp;$C$6))
+SUMIF(INDIRECT("'Output 4'!$H$4:$H$"&amp;$C$7),Analysis!O7,INDIRECT("'Output 4'!$P$4:$P$"&amp;$C$7))
+SUMIF(INDIRECT("'Output 5'!$H$4:$H$"&amp;$C$8),Analysis!O7,INDIRECT("'Output 5'!$P$4:$P$"&amp;$C$8))
+SUMIF(INDIRECT("'Direct Beneficiaries'!$H$4:$H$"&amp;$C$8),Analysis!O7,INDIRECT("'Direct Beneficiaries'!$P$4:$P$"&amp;$C$8))</f>
        <v>0</v>
      </c>
      <c r="Q7" s="5">
        <f ca="1">SUMIF(INDIRECT("'Output 1'!$H$4:$H$"&amp;$C$4),Analysis!O7,INDIRECT("'Output 1'!$T$4:$T$"&amp;$C$4))
+SUMIF(INDIRECT("'Output 2'!$H$4:$H$"&amp;$C$5),Analysis!O7,INDIRECT("'Output 2'!$T$4:$T$"&amp;$C$5))
+SUMIF(INDIRECT("'Output 3'!$H$4:$H$"&amp;$C$6),Analysis!O7,INDIRECT("'Output 3'!$T$4:$T$"&amp;$C$6))
+SUMIF(INDIRECT("'Output 4'!$H$4:$H$"&amp;$C$7),Analysis!O7,INDIRECT("'Output 4'!$T$4:$T$"&amp;$C$7))
+SUMIF(INDIRECT("'Output 5'!$H$4:$H$"&amp;$C$8),Analysis!O7,INDIRECT("'Output 5'!$T$4:$T$"&amp;$C$8))
+SUMIF(INDIRECT("'Direct Beneficiaries'!$H$4:$H$"&amp;$C$8),Analysis!O7,INDIRECT("'Direct Beneficiaries'!$T$4:$T$"&amp;$C$8))</f>
        <v>0</v>
      </c>
      <c r="R7" s="5">
        <f ca="1">SUMIF(INDIRECT("'Output 1'!$H$4:$H$"&amp;$C$4),Analysis!O7,INDIRECT("'Output 1'!$X$4:$X$"&amp;$C$4))
+SUMIF(INDIRECT("'Output 2'!$H$4:$H$"&amp;$C$5),Analysis!O7,INDIRECT("'Output 2'!$X$4:$X$"&amp;$C$5))
+SUMIF(INDIRECT("'Output 3'!$H$4:$H$"&amp;$C$6),Analysis!O7,INDIRECT("'Output 3'!$X$4:$X$"&amp;$C$6))
+SUMIF(INDIRECT("'Output 4'!$H$4:$H$"&amp;$C$7),Analysis!O7,INDIRECT("'Output 4'!$X$4:$X$"&amp;$C$7))
+SUMIF(INDIRECT("'Output 5'!$H$4:$H$"&amp;$C$8),Analysis!O7,INDIRECT("'Output 5'!$X$4:$X$"&amp;$C$8))
+SUMIF(INDIRECT("'Direct Beneficiaries'!$H$4:$H$"&amp;$C$8),Analysis!O7,INDIRECT("'Direct Beneficiaries'!$X$4:$X$"&amp;$C$8))</f>
        <v>0</v>
      </c>
      <c r="S7" s="31"/>
      <c r="T7" s="5">
        <f>SUMIF('Unplanned Outputs'!$E$4:$E$500,Analysis!O7,'Unplanned Outputs'!$J$4:$J$500)</f>
        <v>0</v>
      </c>
      <c r="U7" s="5">
        <f>SUMIF('Unplanned Outputs'!$E$4:$E$500,Analysis!$O7,'Unplanned Outputs'!$N$4:$N$500)</f>
        <v>0</v>
      </c>
      <c r="V7" s="5">
        <f>SUMIF('Unplanned Outputs'!$E$4:$E$500,Analysis!$O7,'Unplanned Outputs'!$R$4:$R$500)</f>
        <v>0</v>
      </c>
      <c r="W7" s="5">
        <f>SUMIF('Unplanned Outputs'!$E$4:$E$500,Analysis!$O7,'Unplanned Outputs'!$V$4:$V$500)</f>
        <v>0</v>
      </c>
      <c r="X7" s="5">
        <f>SUMIF('Unplanned Outputs'!$E$4:$E$500,Analysis!$O7,'Unplanned Outputs'!$Z$4:$Z$500)</f>
        <v>0</v>
      </c>
      <c r="Y7" s="15"/>
      <c r="Z7" s="37">
        <f t="shared" ca="1" si="0"/>
        <v>0</v>
      </c>
      <c r="AA7" s="37">
        <f t="shared" si="1"/>
        <v>0</v>
      </c>
      <c r="AB7" s="51">
        <f t="shared" ca="1" si="2"/>
        <v>0</v>
      </c>
      <c r="AC7" s="61">
        <f ca="1">SUMIF(INDIRECT("'Output 1'!$H$5:$H$"&amp;$C$4),Analysis!$O7,INDIRECT("'Output 1'!$F$5:$F$"&amp;$C$4))
+SUMIF(INDIRECT("'Output 2'!$H$5:$H$"&amp;$C$5),Analysis!$O7,INDIRECT("'Output 2'!$F$5:$F$"&amp;$C$5))
+SUMIF(INDIRECT("'Output 3'!$H$5:$H$"&amp;$C$6),Analysis!$O7,INDIRECT("'Output 3'!$F$5:$F$"&amp;$C$6))
+SUMIF(INDIRECT("'Output 4'!$H$5:$H$"&amp;$C$7),Analysis!$O7,INDIRECT("'Output 4'!$F$5:$F$"&amp;$C$7))
+SUMIF(INDIRECT("'Output 5'!$H$5:$H$"&amp;$C$8),Analysis!$O7,INDIRECT("'Output 5'!$F$5:$F$"&amp;$C$8))
+SUMIF(INDIRECT("'Direct Beneficiaries'!$H$5:$H$"&amp;$C$8),Analysis!$O7,INDIRECT("'Direct Beneficiaries'!$F$5:$F$"&amp;$C$8))</f>
        <v>0</v>
      </c>
    </row>
    <row r="8" spans="1:30" x14ac:dyDescent="0.3">
      <c r="A8" t="s">
        <v>587</v>
      </c>
      <c r="B8" s="7">
        <f>'Output 5'!A3</f>
        <v>1</v>
      </c>
      <c r="C8" s="7">
        <f t="shared" si="3"/>
        <v>5</v>
      </c>
      <c r="E8" t="str">
        <f>'Output 2'!$B$4</f>
        <v>O.2</v>
      </c>
      <c r="F8" t="str">
        <f>'Output 2'!$D$4</f>
        <v>O.2.1</v>
      </c>
      <c r="G8" s="4">
        <f>'Output 2'!$N$4/'Output 2'!$F$4</f>
        <v>0.2</v>
      </c>
      <c r="H8" s="4">
        <f>'Output 2'!P$4/'Output 2'!$F$4</f>
        <v>0.27500000000000002</v>
      </c>
      <c r="I8" s="4">
        <f>('Output 2'!R$4)/'Output 2'!$F$4</f>
        <v>0.2</v>
      </c>
      <c r="J8" s="4">
        <f>('Output 2'!T$4)/'Output 2'!$F$4</f>
        <v>0</v>
      </c>
      <c r="K8" s="4">
        <f>('Output 2'!V$4)/'Output 2'!$F$4</f>
        <v>0</v>
      </c>
      <c r="L8" s="4">
        <f>('Output 1'!X$4)/'Output 1'!$F$4</f>
        <v>0</v>
      </c>
      <c r="M8" s="34">
        <f t="shared" si="4"/>
        <v>0.27500000000000002</v>
      </c>
      <c r="O8" s="31">
        <v>1.2</v>
      </c>
      <c r="P8" s="5">
        <f ca="1">SUMIF(INDIRECT("'Output 1'!$H$4:$H$"&amp;$C$4),Analysis!O8,INDIRECT("'Output 1'!$P$4:$P$"&amp;$C$4))
+SUMIF(INDIRECT("'Output 2'!$H$4:$H$"&amp;$C$5),Analysis!O8,INDIRECT("'Output 2'!$P$4:$P$"&amp;$C$5))
+SUMIF(INDIRECT("'Output 3'!$H$4:$H$"&amp;$C$6),Analysis!O8,INDIRECT("'Output 3'!$P$4:$P$"&amp;$C$6))
+SUMIF(INDIRECT("'Output 4'!$H$4:$H$"&amp;$C$7),Analysis!O8,INDIRECT("'Output 4'!$P$4:$P$"&amp;$C$7))
+SUMIF(INDIRECT("'Output 5'!$H$4:$H$"&amp;$C$8),Analysis!O8,INDIRECT("'Output 5'!$P$4:$P$"&amp;$C$8))
+SUMIF(INDIRECT("'Direct Beneficiaries'!$H$4:$H$"&amp;$C$8),Analysis!O8,INDIRECT("'Direct Beneficiaries'!$P$4:$P$"&amp;$C$8))</f>
        <v>0</v>
      </c>
      <c r="Q8" s="5">
        <f ca="1">SUMIF(INDIRECT("'Output 1'!$H$4:$H$"&amp;$C$4),Analysis!O8,INDIRECT("'Output 1'!$T$4:$T$"&amp;$C$4))
+SUMIF(INDIRECT("'Output 2'!$H$4:$H$"&amp;$C$5),Analysis!O8,INDIRECT("'Output 2'!$T$4:$T$"&amp;$C$5))
+SUMIF(INDIRECT("'Output 3'!$H$4:$H$"&amp;$C$6),Analysis!O8,INDIRECT("'Output 3'!$T$4:$T$"&amp;$C$6))
+SUMIF(INDIRECT("'Output 4'!$H$4:$H$"&amp;$C$7),Analysis!O8,INDIRECT("'Output 4'!$T$4:$T$"&amp;$C$7))
+SUMIF(INDIRECT("'Output 5'!$H$4:$H$"&amp;$C$8),Analysis!O8,INDIRECT("'Output 5'!$T$4:$T$"&amp;$C$8))
+SUMIF(INDIRECT("'Direct Beneficiaries'!$H$4:$H$"&amp;$C$8),Analysis!O8,INDIRECT("'Direct Beneficiaries'!$T$4:$T$"&amp;$C$8))</f>
        <v>0</v>
      </c>
      <c r="R8" s="5">
        <f ca="1">SUMIF(INDIRECT("'Output 1'!$H$4:$H$"&amp;$C$4),Analysis!O8,INDIRECT("'Output 1'!$X$4:$X$"&amp;$C$4))
+SUMIF(INDIRECT("'Output 2'!$H$4:$H$"&amp;$C$5),Analysis!O8,INDIRECT("'Output 2'!$X$4:$X$"&amp;$C$5))
+SUMIF(INDIRECT("'Output 3'!$H$4:$H$"&amp;$C$6),Analysis!O8,INDIRECT("'Output 3'!$X$4:$X$"&amp;$C$6))
+SUMIF(INDIRECT("'Output 4'!$H$4:$H$"&amp;$C$7),Analysis!O8,INDIRECT("'Output 4'!$X$4:$X$"&amp;$C$7))
+SUMIF(INDIRECT("'Output 5'!$H$4:$H$"&amp;$C$8),Analysis!O8,INDIRECT("'Output 5'!$X$4:$X$"&amp;$C$8))
+SUMIF(INDIRECT("'Direct Beneficiaries'!$H$4:$H$"&amp;$C$8),Analysis!O8,INDIRECT("'Direct Beneficiaries'!$X$4:$X$"&amp;$C$8))</f>
        <v>0</v>
      </c>
      <c r="S8" s="31"/>
      <c r="T8" s="5">
        <f>SUMIF('Unplanned Outputs'!$E$4:$E$500,Analysis!O8,'Unplanned Outputs'!$J$4:$J$500)</f>
        <v>0</v>
      </c>
      <c r="U8" s="5">
        <f>SUMIF('Unplanned Outputs'!$E$4:$E$500,Analysis!$O8,'Unplanned Outputs'!$N$4:$N$500)</f>
        <v>0</v>
      </c>
      <c r="V8" s="5">
        <f>SUMIF('Unplanned Outputs'!$E$4:$E$500,Analysis!$O8,'Unplanned Outputs'!$R$4:$R$500)</f>
        <v>0</v>
      </c>
      <c r="W8" s="5">
        <f>SUMIF('Unplanned Outputs'!$E$4:$E$500,Analysis!$O8,'Unplanned Outputs'!$V$4:$V$500)</f>
        <v>0</v>
      </c>
      <c r="X8" s="5">
        <f>SUMIF('Unplanned Outputs'!$E$4:$E$500,Analysis!$O8,'Unplanned Outputs'!$Z$4:$Z$500)</f>
        <v>0</v>
      </c>
      <c r="Y8" s="15"/>
      <c r="Z8" s="37">
        <f t="shared" ca="1" si="0"/>
        <v>0</v>
      </c>
      <c r="AA8" s="37">
        <f t="shared" si="1"/>
        <v>0</v>
      </c>
      <c r="AB8" s="51">
        <f t="shared" ca="1" si="2"/>
        <v>0</v>
      </c>
      <c r="AC8" s="61">
        <f ca="1">SUMIF(INDIRECT("'Output 1'!$H$5:$H$"&amp;$C$4),Analysis!$O8,INDIRECT("'Output 1'!$F$5:$F$"&amp;$C$4))
+SUMIF(INDIRECT("'Output 2'!$H$5:$H$"&amp;$C$5),Analysis!$O8,INDIRECT("'Output 2'!$F$5:$F$"&amp;$C$5))
+SUMIF(INDIRECT("'Output 3'!$H$5:$H$"&amp;$C$6),Analysis!$O8,INDIRECT("'Output 3'!$F$5:$F$"&amp;$C$6))
+SUMIF(INDIRECT("'Output 4'!$H$5:$H$"&amp;$C$7),Analysis!$O8,INDIRECT("'Output 4'!$F$5:$F$"&amp;$C$7))
+SUMIF(INDIRECT("'Output 5'!$H$5:$H$"&amp;$C$8),Analysis!$O8,INDIRECT("'Output 5'!$F$5:$F$"&amp;$C$8))
+SUMIF(INDIRECT("'Direct Beneficiaries'!$H$5:$H$"&amp;$C$8),Analysis!$O8,INDIRECT("'Direct Beneficiaries'!$F$5:$F$"&amp;$C$8))</f>
        <v>0</v>
      </c>
    </row>
    <row r="9" spans="1:30" x14ac:dyDescent="0.3">
      <c r="B9" s="7"/>
      <c r="C9" s="7"/>
      <c r="F9" t="str">
        <f>'Output 2'!$D$5</f>
        <v>O.2.2</v>
      </c>
      <c r="G9" s="4">
        <f>'Output 2'!N$5/'Output 2'!$F$5</f>
        <v>0</v>
      </c>
      <c r="H9" s="4">
        <f>'Output 2'!P$5/'Output 2'!$F$5</f>
        <v>0</v>
      </c>
      <c r="I9" s="4">
        <f>('Output 2'!R$5)/'Output 2'!$F$5</f>
        <v>1</v>
      </c>
      <c r="J9" s="4">
        <f>('Output 2'!T$5)/'Output 2'!$F$5</f>
        <v>0</v>
      </c>
      <c r="K9" s="4">
        <f>('Output 2'!V$5)/'Output 2'!$F$5</f>
        <v>0</v>
      </c>
      <c r="L9" s="4">
        <f>('Output 1'!X$5)/'Output 1'!$F$5</f>
        <v>0</v>
      </c>
      <c r="M9" s="34">
        <f t="shared" si="4"/>
        <v>0</v>
      </c>
      <c r="O9" s="31" t="s">
        <v>558</v>
      </c>
      <c r="P9" s="5">
        <f ca="1">SUMIF(INDIRECT("'Output 1'!$H$4:$H$"&amp;$C$4),Analysis!O9,INDIRECT("'Output 1'!$P$4:$P$"&amp;$C$4))
+SUMIF(INDIRECT("'Output 2'!$H$4:$H$"&amp;$C$5),Analysis!O9,INDIRECT("'Output 2'!$P$4:$P$"&amp;$C$5))
+SUMIF(INDIRECT("'Output 3'!$H$4:$H$"&amp;$C$6),Analysis!O9,INDIRECT("'Output 3'!$P$4:$P$"&amp;$C$6))
+SUMIF(INDIRECT("'Output 4'!$H$4:$H$"&amp;$C$7),Analysis!O9,INDIRECT("'Output 4'!$P$4:$P$"&amp;$C$7))
+SUMIF(INDIRECT("'Output 5'!$H$4:$H$"&amp;$C$8),Analysis!O9,INDIRECT("'Output 5'!$P$4:$P$"&amp;$C$8))
+SUMIF(INDIRECT("'Direct Beneficiaries'!$H$4:$H$"&amp;$C$8),Analysis!O9,INDIRECT("'Direct Beneficiaries'!$P$4:$P$"&amp;$C$8))</f>
        <v>0</v>
      </c>
      <c r="Q9" s="5">
        <f ca="1">SUMIF(INDIRECT("'Output 1'!$H$4:$H$"&amp;$C$4),Analysis!O9,INDIRECT("'Output 1'!$T$4:$T$"&amp;$C$4))
+SUMIF(INDIRECT("'Output 2'!$H$4:$H$"&amp;$C$5),Analysis!O9,INDIRECT("'Output 2'!$T$4:$T$"&amp;$C$5))
+SUMIF(INDIRECT("'Output 3'!$H$4:$H$"&amp;$C$6),Analysis!O9,INDIRECT("'Output 3'!$T$4:$T$"&amp;$C$6))
+SUMIF(INDIRECT("'Output 4'!$H$4:$H$"&amp;$C$7),Analysis!O9,INDIRECT("'Output 4'!$T$4:$T$"&amp;$C$7))
+SUMIF(INDIRECT("'Output 5'!$H$4:$H$"&amp;$C$8),Analysis!O9,INDIRECT("'Output 5'!$T$4:$T$"&amp;$C$8))
+SUMIF(INDIRECT("'Direct Beneficiaries'!$H$4:$H$"&amp;$C$8),Analysis!O9,INDIRECT("'Direct Beneficiaries'!$T$4:$T$"&amp;$C$8))</f>
        <v>0</v>
      </c>
      <c r="R9" s="5">
        <f ca="1">SUMIF(INDIRECT("'Output 1'!$H$4:$H$"&amp;$C$4),Analysis!O9,INDIRECT("'Output 1'!$X$4:$X$"&amp;$C$4))
+SUMIF(INDIRECT("'Output 2'!$H$4:$H$"&amp;$C$5),Analysis!O9,INDIRECT("'Output 2'!$X$4:$X$"&amp;$C$5))
+SUMIF(INDIRECT("'Output 3'!$H$4:$H$"&amp;$C$6),Analysis!O9,INDIRECT("'Output 3'!$X$4:$X$"&amp;$C$6))
+SUMIF(INDIRECT("'Output 4'!$H$4:$H$"&amp;$C$7),Analysis!O9,INDIRECT("'Output 4'!$X$4:$X$"&amp;$C$7))
+SUMIF(INDIRECT("'Output 5'!$H$4:$H$"&amp;$C$8),Analysis!O9,INDIRECT("'Output 5'!$X$4:$X$"&amp;$C$8))
+SUMIF(INDIRECT("'Direct Beneficiaries'!$H$4:$H$"&amp;$C$8),Analysis!O9,INDIRECT("'Direct Beneficiaries'!$X$4:$X$"&amp;$C$8))</f>
        <v>0</v>
      </c>
      <c r="S9" s="31"/>
      <c r="T9" s="5">
        <f>SUMIF('Unplanned Outputs'!$E$4:$E$500,Analysis!O9,'Unplanned Outputs'!$J$4:$J$500)</f>
        <v>0</v>
      </c>
      <c r="U9" s="5">
        <f>SUMIF('Unplanned Outputs'!$E$4:$E$500,Analysis!$O9,'Unplanned Outputs'!$N$4:$N$500)</f>
        <v>0</v>
      </c>
      <c r="V9" s="5">
        <f>SUMIF('Unplanned Outputs'!$E$4:$E$500,Analysis!$O9,'Unplanned Outputs'!$R$4:$R$500)</f>
        <v>0</v>
      </c>
      <c r="W9" s="5">
        <f>SUMIF('Unplanned Outputs'!$E$4:$E$500,Analysis!$O9,'Unplanned Outputs'!$V$4:$V$500)</f>
        <v>0</v>
      </c>
      <c r="X9" s="5">
        <f>SUMIF('Unplanned Outputs'!$E$4:$E$500,Analysis!$O9,'Unplanned Outputs'!$Z$4:$Z$500)</f>
        <v>0</v>
      </c>
      <c r="Y9" s="15"/>
      <c r="Z9" s="37">
        <f t="shared" ca="1" si="0"/>
        <v>0</v>
      </c>
      <c r="AA9" s="37">
        <f t="shared" si="1"/>
        <v>0</v>
      </c>
      <c r="AB9" s="51">
        <f t="shared" ca="1" si="2"/>
        <v>0</v>
      </c>
      <c r="AC9" s="61">
        <f ca="1">SUMIF(INDIRECT("'Output 1'!$H$5:$H$"&amp;$C$4),Analysis!$O9,INDIRECT("'Output 1'!$F$5:$F$"&amp;$C$4))
+SUMIF(INDIRECT("'Output 2'!$H$5:$H$"&amp;$C$5),Analysis!$O9,INDIRECT("'Output 2'!$F$5:$F$"&amp;$C$5))
+SUMIF(INDIRECT("'Output 3'!$H$5:$H$"&amp;$C$6),Analysis!$O9,INDIRECT("'Output 3'!$F$5:$F$"&amp;$C$6))
+SUMIF(INDIRECT("'Output 4'!$H$5:$H$"&amp;$C$7),Analysis!$O9,INDIRECT("'Output 4'!$F$5:$F$"&amp;$C$7))
+SUMIF(INDIRECT("'Output 5'!$H$5:$H$"&amp;$C$8),Analysis!$O9,INDIRECT("'Output 5'!$F$5:$F$"&amp;$C$8))
+SUMIF(INDIRECT("'Direct Beneficiaries'!$H$5:$H$"&amp;$C$8),Analysis!$O9,INDIRECT("'Direct Beneficiaries'!$F$5:$F$"&amp;$C$8))</f>
        <v>2</v>
      </c>
    </row>
    <row r="10" spans="1:30" x14ac:dyDescent="0.3">
      <c r="B10" s="7"/>
      <c r="C10" s="7"/>
      <c r="F10" t="str">
        <f>'Output 2'!$D$6</f>
        <v>O.2.3</v>
      </c>
      <c r="G10" s="4">
        <f>'Output 2'!N$6/'Output 2'!$F$6</f>
        <v>1</v>
      </c>
      <c r="H10" s="4">
        <f>'Output 2'!P$6/'Output 2'!$F$6</f>
        <v>0</v>
      </c>
      <c r="I10" s="4">
        <f>('Output 2'!R$6)/'Output 2'!$F$6</f>
        <v>0.75</v>
      </c>
      <c r="J10" s="4">
        <f>('Output 2'!T$6)/'Output 2'!$F$6</f>
        <v>0</v>
      </c>
      <c r="K10" s="4">
        <f>('Output 2'!V$6)/'Output 2'!$F$6</f>
        <v>0</v>
      </c>
      <c r="L10" s="4">
        <f>('Output 1'!X$6)/'Output 1'!$F$6</f>
        <v>0</v>
      </c>
      <c r="M10" s="34">
        <f>H10+J10+L10</f>
        <v>0</v>
      </c>
      <c r="O10" s="31" t="s">
        <v>707</v>
      </c>
      <c r="P10" s="5">
        <f ca="1">SUMIF(INDIRECT("'Output 1'!$H$4:$H$"&amp;$C$4),Analysis!O10,INDIRECT("'Output 1'!$P$4:$P$"&amp;$C$4))
+SUMIF(INDIRECT("'Output 2'!$H$4:$H$"&amp;$C$5),Analysis!O10,INDIRECT("'Output 2'!$P$4:$P$"&amp;$C$5))
+SUMIF(INDIRECT("'Output 3'!$H$4:$H$"&amp;$C$6),Analysis!O10,INDIRECT("'Output 3'!$P$4:$P$"&amp;$C$6))
+SUMIF(INDIRECT("'Output 4'!$H$4:$H$"&amp;$C$7),Analysis!O10,INDIRECT("'Output 4'!$P$4:$P$"&amp;$C$7))
+SUMIF(INDIRECT("'Output 5'!$H$4:$H$"&amp;$C$8),Analysis!O10,INDIRECT("'Output 5'!$P$4:$P$"&amp;$C$8))
+SUMIF(INDIRECT("'Direct Beneficiaries'!$H$4:$H$"&amp;$C$8),Analysis!O10,INDIRECT("'Direct Beneficiaries'!$P$4:$P$"&amp;$C$8))</f>
        <v>0</v>
      </c>
      <c r="Q10" s="5">
        <f ca="1">SUMIF(INDIRECT("'Output 1'!$H$4:$H$"&amp;$C$4),Analysis!O10,INDIRECT("'Output 1'!$T$4:$T$"&amp;$C$4))
+SUMIF(INDIRECT("'Output 2'!$H$4:$H$"&amp;$C$5),Analysis!O10,INDIRECT("'Output 2'!$T$4:$T$"&amp;$C$5))
+SUMIF(INDIRECT("'Output 3'!$H$4:$H$"&amp;$C$6),Analysis!O10,INDIRECT("'Output 3'!$T$4:$T$"&amp;$C$6))
+SUMIF(INDIRECT("'Output 4'!$H$4:$H$"&amp;$C$7),Analysis!O10,INDIRECT("'Output 4'!$T$4:$T$"&amp;$C$7))
+SUMIF(INDIRECT("'Output 5'!$H$4:$H$"&amp;$C$8),Analysis!O10,INDIRECT("'Output 5'!$T$4:$T$"&amp;$C$8))
+SUMIF(INDIRECT("'Direct Beneficiaries'!$H$4:$H$"&amp;$C$8),Analysis!O10,INDIRECT("'Direct Beneficiaries'!$T$4:$T$"&amp;$C$8))</f>
        <v>0</v>
      </c>
      <c r="R10" s="5">
        <f ca="1">SUMIF(INDIRECT("'Output 1'!$H$4:$H$"&amp;$C$4),Analysis!O10,INDIRECT("'Output 1'!$X$4:$X$"&amp;$C$4))
+SUMIF(INDIRECT("'Output 2'!$H$4:$H$"&amp;$C$5),Analysis!O10,INDIRECT("'Output 2'!$X$4:$X$"&amp;$C$5))
+SUMIF(INDIRECT("'Output 3'!$H$4:$H$"&amp;$C$6),Analysis!O10,INDIRECT("'Output 3'!$X$4:$X$"&amp;$C$6))
+SUMIF(INDIRECT("'Output 4'!$H$4:$H$"&amp;$C$7),Analysis!O10,INDIRECT("'Output 4'!$X$4:$X$"&amp;$C$7))
+SUMIF(INDIRECT("'Output 5'!$H$4:$H$"&amp;$C$8),Analysis!O10,INDIRECT("'Output 5'!$X$4:$X$"&amp;$C$8))
+SUMIF(INDIRECT("'Direct Beneficiaries'!$H$4:$H$"&amp;$C$8),Analysis!O10,INDIRECT("'Direct Beneficiaries'!$X$4:$X$"&amp;$C$8))</f>
        <v>0</v>
      </c>
      <c r="S10" s="31"/>
      <c r="T10" s="5">
        <f>SUMIF('Unplanned Outputs'!$E$4:$E$500,Analysis!O10,'Unplanned Outputs'!$J$4:$J$500)</f>
        <v>0</v>
      </c>
      <c r="U10" s="5">
        <f>SUMIF('Unplanned Outputs'!$E$4:$E$500,Analysis!$O10,'Unplanned Outputs'!$N$4:$N$500)</f>
        <v>0</v>
      </c>
      <c r="V10" s="5">
        <f>SUMIF('Unplanned Outputs'!$E$4:$E$500,Analysis!$O10,'Unplanned Outputs'!$R$4:$R$500)</f>
        <v>0</v>
      </c>
      <c r="W10" s="5">
        <f>SUMIF('Unplanned Outputs'!$E$4:$E$500,Analysis!$O10,'Unplanned Outputs'!$V$4:$V$500)</f>
        <v>0</v>
      </c>
      <c r="X10" s="5">
        <f>SUMIF('Unplanned Outputs'!$E$4:$E$500,Analysis!$O10,'Unplanned Outputs'!$Z$4:$Z$500)</f>
        <v>0</v>
      </c>
      <c r="Y10" s="15"/>
      <c r="Z10" s="37">
        <f t="shared" ca="1" si="0"/>
        <v>0</v>
      </c>
      <c r="AA10" s="37">
        <f t="shared" si="1"/>
        <v>0</v>
      </c>
      <c r="AB10" s="51">
        <f t="shared" ca="1" si="2"/>
        <v>0</v>
      </c>
      <c r="AC10" s="61">
        <f ca="1">SUMIF(INDIRECT("'Output 1'!$H$5:$H$"&amp;$C$4),Analysis!$O10,INDIRECT("'Output 1'!$F$5:$F$"&amp;$C$4))
+SUMIF(INDIRECT("'Output 2'!$H$5:$H$"&amp;$C$5),Analysis!$O10,INDIRECT("'Output 2'!$F$5:$F$"&amp;$C$5))
+SUMIF(INDIRECT("'Output 3'!$H$5:$H$"&amp;$C$6),Analysis!$O10,INDIRECT("'Output 3'!$F$5:$F$"&amp;$C$6))
+SUMIF(INDIRECT("'Output 4'!$H$5:$H$"&amp;$C$7),Analysis!$O10,INDIRECT("'Output 4'!$F$5:$F$"&amp;$C$7))
+SUMIF(INDIRECT("'Output 5'!$H$5:$H$"&amp;$C$8),Analysis!$O10,INDIRECT("'Output 5'!$F$5:$F$"&amp;$C$8))
+SUMIF(INDIRECT("'Direct Beneficiaries'!$H$5:$H$"&amp;$C$8),Analysis!$O10,INDIRECT("'Direct Beneficiaries'!$F$5:$F$"&amp;$C$8))</f>
        <v>0</v>
      </c>
    </row>
    <row r="11" spans="1:30" x14ac:dyDescent="0.3">
      <c r="B11" s="7"/>
      <c r="C11" s="7"/>
      <c r="F11" t="str">
        <f>'Output 2'!$D$7</f>
        <v>O.2.4</v>
      </c>
      <c r="G11" s="4">
        <f>'Output 2'!N$7/'Output 2'!$F$7</f>
        <v>0</v>
      </c>
      <c r="H11" s="4">
        <f>'Output 2'!P$7/'Output 2'!$F$7</f>
        <v>0</v>
      </c>
      <c r="I11" s="4">
        <f>('Output 2'!R$7)/'Output 2'!$F$7</f>
        <v>1</v>
      </c>
      <c r="J11" s="4">
        <f>('Output 2'!T$7)/'Output 2'!$F$7</f>
        <v>0</v>
      </c>
      <c r="K11" s="4">
        <f>('Output 2'!V$7)/'Output 2'!$F$7</f>
        <v>0</v>
      </c>
      <c r="L11" s="4">
        <f>('Output 2'!X$7)/'Output 2'!$F$7</f>
        <v>0</v>
      </c>
      <c r="M11" s="34">
        <f t="shared" si="4"/>
        <v>0</v>
      </c>
      <c r="O11" s="31" t="s">
        <v>708</v>
      </c>
      <c r="P11" s="5">
        <f ca="1">SUMIF(INDIRECT("'Output 1'!$H$4:$H$"&amp;$C$4),Analysis!O11,INDIRECT("'Output 1'!$P$4:$P$"&amp;$C$4))
+SUMIF(INDIRECT("'Output 2'!$H$4:$H$"&amp;$C$5),Analysis!O11,INDIRECT("'Output 2'!$P$4:$P$"&amp;$C$5))
+SUMIF(INDIRECT("'Output 3'!$H$4:$H$"&amp;$C$6),Analysis!O11,INDIRECT("'Output 3'!$P$4:$P$"&amp;$C$6))
+SUMIF(INDIRECT("'Output 4'!$H$4:$H$"&amp;$C$7),Analysis!O11,INDIRECT("'Output 4'!$P$4:$P$"&amp;$C$7))
+SUMIF(INDIRECT("'Output 5'!$H$4:$H$"&amp;$C$8),Analysis!O11,INDIRECT("'Output 5'!$P$4:$P$"&amp;$C$8))
+SUMIF(INDIRECT("'Direct Beneficiaries'!$H$4:$H$"&amp;$C$8),Analysis!O11,INDIRECT("'Direct Beneficiaries'!$P$4:$P$"&amp;$C$8))</f>
        <v>0</v>
      </c>
      <c r="Q11" s="5">
        <f ca="1">SUMIF(INDIRECT("'Output 1'!$H$4:$H$"&amp;$C$4),Analysis!O11,INDIRECT("'Output 1'!$T$4:$T$"&amp;$C$4))
+SUMIF(INDIRECT("'Output 2'!$H$4:$H$"&amp;$C$5),Analysis!O11,INDIRECT("'Output 2'!$T$4:$T$"&amp;$C$5))
+SUMIF(INDIRECT("'Output 3'!$H$4:$H$"&amp;$C$6),Analysis!O11,INDIRECT("'Output 3'!$T$4:$T$"&amp;$C$6))
+SUMIF(INDIRECT("'Output 4'!$H$4:$H$"&amp;$C$7),Analysis!O11,INDIRECT("'Output 4'!$T$4:$T$"&amp;$C$7))
+SUMIF(INDIRECT("'Output 5'!$H$4:$H$"&amp;$C$8),Analysis!O11,INDIRECT("'Output 5'!$T$4:$T$"&amp;$C$8))
+SUMIF(INDIRECT("'Direct Beneficiaries'!$H$4:$H$"&amp;$C$8),Analysis!O11,INDIRECT("'Direct Beneficiaries'!$T$4:$T$"&amp;$C$8))</f>
        <v>0</v>
      </c>
      <c r="R11" s="5">
        <f ca="1">SUMIF(INDIRECT("'Output 1'!$H$4:$H$"&amp;$C$4),Analysis!O11,INDIRECT("'Output 1'!$X$4:$X$"&amp;$C$4))
+SUMIF(INDIRECT("'Output 2'!$H$4:$H$"&amp;$C$5),Analysis!O11,INDIRECT("'Output 2'!$X$4:$X$"&amp;$C$5))
+SUMIF(INDIRECT("'Output 3'!$H$4:$H$"&amp;$C$6),Analysis!O11,INDIRECT("'Output 3'!$X$4:$X$"&amp;$C$6))
+SUMIF(INDIRECT("'Output 4'!$H$4:$H$"&amp;$C$7),Analysis!O11,INDIRECT("'Output 4'!$X$4:$X$"&amp;$C$7))
+SUMIF(INDIRECT("'Output 5'!$H$4:$H$"&amp;$C$8),Analysis!O11,INDIRECT("'Output 5'!$X$4:$X$"&amp;$C$8))
+SUMIF(INDIRECT("'Direct Beneficiaries'!$H$4:$H$"&amp;$C$8),Analysis!O11,INDIRECT("'Direct Beneficiaries'!$X$4:$X$"&amp;$C$8))</f>
        <v>0</v>
      </c>
      <c r="S11" s="31"/>
      <c r="T11" s="5">
        <f>SUMIF('Unplanned Outputs'!$E$4:$E$500,Analysis!O11,'Unplanned Outputs'!$J$4:$J$500)</f>
        <v>0</v>
      </c>
      <c r="U11" s="5">
        <f>SUMIF('Unplanned Outputs'!$E$4:$E$500,Analysis!$O11,'Unplanned Outputs'!$N$4:$N$500)</f>
        <v>0</v>
      </c>
      <c r="V11" s="5">
        <f>SUMIF('Unplanned Outputs'!$E$4:$E$500,Analysis!$O11,'Unplanned Outputs'!$R$4:$R$500)</f>
        <v>0</v>
      </c>
      <c r="W11" s="5">
        <f>SUMIF('Unplanned Outputs'!$E$4:$E$500,Analysis!$O11,'Unplanned Outputs'!$V$4:$V$500)</f>
        <v>0</v>
      </c>
      <c r="X11" s="5">
        <f>SUMIF('Unplanned Outputs'!$E$4:$E$500,Analysis!$O11,'Unplanned Outputs'!$Z$4:$Z$500)</f>
        <v>0</v>
      </c>
      <c r="Y11" s="15"/>
      <c r="Z11" s="37">
        <f t="shared" ca="1" si="0"/>
        <v>0</v>
      </c>
      <c r="AA11" s="37">
        <f t="shared" si="1"/>
        <v>0</v>
      </c>
      <c r="AB11" s="51">
        <f t="shared" ca="1" si="2"/>
        <v>0</v>
      </c>
      <c r="AC11" s="61">
        <f ca="1">SUMIF(INDIRECT("'Output 1'!$H$5:$H$"&amp;$C$4),Analysis!$O11,INDIRECT("'Output 1'!$F$5:$F$"&amp;$C$4))
+SUMIF(INDIRECT("'Output 2'!$H$5:$H$"&amp;$C$5),Analysis!$O11,INDIRECT("'Output 2'!$F$5:$F$"&amp;$C$5))
+SUMIF(INDIRECT("'Output 3'!$H$5:$H$"&amp;$C$6),Analysis!$O11,INDIRECT("'Output 3'!$F$5:$F$"&amp;$C$6))
+SUMIF(INDIRECT("'Output 4'!$H$5:$H$"&amp;$C$7),Analysis!$O11,INDIRECT("'Output 4'!$F$5:$F$"&amp;$C$7))
+SUMIF(INDIRECT("'Output 5'!$H$5:$H$"&amp;$C$8),Analysis!$O11,INDIRECT("'Output 5'!$F$5:$F$"&amp;$C$8))
+SUMIF(INDIRECT("'Direct Beneficiaries'!$H$5:$H$"&amp;$C$8),Analysis!$O11,INDIRECT("'Direct Beneficiaries'!$F$5:$F$"&amp;$C$8))</f>
        <v>0</v>
      </c>
    </row>
    <row r="12" spans="1:30" x14ac:dyDescent="0.3">
      <c r="B12" s="7"/>
      <c r="C12" s="7"/>
      <c r="E12" t="str">
        <f>'Output 3'!$B$4</f>
        <v>O.3</v>
      </c>
      <c r="F12" t="str">
        <f>'Output 3'!$D$4</f>
        <v>O.3.1</v>
      </c>
      <c r="G12" s="4">
        <f>'Output 3'!$N$4/'Output 3'!$F$4</f>
        <v>0</v>
      </c>
      <c r="H12" s="4">
        <f>'Output 3'!P$4/'Output 3'!$F$4</f>
        <v>0</v>
      </c>
      <c r="I12" s="4">
        <f>('Output 3'!R$4)/'Output 3'!$F$4</f>
        <v>1</v>
      </c>
      <c r="J12" s="4">
        <f>('Output 3'!T$4)/'Output 3'!$F$4</f>
        <v>0</v>
      </c>
      <c r="K12" s="4">
        <f>('Output 3'!V$4)/'Output 3'!$F$4</f>
        <v>0</v>
      </c>
      <c r="L12" s="4">
        <f>('Output 1'!X$4)/'Output 1'!$F$4</f>
        <v>0</v>
      </c>
      <c r="M12" s="34">
        <f t="shared" si="4"/>
        <v>0</v>
      </c>
      <c r="O12" s="31">
        <v>1.3</v>
      </c>
      <c r="P12" s="5">
        <f ca="1">SUMIF(INDIRECT("'Output 1'!$H$4:$H$"&amp;$C$4),Analysis!O12,INDIRECT("'Output 1'!$P$4:$P$"&amp;$C$4))
+SUMIF(INDIRECT("'Output 2'!$H$4:$H$"&amp;$C$5),Analysis!O12,INDIRECT("'Output 2'!$P$4:$P$"&amp;$C$5))
+SUMIF(INDIRECT("'Output 3'!$H$4:$H$"&amp;$C$6),Analysis!O12,INDIRECT("'Output 3'!$P$4:$P$"&amp;$C$6))
+SUMIF(INDIRECT("'Output 4'!$H$4:$H$"&amp;$C$7),Analysis!O12,INDIRECT("'Output 4'!$P$4:$P$"&amp;$C$7))
+SUMIF(INDIRECT("'Output 5'!$H$4:$H$"&amp;$C$8),Analysis!O12,INDIRECT("'Output 5'!$P$4:$P$"&amp;$C$8))
+SUMIF(INDIRECT("'Direct Beneficiaries'!$H$4:$H$"&amp;$C$8),Analysis!O12,INDIRECT("'Direct Beneficiaries'!$P$4:$P$"&amp;$C$8))</f>
        <v>0</v>
      </c>
      <c r="Q12" s="5">
        <f ca="1">SUMIF(INDIRECT("'Output 1'!$H$4:$H$"&amp;$C$4),Analysis!O12,INDIRECT("'Output 1'!$T$4:$T$"&amp;$C$4))
+SUMIF(INDIRECT("'Output 2'!$H$4:$H$"&amp;$C$5),Analysis!O12,INDIRECT("'Output 2'!$T$4:$T$"&amp;$C$5))
+SUMIF(INDIRECT("'Output 3'!$H$4:$H$"&amp;$C$6),Analysis!O12,INDIRECT("'Output 3'!$T$4:$T$"&amp;$C$6))
+SUMIF(INDIRECT("'Output 4'!$H$4:$H$"&amp;$C$7),Analysis!O12,INDIRECT("'Output 4'!$T$4:$T$"&amp;$C$7))
+SUMIF(INDIRECT("'Output 5'!$H$4:$H$"&amp;$C$8),Analysis!O12,INDIRECT("'Output 5'!$T$4:$T$"&amp;$C$8))
+SUMIF(INDIRECT("'Direct Beneficiaries'!$H$4:$H$"&amp;$C$8),Analysis!O12,INDIRECT("'Direct Beneficiaries'!$T$4:$T$"&amp;$C$8))</f>
        <v>0</v>
      </c>
      <c r="R12" s="5">
        <f ca="1">SUMIF(INDIRECT("'Output 1'!$H$4:$H$"&amp;$C$4),Analysis!O12,INDIRECT("'Output 1'!$X$4:$X$"&amp;$C$4))
+SUMIF(INDIRECT("'Output 2'!$H$4:$H$"&amp;$C$5),Analysis!O12,INDIRECT("'Output 2'!$X$4:$X$"&amp;$C$5))
+SUMIF(INDIRECT("'Output 3'!$H$4:$H$"&amp;$C$6),Analysis!O12,INDIRECT("'Output 3'!$X$4:$X$"&amp;$C$6))
+SUMIF(INDIRECT("'Output 4'!$H$4:$H$"&amp;$C$7),Analysis!O12,INDIRECT("'Output 4'!$X$4:$X$"&amp;$C$7))
+SUMIF(INDIRECT("'Output 5'!$H$4:$H$"&amp;$C$8),Analysis!O12,INDIRECT("'Output 5'!$X$4:$X$"&amp;$C$8))
+SUMIF(INDIRECT("'Direct Beneficiaries'!$H$4:$H$"&amp;$C$8),Analysis!O12,INDIRECT("'Direct Beneficiaries'!$X$4:$X$"&amp;$C$8))</f>
        <v>0</v>
      </c>
      <c r="S12" s="31"/>
      <c r="T12" s="5">
        <f>SUMIF('Unplanned Outputs'!$E$4:$E$500,Analysis!O12,'Unplanned Outputs'!$J$4:$J$500)</f>
        <v>0</v>
      </c>
      <c r="U12" s="5">
        <f>SUMIF('Unplanned Outputs'!$E$4:$E$500,Analysis!$O12,'Unplanned Outputs'!$N$4:$N$500)</f>
        <v>0</v>
      </c>
      <c r="V12" s="5">
        <f>SUMIF('Unplanned Outputs'!$E$4:$E$500,Analysis!$O12,'Unplanned Outputs'!$R$4:$R$500)</f>
        <v>0</v>
      </c>
      <c r="W12" s="5">
        <f>SUMIF('Unplanned Outputs'!$E$4:$E$500,Analysis!$O12,'Unplanned Outputs'!$V$4:$V$500)</f>
        <v>0</v>
      </c>
      <c r="X12" s="5">
        <f>SUMIF('Unplanned Outputs'!$E$4:$E$500,Analysis!$O12,'Unplanned Outputs'!$Z$4:$Z$500)</f>
        <v>0</v>
      </c>
      <c r="Y12" s="15"/>
      <c r="Z12" s="37">
        <f t="shared" ca="1" si="0"/>
        <v>0</v>
      </c>
      <c r="AA12" s="37">
        <f t="shared" si="1"/>
        <v>0</v>
      </c>
      <c r="AB12" s="51">
        <f t="shared" ca="1" si="2"/>
        <v>0</v>
      </c>
      <c r="AC12" s="61">
        <f ca="1">SUMIF(INDIRECT("'Output 1'!$H$5:$H$"&amp;$C$4),Analysis!$O12,INDIRECT("'Output 1'!$F$5:$F$"&amp;$C$4))
+SUMIF(INDIRECT("'Output 2'!$H$5:$H$"&amp;$C$5),Analysis!$O12,INDIRECT("'Output 2'!$F$5:$F$"&amp;$C$5))
+SUMIF(INDIRECT("'Output 3'!$H$5:$H$"&amp;$C$6),Analysis!$O12,INDIRECT("'Output 3'!$F$5:$F$"&amp;$C$6))
+SUMIF(INDIRECT("'Output 4'!$H$5:$H$"&amp;$C$7),Analysis!$O12,INDIRECT("'Output 4'!$F$5:$F$"&amp;$C$7))
+SUMIF(INDIRECT("'Output 5'!$H$5:$H$"&amp;$C$8),Analysis!$O12,INDIRECT("'Output 5'!$F$5:$F$"&amp;$C$8))
+SUMIF(INDIRECT("'Direct Beneficiaries'!$H$5:$H$"&amp;$C$8),Analysis!$O12,INDIRECT("'Direct Beneficiaries'!$F$5:$F$"&amp;$C$8))</f>
        <v>0</v>
      </c>
    </row>
    <row r="13" spans="1:30" x14ac:dyDescent="0.3">
      <c r="B13" s="7"/>
      <c r="C13" s="7"/>
      <c r="F13" t="str">
        <f>'Output 3'!$D$5</f>
        <v>O.3.2</v>
      </c>
      <c r="G13" s="4">
        <f>'Output 3'!N$5/'Output 3'!$F$5</f>
        <v>0</v>
      </c>
      <c r="H13" s="4">
        <f>'Output 3'!P$5/'Output 3'!$F$5</f>
        <v>0</v>
      </c>
      <c r="I13" s="4">
        <f>('Output 3'!R$5)/'Output 3'!$F$5</f>
        <v>0.8571428571428571</v>
      </c>
      <c r="J13" s="4">
        <f>('Output 3'!$T$5)/'Output 3'!$F$5</f>
        <v>0</v>
      </c>
      <c r="K13" s="4">
        <f>('Output 3'!V$5)/'Output 3'!$F$5</f>
        <v>0</v>
      </c>
      <c r="L13" s="4">
        <f>('Output 1'!X$4)/'Output 1'!$F$4</f>
        <v>0</v>
      </c>
      <c r="M13" s="34">
        <f t="shared" si="4"/>
        <v>0</v>
      </c>
      <c r="O13" s="31" t="s">
        <v>709</v>
      </c>
      <c r="P13" s="5">
        <f ca="1">SUMIF(INDIRECT("'Output 1'!$H$4:$H$"&amp;$C$4),Analysis!O13,INDIRECT("'Output 1'!$P$4:$P$"&amp;$C$4))
+SUMIF(INDIRECT("'Output 2'!$H$4:$H$"&amp;$C$5),Analysis!O13,INDIRECT("'Output 2'!$P$4:$P$"&amp;$C$5))
+SUMIF(INDIRECT("'Output 3'!$H$4:$H$"&amp;$C$6),Analysis!O13,INDIRECT("'Output 3'!$P$4:$P$"&amp;$C$6))
+SUMIF(INDIRECT("'Output 4'!$H$4:$H$"&amp;$C$7),Analysis!O13,INDIRECT("'Output 4'!$P$4:$P$"&amp;$C$7))
+SUMIF(INDIRECT("'Output 5'!$H$4:$H$"&amp;$C$8),Analysis!O13,INDIRECT("'Output 5'!$P$4:$P$"&amp;$C$8))
+SUMIF(INDIRECT("'Direct Beneficiaries'!$H$4:$H$"&amp;$C$8),Analysis!O13,INDIRECT("'Direct Beneficiaries'!$P$4:$P$"&amp;$C$8))</f>
        <v>0</v>
      </c>
      <c r="Q13" s="5">
        <f ca="1">SUMIF(INDIRECT("'Output 1'!$H$4:$H$"&amp;$C$4),Analysis!O13,INDIRECT("'Output 1'!$T$4:$T$"&amp;$C$4))
+SUMIF(INDIRECT("'Output 2'!$H$4:$H$"&amp;$C$5),Analysis!O13,INDIRECT("'Output 2'!$T$4:$T$"&amp;$C$5))
+SUMIF(INDIRECT("'Output 3'!$H$4:$H$"&amp;$C$6),Analysis!O13,INDIRECT("'Output 3'!$T$4:$T$"&amp;$C$6))
+SUMIF(INDIRECT("'Output 4'!$H$4:$H$"&amp;$C$7),Analysis!O13,INDIRECT("'Output 4'!$T$4:$T$"&amp;$C$7))
+SUMIF(INDIRECT("'Output 5'!$H$4:$H$"&amp;$C$8),Analysis!O13,INDIRECT("'Output 5'!$T$4:$T$"&amp;$C$8))
+SUMIF(INDIRECT("'Direct Beneficiaries'!$H$4:$H$"&amp;$C$8),Analysis!O13,INDIRECT("'Direct Beneficiaries'!$T$4:$T$"&amp;$C$8))</f>
        <v>0</v>
      </c>
      <c r="R13" s="5">
        <f ca="1">SUMIF(INDIRECT("'Output 1'!$H$4:$H$"&amp;$C$4),Analysis!O13,INDIRECT("'Output 1'!$X$4:$X$"&amp;$C$4))
+SUMIF(INDIRECT("'Output 2'!$H$4:$H$"&amp;$C$5),Analysis!O13,INDIRECT("'Output 2'!$X$4:$X$"&amp;$C$5))
+SUMIF(INDIRECT("'Output 3'!$H$4:$H$"&amp;$C$6),Analysis!O13,INDIRECT("'Output 3'!$X$4:$X$"&amp;$C$6))
+SUMIF(INDIRECT("'Output 4'!$H$4:$H$"&amp;$C$7),Analysis!O13,INDIRECT("'Output 4'!$X$4:$X$"&amp;$C$7))
+SUMIF(INDIRECT("'Output 5'!$H$4:$H$"&amp;$C$8),Analysis!O13,INDIRECT("'Output 5'!$X$4:$X$"&amp;$C$8))
+SUMIF(INDIRECT("'Direct Beneficiaries'!$H$4:$H$"&amp;$C$8),Analysis!O13,INDIRECT("'Direct Beneficiaries'!$X$4:$X$"&amp;$C$8))</f>
        <v>0</v>
      </c>
      <c r="S13" s="31"/>
      <c r="T13" s="5">
        <f>SUMIF('Unplanned Outputs'!$E$4:$E$500,Analysis!O13,'Unplanned Outputs'!$J$4:$J$500)</f>
        <v>0</v>
      </c>
      <c r="U13" s="5">
        <f>SUMIF('Unplanned Outputs'!$E$4:$E$500,Analysis!$O13,'Unplanned Outputs'!$N$4:$N$500)</f>
        <v>0</v>
      </c>
      <c r="V13" s="5">
        <f>SUMIF('Unplanned Outputs'!$E$4:$E$500,Analysis!$O13,'Unplanned Outputs'!$R$4:$R$500)</f>
        <v>0</v>
      </c>
      <c r="W13" s="5">
        <f>SUMIF('Unplanned Outputs'!$E$4:$E$500,Analysis!$O13,'Unplanned Outputs'!$V$4:$V$500)</f>
        <v>0</v>
      </c>
      <c r="X13" s="5">
        <f>SUMIF('Unplanned Outputs'!$E$4:$E$500,Analysis!$O13,'Unplanned Outputs'!$Z$4:$Z$500)</f>
        <v>0</v>
      </c>
      <c r="Y13" s="15"/>
      <c r="Z13" s="37">
        <f t="shared" ca="1" si="0"/>
        <v>0</v>
      </c>
      <c r="AA13" s="37">
        <f t="shared" si="1"/>
        <v>0</v>
      </c>
      <c r="AB13" s="51">
        <f t="shared" ca="1" si="2"/>
        <v>0</v>
      </c>
      <c r="AC13" s="61">
        <f ca="1">SUMIF(INDIRECT("'Output 1'!$H$5:$H$"&amp;$C$4),Analysis!$O13,INDIRECT("'Output 1'!$F$5:$F$"&amp;$C$4))
+SUMIF(INDIRECT("'Output 2'!$H$5:$H$"&amp;$C$5),Analysis!$O13,INDIRECT("'Output 2'!$F$5:$F$"&amp;$C$5))
+SUMIF(INDIRECT("'Output 3'!$H$5:$H$"&amp;$C$6),Analysis!$O13,INDIRECT("'Output 3'!$F$5:$F$"&amp;$C$6))
+SUMIF(INDIRECT("'Output 4'!$H$5:$H$"&amp;$C$7),Analysis!$O13,INDIRECT("'Output 4'!$F$5:$F$"&amp;$C$7))
+SUMIF(INDIRECT("'Output 5'!$H$5:$H$"&amp;$C$8),Analysis!$O13,INDIRECT("'Output 5'!$F$5:$F$"&amp;$C$8))
+SUMIF(INDIRECT("'Direct Beneficiaries'!$H$5:$H$"&amp;$C$8),Analysis!$O13,INDIRECT("'Direct Beneficiaries'!$F$5:$F$"&amp;$C$8))</f>
        <v>0</v>
      </c>
    </row>
    <row r="14" spans="1:30" x14ac:dyDescent="0.3">
      <c r="F14" t="str">
        <f>'Output 3'!$D$6</f>
        <v>O.3.3</v>
      </c>
      <c r="G14" s="4">
        <f>'Output 3'!N$6/'Output 3'!$F$6</f>
        <v>0</v>
      </c>
      <c r="H14" s="4">
        <f>'Output 3'!P$6/'Output 3'!$F$6</f>
        <v>0</v>
      </c>
      <c r="I14" s="4">
        <f>('Output 3'!R$6)/'Output 3'!$F$6</f>
        <v>0</v>
      </c>
      <c r="J14" s="4">
        <f>('Output 3'!T$6)/'Output 3'!$F$6</f>
        <v>0</v>
      </c>
      <c r="K14" s="4">
        <f>('Output 3'!V$6)/'Output 3'!$F$6</f>
        <v>0</v>
      </c>
      <c r="L14" s="4">
        <f>('Output 1'!X$4)/'Output 1'!$F$4</f>
        <v>0</v>
      </c>
      <c r="M14" s="34">
        <f t="shared" si="4"/>
        <v>0</v>
      </c>
      <c r="O14" s="31" t="s">
        <v>710</v>
      </c>
      <c r="P14" s="5">
        <f ca="1">SUMIF(INDIRECT("'Output 1'!$H$4:$H$"&amp;$C$4),Analysis!O14,INDIRECT("'Output 1'!$P$4:$P$"&amp;$C$4))
+SUMIF(INDIRECT("'Output 2'!$H$4:$H$"&amp;$C$5),Analysis!O14,INDIRECT("'Output 2'!$P$4:$P$"&amp;$C$5))
+SUMIF(INDIRECT("'Output 3'!$H$4:$H$"&amp;$C$6),Analysis!O14,INDIRECT("'Output 3'!$P$4:$P$"&amp;$C$6))
+SUMIF(INDIRECT("'Output 4'!$H$4:$H$"&amp;$C$7),Analysis!O14,INDIRECT("'Output 4'!$P$4:$P$"&amp;$C$7))
+SUMIF(INDIRECT("'Output 5'!$H$4:$H$"&amp;$C$8),Analysis!O14,INDIRECT("'Output 5'!$P$4:$P$"&amp;$C$8))
+SUMIF(INDIRECT("'Direct Beneficiaries'!$H$4:$H$"&amp;$C$8),Analysis!O14,INDIRECT("'Direct Beneficiaries'!$P$4:$P$"&amp;$C$8))</f>
        <v>0</v>
      </c>
      <c r="Q14" s="5">
        <f ca="1">SUMIF(INDIRECT("'Output 1'!$H$4:$H$"&amp;$C$4),Analysis!O14,INDIRECT("'Output 1'!$T$4:$T$"&amp;$C$4))
+SUMIF(INDIRECT("'Output 2'!$H$4:$H$"&amp;$C$5),Analysis!O14,INDIRECT("'Output 2'!$T$4:$T$"&amp;$C$5))
+SUMIF(INDIRECT("'Output 3'!$H$4:$H$"&amp;$C$6),Analysis!O14,INDIRECT("'Output 3'!$T$4:$T$"&amp;$C$6))
+SUMIF(INDIRECT("'Output 4'!$H$4:$H$"&amp;$C$7),Analysis!O14,INDIRECT("'Output 4'!$T$4:$T$"&amp;$C$7))
+SUMIF(INDIRECT("'Output 5'!$H$4:$H$"&amp;$C$8),Analysis!O14,INDIRECT("'Output 5'!$T$4:$T$"&amp;$C$8))
+SUMIF(INDIRECT("'Direct Beneficiaries'!$H$4:$H$"&amp;$C$8),Analysis!O14,INDIRECT("'Direct Beneficiaries'!$T$4:$T$"&amp;$C$8))</f>
        <v>0</v>
      </c>
      <c r="R14" s="5">
        <f ca="1">SUMIF(INDIRECT("'Output 1'!$H$4:$H$"&amp;$C$4),Analysis!O14,INDIRECT("'Output 1'!$X$4:$X$"&amp;$C$4))
+SUMIF(INDIRECT("'Output 2'!$H$4:$H$"&amp;$C$5),Analysis!O14,INDIRECT("'Output 2'!$X$4:$X$"&amp;$C$5))
+SUMIF(INDIRECT("'Output 3'!$H$4:$H$"&amp;$C$6),Analysis!O14,INDIRECT("'Output 3'!$X$4:$X$"&amp;$C$6))
+SUMIF(INDIRECT("'Output 4'!$H$4:$H$"&amp;$C$7),Analysis!O14,INDIRECT("'Output 4'!$X$4:$X$"&amp;$C$7))
+SUMIF(INDIRECT("'Output 5'!$H$4:$H$"&amp;$C$8),Analysis!O14,INDIRECT("'Output 5'!$X$4:$X$"&amp;$C$8))
+SUMIF(INDIRECT("'Direct Beneficiaries'!$H$4:$H$"&amp;$C$8),Analysis!O14,INDIRECT("'Direct Beneficiaries'!$X$4:$X$"&amp;$C$8))</f>
        <v>0</v>
      </c>
      <c r="S14" s="31"/>
      <c r="T14" s="5">
        <f>SUMIF('Unplanned Outputs'!$E$4:$E$500,Analysis!O14,'Unplanned Outputs'!$J$4:$J$500)</f>
        <v>0</v>
      </c>
      <c r="U14" s="5">
        <f>SUMIF('Unplanned Outputs'!$E$4:$E$500,Analysis!$O14,'Unplanned Outputs'!$N$4:$N$500)</f>
        <v>0</v>
      </c>
      <c r="V14" s="5">
        <f>SUMIF('Unplanned Outputs'!$E$4:$E$500,Analysis!$O14,'Unplanned Outputs'!$R$4:$R$500)</f>
        <v>0</v>
      </c>
      <c r="W14" s="5">
        <f>SUMIF('Unplanned Outputs'!$E$4:$E$500,Analysis!$O14,'Unplanned Outputs'!$V$4:$V$500)</f>
        <v>0</v>
      </c>
      <c r="X14" s="5">
        <f>SUMIF('Unplanned Outputs'!$E$4:$E$500,Analysis!$O14,'Unplanned Outputs'!$Z$4:$Z$500)</f>
        <v>0</v>
      </c>
      <c r="Y14" s="15"/>
      <c r="Z14" s="37">
        <f t="shared" ca="1" si="0"/>
        <v>0</v>
      </c>
      <c r="AA14" s="37">
        <f t="shared" si="1"/>
        <v>0</v>
      </c>
      <c r="AB14" s="51">
        <f t="shared" ca="1" si="2"/>
        <v>0</v>
      </c>
      <c r="AC14" s="61">
        <f ca="1">SUMIF(INDIRECT("'Output 1'!$H$5:$H$"&amp;$C$4),Analysis!$O14,INDIRECT("'Output 1'!$F$5:$F$"&amp;$C$4))
+SUMIF(INDIRECT("'Output 2'!$H$5:$H$"&amp;$C$5),Analysis!$O14,INDIRECT("'Output 2'!$F$5:$F$"&amp;$C$5))
+SUMIF(INDIRECT("'Output 3'!$H$5:$H$"&amp;$C$6),Analysis!$O14,INDIRECT("'Output 3'!$F$5:$F$"&amp;$C$6))
+SUMIF(INDIRECT("'Output 4'!$H$5:$H$"&amp;$C$7),Analysis!$O14,INDIRECT("'Output 4'!$F$5:$F$"&amp;$C$7))
+SUMIF(INDIRECT("'Output 5'!$H$5:$H$"&amp;$C$8),Analysis!$O14,INDIRECT("'Output 5'!$F$5:$F$"&amp;$C$8))
+SUMIF(INDIRECT("'Direct Beneficiaries'!$H$5:$H$"&amp;$C$8),Analysis!$O14,INDIRECT("'Direct Beneficiaries'!$F$5:$F$"&amp;$C$8))</f>
        <v>0</v>
      </c>
    </row>
    <row r="15" spans="1:30" x14ac:dyDescent="0.3">
      <c r="E15" t="str">
        <f>'Output 4'!$B$4</f>
        <v>O.4</v>
      </c>
      <c r="F15" t="str">
        <f>'Output 4'!$D$4</f>
        <v>O.4.1</v>
      </c>
      <c r="G15" s="4" t="e">
        <f>'Output 4'!$N$4/'Output 4'!$F$4</f>
        <v>#DIV/0!</v>
      </c>
      <c r="H15" s="4" t="e">
        <f>'Output 4'!P$4/'Output 4'!$F$4</f>
        <v>#DIV/0!</v>
      </c>
      <c r="I15" s="4" t="e">
        <f>('Output 4'!R$4)/'Output 4'!$F$4</f>
        <v>#DIV/0!</v>
      </c>
      <c r="J15" s="4" t="e">
        <f>('Output 4'!T$4)/'Output 4'!$F$4</f>
        <v>#DIV/0!</v>
      </c>
      <c r="K15" s="4" t="e">
        <f>('Output 4'!V$4)/'Output 4'!$F$4</f>
        <v>#DIV/0!</v>
      </c>
      <c r="L15" s="4" t="e">
        <f>('Output 4'!X$4)/'Output 4'!$F$4</f>
        <v>#DIV/0!</v>
      </c>
      <c r="M15" s="34" t="e">
        <f t="shared" si="4"/>
        <v>#DIV/0!</v>
      </c>
      <c r="O15" s="31" t="s">
        <v>711</v>
      </c>
      <c r="P15" s="5">
        <f ca="1">SUMIF(INDIRECT("'Output 1'!$H$4:$H$"&amp;$C$4),Analysis!O15,INDIRECT("'Output 1'!$P$4:$P$"&amp;$C$4))
+SUMIF(INDIRECT("'Output 2'!$H$4:$H$"&amp;$C$5),Analysis!O15,INDIRECT("'Output 2'!$P$4:$P$"&amp;$C$5))
+SUMIF(INDIRECT("'Output 3'!$H$4:$H$"&amp;$C$6),Analysis!O15,INDIRECT("'Output 3'!$P$4:$P$"&amp;$C$6))
+SUMIF(INDIRECT("'Output 4'!$H$4:$H$"&amp;$C$7),Analysis!O15,INDIRECT("'Output 4'!$P$4:$P$"&amp;$C$7))
+SUMIF(INDIRECT("'Output 5'!$H$4:$H$"&amp;$C$8),Analysis!O15,INDIRECT("'Output 5'!$P$4:$P$"&amp;$C$8))
+SUMIF(INDIRECT("'Direct Beneficiaries'!$H$4:$H$"&amp;$C$8),Analysis!O15,INDIRECT("'Direct Beneficiaries'!$P$4:$P$"&amp;$C$8))</f>
        <v>0</v>
      </c>
      <c r="Q15" s="5">
        <f ca="1">SUMIF(INDIRECT("'Output 1'!$H$4:$H$"&amp;$C$4),Analysis!O15,INDIRECT("'Output 1'!$T$4:$T$"&amp;$C$4))
+SUMIF(INDIRECT("'Output 2'!$H$4:$H$"&amp;$C$5),Analysis!O15,INDIRECT("'Output 2'!$T$4:$T$"&amp;$C$5))
+SUMIF(INDIRECT("'Output 3'!$H$4:$H$"&amp;$C$6),Analysis!O15,INDIRECT("'Output 3'!$T$4:$T$"&amp;$C$6))
+SUMIF(INDIRECT("'Output 4'!$H$4:$H$"&amp;$C$7),Analysis!O15,INDIRECT("'Output 4'!$T$4:$T$"&amp;$C$7))
+SUMIF(INDIRECT("'Output 5'!$H$4:$H$"&amp;$C$8),Analysis!O15,INDIRECT("'Output 5'!$T$4:$T$"&amp;$C$8))
+SUMIF(INDIRECT("'Direct Beneficiaries'!$H$4:$H$"&amp;$C$8),Analysis!O15,INDIRECT("'Direct Beneficiaries'!$T$4:$T$"&amp;$C$8))</f>
        <v>0</v>
      </c>
      <c r="R15" s="5">
        <f ca="1">SUMIF(INDIRECT("'Output 1'!$H$4:$H$"&amp;$C$4),Analysis!O15,INDIRECT("'Output 1'!$X$4:$X$"&amp;$C$4))
+SUMIF(INDIRECT("'Output 2'!$H$4:$H$"&amp;$C$5),Analysis!O15,INDIRECT("'Output 2'!$X$4:$X$"&amp;$C$5))
+SUMIF(INDIRECT("'Output 3'!$H$4:$H$"&amp;$C$6),Analysis!O15,INDIRECT("'Output 3'!$X$4:$X$"&amp;$C$6))
+SUMIF(INDIRECT("'Output 4'!$H$4:$H$"&amp;$C$7),Analysis!O15,INDIRECT("'Output 4'!$X$4:$X$"&amp;$C$7))
+SUMIF(INDIRECT("'Output 5'!$H$4:$H$"&amp;$C$8),Analysis!O15,INDIRECT("'Output 5'!$X$4:$X$"&amp;$C$8))
+SUMIF(INDIRECT("'Direct Beneficiaries'!$H$4:$H$"&amp;$C$8),Analysis!O15,INDIRECT("'Direct Beneficiaries'!$X$4:$X$"&amp;$C$8))</f>
        <v>0</v>
      </c>
      <c r="S15" s="31"/>
      <c r="T15" s="5">
        <f>SUMIF('Unplanned Outputs'!$E$4:$E$500,Analysis!O15,'Unplanned Outputs'!$J$4:$J$500)</f>
        <v>0</v>
      </c>
      <c r="U15" s="5">
        <f>SUMIF('Unplanned Outputs'!$E$4:$E$500,Analysis!$O15,'Unplanned Outputs'!$N$4:$N$500)</f>
        <v>0</v>
      </c>
      <c r="V15" s="5">
        <f>SUMIF('Unplanned Outputs'!$E$4:$E$500,Analysis!$O15,'Unplanned Outputs'!$R$4:$R$500)</f>
        <v>0</v>
      </c>
      <c r="W15" s="5">
        <f>SUMIF('Unplanned Outputs'!$E$4:$E$500,Analysis!$O15,'Unplanned Outputs'!$V$4:$V$500)</f>
        <v>0</v>
      </c>
      <c r="X15" s="5">
        <f>SUMIF('Unplanned Outputs'!$E$4:$E$500,Analysis!$O15,'Unplanned Outputs'!$Z$4:$Z$500)</f>
        <v>0</v>
      </c>
      <c r="Y15" s="15"/>
      <c r="Z15" s="37">
        <f t="shared" ca="1" si="0"/>
        <v>0</v>
      </c>
      <c r="AA15" s="37">
        <f t="shared" si="1"/>
        <v>0</v>
      </c>
      <c r="AB15" s="51">
        <f t="shared" ca="1" si="2"/>
        <v>0</v>
      </c>
      <c r="AC15" s="61">
        <f ca="1">SUMIF(INDIRECT("'Output 1'!$H$5:$H$"&amp;$C$4),Analysis!$O15,INDIRECT("'Output 1'!$F$5:$F$"&amp;$C$4))
+SUMIF(INDIRECT("'Output 2'!$H$5:$H$"&amp;$C$5),Analysis!$O15,INDIRECT("'Output 2'!$F$5:$F$"&amp;$C$5))
+SUMIF(INDIRECT("'Output 3'!$H$5:$H$"&amp;$C$6),Analysis!$O15,INDIRECT("'Output 3'!$F$5:$F$"&amp;$C$6))
+SUMIF(INDIRECT("'Output 4'!$H$5:$H$"&amp;$C$7),Analysis!$O15,INDIRECT("'Output 4'!$F$5:$F$"&amp;$C$7))
+SUMIF(INDIRECT("'Output 5'!$H$5:$H$"&amp;$C$8),Analysis!$O15,INDIRECT("'Output 5'!$F$5:$F$"&amp;$C$8))
+SUMIF(INDIRECT("'Direct Beneficiaries'!$H$5:$H$"&amp;$C$8),Analysis!$O15,INDIRECT("'Direct Beneficiaries'!$F$5:$F$"&amp;$C$8))</f>
        <v>0</v>
      </c>
    </row>
    <row r="16" spans="1:30" x14ac:dyDescent="0.3">
      <c r="F16" t="str">
        <f>'Output 4'!$D$5</f>
        <v>O.4.2</v>
      </c>
      <c r="G16" s="4">
        <f>'Output 4'!N$5/'Output 4'!$F$5</f>
        <v>0</v>
      </c>
      <c r="H16" s="4">
        <f>'Output 4'!P$5/'Output 4'!$F$5</f>
        <v>0</v>
      </c>
      <c r="I16" s="4">
        <f>('Output 4'!R$5)/'Output 4'!$F$5</f>
        <v>0</v>
      </c>
      <c r="J16" s="4">
        <f>('Output 4'!T$5)/'Output 4'!$F$5</f>
        <v>0</v>
      </c>
      <c r="K16" s="4">
        <f>('Output 4'!V$5)/'Output 4'!$F$5</f>
        <v>0</v>
      </c>
      <c r="L16" s="4">
        <f>('Output 1'!X$4)/'Output 1'!$F$4</f>
        <v>0</v>
      </c>
      <c r="M16" s="34">
        <f t="shared" si="4"/>
        <v>0</v>
      </c>
      <c r="O16" s="31">
        <v>1.4</v>
      </c>
      <c r="P16" s="5">
        <f ca="1">SUMIF(INDIRECT("'Output 1'!$H$4:$H$"&amp;$C$4),Analysis!O16,INDIRECT("'Output 1'!$P$4:$P$"&amp;$C$4))
+SUMIF(INDIRECT("'Output 2'!$H$4:$H$"&amp;$C$5),Analysis!O16,INDIRECT("'Output 2'!$P$4:$P$"&amp;$C$5))
+SUMIF(INDIRECT("'Output 3'!$H$4:$H$"&amp;$C$6),Analysis!O16,INDIRECT("'Output 3'!$P$4:$P$"&amp;$C$6))
+SUMIF(INDIRECT("'Output 4'!$H$4:$H$"&amp;$C$7),Analysis!O16,INDIRECT("'Output 4'!$P$4:$P$"&amp;$C$7))
+SUMIF(INDIRECT("'Output 5'!$H$4:$H$"&amp;$C$8),Analysis!O16,INDIRECT("'Output 5'!$P$4:$P$"&amp;$C$8))
+SUMIF(INDIRECT("'Direct Beneficiaries'!$H$4:$H$"&amp;$C$8),Analysis!O16,INDIRECT("'Direct Beneficiaries'!$P$4:$P$"&amp;$C$8))</f>
        <v>0</v>
      </c>
      <c r="Q16" s="5">
        <f ca="1">SUMIF(INDIRECT("'Output 1'!$H$4:$H$"&amp;$C$4),Analysis!O16,INDIRECT("'Output 1'!$T$4:$T$"&amp;$C$4))
+SUMIF(INDIRECT("'Output 2'!$H$4:$H$"&amp;$C$5),Analysis!O16,INDIRECT("'Output 2'!$T$4:$T$"&amp;$C$5))
+SUMIF(INDIRECT("'Output 3'!$H$4:$H$"&amp;$C$6),Analysis!O16,INDIRECT("'Output 3'!$T$4:$T$"&amp;$C$6))
+SUMIF(INDIRECT("'Output 4'!$H$4:$H$"&amp;$C$7),Analysis!O16,INDIRECT("'Output 4'!$T$4:$T$"&amp;$C$7))
+SUMIF(INDIRECT("'Output 5'!$H$4:$H$"&amp;$C$8),Analysis!O16,INDIRECT("'Output 5'!$T$4:$T$"&amp;$C$8))
+SUMIF(INDIRECT("'Direct Beneficiaries'!$H$4:$H$"&amp;$C$8),Analysis!O16,INDIRECT("'Direct Beneficiaries'!$T$4:$T$"&amp;$C$8))</f>
        <v>0</v>
      </c>
      <c r="R16" s="5">
        <f ca="1">SUMIF(INDIRECT("'Output 1'!$H$4:$H$"&amp;$C$4),Analysis!O16,INDIRECT("'Output 1'!$X$4:$X$"&amp;$C$4))
+SUMIF(INDIRECT("'Output 2'!$H$4:$H$"&amp;$C$5),Analysis!O16,INDIRECT("'Output 2'!$X$4:$X$"&amp;$C$5))
+SUMIF(INDIRECT("'Output 3'!$H$4:$H$"&amp;$C$6),Analysis!O16,INDIRECT("'Output 3'!$X$4:$X$"&amp;$C$6))
+SUMIF(INDIRECT("'Output 4'!$H$4:$H$"&amp;$C$7),Analysis!O16,INDIRECT("'Output 4'!$X$4:$X$"&amp;$C$7))
+SUMIF(INDIRECT("'Output 5'!$H$4:$H$"&amp;$C$8),Analysis!O16,INDIRECT("'Output 5'!$X$4:$X$"&amp;$C$8))
+SUMIF(INDIRECT("'Direct Beneficiaries'!$H$4:$H$"&amp;$C$8),Analysis!O16,INDIRECT("'Direct Beneficiaries'!$X$4:$X$"&amp;$C$8))</f>
        <v>0</v>
      </c>
      <c r="S16" s="31"/>
      <c r="T16" s="5">
        <f>SUMIF('Unplanned Outputs'!$E$4:$E$500,Analysis!O16,'Unplanned Outputs'!$J$4:$J$500)</f>
        <v>0</v>
      </c>
      <c r="U16" s="5">
        <f>SUMIF('Unplanned Outputs'!$E$4:$E$500,Analysis!$O16,'Unplanned Outputs'!$N$4:$N$500)</f>
        <v>0</v>
      </c>
      <c r="V16" s="5">
        <f>SUMIF('Unplanned Outputs'!$E$4:$E$500,Analysis!$O16,'Unplanned Outputs'!$R$4:$R$500)</f>
        <v>0</v>
      </c>
      <c r="W16" s="5">
        <f>SUMIF('Unplanned Outputs'!$E$4:$E$500,Analysis!$O16,'Unplanned Outputs'!$V$4:$V$500)</f>
        <v>0</v>
      </c>
      <c r="X16" s="5">
        <f>SUMIF('Unplanned Outputs'!$E$4:$E$500,Analysis!$O16,'Unplanned Outputs'!$Z$4:$Z$500)</f>
        <v>0</v>
      </c>
      <c r="Y16" s="15"/>
      <c r="Z16" s="37">
        <f t="shared" ca="1" si="0"/>
        <v>0</v>
      </c>
      <c r="AA16" s="37">
        <f t="shared" si="1"/>
        <v>0</v>
      </c>
      <c r="AB16" s="51">
        <f t="shared" ca="1" si="2"/>
        <v>0</v>
      </c>
      <c r="AC16" s="61">
        <f ca="1">SUMIF(INDIRECT("'Output 1'!$H$5:$H$"&amp;$C$4),Analysis!$O16,INDIRECT("'Output 1'!$F$5:$F$"&amp;$C$4))
+SUMIF(INDIRECT("'Output 2'!$H$5:$H$"&amp;$C$5),Analysis!$O16,INDIRECT("'Output 2'!$F$5:$F$"&amp;$C$5))
+SUMIF(INDIRECT("'Output 3'!$H$5:$H$"&amp;$C$6),Analysis!$O16,INDIRECT("'Output 3'!$F$5:$F$"&amp;$C$6))
+SUMIF(INDIRECT("'Output 4'!$H$5:$H$"&amp;$C$7),Analysis!$O16,INDIRECT("'Output 4'!$F$5:$F$"&amp;$C$7))
+SUMIF(INDIRECT("'Output 5'!$H$5:$H$"&amp;$C$8),Analysis!$O16,INDIRECT("'Output 5'!$F$5:$F$"&amp;$C$8))
+SUMIF(INDIRECT("'Direct Beneficiaries'!$H$5:$H$"&amp;$C$8),Analysis!$O16,INDIRECT("'Direct Beneficiaries'!$F$5:$F$"&amp;$C$8))</f>
        <v>0</v>
      </c>
    </row>
    <row r="17" spans="1:29" x14ac:dyDescent="0.3">
      <c r="E17" t="str">
        <f>'Output 5'!$B$4</f>
        <v>O.5</v>
      </c>
      <c r="F17" t="str">
        <f>'Output 5'!$D$4</f>
        <v>O.5.1</v>
      </c>
      <c r="G17" s="4">
        <f>'Output 5'!N4/'Output 5'!$F4</f>
        <v>0</v>
      </c>
      <c r="H17" s="4">
        <f>'Output 5'!P4/'Output 5'!$F4</f>
        <v>0</v>
      </c>
      <c r="I17" s="4">
        <f>'Output 5'!R4/'Output 5'!$F4</f>
        <v>0</v>
      </c>
      <c r="J17" s="4">
        <f>'Output 5'!T4/'Output 5'!$F4</f>
        <v>0</v>
      </c>
      <c r="K17" s="4">
        <f>'Output 5'!V4/'Output 5'!$F4</f>
        <v>0</v>
      </c>
      <c r="L17" s="4">
        <f>'Output 5'!X4/'Output 5'!$F4</f>
        <v>0</v>
      </c>
      <c r="M17" s="34">
        <f t="shared" si="4"/>
        <v>0</v>
      </c>
      <c r="O17" s="31" t="s">
        <v>712</v>
      </c>
      <c r="P17" s="5">
        <f ca="1">SUMIF(INDIRECT("'Output 1'!$H$4:$H$"&amp;$C$4),Analysis!O17,INDIRECT("'Output 1'!$P$4:$P$"&amp;$C$4))
+SUMIF(INDIRECT("'Output 2'!$H$4:$H$"&amp;$C$5),Analysis!O17,INDIRECT("'Output 2'!$P$4:$P$"&amp;$C$5))
+SUMIF(INDIRECT("'Output 3'!$H$4:$H$"&amp;$C$6),Analysis!O17,INDIRECT("'Output 3'!$P$4:$P$"&amp;$C$6))
+SUMIF(INDIRECT("'Output 4'!$H$4:$H$"&amp;$C$7),Analysis!O17,INDIRECT("'Output 4'!$P$4:$P$"&amp;$C$7))
+SUMIF(INDIRECT("'Output 5'!$H$4:$H$"&amp;$C$8),Analysis!O17,INDIRECT("'Output 5'!$P$4:$P$"&amp;$C$8))
+SUMIF(INDIRECT("'Direct Beneficiaries'!$H$4:$H$"&amp;$C$8),Analysis!O17,INDIRECT("'Direct Beneficiaries'!$P$4:$P$"&amp;$C$8))</f>
        <v>0</v>
      </c>
      <c r="Q17" s="5">
        <f ca="1">SUMIF(INDIRECT("'Output 1'!$H$4:$H$"&amp;$C$4),Analysis!O17,INDIRECT("'Output 1'!$T$4:$T$"&amp;$C$4))
+SUMIF(INDIRECT("'Output 2'!$H$4:$H$"&amp;$C$5),Analysis!O17,INDIRECT("'Output 2'!$T$4:$T$"&amp;$C$5))
+SUMIF(INDIRECT("'Output 3'!$H$4:$H$"&amp;$C$6),Analysis!O17,INDIRECT("'Output 3'!$T$4:$T$"&amp;$C$6))
+SUMIF(INDIRECT("'Output 4'!$H$4:$H$"&amp;$C$7),Analysis!O17,INDIRECT("'Output 4'!$T$4:$T$"&amp;$C$7))
+SUMIF(INDIRECT("'Output 5'!$H$4:$H$"&amp;$C$8),Analysis!O17,INDIRECT("'Output 5'!$T$4:$T$"&amp;$C$8))
+SUMIF(INDIRECT("'Direct Beneficiaries'!$H$4:$H$"&amp;$C$8),Analysis!O17,INDIRECT("'Direct Beneficiaries'!$T$4:$T$"&amp;$C$8))</f>
        <v>0</v>
      </c>
      <c r="R17" s="5">
        <f ca="1">SUMIF(INDIRECT("'Output 1'!$H$4:$H$"&amp;$C$4),Analysis!O17,INDIRECT("'Output 1'!$X$4:$X$"&amp;$C$4))
+SUMIF(INDIRECT("'Output 2'!$H$4:$H$"&amp;$C$5),Analysis!O17,INDIRECT("'Output 2'!$X$4:$X$"&amp;$C$5))
+SUMIF(INDIRECT("'Output 3'!$H$4:$H$"&amp;$C$6),Analysis!O17,INDIRECT("'Output 3'!$X$4:$X$"&amp;$C$6))
+SUMIF(INDIRECT("'Output 4'!$H$4:$H$"&amp;$C$7),Analysis!O17,INDIRECT("'Output 4'!$X$4:$X$"&amp;$C$7))
+SUMIF(INDIRECT("'Output 5'!$H$4:$H$"&amp;$C$8),Analysis!O17,INDIRECT("'Output 5'!$X$4:$X$"&amp;$C$8))
+SUMIF(INDIRECT("'Direct Beneficiaries'!$H$4:$H$"&amp;$C$8),Analysis!O17,INDIRECT("'Direct Beneficiaries'!$X$4:$X$"&amp;$C$8))</f>
        <v>0</v>
      </c>
      <c r="S17" s="31"/>
      <c r="T17" s="5">
        <f>SUMIF('Unplanned Outputs'!$E$4:$E$500,Analysis!O17,'Unplanned Outputs'!$J$4:$J$500)</f>
        <v>0</v>
      </c>
      <c r="U17" s="5">
        <f>SUMIF('Unplanned Outputs'!$E$4:$E$500,Analysis!$O17,'Unplanned Outputs'!$N$4:$N$500)</f>
        <v>0</v>
      </c>
      <c r="V17" s="5">
        <f>SUMIF('Unplanned Outputs'!$E$4:$E$500,Analysis!$O17,'Unplanned Outputs'!$R$4:$R$500)</f>
        <v>0</v>
      </c>
      <c r="W17" s="5">
        <f>SUMIF('Unplanned Outputs'!$E$4:$E$500,Analysis!$O17,'Unplanned Outputs'!$V$4:$V$500)</f>
        <v>0</v>
      </c>
      <c r="X17" s="5">
        <f>SUMIF('Unplanned Outputs'!$E$4:$E$500,Analysis!$O17,'Unplanned Outputs'!$Z$4:$Z$500)</f>
        <v>0</v>
      </c>
      <c r="Y17" s="15"/>
      <c r="Z17" s="37">
        <f t="shared" ca="1" si="0"/>
        <v>0</v>
      </c>
      <c r="AA17" s="37">
        <f t="shared" si="1"/>
        <v>0</v>
      </c>
      <c r="AB17" s="51">
        <f t="shared" ca="1" si="2"/>
        <v>0</v>
      </c>
      <c r="AC17" s="61">
        <f ca="1">SUMIF(INDIRECT("'Output 1'!$H$5:$H$"&amp;$C$4),Analysis!$O17,INDIRECT("'Output 1'!$F$5:$F$"&amp;$C$4))
+SUMIF(INDIRECT("'Output 2'!$H$5:$H$"&amp;$C$5),Analysis!$O17,INDIRECT("'Output 2'!$F$5:$F$"&amp;$C$5))
+SUMIF(INDIRECT("'Output 3'!$H$5:$H$"&amp;$C$6),Analysis!$O17,INDIRECT("'Output 3'!$F$5:$F$"&amp;$C$6))
+SUMIF(INDIRECT("'Output 4'!$H$5:$H$"&amp;$C$7),Analysis!$O17,INDIRECT("'Output 4'!$F$5:$F$"&amp;$C$7))
+SUMIF(INDIRECT("'Output 5'!$H$5:$H$"&amp;$C$8),Analysis!$O17,INDIRECT("'Output 5'!$F$5:$F$"&amp;$C$8))
+SUMIF(INDIRECT("'Direct Beneficiaries'!$H$5:$H$"&amp;$C$8),Analysis!$O17,INDIRECT("'Direct Beneficiaries'!$F$5:$F$"&amp;$C$8))</f>
        <v>0</v>
      </c>
    </row>
    <row r="18" spans="1:29" x14ac:dyDescent="0.3">
      <c r="G18" s="4"/>
      <c r="H18" s="4"/>
      <c r="I18" s="4"/>
      <c r="J18" s="4"/>
      <c r="K18" s="4"/>
      <c r="L18" s="4"/>
      <c r="M18" s="34"/>
      <c r="O18" s="31" t="s">
        <v>713</v>
      </c>
      <c r="P18" s="5">
        <f ca="1">SUMIF(INDIRECT("'Output 1'!$H$4:$H$"&amp;$C$4),Analysis!O18,INDIRECT("'Output 1'!$P$4:$P$"&amp;$C$4))
+SUMIF(INDIRECT("'Output 2'!$H$4:$H$"&amp;$C$5),Analysis!O18,INDIRECT("'Output 2'!$P$4:$P$"&amp;$C$5))
+SUMIF(INDIRECT("'Output 3'!$H$4:$H$"&amp;$C$6),Analysis!O18,INDIRECT("'Output 3'!$P$4:$P$"&amp;$C$6))
+SUMIF(INDIRECT("'Output 4'!$H$4:$H$"&amp;$C$7),Analysis!O18,INDIRECT("'Output 4'!$P$4:$P$"&amp;$C$7))
+SUMIF(INDIRECT("'Output 5'!$H$4:$H$"&amp;$C$8),Analysis!O18,INDIRECT("'Output 5'!$P$4:$P$"&amp;$C$8))
+SUMIF(INDIRECT("'Direct Beneficiaries'!$H$4:$H$"&amp;$C$8),Analysis!O18,INDIRECT("'Direct Beneficiaries'!$P$4:$P$"&amp;$C$8))</f>
        <v>0</v>
      </c>
      <c r="Q18" s="5">
        <f ca="1">SUMIF(INDIRECT("'Output 1'!$H$4:$H$"&amp;$C$4),Analysis!O18,INDIRECT("'Output 1'!$T$4:$T$"&amp;$C$4))
+SUMIF(INDIRECT("'Output 2'!$H$4:$H$"&amp;$C$5),Analysis!O18,INDIRECT("'Output 2'!$T$4:$T$"&amp;$C$5))
+SUMIF(INDIRECT("'Output 3'!$H$4:$H$"&amp;$C$6),Analysis!O18,INDIRECT("'Output 3'!$T$4:$T$"&amp;$C$6))
+SUMIF(INDIRECT("'Output 4'!$H$4:$H$"&amp;$C$7),Analysis!O18,INDIRECT("'Output 4'!$T$4:$T$"&amp;$C$7))
+SUMIF(INDIRECT("'Output 5'!$H$4:$H$"&amp;$C$8),Analysis!O18,INDIRECT("'Output 5'!$T$4:$T$"&amp;$C$8))
+SUMIF(INDIRECT("'Direct Beneficiaries'!$H$4:$H$"&amp;$C$8),Analysis!O18,INDIRECT("'Direct Beneficiaries'!$T$4:$T$"&amp;$C$8))</f>
        <v>0</v>
      </c>
      <c r="R18" s="5">
        <f ca="1">SUMIF(INDIRECT("'Output 1'!$H$4:$H$"&amp;$C$4),Analysis!O18,INDIRECT("'Output 1'!$X$4:$X$"&amp;$C$4))
+SUMIF(INDIRECT("'Output 2'!$H$4:$H$"&amp;$C$5),Analysis!O18,INDIRECT("'Output 2'!$X$4:$X$"&amp;$C$5))
+SUMIF(INDIRECT("'Output 3'!$H$4:$H$"&amp;$C$6),Analysis!O18,INDIRECT("'Output 3'!$X$4:$X$"&amp;$C$6))
+SUMIF(INDIRECT("'Output 4'!$H$4:$H$"&amp;$C$7),Analysis!O18,INDIRECT("'Output 4'!$X$4:$X$"&amp;$C$7))
+SUMIF(INDIRECT("'Output 5'!$H$4:$H$"&amp;$C$8),Analysis!O18,INDIRECT("'Output 5'!$X$4:$X$"&amp;$C$8))
+SUMIF(INDIRECT("'Direct Beneficiaries'!$H$4:$H$"&amp;$C$8),Analysis!O18,INDIRECT("'Direct Beneficiaries'!$X$4:$X$"&amp;$C$8))</f>
        <v>0</v>
      </c>
      <c r="S18" s="31"/>
      <c r="T18" s="5">
        <f>SUMIF('Unplanned Outputs'!$E$4:$E$500,Analysis!O18,'Unplanned Outputs'!$J$4:$J$500)</f>
        <v>0</v>
      </c>
      <c r="U18" s="5">
        <f>SUMIF('Unplanned Outputs'!$E$4:$E$500,Analysis!$O18,'Unplanned Outputs'!$N$4:$N$500)</f>
        <v>0</v>
      </c>
      <c r="V18" s="5">
        <f>SUMIF('Unplanned Outputs'!$E$4:$E$500,Analysis!$O18,'Unplanned Outputs'!$R$4:$R$500)</f>
        <v>0</v>
      </c>
      <c r="W18" s="5">
        <f>SUMIF('Unplanned Outputs'!$E$4:$E$500,Analysis!$O18,'Unplanned Outputs'!$V$4:$V$500)</f>
        <v>0</v>
      </c>
      <c r="X18" s="5">
        <f>SUMIF('Unplanned Outputs'!$E$4:$E$500,Analysis!$O18,'Unplanned Outputs'!$Z$4:$Z$500)</f>
        <v>0</v>
      </c>
      <c r="Y18" s="15"/>
      <c r="Z18" s="37">
        <f t="shared" ca="1" si="0"/>
        <v>0</v>
      </c>
      <c r="AA18" s="37">
        <f t="shared" si="1"/>
        <v>0</v>
      </c>
      <c r="AB18" s="51">
        <f t="shared" ca="1" si="2"/>
        <v>0</v>
      </c>
      <c r="AC18" s="61">
        <f ca="1">SUMIF(INDIRECT("'Output 1'!$H$5:$H$"&amp;$C$4),Analysis!$O18,INDIRECT("'Output 1'!$F$5:$F$"&amp;$C$4))
+SUMIF(INDIRECT("'Output 2'!$H$5:$H$"&amp;$C$5),Analysis!$O18,INDIRECT("'Output 2'!$F$5:$F$"&amp;$C$5))
+SUMIF(INDIRECT("'Output 3'!$H$5:$H$"&amp;$C$6),Analysis!$O18,INDIRECT("'Output 3'!$F$5:$F$"&amp;$C$6))
+SUMIF(INDIRECT("'Output 4'!$H$5:$H$"&amp;$C$7),Analysis!$O18,INDIRECT("'Output 4'!$F$5:$F$"&amp;$C$7))
+SUMIF(INDIRECT("'Output 5'!$H$5:$H$"&amp;$C$8),Analysis!$O18,INDIRECT("'Output 5'!$F$5:$F$"&amp;$C$8))
+SUMIF(INDIRECT("'Direct Beneficiaries'!$H$5:$H$"&amp;$C$8),Analysis!$O18,INDIRECT("'Direct Beneficiaries'!$F$5:$F$"&amp;$C$8))</f>
        <v>0</v>
      </c>
    </row>
    <row r="19" spans="1:29" x14ac:dyDescent="0.3">
      <c r="G19" s="4"/>
      <c r="H19" s="4"/>
      <c r="I19" s="4"/>
      <c r="J19" s="4"/>
      <c r="K19" s="4"/>
      <c r="L19" s="4"/>
      <c r="M19" s="34"/>
      <c r="O19" s="31" t="s">
        <v>714</v>
      </c>
      <c r="P19" s="5">
        <f ca="1">SUMIF(INDIRECT("'Output 1'!$H$4:$H$"&amp;$C$4),Analysis!O19,INDIRECT("'Output 1'!$P$4:$P$"&amp;$C$4))
+SUMIF(INDIRECT("'Output 2'!$H$4:$H$"&amp;$C$5),Analysis!O19,INDIRECT("'Output 2'!$P$4:$P$"&amp;$C$5))
+SUMIF(INDIRECT("'Output 3'!$H$4:$H$"&amp;$C$6),Analysis!O19,INDIRECT("'Output 3'!$P$4:$P$"&amp;$C$6))
+SUMIF(INDIRECT("'Output 4'!$H$4:$H$"&amp;$C$7),Analysis!O19,INDIRECT("'Output 4'!$P$4:$P$"&amp;$C$7))
+SUMIF(INDIRECT("'Output 5'!$H$4:$H$"&amp;$C$8),Analysis!O19,INDIRECT("'Output 5'!$P$4:$P$"&amp;$C$8))
+SUMIF(INDIRECT("'Direct Beneficiaries'!$H$4:$H$"&amp;$C$8),Analysis!O19,INDIRECT("'Direct Beneficiaries'!$P$4:$P$"&amp;$C$8))</f>
        <v>0</v>
      </c>
      <c r="Q19" s="5">
        <f ca="1">SUMIF(INDIRECT("'Output 1'!$H$4:$H$"&amp;$C$4),Analysis!O19,INDIRECT("'Output 1'!$T$4:$T$"&amp;$C$4))
+SUMIF(INDIRECT("'Output 2'!$H$4:$H$"&amp;$C$5),Analysis!O19,INDIRECT("'Output 2'!$T$4:$T$"&amp;$C$5))
+SUMIF(INDIRECT("'Output 3'!$H$4:$H$"&amp;$C$6),Analysis!O19,INDIRECT("'Output 3'!$T$4:$T$"&amp;$C$6))
+SUMIF(INDIRECT("'Output 4'!$H$4:$H$"&amp;$C$7),Analysis!O19,INDIRECT("'Output 4'!$T$4:$T$"&amp;$C$7))
+SUMIF(INDIRECT("'Output 5'!$H$4:$H$"&amp;$C$8),Analysis!O19,INDIRECT("'Output 5'!$T$4:$T$"&amp;$C$8))
+SUMIF(INDIRECT("'Direct Beneficiaries'!$H$4:$H$"&amp;$C$8),Analysis!O19,INDIRECT("'Direct Beneficiaries'!$T$4:$T$"&amp;$C$8))</f>
        <v>0</v>
      </c>
      <c r="R19" s="5">
        <f ca="1">SUMIF(INDIRECT("'Output 1'!$H$4:$H$"&amp;$C$4),Analysis!O19,INDIRECT("'Output 1'!$X$4:$X$"&amp;$C$4))
+SUMIF(INDIRECT("'Output 2'!$H$4:$H$"&amp;$C$5),Analysis!O19,INDIRECT("'Output 2'!$X$4:$X$"&amp;$C$5))
+SUMIF(INDIRECT("'Output 3'!$H$4:$H$"&amp;$C$6),Analysis!O19,INDIRECT("'Output 3'!$X$4:$X$"&amp;$C$6))
+SUMIF(INDIRECT("'Output 4'!$H$4:$H$"&amp;$C$7),Analysis!O19,INDIRECT("'Output 4'!$X$4:$X$"&amp;$C$7))
+SUMIF(INDIRECT("'Output 5'!$H$4:$H$"&amp;$C$8),Analysis!O19,INDIRECT("'Output 5'!$X$4:$X$"&amp;$C$8))
+SUMIF(INDIRECT("'Direct Beneficiaries'!$H$4:$H$"&amp;$C$8),Analysis!O19,INDIRECT("'Direct Beneficiaries'!$X$4:$X$"&amp;$C$8))</f>
        <v>0</v>
      </c>
      <c r="S19" s="31"/>
      <c r="T19" s="5">
        <f>SUMIF('Unplanned Outputs'!$E$4:$E$500,Analysis!O19,'Unplanned Outputs'!$J$4:$J$500)</f>
        <v>0</v>
      </c>
      <c r="U19" s="5">
        <f>SUMIF('Unplanned Outputs'!$E$4:$E$500,Analysis!$O19,'Unplanned Outputs'!$N$4:$N$500)</f>
        <v>0</v>
      </c>
      <c r="V19" s="5">
        <f>SUMIF('Unplanned Outputs'!$E$4:$E$500,Analysis!$O19,'Unplanned Outputs'!$R$4:$R$500)</f>
        <v>0</v>
      </c>
      <c r="W19" s="5">
        <f>SUMIF('Unplanned Outputs'!$E$4:$E$500,Analysis!$O19,'Unplanned Outputs'!$V$4:$V$500)</f>
        <v>0</v>
      </c>
      <c r="X19" s="5">
        <f>SUMIF('Unplanned Outputs'!$E$4:$E$500,Analysis!$O19,'Unplanned Outputs'!$Z$4:$Z$500)</f>
        <v>0</v>
      </c>
      <c r="Y19" s="15"/>
      <c r="Z19" s="37">
        <f t="shared" ca="1" si="0"/>
        <v>0</v>
      </c>
      <c r="AA19" s="37">
        <f t="shared" si="1"/>
        <v>0</v>
      </c>
      <c r="AB19" s="51">
        <f t="shared" ca="1" si="2"/>
        <v>0</v>
      </c>
      <c r="AC19" s="61">
        <f ca="1">SUMIF(INDIRECT("'Output 1'!$H$5:$H$"&amp;$C$4),Analysis!$O19,INDIRECT("'Output 1'!$F$5:$F$"&amp;$C$4))
+SUMIF(INDIRECT("'Output 2'!$H$5:$H$"&amp;$C$5),Analysis!$O19,INDIRECT("'Output 2'!$F$5:$F$"&amp;$C$5))
+SUMIF(INDIRECT("'Output 3'!$H$5:$H$"&amp;$C$6),Analysis!$O19,INDIRECT("'Output 3'!$F$5:$F$"&amp;$C$6))
+SUMIF(INDIRECT("'Output 4'!$H$5:$H$"&amp;$C$7),Analysis!$O19,INDIRECT("'Output 4'!$F$5:$F$"&amp;$C$7))
+SUMIF(INDIRECT("'Output 5'!$H$5:$H$"&amp;$C$8),Analysis!$O19,INDIRECT("'Output 5'!$F$5:$F$"&amp;$C$8))
+SUMIF(INDIRECT("'Direct Beneficiaries'!$H$5:$H$"&amp;$C$8),Analysis!$O19,INDIRECT("'Direct Beneficiaries'!$F$5:$F$"&amp;$C$8))</f>
        <v>0</v>
      </c>
    </row>
    <row r="20" spans="1:29" x14ac:dyDescent="0.3">
      <c r="A20" t="s">
        <v>715</v>
      </c>
      <c r="B20" s="7">
        <f>COUNTIF(B4:B18,"&lt;&gt;")</f>
        <v>5</v>
      </c>
      <c r="G20" s="4"/>
      <c r="H20" s="4"/>
      <c r="I20" s="4"/>
      <c r="J20" s="4"/>
      <c r="K20" s="4"/>
      <c r="L20" s="4"/>
      <c r="M20" s="34"/>
      <c r="O20" s="31">
        <v>2.1</v>
      </c>
      <c r="P20" s="5">
        <f ca="1">SUMIF(INDIRECT("'Output 1'!$H$4:$H$"&amp;$C$4),Analysis!O20,INDIRECT("'Output 1'!$P$4:$P$"&amp;$C$4))
+SUMIF(INDIRECT("'Output 2'!$H$4:$H$"&amp;$C$5),Analysis!O20,INDIRECT("'Output 2'!$P$4:$P$"&amp;$C$5))
+SUMIF(INDIRECT("'Output 3'!$H$4:$H$"&amp;$C$6),Analysis!O20,INDIRECT("'Output 3'!$P$4:$P$"&amp;$C$6))
+SUMIF(INDIRECT("'Output 4'!$H$4:$H$"&amp;$C$7),Analysis!O20,INDIRECT("'Output 4'!$P$4:$P$"&amp;$C$7))
+SUMIF(INDIRECT("'Output 5'!$H$4:$H$"&amp;$C$8),Analysis!O20,INDIRECT("'Output 5'!$P$4:$P$"&amp;$C$8))
+SUMIF(INDIRECT("'Direct Beneficiaries'!$H$4:$H$"&amp;$C$8),Analysis!O20,INDIRECT("'Direct Beneficiaries'!$P$4:$P$"&amp;$C$8))</f>
        <v>0</v>
      </c>
      <c r="Q20" s="5">
        <f ca="1">SUMIF(INDIRECT("'Output 1'!$H$4:$H$"&amp;$C$4),Analysis!O20,INDIRECT("'Output 1'!$T$4:$T$"&amp;$C$4))
+SUMIF(INDIRECT("'Output 2'!$H$4:$H$"&amp;$C$5),Analysis!O20,INDIRECT("'Output 2'!$T$4:$T$"&amp;$C$5))
+SUMIF(INDIRECT("'Output 3'!$H$4:$H$"&amp;$C$6),Analysis!O20,INDIRECT("'Output 3'!$T$4:$T$"&amp;$C$6))
+SUMIF(INDIRECT("'Output 4'!$H$4:$H$"&amp;$C$7),Analysis!O20,INDIRECT("'Output 4'!$T$4:$T$"&amp;$C$7))
+SUMIF(INDIRECT("'Output 5'!$H$4:$H$"&amp;$C$8),Analysis!O20,INDIRECT("'Output 5'!$T$4:$T$"&amp;$C$8))
+SUMIF(INDIRECT("'Direct Beneficiaries'!$H$4:$H$"&amp;$C$8),Analysis!O20,INDIRECT("'Direct Beneficiaries'!$T$4:$T$"&amp;$C$8))</f>
        <v>0</v>
      </c>
      <c r="R20" s="5">
        <f ca="1">SUMIF(INDIRECT("'Output 1'!$H$4:$H$"&amp;$C$4),Analysis!O20,INDIRECT("'Output 1'!$X$4:$X$"&amp;$C$4))
+SUMIF(INDIRECT("'Output 2'!$H$4:$H$"&amp;$C$5),Analysis!O20,INDIRECT("'Output 2'!$X$4:$X$"&amp;$C$5))
+SUMIF(INDIRECT("'Output 3'!$H$4:$H$"&amp;$C$6),Analysis!O20,INDIRECT("'Output 3'!$X$4:$X$"&amp;$C$6))
+SUMIF(INDIRECT("'Output 4'!$H$4:$H$"&amp;$C$7),Analysis!O20,INDIRECT("'Output 4'!$X$4:$X$"&amp;$C$7))
+SUMIF(INDIRECT("'Output 5'!$H$4:$H$"&amp;$C$8),Analysis!O20,INDIRECT("'Output 5'!$X$4:$X$"&amp;$C$8))
+SUMIF(INDIRECT("'Direct Beneficiaries'!$H$4:$H$"&amp;$C$8),Analysis!O20,INDIRECT("'Direct Beneficiaries'!$X$4:$X$"&amp;$C$8))</f>
        <v>0</v>
      </c>
      <c r="S20" s="31"/>
      <c r="T20" s="5">
        <f>SUMIF('Unplanned Outputs'!$E$4:$E$500,Analysis!O20,'Unplanned Outputs'!$J$4:$J$500)</f>
        <v>0</v>
      </c>
      <c r="U20" s="5">
        <f>SUMIF('Unplanned Outputs'!$E$4:$E$500,Analysis!$O20,'Unplanned Outputs'!$N$4:$N$500)</f>
        <v>0</v>
      </c>
      <c r="V20" s="5">
        <f>SUMIF('Unplanned Outputs'!$E$4:$E$500,Analysis!$O20,'Unplanned Outputs'!$R$4:$R$500)</f>
        <v>0</v>
      </c>
      <c r="W20" s="5">
        <f>SUMIF('Unplanned Outputs'!$E$4:$E$500,Analysis!$O20,'Unplanned Outputs'!$V$4:$V$500)</f>
        <v>0</v>
      </c>
      <c r="X20" s="5">
        <f>SUMIF('Unplanned Outputs'!$E$4:$E$500,Analysis!$O20,'Unplanned Outputs'!$Z$4:$Z$500)</f>
        <v>0</v>
      </c>
      <c r="Y20" s="15"/>
      <c r="Z20" s="37">
        <f t="shared" ca="1" si="0"/>
        <v>0</v>
      </c>
      <c r="AA20" s="37">
        <f t="shared" si="1"/>
        <v>0</v>
      </c>
      <c r="AB20" s="51">
        <f t="shared" ca="1" si="2"/>
        <v>0</v>
      </c>
      <c r="AC20" s="61">
        <f ca="1">SUMIF(INDIRECT("'Output 1'!$H$5:$H$"&amp;$C$4),Analysis!$O20,INDIRECT("'Output 1'!$F$5:$F$"&amp;$C$4))
+SUMIF(INDIRECT("'Output 2'!$H$5:$H$"&amp;$C$5),Analysis!$O20,INDIRECT("'Output 2'!$F$5:$F$"&amp;$C$5))
+SUMIF(INDIRECT("'Output 3'!$H$5:$H$"&amp;$C$6),Analysis!$O20,INDIRECT("'Output 3'!$F$5:$F$"&amp;$C$6))
+SUMIF(INDIRECT("'Output 4'!$H$5:$H$"&amp;$C$7),Analysis!$O20,INDIRECT("'Output 4'!$F$5:$F$"&amp;$C$7))
+SUMIF(INDIRECT("'Output 5'!$H$5:$H$"&amp;$C$8),Analysis!$O20,INDIRECT("'Output 5'!$F$5:$F$"&amp;$C$8))
+SUMIF(INDIRECT("'Direct Beneficiaries'!$H$5:$H$"&amp;$C$8),Analysis!$O20,INDIRECT("'Direct Beneficiaries'!$F$5:$F$"&amp;$C$8))</f>
        <v>0</v>
      </c>
    </row>
    <row r="21" spans="1:29" x14ac:dyDescent="0.3">
      <c r="G21" s="4"/>
      <c r="H21" s="4"/>
      <c r="I21" s="4"/>
      <c r="J21" s="4"/>
      <c r="K21" s="4"/>
      <c r="L21" s="4"/>
      <c r="M21" s="34"/>
      <c r="O21" s="31" t="s">
        <v>716</v>
      </c>
      <c r="P21" s="5">
        <f ca="1">SUMIF(INDIRECT("'Output 1'!$H$4:$H$"&amp;$C$4),Analysis!O21,INDIRECT("'Output 1'!$P$4:$P$"&amp;$C$4))
+SUMIF(INDIRECT("'Output 2'!$H$4:$H$"&amp;$C$5),Analysis!O21,INDIRECT("'Output 2'!$P$4:$P$"&amp;$C$5))
+SUMIF(INDIRECT("'Output 3'!$H$4:$H$"&amp;$C$6),Analysis!O21,INDIRECT("'Output 3'!$P$4:$P$"&amp;$C$6))
+SUMIF(INDIRECT("'Output 4'!$H$4:$H$"&amp;$C$7),Analysis!O21,INDIRECT("'Output 4'!$P$4:$P$"&amp;$C$7))
+SUMIF(INDIRECT("'Output 5'!$H$4:$H$"&amp;$C$8),Analysis!O21,INDIRECT("'Output 5'!$P$4:$P$"&amp;$C$8))
+SUMIF(INDIRECT("'Direct Beneficiaries'!$H$4:$H$"&amp;$C$8),Analysis!O21,INDIRECT("'Direct Beneficiaries'!$P$4:$P$"&amp;$C$8))</f>
        <v>0</v>
      </c>
      <c r="Q21" s="5">
        <f ca="1">SUMIF(INDIRECT("'Output 1'!$H$4:$H$"&amp;$C$4),Analysis!O21,INDIRECT("'Output 1'!$T$4:$T$"&amp;$C$4))
+SUMIF(INDIRECT("'Output 2'!$H$4:$H$"&amp;$C$5),Analysis!O21,INDIRECT("'Output 2'!$T$4:$T$"&amp;$C$5))
+SUMIF(INDIRECT("'Output 3'!$H$4:$H$"&amp;$C$6),Analysis!O21,INDIRECT("'Output 3'!$T$4:$T$"&amp;$C$6))
+SUMIF(INDIRECT("'Output 4'!$H$4:$H$"&amp;$C$7),Analysis!O21,INDIRECT("'Output 4'!$T$4:$T$"&amp;$C$7))
+SUMIF(INDIRECT("'Output 5'!$H$4:$H$"&amp;$C$8),Analysis!O21,INDIRECT("'Output 5'!$T$4:$T$"&amp;$C$8))
+SUMIF(INDIRECT("'Direct Beneficiaries'!$H$4:$H$"&amp;$C$8),Analysis!O21,INDIRECT("'Direct Beneficiaries'!$T$4:$T$"&amp;$C$8))</f>
        <v>0</v>
      </c>
      <c r="R21" s="5">
        <f ca="1">SUMIF(INDIRECT("'Output 1'!$H$4:$H$"&amp;$C$4),Analysis!O21,INDIRECT("'Output 1'!$X$4:$X$"&amp;$C$4))
+SUMIF(INDIRECT("'Output 2'!$H$4:$H$"&amp;$C$5),Analysis!O21,INDIRECT("'Output 2'!$X$4:$X$"&amp;$C$5))
+SUMIF(INDIRECT("'Output 3'!$H$4:$H$"&amp;$C$6),Analysis!O21,INDIRECT("'Output 3'!$X$4:$X$"&amp;$C$6))
+SUMIF(INDIRECT("'Output 4'!$H$4:$H$"&amp;$C$7),Analysis!O21,INDIRECT("'Output 4'!$X$4:$X$"&amp;$C$7))
+SUMIF(INDIRECT("'Output 5'!$H$4:$H$"&amp;$C$8),Analysis!O21,INDIRECT("'Output 5'!$X$4:$X$"&amp;$C$8))
+SUMIF(INDIRECT("'Direct Beneficiaries'!$H$4:$H$"&amp;$C$8),Analysis!O21,INDIRECT("'Direct Beneficiaries'!$X$4:$X$"&amp;$C$8))</f>
        <v>0</v>
      </c>
      <c r="S21" s="31"/>
      <c r="T21" s="5">
        <f>SUMIF('Unplanned Outputs'!$E$4:$E$500,Analysis!O21,'Unplanned Outputs'!$J$4:$J$500)</f>
        <v>0</v>
      </c>
      <c r="U21" s="5">
        <f>SUMIF('Unplanned Outputs'!$E$4:$E$500,Analysis!$O21,'Unplanned Outputs'!$N$4:$N$500)</f>
        <v>0</v>
      </c>
      <c r="V21" s="5">
        <f>SUMIF('Unplanned Outputs'!$E$4:$E$500,Analysis!$O21,'Unplanned Outputs'!$R$4:$R$500)</f>
        <v>0</v>
      </c>
      <c r="W21" s="5">
        <f>SUMIF('Unplanned Outputs'!$E$4:$E$500,Analysis!$O21,'Unplanned Outputs'!$V$4:$V$500)</f>
        <v>0</v>
      </c>
      <c r="X21" s="5">
        <f>SUMIF('Unplanned Outputs'!$E$4:$E$500,Analysis!$O21,'Unplanned Outputs'!$Z$4:$Z$500)</f>
        <v>0</v>
      </c>
      <c r="Y21" s="15"/>
      <c r="Z21" s="37">
        <f t="shared" ca="1" si="0"/>
        <v>0</v>
      </c>
      <c r="AA21" s="37">
        <f t="shared" si="1"/>
        <v>0</v>
      </c>
      <c r="AB21" s="51">
        <f t="shared" ca="1" si="2"/>
        <v>0</v>
      </c>
      <c r="AC21" s="61">
        <f ca="1">SUMIF(INDIRECT("'Output 1'!$H$5:$H$"&amp;$C$4),Analysis!$O21,INDIRECT("'Output 1'!$F$5:$F$"&amp;$C$4))
+SUMIF(INDIRECT("'Output 2'!$H$5:$H$"&amp;$C$5),Analysis!$O21,INDIRECT("'Output 2'!$F$5:$F$"&amp;$C$5))
+SUMIF(INDIRECT("'Output 3'!$H$5:$H$"&amp;$C$6),Analysis!$O21,INDIRECT("'Output 3'!$F$5:$F$"&amp;$C$6))
+SUMIF(INDIRECT("'Output 4'!$H$5:$H$"&amp;$C$7),Analysis!$O21,INDIRECT("'Output 4'!$F$5:$F$"&amp;$C$7))
+SUMIF(INDIRECT("'Output 5'!$H$5:$H$"&amp;$C$8),Analysis!$O21,INDIRECT("'Output 5'!$F$5:$F$"&amp;$C$8))
+SUMIF(INDIRECT("'Direct Beneficiaries'!$H$5:$H$"&amp;$C$8),Analysis!$O21,INDIRECT("'Direct Beneficiaries'!$F$5:$F$"&amp;$C$8))</f>
        <v>0</v>
      </c>
    </row>
    <row r="22" spans="1:29" x14ac:dyDescent="0.3">
      <c r="G22" s="4"/>
      <c r="H22" s="4"/>
      <c r="I22" s="4"/>
      <c r="J22" s="4"/>
      <c r="K22" s="4"/>
      <c r="L22" s="4"/>
      <c r="M22" s="34"/>
      <c r="O22" s="31" t="s">
        <v>717</v>
      </c>
      <c r="P22" s="5">
        <f ca="1">SUMIF(INDIRECT("'Output 1'!$H$4:$H$"&amp;$C$4),Analysis!O22,INDIRECT("'Output 1'!$P$4:$P$"&amp;$C$4))
+SUMIF(INDIRECT("'Output 2'!$H$4:$H$"&amp;$C$5),Analysis!O22,INDIRECT("'Output 2'!$P$4:$P$"&amp;$C$5))
+SUMIF(INDIRECT("'Output 3'!$H$4:$H$"&amp;$C$6),Analysis!O22,INDIRECT("'Output 3'!$P$4:$P$"&amp;$C$6))
+SUMIF(INDIRECT("'Output 4'!$H$4:$H$"&amp;$C$7),Analysis!O22,INDIRECT("'Output 4'!$P$4:$P$"&amp;$C$7))
+SUMIF(INDIRECT("'Output 5'!$H$4:$H$"&amp;$C$8),Analysis!O22,INDIRECT("'Output 5'!$P$4:$P$"&amp;$C$8))
+SUMIF(INDIRECT("'Direct Beneficiaries'!$H$4:$H$"&amp;$C$8),Analysis!O22,INDIRECT("'Direct Beneficiaries'!$P$4:$P$"&amp;$C$8))</f>
        <v>0</v>
      </c>
      <c r="Q22" s="5">
        <f ca="1">SUMIF(INDIRECT("'Output 1'!$H$4:$H$"&amp;$C$4),Analysis!O22,INDIRECT("'Output 1'!$T$4:$T$"&amp;$C$4))
+SUMIF(INDIRECT("'Output 2'!$H$4:$H$"&amp;$C$5),Analysis!O22,INDIRECT("'Output 2'!$T$4:$T$"&amp;$C$5))
+SUMIF(INDIRECT("'Output 3'!$H$4:$H$"&amp;$C$6),Analysis!O22,INDIRECT("'Output 3'!$T$4:$T$"&amp;$C$6))
+SUMIF(INDIRECT("'Output 4'!$H$4:$H$"&amp;$C$7),Analysis!O22,INDIRECT("'Output 4'!$T$4:$T$"&amp;$C$7))
+SUMIF(INDIRECT("'Output 5'!$H$4:$H$"&amp;$C$8),Analysis!O22,INDIRECT("'Output 5'!$T$4:$T$"&amp;$C$8))
+SUMIF(INDIRECT("'Direct Beneficiaries'!$H$4:$H$"&amp;$C$8),Analysis!O22,INDIRECT("'Direct Beneficiaries'!$T$4:$T$"&amp;$C$8))</f>
        <v>0</v>
      </c>
      <c r="R22" s="5">
        <f ca="1">SUMIF(INDIRECT("'Output 1'!$H$4:$H$"&amp;$C$4),Analysis!O22,INDIRECT("'Output 1'!$X$4:$X$"&amp;$C$4))
+SUMIF(INDIRECT("'Output 2'!$H$4:$H$"&amp;$C$5),Analysis!O22,INDIRECT("'Output 2'!$X$4:$X$"&amp;$C$5))
+SUMIF(INDIRECT("'Output 3'!$H$4:$H$"&amp;$C$6),Analysis!O22,INDIRECT("'Output 3'!$X$4:$X$"&amp;$C$6))
+SUMIF(INDIRECT("'Output 4'!$H$4:$H$"&amp;$C$7),Analysis!O22,INDIRECT("'Output 4'!$X$4:$X$"&amp;$C$7))
+SUMIF(INDIRECT("'Output 5'!$H$4:$H$"&amp;$C$8),Analysis!O22,INDIRECT("'Output 5'!$X$4:$X$"&amp;$C$8))
+SUMIF(INDIRECT("'Direct Beneficiaries'!$H$4:$H$"&amp;$C$8),Analysis!O22,INDIRECT("'Direct Beneficiaries'!$X$4:$X$"&amp;$C$8))</f>
        <v>0</v>
      </c>
      <c r="S22" s="31"/>
      <c r="T22" s="5">
        <f>SUMIF('Unplanned Outputs'!$E$4:$E$500,Analysis!O22,'Unplanned Outputs'!$J$4:$J$500)</f>
        <v>0</v>
      </c>
      <c r="U22" s="5">
        <f>SUMIF('Unplanned Outputs'!$E$4:$E$500,Analysis!$O22,'Unplanned Outputs'!$N$4:$N$500)</f>
        <v>0</v>
      </c>
      <c r="V22" s="5">
        <f>SUMIF('Unplanned Outputs'!$E$4:$E$500,Analysis!$O22,'Unplanned Outputs'!$R$4:$R$500)</f>
        <v>0</v>
      </c>
      <c r="W22" s="5">
        <f>SUMIF('Unplanned Outputs'!$E$4:$E$500,Analysis!$O22,'Unplanned Outputs'!$V$4:$V$500)</f>
        <v>0</v>
      </c>
      <c r="X22" s="5">
        <f>SUMIF('Unplanned Outputs'!$E$4:$E$500,Analysis!$O22,'Unplanned Outputs'!$Z$4:$Z$500)</f>
        <v>0</v>
      </c>
      <c r="Y22" s="15"/>
      <c r="Z22" s="37">
        <f t="shared" ca="1" si="0"/>
        <v>0</v>
      </c>
      <c r="AA22" s="37">
        <f t="shared" si="1"/>
        <v>0</v>
      </c>
      <c r="AB22" s="51">
        <f t="shared" ca="1" si="2"/>
        <v>0</v>
      </c>
      <c r="AC22" s="61">
        <f ca="1">SUMIF(INDIRECT("'Output 1'!$H$5:$H$"&amp;$C$4),Analysis!$O22,INDIRECT("'Output 1'!$F$5:$F$"&amp;$C$4))
+SUMIF(INDIRECT("'Output 2'!$H$5:$H$"&amp;$C$5),Analysis!$O22,INDIRECT("'Output 2'!$F$5:$F$"&amp;$C$5))
+SUMIF(INDIRECT("'Output 3'!$H$5:$H$"&amp;$C$6),Analysis!$O22,INDIRECT("'Output 3'!$F$5:$F$"&amp;$C$6))
+SUMIF(INDIRECT("'Output 4'!$H$5:$H$"&amp;$C$7),Analysis!$O22,INDIRECT("'Output 4'!$F$5:$F$"&amp;$C$7))
+SUMIF(INDIRECT("'Output 5'!$H$5:$H$"&amp;$C$8),Analysis!$O22,INDIRECT("'Output 5'!$F$5:$F$"&amp;$C$8))
+SUMIF(INDIRECT("'Direct Beneficiaries'!$H$5:$H$"&amp;$C$8),Analysis!$O22,INDIRECT("'Direct Beneficiaries'!$F$5:$F$"&amp;$C$8))</f>
        <v>0</v>
      </c>
    </row>
    <row r="23" spans="1:29" x14ac:dyDescent="0.3">
      <c r="G23" s="4"/>
      <c r="H23" s="4"/>
      <c r="I23" s="4"/>
      <c r="J23" s="4"/>
      <c r="K23" s="4"/>
      <c r="L23" s="4"/>
      <c r="M23" s="34"/>
      <c r="O23" s="31">
        <v>2.2000000000000002</v>
      </c>
      <c r="P23" s="5">
        <f ca="1">SUMIF(INDIRECT("'Output 1'!$H$4:$H$"&amp;$C$4),Analysis!O23,INDIRECT("'Output 1'!$P$4:$P$"&amp;$C$4))
+SUMIF(INDIRECT("'Output 2'!$H$4:$H$"&amp;$C$5),Analysis!O23,INDIRECT("'Output 2'!$P$4:$P$"&amp;$C$5))
+SUMIF(INDIRECT("'Output 3'!$H$4:$H$"&amp;$C$6),Analysis!O23,INDIRECT("'Output 3'!$P$4:$P$"&amp;$C$6))
+SUMIF(INDIRECT("'Output 4'!$H$4:$H$"&amp;$C$7),Analysis!O23,INDIRECT("'Output 4'!$P$4:$P$"&amp;$C$7))
+SUMIF(INDIRECT("'Output 5'!$H$4:$H$"&amp;$C$8),Analysis!O23,INDIRECT("'Output 5'!$P$4:$P$"&amp;$C$8))
+SUMIF(INDIRECT("'Direct Beneficiaries'!$H$4:$H$"&amp;$C$8),Analysis!O23,INDIRECT("'Direct Beneficiaries'!$P$4:$P$"&amp;$C$8))</f>
        <v>0</v>
      </c>
      <c r="Q23" s="5">
        <f ca="1">SUMIF(INDIRECT("'Output 1'!$H$4:$H$"&amp;$C$4),Analysis!O23,INDIRECT("'Output 1'!$T$4:$T$"&amp;$C$4))
+SUMIF(INDIRECT("'Output 2'!$H$4:$H$"&amp;$C$5),Analysis!O23,INDIRECT("'Output 2'!$T$4:$T$"&amp;$C$5))
+SUMIF(INDIRECT("'Output 3'!$H$4:$H$"&amp;$C$6),Analysis!O23,INDIRECT("'Output 3'!$T$4:$T$"&amp;$C$6))
+SUMIF(INDIRECT("'Output 4'!$H$4:$H$"&amp;$C$7),Analysis!O23,INDIRECT("'Output 4'!$T$4:$T$"&amp;$C$7))
+SUMIF(INDIRECT("'Output 5'!$H$4:$H$"&amp;$C$8),Analysis!O23,INDIRECT("'Output 5'!$T$4:$T$"&amp;$C$8))
+SUMIF(INDIRECT("'Direct Beneficiaries'!$H$4:$H$"&amp;$C$8),Analysis!O23,INDIRECT("'Direct Beneficiaries'!$T$4:$T$"&amp;$C$8))</f>
        <v>0</v>
      </c>
      <c r="R23" s="5">
        <f ca="1">SUMIF(INDIRECT("'Output 1'!$H$4:$H$"&amp;$C$4),Analysis!O23,INDIRECT("'Output 1'!$X$4:$X$"&amp;$C$4))
+SUMIF(INDIRECT("'Output 2'!$H$4:$H$"&amp;$C$5),Analysis!O23,INDIRECT("'Output 2'!$X$4:$X$"&amp;$C$5))
+SUMIF(INDIRECT("'Output 3'!$H$4:$H$"&amp;$C$6),Analysis!O23,INDIRECT("'Output 3'!$X$4:$X$"&amp;$C$6))
+SUMIF(INDIRECT("'Output 4'!$H$4:$H$"&amp;$C$7),Analysis!O23,INDIRECT("'Output 4'!$X$4:$X$"&amp;$C$7))
+SUMIF(INDIRECT("'Output 5'!$H$4:$H$"&amp;$C$8),Analysis!O23,INDIRECT("'Output 5'!$X$4:$X$"&amp;$C$8))
+SUMIF(INDIRECT("'Direct Beneficiaries'!$H$4:$H$"&amp;$C$8),Analysis!O23,INDIRECT("'Direct Beneficiaries'!$X$4:$X$"&amp;$C$8))</f>
        <v>0</v>
      </c>
      <c r="S23" s="31"/>
      <c r="T23" s="5">
        <f>SUMIF('Unplanned Outputs'!$E$4:$E$500,Analysis!O23,'Unplanned Outputs'!$J$4:$J$500)</f>
        <v>0</v>
      </c>
      <c r="U23" s="5">
        <f>SUMIF('Unplanned Outputs'!$E$4:$E$500,Analysis!$O23,'Unplanned Outputs'!$N$4:$N$500)</f>
        <v>0</v>
      </c>
      <c r="V23" s="5">
        <f>SUMIF('Unplanned Outputs'!$E$4:$E$500,Analysis!$O23,'Unplanned Outputs'!$R$4:$R$500)</f>
        <v>0</v>
      </c>
      <c r="W23" s="5">
        <f>SUMIF('Unplanned Outputs'!$E$4:$E$500,Analysis!$O23,'Unplanned Outputs'!$V$4:$V$500)</f>
        <v>0</v>
      </c>
      <c r="X23" s="5">
        <f>SUMIF('Unplanned Outputs'!$E$4:$E$500,Analysis!$O23,'Unplanned Outputs'!$Z$4:$Z$500)</f>
        <v>0</v>
      </c>
      <c r="Y23" s="15"/>
      <c r="Z23" s="37">
        <f t="shared" ca="1" si="0"/>
        <v>0</v>
      </c>
      <c r="AA23" s="37">
        <f t="shared" si="1"/>
        <v>0</v>
      </c>
      <c r="AB23" s="51">
        <f t="shared" ca="1" si="2"/>
        <v>0</v>
      </c>
      <c r="AC23" s="61">
        <f ca="1">SUMIF(INDIRECT("'Output 1'!$H$5:$H$"&amp;$C$4),Analysis!$O23,INDIRECT("'Output 1'!$F$5:$F$"&amp;$C$4))
+SUMIF(INDIRECT("'Output 2'!$H$5:$H$"&amp;$C$5),Analysis!$O23,INDIRECT("'Output 2'!$F$5:$F$"&amp;$C$5))
+SUMIF(INDIRECT("'Output 3'!$H$5:$H$"&amp;$C$6),Analysis!$O23,INDIRECT("'Output 3'!$F$5:$F$"&amp;$C$6))
+SUMIF(INDIRECT("'Output 4'!$H$5:$H$"&amp;$C$7),Analysis!$O23,INDIRECT("'Output 4'!$F$5:$F$"&amp;$C$7))
+SUMIF(INDIRECT("'Output 5'!$H$5:$H$"&amp;$C$8),Analysis!$O23,INDIRECT("'Output 5'!$F$5:$F$"&amp;$C$8))
+SUMIF(INDIRECT("'Direct Beneficiaries'!$H$5:$H$"&amp;$C$8),Analysis!$O23,INDIRECT("'Direct Beneficiaries'!$F$5:$F$"&amp;$C$8))</f>
        <v>0</v>
      </c>
    </row>
    <row r="24" spans="1:29" x14ac:dyDescent="0.3">
      <c r="G24" s="4"/>
      <c r="H24" s="4"/>
      <c r="I24" s="4"/>
      <c r="J24" s="4"/>
      <c r="K24" s="4"/>
      <c r="L24" s="4"/>
      <c r="M24" s="34"/>
      <c r="O24" s="31" t="s">
        <v>47</v>
      </c>
      <c r="P24" s="5">
        <f ca="1">SUMIF(INDIRECT("'Output 1'!$H$4:$H$"&amp;$C$4),Analysis!O24,INDIRECT("'Output 1'!$P$4:$P$"&amp;$C$4))
+SUMIF(INDIRECT("'Output 2'!$H$4:$H$"&amp;$C$5),Analysis!O24,INDIRECT("'Output 2'!$P$4:$P$"&amp;$C$5))
+SUMIF(INDIRECT("'Output 3'!$H$4:$H$"&amp;$C$6),Analysis!O24,INDIRECT("'Output 3'!$P$4:$P$"&amp;$C$6))
+SUMIF(INDIRECT("'Output 4'!$H$4:$H$"&amp;$C$7),Analysis!O24,INDIRECT("'Output 4'!$P$4:$P$"&amp;$C$7))
+SUMIF(INDIRECT("'Output 5'!$H$4:$H$"&amp;$C$8),Analysis!O24,INDIRECT("'Output 5'!$P$4:$P$"&amp;$C$8))
+SUMIF(INDIRECT("'Direct Beneficiaries'!$H$4:$H$"&amp;$C$8),Analysis!O24,INDIRECT("'Direct Beneficiaries'!$P$4:$P$"&amp;$C$8))</f>
        <v>0</v>
      </c>
      <c r="Q24" s="5">
        <f ca="1">SUMIF(INDIRECT("'Output 1'!$H$4:$H$"&amp;$C$4),Analysis!O24,INDIRECT("'Output 1'!$T$4:$T$"&amp;$C$4))
+SUMIF(INDIRECT("'Output 2'!$H$4:$H$"&amp;$C$5),Analysis!O24,INDIRECT("'Output 2'!$T$4:$T$"&amp;$C$5))
+SUMIF(INDIRECT("'Output 3'!$H$4:$H$"&amp;$C$6),Analysis!O24,INDIRECT("'Output 3'!$T$4:$T$"&amp;$C$6))
+SUMIF(INDIRECT("'Output 4'!$H$4:$H$"&amp;$C$7),Analysis!O24,INDIRECT("'Output 4'!$T$4:$T$"&amp;$C$7))
+SUMIF(INDIRECT("'Output 5'!$H$4:$H$"&amp;$C$8),Analysis!O24,INDIRECT("'Output 5'!$T$4:$T$"&amp;$C$8))
+SUMIF(INDIRECT("'Direct Beneficiaries'!$H$4:$H$"&amp;$C$8),Analysis!O24,INDIRECT("'Direct Beneficiaries'!$T$4:$T$"&amp;$C$8))</f>
        <v>0</v>
      </c>
      <c r="R24" s="5">
        <f ca="1">SUMIF(INDIRECT("'Output 1'!$H$4:$H$"&amp;$C$4),Analysis!O24,INDIRECT("'Output 1'!$X$4:$X$"&amp;$C$4))
+SUMIF(INDIRECT("'Output 2'!$H$4:$H$"&amp;$C$5),Analysis!O24,INDIRECT("'Output 2'!$X$4:$X$"&amp;$C$5))
+SUMIF(INDIRECT("'Output 3'!$H$4:$H$"&amp;$C$6),Analysis!O24,INDIRECT("'Output 3'!$X$4:$X$"&amp;$C$6))
+SUMIF(INDIRECT("'Output 4'!$H$4:$H$"&amp;$C$7),Analysis!O24,INDIRECT("'Output 4'!$X$4:$X$"&amp;$C$7))
+SUMIF(INDIRECT("'Output 5'!$H$4:$H$"&amp;$C$8),Analysis!O24,INDIRECT("'Output 5'!$X$4:$X$"&amp;$C$8))
+SUMIF(INDIRECT("'Direct Beneficiaries'!$H$4:$H$"&amp;$C$8),Analysis!O24,INDIRECT("'Direct Beneficiaries'!$X$4:$X$"&amp;$C$8))</f>
        <v>0</v>
      </c>
      <c r="S24" s="31"/>
      <c r="T24" s="5">
        <f>SUMIF('Unplanned Outputs'!$E$4:$E$500,Analysis!O24,'Unplanned Outputs'!$J$4:$J$500)</f>
        <v>0</v>
      </c>
      <c r="U24" s="5">
        <f>SUMIF('Unplanned Outputs'!$E$4:$E$500,Analysis!$O24,'Unplanned Outputs'!$N$4:$N$500)</f>
        <v>0</v>
      </c>
      <c r="V24" s="5">
        <f>SUMIF('Unplanned Outputs'!$E$4:$E$500,Analysis!$O24,'Unplanned Outputs'!$R$4:$R$500)</f>
        <v>0</v>
      </c>
      <c r="W24" s="5">
        <f>SUMIF('Unplanned Outputs'!$E$4:$E$500,Analysis!$O24,'Unplanned Outputs'!$V$4:$V$500)</f>
        <v>0</v>
      </c>
      <c r="X24" s="5">
        <f>SUMIF('Unplanned Outputs'!$E$4:$E$500,Analysis!$O24,'Unplanned Outputs'!$Z$4:$Z$500)</f>
        <v>0</v>
      </c>
      <c r="Y24" s="15"/>
      <c r="Z24" s="37">
        <f t="shared" ca="1" si="0"/>
        <v>0</v>
      </c>
      <c r="AA24" s="37">
        <f t="shared" si="1"/>
        <v>0</v>
      </c>
      <c r="AB24" s="51">
        <f t="shared" ca="1" si="2"/>
        <v>0</v>
      </c>
      <c r="AC24" s="61">
        <f ca="1">SUMIF(INDIRECT("'Output 1'!$H$5:$H$"&amp;$C$4),Analysis!$O24,INDIRECT("'Output 1'!$F$5:$F$"&amp;$C$4))
+SUMIF(INDIRECT("'Output 2'!$H$5:$H$"&amp;$C$5),Analysis!$O24,INDIRECT("'Output 2'!$F$5:$F$"&amp;$C$5))
+SUMIF(INDIRECT("'Output 3'!$H$5:$H$"&amp;$C$6),Analysis!$O24,INDIRECT("'Output 3'!$F$5:$F$"&amp;$C$6))
+SUMIF(INDIRECT("'Output 4'!$H$5:$H$"&amp;$C$7),Analysis!$O24,INDIRECT("'Output 4'!$F$5:$F$"&amp;$C$7))
+SUMIF(INDIRECT("'Output 5'!$H$5:$H$"&amp;$C$8),Analysis!$O24,INDIRECT("'Output 5'!$F$5:$F$"&amp;$C$8))
+SUMIF(INDIRECT("'Direct Beneficiaries'!$H$5:$H$"&amp;$C$8),Analysis!$O24,INDIRECT("'Direct Beneficiaries'!$F$5:$F$"&amp;$C$8))</f>
        <v>0</v>
      </c>
    </row>
    <row r="25" spans="1:29" x14ac:dyDescent="0.3">
      <c r="G25" s="4"/>
      <c r="H25" s="4"/>
      <c r="I25" s="4"/>
      <c r="J25" s="4"/>
      <c r="K25" s="4"/>
      <c r="L25" s="4"/>
      <c r="M25" s="34"/>
      <c r="O25" s="31" t="s">
        <v>718</v>
      </c>
      <c r="P25" s="5">
        <f ca="1">SUMIF(INDIRECT("'Output 1'!$H$4:$H$"&amp;$C$4),Analysis!O25,INDIRECT("'Output 1'!$P$4:$P$"&amp;$C$4))
+SUMIF(INDIRECT("'Output 2'!$H$4:$H$"&amp;$C$5),Analysis!O25,INDIRECT("'Output 2'!$P$4:$P$"&amp;$C$5))
+SUMIF(INDIRECT("'Output 3'!$H$4:$H$"&amp;$C$6),Analysis!O25,INDIRECT("'Output 3'!$P$4:$P$"&amp;$C$6))
+SUMIF(INDIRECT("'Output 4'!$H$4:$H$"&amp;$C$7),Analysis!O25,INDIRECT("'Output 4'!$P$4:$P$"&amp;$C$7))
+SUMIF(INDIRECT("'Output 5'!$H$4:$H$"&amp;$C$8),Analysis!O25,INDIRECT("'Output 5'!$P$4:$P$"&amp;$C$8))
+SUMIF(INDIRECT("'Direct Beneficiaries'!$H$4:$H$"&amp;$C$8),Analysis!O25,INDIRECT("'Direct Beneficiaries'!$P$4:$P$"&amp;$C$8))</f>
        <v>0</v>
      </c>
      <c r="Q25" s="5">
        <f ca="1">SUMIF(INDIRECT("'Output 1'!$H$4:$H$"&amp;$C$4),Analysis!O25,INDIRECT("'Output 1'!$T$4:$T$"&amp;$C$4))
+SUMIF(INDIRECT("'Output 2'!$H$4:$H$"&amp;$C$5),Analysis!O25,INDIRECT("'Output 2'!$T$4:$T$"&amp;$C$5))
+SUMIF(INDIRECT("'Output 3'!$H$4:$H$"&amp;$C$6),Analysis!O25,INDIRECT("'Output 3'!$T$4:$T$"&amp;$C$6))
+SUMIF(INDIRECT("'Output 4'!$H$4:$H$"&amp;$C$7),Analysis!O25,INDIRECT("'Output 4'!$T$4:$T$"&amp;$C$7))
+SUMIF(INDIRECT("'Output 5'!$H$4:$H$"&amp;$C$8),Analysis!O25,INDIRECT("'Output 5'!$T$4:$T$"&amp;$C$8))
+SUMIF(INDIRECT("'Direct Beneficiaries'!$H$4:$H$"&amp;$C$8),Analysis!O25,INDIRECT("'Direct Beneficiaries'!$T$4:$T$"&amp;$C$8))</f>
        <v>0</v>
      </c>
      <c r="R25" s="5">
        <f ca="1">SUMIF(INDIRECT("'Output 1'!$H$4:$H$"&amp;$C$4),Analysis!O25,INDIRECT("'Output 1'!$X$4:$X$"&amp;$C$4))
+SUMIF(INDIRECT("'Output 2'!$H$4:$H$"&amp;$C$5),Analysis!O25,INDIRECT("'Output 2'!$X$4:$X$"&amp;$C$5))
+SUMIF(INDIRECT("'Output 3'!$H$4:$H$"&amp;$C$6),Analysis!O25,INDIRECT("'Output 3'!$X$4:$X$"&amp;$C$6))
+SUMIF(INDIRECT("'Output 4'!$H$4:$H$"&amp;$C$7),Analysis!O25,INDIRECT("'Output 4'!$X$4:$X$"&amp;$C$7))
+SUMIF(INDIRECT("'Output 5'!$H$4:$H$"&amp;$C$8),Analysis!O25,INDIRECT("'Output 5'!$X$4:$X$"&amp;$C$8))
+SUMIF(INDIRECT("'Direct Beneficiaries'!$H$4:$H$"&amp;$C$8),Analysis!O25,INDIRECT("'Direct Beneficiaries'!$X$4:$X$"&amp;$C$8))</f>
        <v>0</v>
      </c>
      <c r="S25" s="31"/>
      <c r="T25" s="5">
        <f>SUMIF('Unplanned Outputs'!$E$4:$E$500,Analysis!O25,'Unplanned Outputs'!$J$4:$J$500)</f>
        <v>0</v>
      </c>
      <c r="U25" s="5">
        <f>SUMIF('Unplanned Outputs'!$E$4:$E$500,Analysis!$O25,'Unplanned Outputs'!$N$4:$N$500)</f>
        <v>0</v>
      </c>
      <c r="V25" s="5">
        <f>SUMIF('Unplanned Outputs'!$E$4:$E$500,Analysis!$O25,'Unplanned Outputs'!$R$4:$R$500)</f>
        <v>0</v>
      </c>
      <c r="W25" s="5">
        <f>SUMIF('Unplanned Outputs'!$E$4:$E$500,Analysis!$O25,'Unplanned Outputs'!$V$4:$V$500)</f>
        <v>0</v>
      </c>
      <c r="X25" s="5">
        <f>SUMIF('Unplanned Outputs'!$E$4:$E$500,Analysis!$O25,'Unplanned Outputs'!$Z$4:$Z$500)</f>
        <v>0</v>
      </c>
      <c r="Y25" s="15"/>
      <c r="Z25" s="37">
        <f t="shared" ca="1" si="0"/>
        <v>0</v>
      </c>
      <c r="AA25" s="37">
        <f t="shared" si="1"/>
        <v>0</v>
      </c>
      <c r="AB25" s="51">
        <f t="shared" ca="1" si="2"/>
        <v>0</v>
      </c>
      <c r="AC25" s="61">
        <f ca="1">SUMIF(INDIRECT("'Output 1'!$H$5:$H$"&amp;$C$4),Analysis!$O25,INDIRECT("'Output 1'!$F$5:$F$"&amp;$C$4))
+SUMIF(INDIRECT("'Output 2'!$H$5:$H$"&amp;$C$5),Analysis!$O25,INDIRECT("'Output 2'!$F$5:$F$"&amp;$C$5))
+SUMIF(INDIRECT("'Output 3'!$H$5:$H$"&amp;$C$6),Analysis!$O25,INDIRECT("'Output 3'!$F$5:$F$"&amp;$C$6))
+SUMIF(INDIRECT("'Output 4'!$H$5:$H$"&amp;$C$7),Analysis!$O25,INDIRECT("'Output 4'!$F$5:$F$"&amp;$C$7))
+SUMIF(INDIRECT("'Output 5'!$H$5:$H$"&amp;$C$8),Analysis!$O25,INDIRECT("'Output 5'!$F$5:$F$"&amp;$C$8))
+SUMIF(INDIRECT("'Direct Beneficiaries'!$H$5:$H$"&amp;$C$8),Analysis!$O25,INDIRECT("'Direct Beneficiaries'!$F$5:$F$"&amp;$C$8))</f>
        <v>0</v>
      </c>
    </row>
    <row r="26" spans="1:29" x14ac:dyDescent="0.3">
      <c r="G26" s="4"/>
      <c r="H26" s="4"/>
      <c r="I26" s="4"/>
      <c r="J26" s="4"/>
      <c r="K26" s="4"/>
      <c r="L26" s="4"/>
      <c r="M26" s="34"/>
      <c r="O26" s="31" t="s">
        <v>719</v>
      </c>
      <c r="P26" s="5">
        <f ca="1">SUMIF(INDIRECT("'Output 1'!$H$4:$H$"&amp;$C$4),Analysis!O26,INDIRECT("'Output 1'!$P$4:$P$"&amp;$C$4))
+SUMIF(INDIRECT("'Output 2'!$H$4:$H$"&amp;$C$5),Analysis!O26,INDIRECT("'Output 2'!$P$4:$P$"&amp;$C$5))
+SUMIF(INDIRECT("'Output 3'!$H$4:$H$"&amp;$C$6),Analysis!O26,INDIRECT("'Output 3'!$P$4:$P$"&amp;$C$6))
+SUMIF(INDIRECT("'Output 4'!$H$4:$H$"&amp;$C$7),Analysis!O26,INDIRECT("'Output 4'!$P$4:$P$"&amp;$C$7))
+SUMIF(INDIRECT("'Output 5'!$H$4:$H$"&amp;$C$8),Analysis!O26,INDIRECT("'Output 5'!$P$4:$P$"&amp;$C$8))
+SUMIF(INDIRECT("'Direct Beneficiaries'!$H$4:$H$"&amp;$C$8),Analysis!O26,INDIRECT("'Direct Beneficiaries'!$P$4:$P$"&amp;$C$8))</f>
        <v>0</v>
      </c>
      <c r="Q26" s="5">
        <f ca="1">SUMIF(INDIRECT("'Output 1'!$H$4:$H$"&amp;$C$4),Analysis!O26,INDIRECT("'Output 1'!$T$4:$T$"&amp;$C$4))
+SUMIF(INDIRECT("'Output 2'!$H$4:$H$"&amp;$C$5),Analysis!O26,INDIRECT("'Output 2'!$T$4:$T$"&amp;$C$5))
+SUMIF(INDIRECT("'Output 3'!$H$4:$H$"&amp;$C$6),Analysis!O26,INDIRECT("'Output 3'!$T$4:$T$"&amp;$C$6))
+SUMIF(INDIRECT("'Output 4'!$H$4:$H$"&amp;$C$7),Analysis!O26,INDIRECT("'Output 4'!$T$4:$T$"&amp;$C$7))
+SUMIF(INDIRECT("'Output 5'!$H$4:$H$"&amp;$C$8),Analysis!O26,INDIRECT("'Output 5'!$T$4:$T$"&amp;$C$8))
+SUMIF(INDIRECT("'Direct Beneficiaries'!$H$4:$H$"&amp;$C$8),Analysis!O26,INDIRECT("'Direct Beneficiaries'!$T$4:$T$"&amp;$C$8))</f>
        <v>0</v>
      </c>
      <c r="R26" s="5">
        <f ca="1">SUMIF(INDIRECT("'Output 1'!$H$4:$H$"&amp;$C$4),Analysis!O26,INDIRECT("'Output 1'!$X$4:$X$"&amp;$C$4))
+SUMIF(INDIRECT("'Output 2'!$H$4:$H$"&amp;$C$5),Analysis!O26,INDIRECT("'Output 2'!$X$4:$X$"&amp;$C$5))
+SUMIF(INDIRECT("'Output 3'!$H$4:$H$"&amp;$C$6),Analysis!O26,INDIRECT("'Output 3'!$X$4:$X$"&amp;$C$6))
+SUMIF(INDIRECT("'Output 4'!$H$4:$H$"&amp;$C$7),Analysis!O26,INDIRECT("'Output 4'!$X$4:$X$"&amp;$C$7))
+SUMIF(INDIRECT("'Output 5'!$H$4:$H$"&amp;$C$8),Analysis!O26,INDIRECT("'Output 5'!$X$4:$X$"&amp;$C$8))
+SUMIF(INDIRECT("'Direct Beneficiaries'!$H$4:$H$"&amp;$C$8),Analysis!O26,INDIRECT("'Direct Beneficiaries'!$X$4:$X$"&amp;$C$8))</f>
        <v>0</v>
      </c>
      <c r="S26" s="31"/>
      <c r="T26" s="5">
        <f>SUMIF('Unplanned Outputs'!$E$4:$E$500,Analysis!O26,'Unplanned Outputs'!$J$4:$J$500)</f>
        <v>0</v>
      </c>
      <c r="U26" s="5">
        <f>SUMIF('Unplanned Outputs'!$E$4:$E$500,Analysis!$O26,'Unplanned Outputs'!$N$4:$N$500)</f>
        <v>0</v>
      </c>
      <c r="V26" s="5">
        <f>SUMIF('Unplanned Outputs'!$E$4:$E$500,Analysis!$O26,'Unplanned Outputs'!$R$4:$R$500)</f>
        <v>0</v>
      </c>
      <c r="W26" s="5">
        <f>SUMIF('Unplanned Outputs'!$E$4:$E$500,Analysis!$O26,'Unplanned Outputs'!$V$4:$V$500)</f>
        <v>0</v>
      </c>
      <c r="X26" s="5">
        <f>SUMIF('Unplanned Outputs'!$E$4:$E$500,Analysis!$O26,'Unplanned Outputs'!$Z$4:$Z$500)</f>
        <v>0</v>
      </c>
      <c r="Y26" s="15"/>
      <c r="Z26" s="37">
        <f t="shared" ca="1" si="0"/>
        <v>0</v>
      </c>
      <c r="AA26" s="37">
        <f t="shared" si="1"/>
        <v>0</v>
      </c>
      <c r="AB26" s="51">
        <f t="shared" ca="1" si="2"/>
        <v>0</v>
      </c>
      <c r="AC26" s="61">
        <f ca="1">SUMIF(INDIRECT("'Output 1'!$H$5:$H$"&amp;$C$4),Analysis!$O26,INDIRECT("'Output 1'!$F$5:$F$"&amp;$C$4))
+SUMIF(INDIRECT("'Output 2'!$H$5:$H$"&amp;$C$5),Analysis!$O26,INDIRECT("'Output 2'!$F$5:$F$"&amp;$C$5))
+SUMIF(INDIRECT("'Output 3'!$H$5:$H$"&amp;$C$6),Analysis!$O26,INDIRECT("'Output 3'!$F$5:$F$"&amp;$C$6))
+SUMIF(INDIRECT("'Output 4'!$H$5:$H$"&amp;$C$7),Analysis!$O26,INDIRECT("'Output 4'!$F$5:$F$"&amp;$C$7))
+SUMIF(INDIRECT("'Output 5'!$H$5:$H$"&amp;$C$8),Analysis!$O26,INDIRECT("'Output 5'!$F$5:$F$"&amp;$C$8))
+SUMIF(INDIRECT("'Direct Beneficiaries'!$H$5:$H$"&amp;$C$8),Analysis!$O26,INDIRECT("'Direct Beneficiaries'!$F$5:$F$"&amp;$C$8))</f>
        <v>0</v>
      </c>
    </row>
    <row r="27" spans="1:29" x14ac:dyDescent="0.3">
      <c r="G27" s="4"/>
      <c r="H27" s="4"/>
      <c r="I27" s="4"/>
      <c r="J27" s="4"/>
      <c r="K27" s="4"/>
      <c r="L27" s="4"/>
      <c r="M27" s="34"/>
      <c r="O27" s="31">
        <v>2.2999999999999998</v>
      </c>
      <c r="P27" s="5">
        <f ca="1">SUMIF(INDIRECT("'Output 1'!$H$4:$H$"&amp;$C$4),Analysis!O27,INDIRECT("'Output 1'!$P$4:$P$"&amp;$C$4))
+SUMIF(INDIRECT("'Output 2'!$H$4:$H$"&amp;$C$5),Analysis!O27,INDIRECT("'Output 2'!$P$4:$P$"&amp;$C$5))
+SUMIF(INDIRECT("'Output 3'!$H$4:$H$"&amp;$C$6),Analysis!O27,INDIRECT("'Output 3'!$P$4:$P$"&amp;$C$6))
+SUMIF(INDIRECT("'Output 4'!$H$4:$H$"&amp;$C$7),Analysis!O27,INDIRECT("'Output 4'!$P$4:$P$"&amp;$C$7))
+SUMIF(INDIRECT("'Output 5'!$H$4:$H$"&amp;$C$8),Analysis!O27,INDIRECT("'Output 5'!$P$4:$P$"&amp;$C$8))
+SUMIF(INDIRECT("'Direct Beneficiaries'!$H$4:$H$"&amp;$C$8),Analysis!O27,INDIRECT("'Direct Beneficiaries'!$P$4:$P$"&amp;$C$8))</f>
        <v>0</v>
      </c>
      <c r="Q27" s="5">
        <f ca="1">SUMIF(INDIRECT("'Output 1'!$H$4:$H$"&amp;$C$4),Analysis!O27,INDIRECT("'Output 1'!$T$4:$T$"&amp;$C$4))
+SUMIF(INDIRECT("'Output 2'!$H$4:$H$"&amp;$C$5),Analysis!O27,INDIRECT("'Output 2'!$T$4:$T$"&amp;$C$5))
+SUMIF(INDIRECT("'Output 3'!$H$4:$H$"&amp;$C$6),Analysis!O27,INDIRECT("'Output 3'!$T$4:$T$"&amp;$C$6))
+SUMIF(INDIRECT("'Output 4'!$H$4:$H$"&amp;$C$7),Analysis!O27,INDIRECT("'Output 4'!$T$4:$T$"&amp;$C$7))
+SUMIF(INDIRECT("'Output 5'!$H$4:$H$"&amp;$C$8),Analysis!O27,INDIRECT("'Output 5'!$T$4:$T$"&amp;$C$8))
+SUMIF(INDIRECT("'Direct Beneficiaries'!$H$4:$H$"&amp;$C$8),Analysis!O27,INDIRECT("'Direct Beneficiaries'!$T$4:$T$"&amp;$C$8))</f>
        <v>0</v>
      </c>
      <c r="R27" s="5">
        <f ca="1">SUMIF(INDIRECT("'Output 1'!$H$4:$H$"&amp;$C$4),Analysis!O27,INDIRECT("'Output 1'!$X$4:$X$"&amp;$C$4))
+SUMIF(INDIRECT("'Output 2'!$H$4:$H$"&amp;$C$5),Analysis!O27,INDIRECT("'Output 2'!$X$4:$X$"&amp;$C$5))
+SUMIF(INDIRECT("'Output 3'!$H$4:$H$"&amp;$C$6),Analysis!O27,INDIRECT("'Output 3'!$X$4:$X$"&amp;$C$6))
+SUMIF(INDIRECT("'Output 4'!$H$4:$H$"&amp;$C$7),Analysis!O27,INDIRECT("'Output 4'!$X$4:$X$"&amp;$C$7))
+SUMIF(INDIRECT("'Output 5'!$H$4:$H$"&amp;$C$8),Analysis!O27,INDIRECT("'Output 5'!$X$4:$X$"&amp;$C$8))
+SUMIF(INDIRECT("'Direct Beneficiaries'!$H$4:$H$"&amp;$C$8),Analysis!O27,INDIRECT("'Direct Beneficiaries'!$X$4:$X$"&amp;$C$8))</f>
        <v>0</v>
      </c>
      <c r="S27" s="31"/>
      <c r="T27" s="5">
        <f>SUMIF('Unplanned Outputs'!$E$4:$E$500,Analysis!O27,'Unplanned Outputs'!$J$4:$J$500)</f>
        <v>0</v>
      </c>
      <c r="U27" s="5">
        <f>SUMIF('Unplanned Outputs'!$E$4:$E$500,Analysis!$O27,'Unplanned Outputs'!$N$4:$N$500)</f>
        <v>0</v>
      </c>
      <c r="V27" s="5">
        <f>SUMIF('Unplanned Outputs'!$E$4:$E$500,Analysis!$O27,'Unplanned Outputs'!$R$4:$R$500)</f>
        <v>0</v>
      </c>
      <c r="W27" s="5">
        <f>SUMIF('Unplanned Outputs'!$E$4:$E$500,Analysis!$O27,'Unplanned Outputs'!$V$4:$V$500)</f>
        <v>0</v>
      </c>
      <c r="X27" s="5">
        <f>SUMIF('Unplanned Outputs'!$E$4:$E$500,Analysis!$O27,'Unplanned Outputs'!$Z$4:$Z$500)</f>
        <v>0</v>
      </c>
      <c r="Y27" s="15"/>
      <c r="Z27" s="37">
        <f t="shared" ca="1" si="0"/>
        <v>0</v>
      </c>
      <c r="AA27" s="37">
        <f t="shared" si="1"/>
        <v>0</v>
      </c>
      <c r="AB27" s="51">
        <f t="shared" ca="1" si="2"/>
        <v>0</v>
      </c>
      <c r="AC27" s="61">
        <f ca="1">SUMIF(INDIRECT("'Output 1'!$H$5:$H$"&amp;$C$4),Analysis!$O27,INDIRECT("'Output 1'!$F$5:$F$"&amp;$C$4))
+SUMIF(INDIRECT("'Output 2'!$H$5:$H$"&amp;$C$5),Analysis!$O27,INDIRECT("'Output 2'!$F$5:$F$"&amp;$C$5))
+SUMIF(INDIRECT("'Output 3'!$H$5:$H$"&amp;$C$6),Analysis!$O27,INDIRECT("'Output 3'!$F$5:$F$"&amp;$C$6))
+SUMIF(INDIRECT("'Output 4'!$H$5:$H$"&amp;$C$7),Analysis!$O27,INDIRECT("'Output 4'!$F$5:$F$"&amp;$C$7))
+SUMIF(INDIRECT("'Output 5'!$H$5:$H$"&amp;$C$8),Analysis!$O27,INDIRECT("'Output 5'!$F$5:$F$"&amp;$C$8))
+SUMIF(INDIRECT("'Direct Beneficiaries'!$H$5:$H$"&amp;$C$8),Analysis!$O27,INDIRECT("'Direct Beneficiaries'!$F$5:$F$"&amp;$C$8))</f>
        <v>0</v>
      </c>
    </row>
    <row r="28" spans="1:29" x14ac:dyDescent="0.3">
      <c r="G28" s="4"/>
      <c r="H28" s="4"/>
      <c r="I28" s="4"/>
      <c r="J28" s="4"/>
      <c r="K28" s="4"/>
      <c r="L28" s="4"/>
      <c r="M28" s="34"/>
      <c r="O28" s="31" t="s">
        <v>720</v>
      </c>
      <c r="P28" s="5">
        <f ca="1">SUMIF(INDIRECT("'Output 1'!$H$4:$H$"&amp;$C$4),Analysis!O28,INDIRECT("'Output 1'!$P$4:$P$"&amp;$C$4))
+SUMIF(INDIRECT("'Output 2'!$H$4:$H$"&amp;$C$5),Analysis!O28,INDIRECT("'Output 2'!$P$4:$P$"&amp;$C$5))
+SUMIF(INDIRECT("'Output 3'!$H$4:$H$"&amp;$C$6),Analysis!O28,INDIRECT("'Output 3'!$P$4:$P$"&amp;$C$6))
+SUMIF(INDIRECT("'Output 4'!$H$4:$H$"&amp;$C$7),Analysis!O28,INDIRECT("'Output 4'!$P$4:$P$"&amp;$C$7))
+SUMIF(INDIRECT("'Output 5'!$H$4:$H$"&amp;$C$8),Analysis!O28,INDIRECT("'Output 5'!$P$4:$P$"&amp;$C$8))
+SUMIF(INDIRECT("'Direct Beneficiaries'!$H$4:$H$"&amp;$C$8),Analysis!O28,INDIRECT("'Direct Beneficiaries'!$P$4:$P$"&amp;$C$8))</f>
        <v>0</v>
      </c>
      <c r="Q28" s="5">
        <f ca="1">SUMIF(INDIRECT("'Output 1'!$H$4:$H$"&amp;$C$4),Analysis!O28,INDIRECT("'Output 1'!$T$4:$T$"&amp;$C$4))
+SUMIF(INDIRECT("'Output 2'!$H$4:$H$"&amp;$C$5),Analysis!O28,INDIRECT("'Output 2'!$T$4:$T$"&amp;$C$5))
+SUMIF(INDIRECT("'Output 3'!$H$4:$H$"&amp;$C$6),Analysis!O28,INDIRECT("'Output 3'!$T$4:$T$"&amp;$C$6))
+SUMIF(INDIRECT("'Output 4'!$H$4:$H$"&amp;$C$7),Analysis!O28,INDIRECT("'Output 4'!$T$4:$T$"&amp;$C$7))
+SUMIF(INDIRECT("'Output 5'!$H$4:$H$"&amp;$C$8),Analysis!O28,INDIRECT("'Output 5'!$T$4:$T$"&amp;$C$8))
+SUMIF(INDIRECT("'Direct Beneficiaries'!$H$4:$H$"&amp;$C$8),Analysis!O28,INDIRECT("'Direct Beneficiaries'!$T$4:$T$"&amp;$C$8))</f>
        <v>0</v>
      </c>
      <c r="R28" s="5">
        <f ca="1">SUMIF(INDIRECT("'Output 1'!$H$4:$H$"&amp;$C$4),Analysis!O28,INDIRECT("'Output 1'!$X$4:$X$"&amp;$C$4))
+SUMIF(INDIRECT("'Output 2'!$H$4:$H$"&amp;$C$5),Analysis!O28,INDIRECT("'Output 2'!$X$4:$X$"&amp;$C$5))
+SUMIF(INDIRECT("'Output 3'!$H$4:$H$"&amp;$C$6),Analysis!O28,INDIRECT("'Output 3'!$X$4:$X$"&amp;$C$6))
+SUMIF(INDIRECT("'Output 4'!$H$4:$H$"&amp;$C$7),Analysis!O28,INDIRECT("'Output 4'!$X$4:$X$"&amp;$C$7))
+SUMIF(INDIRECT("'Output 5'!$H$4:$H$"&amp;$C$8),Analysis!O28,INDIRECT("'Output 5'!$X$4:$X$"&amp;$C$8))
+SUMIF(INDIRECT("'Direct Beneficiaries'!$H$4:$H$"&amp;$C$8),Analysis!O28,INDIRECT("'Direct Beneficiaries'!$X$4:$X$"&amp;$C$8))</f>
        <v>0</v>
      </c>
      <c r="S28" s="31"/>
      <c r="T28" s="5">
        <f>SUMIF('Unplanned Outputs'!$E$4:$E$500,Analysis!O28,'Unplanned Outputs'!$J$4:$J$500)</f>
        <v>0</v>
      </c>
      <c r="U28" s="5">
        <f>SUMIF('Unplanned Outputs'!$E$4:$E$500,Analysis!$O28,'Unplanned Outputs'!$N$4:$N$500)</f>
        <v>0</v>
      </c>
      <c r="V28" s="5">
        <f>SUMIF('Unplanned Outputs'!$E$4:$E$500,Analysis!$O28,'Unplanned Outputs'!$R$4:$R$500)</f>
        <v>0</v>
      </c>
      <c r="W28" s="5">
        <f>SUMIF('Unplanned Outputs'!$E$4:$E$500,Analysis!$O28,'Unplanned Outputs'!$V$4:$V$500)</f>
        <v>0</v>
      </c>
      <c r="X28" s="5">
        <f>SUMIF('Unplanned Outputs'!$E$4:$E$500,Analysis!$O28,'Unplanned Outputs'!$Z$4:$Z$500)</f>
        <v>0</v>
      </c>
      <c r="Y28" s="15"/>
      <c r="Z28" s="37">
        <f t="shared" ca="1" si="0"/>
        <v>0</v>
      </c>
      <c r="AA28" s="37">
        <f t="shared" si="1"/>
        <v>0</v>
      </c>
      <c r="AB28" s="51">
        <f t="shared" ca="1" si="2"/>
        <v>0</v>
      </c>
      <c r="AC28" s="61">
        <f ca="1">SUMIF(INDIRECT("'Output 1'!$H$5:$H$"&amp;$C$4),Analysis!$O28,INDIRECT("'Output 1'!$F$5:$F$"&amp;$C$4))
+SUMIF(INDIRECT("'Output 2'!$H$5:$H$"&amp;$C$5),Analysis!$O28,INDIRECT("'Output 2'!$F$5:$F$"&amp;$C$5))
+SUMIF(INDIRECT("'Output 3'!$H$5:$H$"&amp;$C$6),Analysis!$O28,INDIRECT("'Output 3'!$F$5:$F$"&amp;$C$6))
+SUMIF(INDIRECT("'Output 4'!$H$5:$H$"&amp;$C$7),Analysis!$O28,INDIRECT("'Output 4'!$F$5:$F$"&amp;$C$7))
+SUMIF(INDIRECT("'Output 5'!$H$5:$H$"&amp;$C$8),Analysis!$O28,INDIRECT("'Output 5'!$F$5:$F$"&amp;$C$8))
+SUMIF(INDIRECT("'Direct Beneficiaries'!$H$5:$H$"&amp;$C$8),Analysis!$O28,INDIRECT("'Direct Beneficiaries'!$F$5:$F$"&amp;$C$8))</f>
        <v>0</v>
      </c>
    </row>
    <row r="29" spans="1:29" x14ac:dyDescent="0.3">
      <c r="G29" s="4"/>
      <c r="H29" s="4"/>
      <c r="I29" s="4"/>
      <c r="J29" s="4"/>
      <c r="K29" s="4"/>
      <c r="L29" s="4"/>
      <c r="M29" s="34"/>
      <c r="O29" s="31" t="s">
        <v>721</v>
      </c>
      <c r="P29" s="5">
        <f ca="1">SUMIF(INDIRECT("'Output 1'!$H$4:$H$"&amp;$C$4),Analysis!O29,INDIRECT("'Output 1'!$P$4:$P$"&amp;$C$4))
+SUMIF(INDIRECT("'Output 2'!$H$4:$H$"&amp;$C$5),Analysis!O29,INDIRECT("'Output 2'!$P$4:$P$"&amp;$C$5))
+SUMIF(INDIRECT("'Output 3'!$H$4:$H$"&amp;$C$6),Analysis!O29,INDIRECT("'Output 3'!$P$4:$P$"&amp;$C$6))
+SUMIF(INDIRECT("'Output 4'!$H$4:$H$"&amp;$C$7),Analysis!O29,INDIRECT("'Output 4'!$P$4:$P$"&amp;$C$7))
+SUMIF(INDIRECT("'Output 5'!$H$4:$H$"&amp;$C$8),Analysis!O29,INDIRECT("'Output 5'!$P$4:$P$"&amp;$C$8))
+SUMIF(INDIRECT("'Direct Beneficiaries'!$H$4:$H$"&amp;$C$8),Analysis!O29,INDIRECT("'Direct Beneficiaries'!$P$4:$P$"&amp;$C$8))</f>
        <v>0</v>
      </c>
      <c r="Q29" s="5">
        <f ca="1">SUMIF(INDIRECT("'Output 1'!$H$4:$H$"&amp;$C$4),Analysis!O29,INDIRECT("'Output 1'!$T$4:$T$"&amp;$C$4))
+SUMIF(INDIRECT("'Output 2'!$H$4:$H$"&amp;$C$5),Analysis!O29,INDIRECT("'Output 2'!$T$4:$T$"&amp;$C$5))
+SUMIF(INDIRECT("'Output 3'!$H$4:$H$"&amp;$C$6),Analysis!O29,INDIRECT("'Output 3'!$T$4:$T$"&amp;$C$6))
+SUMIF(INDIRECT("'Output 4'!$H$4:$H$"&amp;$C$7),Analysis!O29,INDIRECT("'Output 4'!$T$4:$T$"&amp;$C$7))
+SUMIF(INDIRECT("'Output 5'!$H$4:$H$"&amp;$C$8),Analysis!O29,INDIRECT("'Output 5'!$T$4:$T$"&amp;$C$8))
+SUMIF(INDIRECT("'Direct Beneficiaries'!$H$4:$H$"&amp;$C$8),Analysis!O29,INDIRECT("'Direct Beneficiaries'!$T$4:$T$"&amp;$C$8))</f>
        <v>0</v>
      </c>
      <c r="R29" s="5">
        <f ca="1">SUMIF(INDIRECT("'Output 1'!$H$4:$H$"&amp;$C$4),Analysis!O29,INDIRECT("'Output 1'!$X$4:$X$"&amp;$C$4))
+SUMIF(INDIRECT("'Output 2'!$H$4:$H$"&amp;$C$5),Analysis!O29,INDIRECT("'Output 2'!$X$4:$X$"&amp;$C$5))
+SUMIF(INDIRECT("'Output 3'!$H$4:$H$"&amp;$C$6),Analysis!O29,INDIRECT("'Output 3'!$X$4:$X$"&amp;$C$6))
+SUMIF(INDIRECT("'Output 4'!$H$4:$H$"&amp;$C$7),Analysis!O29,INDIRECT("'Output 4'!$X$4:$X$"&amp;$C$7))
+SUMIF(INDIRECT("'Output 5'!$H$4:$H$"&amp;$C$8),Analysis!O29,INDIRECT("'Output 5'!$X$4:$X$"&amp;$C$8))
+SUMIF(INDIRECT("'Direct Beneficiaries'!$H$4:$H$"&amp;$C$8),Analysis!O29,INDIRECT("'Direct Beneficiaries'!$X$4:$X$"&amp;$C$8))</f>
        <v>0</v>
      </c>
      <c r="S29" s="31"/>
      <c r="T29" s="5">
        <f>SUMIF('Unplanned Outputs'!$E$4:$E$500,Analysis!O29,'Unplanned Outputs'!$J$4:$J$500)</f>
        <v>0</v>
      </c>
      <c r="U29" s="5">
        <f>SUMIF('Unplanned Outputs'!$E$4:$E$500,Analysis!$O29,'Unplanned Outputs'!$N$4:$N$500)</f>
        <v>0</v>
      </c>
      <c r="V29" s="5">
        <f>SUMIF('Unplanned Outputs'!$E$4:$E$500,Analysis!$O29,'Unplanned Outputs'!$R$4:$R$500)</f>
        <v>0</v>
      </c>
      <c r="W29" s="5">
        <f>SUMIF('Unplanned Outputs'!$E$4:$E$500,Analysis!$O29,'Unplanned Outputs'!$V$4:$V$500)</f>
        <v>0</v>
      </c>
      <c r="X29" s="5">
        <f>SUMIF('Unplanned Outputs'!$E$4:$E$500,Analysis!$O29,'Unplanned Outputs'!$Z$4:$Z$500)</f>
        <v>0</v>
      </c>
      <c r="Y29" s="15"/>
      <c r="Z29" s="37">
        <f t="shared" ca="1" si="0"/>
        <v>0</v>
      </c>
      <c r="AA29" s="37">
        <f t="shared" si="1"/>
        <v>0</v>
      </c>
      <c r="AB29" s="51">
        <f t="shared" ca="1" si="2"/>
        <v>0</v>
      </c>
      <c r="AC29" s="61">
        <f ca="1">SUMIF(INDIRECT("'Output 1'!$H$5:$H$"&amp;$C$4),Analysis!$O29,INDIRECT("'Output 1'!$F$5:$F$"&amp;$C$4))
+SUMIF(INDIRECT("'Output 2'!$H$5:$H$"&amp;$C$5),Analysis!$O29,INDIRECT("'Output 2'!$F$5:$F$"&amp;$C$5))
+SUMIF(INDIRECT("'Output 3'!$H$5:$H$"&amp;$C$6),Analysis!$O29,INDIRECT("'Output 3'!$F$5:$F$"&amp;$C$6))
+SUMIF(INDIRECT("'Output 4'!$H$5:$H$"&amp;$C$7),Analysis!$O29,INDIRECT("'Output 4'!$F$5:$F$"&amp;$C$7))
+SUMIF(INDIRECT("'Output 5'!$H$5:$H$"&amp;$C$8),Analysis!$O29,INDIRECT("'Output 5'!$F$5:$F$"&amp;$C$8))
+SUMIF(INDIRECT("'Direct Beneficiaries'!$H$5:$H$"&amp;$C$8),Analysis!$O29,INDIRECT("'Direct Beneficiaries'!$F$5:$F$"&amp;$C$8))</f>
        <v>0</v>
      </c>
    </row>
    <row r="30" spans="1:29" x14ac:dyDescent="0.3">
      <c r="G30" s="4"/>
      <c r="H30" s="4"/>
      <c r="I30" s="4"/>
      <c r="J30" s="4"/>
      <c r="K30" s="4"/>
      <c r="L30" s="4"/>
      <c r="M30" s="34"/>
      <c r="O30" s="31" t="s">
        <v>722</v>
      </c>
      <c r="P30" s="5">
        <f ca="1">SUMIF(INDIRECT("'Output 1'!$H$4:$H$"&amp;$C$4),Analysis!O30,INDIRECT("'Output 1'!$P$4:$P$"&amp;$C$4))
+SUMIF(INDIRECT("'Output 2'!$H$4:$H$"&amp;$C$5),Analysis!O30,INDIRECT("'Output 2'!$P$4:$P$"&amp;$C$5))
+SUMIF(INDIRECT("'Output 3'!$H$4:$H$"&amp;$C$6),Analysis!O30,INDIRECT("'Output 3'!$P$4:$P$"&amp;$C$6))
+SUMIF(INDIRECT("'Output 4'!$H$4:$H$"&amp;$C$7),Analysis!O30,INDIRECT("'Output 4'!$P$4:$P$"&amp;$C$7))
+SUMIF(INDIRECT("'Output 5'!$H$4:$H$"&amp;$C$8),Analysis!O30,INDIRECT("'Output 5'!$P$4:$P$"&amp;$C$8))
+SUMIF(INDIRECT("'Direct Beneficiaries'!$H$4:$H$"&amp;$C$8),Analysis!O30,INDIRECT("'Direct Beneficiaries'!$P$4:$P$"&amp;$C$8))</f>
        <v>0</v>
      </c>
      <c r="Q30" s="5">
        <f ca="1">SUMIF(INDIRECT("'Output 1'!$H$4:$H$"&amp;$C$4),Analysis!O30,INDIRECT("'Output 1'!$T$4:$T$"&amp;$C$4))
+SUMIF(INDIRECT("'Output 2'!$H$4:$H$"&amp;$C$5),Analysis!O30,INDIRECT("'Output 2'!$T$4:$T$"&amp;$C$5))
+SUMIF(INDIRECT("'Output 3'!$H$4:$H$"&amp;$C$6),Analysis!O30,INDIRECT("'Output 3'!$T$4:$T$"&amp;$C$6))
+SUMIF(INDIRECT("'Output 4'!$H$4:$H$"&amp;$C$7),Analysis!O30,INDIRECT("'Output 4'!$T$4:$T$"&amp;$C$7))
+SUMIF(INDIRECT("'Output 5'!$H$4:$H$"&amp;$C$8),Analysis!O30,INDIRECT("'Output 5'!$T$4:$T$"&amp;$C$8))
+SUMIF(INDIRECT("'Direct Beneficiaries'!$H$4:$H$"&amp;$C$8),Analysis!O30,INDIRECT("'Direct Beneficiaries'!$T$4:$T$"&amp;$C$8))</f>
        <v>0</v>
      </c>
      <c r="R30" s="5">
        <f ca="1">SUMIF(INDIRECT("'Output 1'!$H$4:$H$"&amp;$C$4),Analysis!O30,INDIRECT("'Output 1'!$X$4:$X$"&amp;$C$4))
+SUMIF(INDIRECT("'Output 2'!$H$4:$H$"&amp;$C$5),Analysis!O30,INDIRECT("'Output 2'!$X$4:$X$"&amp;$C$5))
+SUMIF(INDIRECT("'Output 3'!$H$4:$H$"&amp;$C$6),Analysis!O30,INDIRECT("'Output 3'!$X$4:$X$"&amp;$C$6))
+SUMIF(INDIRECT("'Output 4'!$H$4:$H$"&amp;$C$7),Analysis!O30,INDIRECT("'Output 4'!$X$4:$X$"&amp;$C$7))
+SUMIF(INDIRECT("'Output 5'!$H$4:$H$"&amp;$C$8),Analysis!O30,INDIRECT("'Output 5'!$X$4:$X$"&amp;$C$8))
+SUMIF(INDIRECT("'Direct Beneficiaries'!$H$4:$H$"&amp;$C$8),Analysis!O30,INDIRECT("'Direct Beneficiaries'!$X$4:$X$"&amp;$C$8))</f>
        <v>0</v>
      </c>
      <c r="S30" s="31"/>
      <c r="T30" s="5">
        <f>SUMIF('Unplanned Outputs'!$E$4:$E$500,Analysis!O30,'Unplanned Outputs'!$J$4:$J$500)</f>
        <v>0</v>
      </c>
      <c r="U30" s="5">
        <f>SUMIF('Unplanned Outputs'!$E$4:$E$500,Analysis!$O30,'Unplanned Outputs'!$N$4:$N$500)</f>
        <v>0</v>
      </c>
      <c r="V30" s="5">
        <f>SUMIF('Unplanned Outputs'!$E$4:$E$500,Analysis!$O30,'Unplanned Outputs'!$R$4:$R$500)</f>
        <v>0</v>
      </c>
      <c r="W30" s="5">
        <f>SUMIF('Unplanned Outputs'!$E$4:$E$500,Analysis!$O30,'Unplanned Outputs'!$V$4:$V$500)</f>
        <v>0</v>
      </c>
      <c r="X30" s="5">
        <f>SUMIF('Unplanned Outputs'!$E$4:$E$500,Analysis!$O30,'Unplanned Outputs'!$Z$4:$Z$500)</f>
        <v>0</v>
      </c>
      <c r="Y30" s="15"/>
      <c r="Z30" s="37">
        <f t="shared" ca="1" si="0"/>
        <v>0</v>
      </c>
      <c r="AA30" s="37">
        <f t="shared" si="1"/>
        <v>0</v>
      </c>
      <c r="AB30" s="51">
        <f t="shared" ca="1" si="2"/>
        <v>0</v>
      </c>
      <c r="AC30" s="61">
        <f ca="1">SUMIF(INDIRECT("'Output 1'!$H$5:$H$"&amp;$C$4),Analysis!$O30,INDIRECT("'Output 1'!$F$5:$F$"&amp;$C$4))
+SUMIF(INDIRECT("'Output 2'!$H$5:$H$"&amp;$C$5),Analysis!$O30,INDIRECT("'Output 2'!$F$5:$F$"&amp;$C$5))
+SUMIF(INDIRECT("'Output 3'!$H$5:$H$"&amp;$C$6),Analysis!$O30,INDIRECT("'Output 3'!$F$5:$F$"&amp;$C$6))
+SUMIF(INDIRECT("'Output 4'!$H$5:$H$"&amp;$C$7),Analysis!$O30,INDIRECT("'Output 4'!$F$5:$F$"&amp;$C$7))
+SUMIF(INDIRECT("'Output 5'!$H$5:$H$"&amp;$C$8),Analysis!$O30,INDIRECT("'Output 5'!$F$5:$F$"&amp;$C$8))
+SUMIF(INDIRECT("'Direct Beneficiaries'!$H$5:$H$"&amp;$C$8),Analysis!$O30,INDIRECT("'Direct Beneficiaries'!$F$5:$F$"&amp;$C$8))</f>
        <v>0</v>
      </c>
    </row>
    <row r="31" spans="1:29" x14ac:dyDescent="0.3">
      <c r="G31" s="4"/>
      <c r="H31" s="4"/>
      <c r="I31" s="4"/>
      <c r="J31" s="4"/>
      <c r="K31" s="4"/>
      <c r="L31" s="4"/>
      <c r="M31" s="34"/>
      <c r="O31" s="31">
        <v>2.4</v>
      </c>
      <c r="P31" s="5">
        <f ca="1">SUMIF(INDIRECT("'Output 1'!$H$4:$H$"&amp;$C$4),Analysis!O31,INDIRECT("'Output 1'!$P$4:$P$"&amp;$C$4))
+SUMIF(INDIRECT("'Output 2'!$H$4:$H$"&amp;$C$5),Analysis!O31,INDIRECT("'Output 2'!$P$4:$P$"&amp;$C$5))
+SUMIF(INDIRECT("'Output 3'!$H$4:$H$"&amp;$C$6),Analysis!O31,INDIRECT("'Output 3'!$P$4:$P$"&amp;$C$6))
+SUMIF(INDIRECT("'Output 4'!$H$4:$H$"&amp;$C$7),Analysis!O31,INDIRECT("'Output 4'!$P$4:$P$"&amp;$C$7))
+SUMIF(INDIRECT("'Output 5'!$H$4:$H$"&amp;$C$8),Analysis!O31,INDIRECT("'Output 5'!$P$4:$P$"&amp;$C$8))
+SUMIF(INDIRECT("'Direct Beneficiaries'!$H$4:$H$"&amp;$C$8),Analysis!O31,INDIRECT("'Direct Beneficiaries'!$P$4:$P$"&amp;$C$8))</f>
        <v>0</v>
      </c>
      <c r="Q31" s="5">
        <f ca="1">SUMIF(INDIRECT("'Output 1'!$H$4:$H$"&amp;$C$4),Analysis!O31,INDIRECT("'Output 1'!$T$4:$T$"&amp;$C$4))
+SUMIF(INDIRECT("'Output 2'!$H$4:$H$"&amp;$C$5),Analysis!O31,INDIRECT("'Output 2'!$T$4:$T$"&amp;$C$5))
+SUMIF(INDIRECT("'Output 3'!$H$4:$H$"&amp;$C$6),Analysis!O31,INDIRECT("'Output 3'!$T$4:$T$"&amp;$C$6))
+SUMIF(INDIRECT("'Output 4'!$H$4:$H$"&amp;$C$7),Analysis!O31,INDIRECT("'Output 4'!$T$4:$T$"&amp;$C$7))
+SUMIF(INDIRECT("'Output 5'!$H$4:$H$"&amp;$C$8),Analysis!O31,INDIRECT("'Output 5'!$T$4:$T$"&amp;$C$8))
+SUMIF(INDIRECT("'Direct Beneficiaries'!$H$4:$H$"&amp;$C$8),Analysis!O31,INDIRECT("'Direct Beneficiaries'!$T$4:$T$"&amp;$C$8))</f>
        <v>0</v>
      </c>
      <c r="R31" s="5">
        <f ca="1">SUMIF(INDIRECT("'Output 1'!$H$4:$H$"&amp;$C$4),Analysis!O31,INDIRECT("'Output 1'!$X$4:$X$"&amp;$C$4))
+SUMIF(INDIRECT("'Output 2'!$H$4:$H$"&amp;$C$5),Analysis!O31,INDIRECT("'Output 2'!$X$4:$X$"&amp;$C$5))
+SUMIF(INDIRECT("'Output 3'!$H$4:$H$"&amp;$C$6),Analysis!O31,INDIRECT("'Output 3'!$X$4:$X$"&amp;$C$6))
+SUMIF(INDIRECT("'Output 4'!$H$4:$H$"&amp;$C$7),Analysis!O31,INDIRECT("'Output 4'!$X$4:$X$"&amp;$C$7))
+SUMIF(INDIRECT("'Output 5'!$H$4:$H$"&amp;$C$8),Analysis!O31,INDIRECT("'Output 5'!$X$4:$X$"&amp;$C$8))
+SUMIF(INDIRECT("'Direct Beneficiaries'!$H$4:$H$"&amp;$C$8),Analysis!O31,INDIRECT("'Direct Beneficiaries'!$X$4:$X$"&amp;$C$8))</f>
        <v>0</v>
      </c>
      <c r="S31" s="31"/>
      <c r="T31" s="5">
        <f>SUMIF('Unplanned Outputs'!$E$4:$E$500,Analysis!O31,'Unplanned Outputs'!$J$4:$J$500)</f>
        <v>0</v>
      </c>
      <c r="U31" s="5">
        <f>SUMIF('Unplanned Outputs'!$E$4:$E$500,Analysis!$O31,'Unplanned Outputs'!$N$4:$N$500)</f>
        <v>0</v>
      </c>
      <c r="V31" s="5">
        <f>SUMIF('Unplanned Outputs'!$E$4:$E$500,Analysis!$O31,'Unplanned Outputs'!$R$4:$R$500)</f>
        <v>0</v>
      </c>
      <c r="W31" s="5">
        <f>SUMIF('Unplanned Outputs'!$E$4:$E$500,Analysis!$O31,'Unplanned Outputs'!$V$4:$V$500)</f>
        <v>0</v>
      </c>
      <c r="X31" s="5">
        <f>SUMIF('Unplanned Outputs'!$E$4:$E$500,Analysis!$O31,'Unplanned Outputs'!$Z$4:$Z$500)</f>
        <v>0</v>
      </c>
      <c r="Y31" s="15"/>
      <c r="Z31" s="37">
        <f t="shared" ca="1" si="0"/>
        <v>0</v>
      </c>
      <c r="AA31" s="37">
        <f t="shared" si="1"/>
        <v>0</v>
      </c>
      <c r="AB31" s="51">
        <f t="shared" ca="1" si="2"/>
        <v>0</v>
      </c>
      <c r="AC31" s="61">
        <f ca="1">SUMIF(INDIRECT("'Output 1'!$H$5:$H$"&amp;$C$4),Analysis!$O31,INDIRECT("'Output 1'!$F$5:$F$"&amp;$C$4))
+SUMIF(INDIRECT("'Output 2'!$H$5:$H$"&amp;$C$5),Analysis!$O31,INDIRECT("'Output 2'!$F$5:$F$"&amp;$C$5))
+SUMIF(INDIRECT("'Output 3'!$H$5:$H$"&amp;$C$6),Analysis!$O31,INDIRECT("'Output 3'!$F$5:$F$"&amp;$C$6))
+SUMIF(INDIRECT("'Output 4'!$H$5:$H$"&amp;$C$7),Analysis!$O31,INDIRECT("'Output 4'!$F$5:$F$"&amp;$C$7))
+SUMIF(INDIRECT("'Output 5'!$H$5:$H$"&amp;$C$8),Analysis!$O31,INDIRECT("'Output 5'!$F$5:$F$"&amp;$C$8))
+SUMIF(INDIRECT("'Direct Beneficiaries'!$H$5:$H$"&amp;$C$8),Analysis!$O31,INDIRECT("'Direct Beneficiaries'!$F$5:$F$"&amp;$C$8))</f>
        <v>0</v>
      </c>
    </row>
    <row r="32" spans="1:29" x14ac:dyDescent="0.3">
      <c r="G32" s="4"/>
      <c r="H32" s="4"/>
      <c r="I32" s="4"/>
      <c r="J32" s="4"/>
      <c r="K32" s="4"/>
      <c r="L32" s="4"/>
      <c r="M32" s="34"/>
      <c r="O32" s="31" t="s">
        <v>723</v>
      </c>
      <c r="P32" s="5">
        <f ca="1">SUMIF(INDIRECT("'Output 1'!$H$4:$H$"&amp;$C$4),Analysis!O32,INDIRECT("'Output 1'!$P$4:$P$"&amp;$C$4))
+SUMIF(INDIRECT("'Output 2'!$H$4:$H$"&amp;$C$5),Analysis!O32,INDIRECT("'Output 2'!$P$4:$P$"&amp;$C$5))
+SUMIF(INDIRECT("'Output 3'!$H$4:$H$"&amp;$C$6),Analysis!O32,INDIRECT("'Output 3'!$P$4:$P$"&amp;$C$6))
+SUMIF(INDIRECT("'Output 4'!$H$4:$H$"&amp;$C$7),Analysis!O32,INDIRECT("'Output 4'!$P$4:$P$"&amp;$C$7))
+SUMIF(INDIRECT("'Output 5'!$H$4:$H$"&amp;$C$8),Analysis!O32,INDIRECT("'Output 5'!$P$4:$P$"&amp;$C$8))
+SUMIF(INDIRECT("'Direct Beneficiaries'!$H$4:$H$"&amp;$C$8),Analysis!O32,INDIRECT("'Direct Beneficiaries'!$P$4:$P$"&amp;$C$8))</f>
        <v>0</v>
      </c>
      <c r="Q32" s="5">
        <f ca="1">SUMIF(INDIRECT("'Output 1'!$H$4:$H$"&amp;$C$4),Analysis!O32,INDIRECT("'Output 1'!$T$4:$T$"&amp;$C$4))
+SUMIF(INDIRECT("'Output 2'!$H$4:$H$"&amp;$C$5),Analysis!O32,INDIRECT("'Output 2'!$T$4:$T$"&amp;$C$5))
+SUMIF(INDIRECT("'Output 3'!$H$4:$H$"&amp;$C$6),Analysis!O32,INDIRECT("'Output 3'!$T$4:$T$"&amp;$C$6))
+SUMIF(INDIRECT("'Output 4'!$H$4:$H$"&amp;$C$7),Analysis!O32,INDIRECT("'Output 4'!$T$4:$T$"&amp;$C$7))
+SUMIF(INDIRECT("'Output 5'!$H$4:$H$"&amp;$C$8),Analysis!O32,INDIRECT("'Output 5'!$T$4:$T$"&amp;$C$8))
+SUMIF(INDIRECT("'Direct Beneficiaries'!$H$4:$H$"&amp;$C$8),Analysis!O32,INDIRECT("'Direct Beneficiaries'!$T$4:$T$"&amp;$C$8))</f>
        <v>0</v>
      </c>
      <c r="R32" s="5">
        <f ca="1">SUMIF(INDIRECT("'Output 1'!$H$4:$H$"&amp;$C$4),Analysis!O32,INDIRECT("'Output 1'!$X$4:$X$"&amp;$C$4))
+SUMIF(INDIRECT("'Output 2'!$H$4:$H$"&amp;$C$5),Analysis!O32,INDIRECT("'Output 2'!$X$4:$X$"&amp;$C$5))
+SUMIF(INDIRECT("'Output 3'!$H$4:$H$"&amp;$C$6),Analysis!O32,INDIRECT("'Output 3'!$X$4:$X$"&amp;$C$6))
+SUMIF(INDIRECT("'Output 4'!$H$4:$H$"&amp;$C$7),Analysis!O32,INDIRECT("'Output 4'!$X$4:$X$"&amp;$C$7))
+SUMIF(INDIRECT("'Output 5'!$H$4:$H$"&amp;$C$8),Analysis!O32,INDIRECT("'Output 5'!$X$4:$X$"&amp;$C$8))
+SUMIF(INDIRECT("'Direct Beneficiaries'!$H$4:$H$"&amp;$C$8),Analysis!O32,INDIRECT("'Direct Beneficiaries'!$X$4:$X$"&amp;$C$8))</f>
        <v>0</v>
      </c>
      <c r="S32" s="31"/>
      <c r="T32" s="5">
        <f>SUMIF('Unplanned Outputs'!$E$4:$E$500,Analysis!O32,'Unplanned Outputs'!$J$4:$J$500)</f>
        <v>0</v>
      </c>
      <c r="U32" s="5">
        <f>SUMIF('Unplanned Outputs'!$E$4:$E$500,Analysis!$O32,'Unplanned Outputs'!$N$4:$N$500)</f>
        <v>0</v>
      </c>
      <c r="V32" s="5">
        <f>SUMIF('Unplanned Outputs'!$E$4:$E$500,Analysis!$O32,'Unplanned Outputs'!$R$4:$R$500)</f>
        <v>0</v>
      </c>
      <c r="W32" s="5">
        <f>SUMIF('Unplanned Outputs'!$E$4:$E$500,Analysis!$O32,'Unplanned Outputs'!$V$4:$V$500)</f>
        <v>0</v>
      </c>
      <c r="X32" s="5">
        <f>SUMIF('Unplanned Outputs'!$E$4:$E$500,Analysis!$O32,'Unplanned Outputs'!$Z$4:$Z$500)</f>
        <v>0</v>
      </c>
      <c r="Y32" s="15"/>
      <c r="Z32" s="37">
        <f t="shared" ca="1" si="0"/>
        <v>0</v>
      </c>
      <c r="AA32" s="37">
        <f t="shared" si="1"/>
        <v>0</v>
      </c>
      <c r="AB32" s="51">
        <f t="shared" ca="1" si="2"/>
        <v>0</v>
      </c>
      <c r="AC32" s="61">
        <f ca="1">SUMIF(INDIRECT("'Output 1'!$H$5:$H$"&amp;$C$4),Analysis!$O32,INDIRECT("'Output 1'!$F$5:$F$"&amp;$C$4))
+SUMIF(INDIRECT("'Output 2'!$H$5:$H$"&amp;$C$5),Analysis!$O32,INDIRECT("'Output 2'!$F$5:$F$"&amp;$C$5))
+SUMIF(INDIRECT("'Output 3'!$H$5:$H$"&amp;$C$6),Analysis!$O32,INDIRECT("'Output 3'!$F$5:$F$"&amp;$C$6))
+SUMIF(INDIRECT("'Output 4'!$H$5:$H$"&amp;$C$7),Analysis!$O32,INDIRECT("'Output 4'!$F$5:$F$"&amp;$C$7))
+SUMIF(INDIRECT("'Output 5'!$H$5:$H$"&amp;$C$8),Analysis!$O32,INDIRECT("'Output 5'!$F$5:$F$"&amp;$C$8))
+SUMIF(INDIRECT("'Direct Beneficiaries'!$H$5:$H$"&amp;$C$8),Analysis!$O32,INDIRECT("'Direct Beneficiaries'!$F$5:$F$"&amp;$C$8))</f>
        <v>0</v>
      </c>
    </row>
    <row r="33" spans="7:29" x14ac:dyDescent="0.3">
      <c r="G33" s="4"/>
      <c r="H33" s="4"/>
      <c r="I33" s="4"/>
      <c r="J33" s="4"/>
      <c r="K33" s="4"/>
      <c r="L33" s="4"/>
      <c r="M33" s="34"/>
      <c r="O33" s="31" t="s">
        <v>724</v>
      </c>
      <c r="P33" s="5">
        <f ca="1">SUMIF(INDIRECT("'Output 1'!$H$4:$H$"&amp;$C$4),Analysis!O33,INDIRECT("'Output 1'!$P$4:$P$"&amp;$C$4))
+SUMIF(INDIRECT("'Output 2'!$H$4:$H$"&amp;$C$5),Analysis!O33,INDIRECT("'Output 2'!$P$4:$P$"&amp;$C$5))
+SUMIF(INDIRECT("'Output 3'!$H$4:$H$"&amp;$C$6),Analysis!O33,INDIRECT("'Output 3'!$P$4:$P$"&amp;$C$6))
+SUMIF(INDIRECT("'Output 4'!$H$4:$H$"&amp;$C$7),Analysis!O33,INDIRECT("'Output 4'!$P$4:$P$"&amp;$C$7))
+SUMIF(INDIRECT("'Output 5'!$H$4:$H$"&amp;$C$8),Analysis!O33,INDIRECT("'Output 5'!$P$4:$P$"&amp;$C$8))
+SUMIF(INDIRECT("'Direct Beneficiaries'!$H$4:$H$"&amp;$C$8),Analysis!O33,INDIRECT("'Direct Beneficiaries'!$P$4:$P$"&amp;$C$8))</f>
        <v>0</v>
      </c>
      <c r="Q33" s="5">
        <f ca="1">SUMIF(INDIRECT("'Output 1'!$H$4:$H$"&amp;$C$4),Analysis!O33,INDIRECT("'Output 1'!$T$4:$T$"&amp;$C$4))
+SUMIF(INDIRECT("'Output 2'!$H$4:$H$"&amp;$C$5),Analysis!O33,INDIRECT("'Output 2'!$T$4:$T$"&amp;$C$5))
+SUMIF(INDIRECT("'Output 3'!$H$4:$H$"&amp;$C$6),Analysis!O33,INDIRECT("'Output 3'!$T$4:$T$"&amp;$C$6))
+SUMIF(INDIRECT("'Output 4'!$H$4:$H$"&amp;$C$7),Analysis!O33,INDIRECT("'Output 4'!$T$4:$T$"&amp;$C$7))
+SUMIF(INDIRECT("'Output 5'!$H$4:$H$"&amp;$C$8),Analysis!O33,INDIRECT("'Output 5'!$T$4:$T$"&amp;$C$8))
+SUMIF(INDIRECT("'Direct Beneficiaries'!$H$4:$H$"&amp;$C$8),Analysis!O33,INDIRECT("'Direct Beneficiaries'!$T$4:$T$"&amp;$C$8))</f>
        <v>0</v>
      </c>
      <c r="R33" s="5">
        <f ca="1">SUMIF(INDIRECT("'Output 1'!$H$4:$H$"&amp;$C$4),Analysis!O33,INDIRECT("'Output 1'!$X$4:$X$"&amp;$C$4))
+SUMIF(INDIRECT("'Output 2'!$H$4:$H$"&amp;$C$5),Analysis!O33,INDIRECT("'Output 2'!$X$4:$X$"&amp;$C$5))
+SUMIF(INDIRECT("'Output 3'!$H$4:$H$"&amp;$C$6),Analysis!O33,INDIRECT("'Output 3'!$X$4:$X$"&amp;$C$6))
+SUMIF(INDIRECT("'Output 4'!$H$4:$H$"&amp;$C$7),Analysis!O33,INDIRECT("'Output 4'!$X$4:$X$"&amp;$C$7))
+SUMIF(INDIRECT("'Output 5'!$H$4:$H$"&amp;$C$8),Analysis!O33,INDIRECT("'Output 5'!$X$4:$X$"&amp;$C$8))
+SUMIF(INDIRECT("'Direct Beneficiaries'!$H$4:$H$"&amp;$C$8),Analysis!O33,INDIRECT("'Direct Beneficiaries'!$X$4:$X$"&amp;$C$8))</f>
        <v>0</v>
      </c>
      <c r="S33" s="31"/>
      <c r="T33" s="5">
        <f>SUMIF('Unplanned Outputs'!$E$4:$E$500,Analysis!O33,'Unplanned Outputs'!$J$4:$J$500)</f>
        <v>0</v>
      </c>
      <c r="U33" s="5">
        <f>SUMIF('Unplanned Outputs'!$E$4:$E$500,Analysis!$O33,'Unplanned Outputs'!$N$4:$N$500)</f>
        <v>0</v>
      </c>
      <c r="V33" s="5">
        <f>SUMIF('Unplanned Outputs'!$E$4:$E$500,Analysis!$O33,'Unplanned Outputs'!$R$4:$R$500)</f>
        <v>0</v>
      </c>
      <c r="W33" s="5">
        <f>SUMIF('Unplanned Outputs'!$E$4:$E$500,Analysis!$O33,'Unplanned Outputs'!$V$4:$V$500)</f>
        <v>0</v>
      </c>
      <c r="X33" s="5">
        <f>SUMIF('Unplanned Outputs'!$E$4:$E$500,Analysis!$O33,'Unplanned Outputs'!$Z$4:$Z$500)</f>
        <v>0</v>
      </c>
      <c r="Y33" s="15"/>
      <c r="Z33" s="37">
        <f t="shared" ca="1" si="0"/>
        <v>0</v>
      </c>
      <c r="AA33" s="37">
        <f t="shared" si="1"/>
        <v>0</v>
      </c>
      <c r="AB33" s="51">
        <f t="shared" ca="1" si="2"/>
        <v>0</v>
      </c>
      <c r="AC33" s="61">
        <f ca="1">SUMIF(INDIRECT("'Output 1'!$H$5:$H$"&amp;$C$4),Analysis!$O33,INDIRECT("'Output 1'!$F$5:$F$"&amp;$C$4))
+SUMIF(INDIRECT("'Output 2'!$H$5:$H$"&amp;$C$5),Analysis!$O33,INDIRECT("'Output 2'!$F$5:$F$"&amp;$C$5))
+SUMIF(INDIRECT("'Output 3'!$H$5:$H$"&amp;$C$6),Analysis!$O33,INDIRECT("'Output 3'!$F$5:$F$"&amp;$C$6))
+SUMIF(INDIRECT("'Output 4'!$H$5:$H$"&amp;$C$7),Analysis!$O33,INDIRECT("'Output 4'!$F$5:$F$"&amp;$C$7))
+SUMIF(INDIRECT("'Output 5'!$H$5:$H$"&amp;$C$8),Analysis!$O33,INDIRECT("'Output 5'!$F$5:$F$"&amp;$C$8))
+SUMIF(INDIRECT("'Direct Beneficiaries'!$H$5:$H$"&amp;$C$8),Analysis!$O33,INDIRECT("'Direct Beneficiaries'!$F$5:$F$"&amp;$C$8))</f>
        <v>0</v>
      </c>
    </row>
    <row r="34" spans="7:29" x14ac:dyDescent="0.3">
      <c r="G34" s="4"/>
      <c r="H34" s="4"/>
      <c r="I34" s="4"/>
      <c r="J34" s="4"/>
      <c r="K34" s="4"/>
      <c r="L34" s="4"/>
      <c r="M34" s="34"/>
      <c r="O34" s="31" t="s">
        <v>725</v>
      </c>
      <c r="P34" s="5">
        <f ca="1">SUMIF(INDIRECT("'Output 1'!$H$4:$H$"&amp;$C$4),Analysis!O34,INDIRECT("'Output 1'!$P$4:$P$"&amp;$C$4))
+SUMIF(INDIRECT("'Output 2'!$H$4:$H$"&amp;$C$5),Analysis!O34,INDIRECT("'Output 2'!$P$4:$P$"&amp;$C$5))
+SUMIF(INDIRECT("'Output 3'!$H$4:$H$"&amp;$C$6),Analysis!O34,INDIRECT("'Output 3'!$P$4:$P$"&amp;$C$6))
+SUMIF(INDIRECT("'Output 4'!$H$4:$H$"&amp;$C$7),Analysis!O34,INDIRECT("'Output 4'!$P$4:$P$"&amp;$C$7))
+SUMIF(INDIRECT("'Output 5'!$H$4:$H$"&amp;$C$8),Analysis!O34,INDIRECT("'Output 5'!$P$4:$P$"&amp;$C$8))
+SUMIF(INDIRECT("'Direct Beneficiaries'!$H$4:$H$"&amp;$C$8),Analysis!O34,INDIRECT("'Direct Beneficiaries'!$P$4:$P$"&amp;$C$8))</f>
        <v>0</v>
      </c>
      <c r="Q34" s="5">
        <f ca="1">SUMIF(INDIRECT("'Output 1'!$H$4:$H$"&amp;$C$4),Analysis!O34,INDIRECT("'Output 1'!$T$4:$T$"&amp;$C$4))
+SUMIF(INDIRECT("'Output 2'!$H$4:$H$"&amp;$C$5),Analysis!O34,INDIRECT("'Output 2'!$T$4:$T$"&amp;$C$5))
+SUMIF(INDIRECT("'Output 3'!$H$4:$H$"&amp;$C$6),Analysis!O34,INDIRECT("'Output 3'!$T$4:$T$"&amp;$C$6))
+SUMIF(INDIRECT("'Output 4'!$H$4:$H$"&amp;$C$7),Analysis!O34,INDIRECT("'Output 4'!$T$4:$T$"&amp;$C$7))
+SUMIF(INDIRECT("'Output 5'!$H$4:$H$"&amp;$C$8),Analysis!O34,INDIRECT("'Output 5'!$T$4:$T$"&amp;$C$8))
+SUMIF(INDIRECT("'Direct Beneficiaries'!$H$4:$H$"&amp;$C$8),Analysis!O34,INDIRECT("'Direct Beneficiaries'!$T$4:$T$"&amp;$C$8))</f>
        <v>0</v>
      </c>
      <c r="R34" s="5">
        <f ca="1">SUMIF(INDIRECT("'Output 1'!$H$4:$H$"&amp;$C$4),Analysis!O34,INDIRECT("'Output 1'!$X$4:$X$"&amp;$C$4))
+SUMIF(INDIRECT("'Output 2'!$H$4:$H$"&amp;$C$5),Analysis!O34,INDIRECT("'Output 2'!$X$4:$X$"&amp;$C$5))
+SUMIF(INDIRECT("'Output 3'!$H$4:$H$"&amp;$C$6),Analysis!O34,INDIRECT("'Output 3'!$X$4:$X$"&amp;$C$6))
+SUMIF(INDIRECT("'Output 4'!$H$4:$H$"&amp;$C$7),Analysis!O34,INDIRECT("'Output 4'!$X$4:$X$"&amp;$C$7))
+SUMIF(INDIRECT("'Output 5'!$H$4:$H$"&amp;$C$8),Analysis!O34,INDIRECT("'Output 5'!$X$4:$X$"&amp;$C$8))
+SUMIF(INDIRECT("'Direct Beneficiaries'!$H$4:$H$"&amp;$C$8),Analysis!O34,INDIRECT("'Direct Beneficiaries'!$X$4:$X$"&amp;$C$8))</f>
        <v>0</v>
      </c>
      <c r="S34" s="31"/>
      <c r="T34" s="5">
        <f>SUMIF('Unplanned Outputs'!$E$4:$E$500,Analysis!O34,'Unplanned Outputs'!$J$4:$J$500)</f>
        <v>0</v>
      </c>
      <c r="U34" s="5">
        <f>SUMIF('Unplanned Outputs'!$E$4:$E$500,Analysis!$O34,'Unplanned Outputs'!$N$4:$N$500)</f>
        <v>0</v>
      </c>
      <c r="V34" s="5">
        <f>SUMIF('Unplanned Outputs'!$E$4:$E$500,Analysis!$O34,'Unplanned Outputs'!$R$4:$R$500)</f>
        <v>0</v>
      </c>
      <c r="W34" s="5">
        <f>SUMIF('Unplanned Outputs'!$E$4:$E$500,Analysis!$O34,'Unplanned Outputs'!$V$4:$V$500)</f>
        <v>0</v>
      </c>
      <c r="X34" s="5">
        <f>SUMIF('Unplanned Outputs'!$E$4:$E$500,Analysis!$O34,'Unplanned Outputs'!$Z$4:$Z$500)</f>
        <v>0</v>
      </c>
      <c r="Y34" s="15"/>
      <c r="Z34" s="37">
        <f t="shared" ca="1" si="0"/>
        <v>0</v>
      </c>
      <c r="AA34" s="37">
        <f t="shared" si="1"/>
        <v>0</v>
      </c>
      <c r="AB34" s="51">
        <f t="shared" ca="1" si="2"/>
        <v>0</v>
      </c>
      <c r="AC34" s="61">
        <f ca="1">SUMIF(INDIRECT("'Output 1'!$H$5:$H$"&amp;$C$4),Analysis!$O34,INDIRECT("'Output 1'!$F$5:$F$"&amp;$C$4))
+SUMIF(INDIRECT("'Output 2'!$H$5:$H$"&amp;$C$5),Analysis!$O34,INDIRECT("'Output 2'!$F$5:$F$"&amp;$C$5))
+SUMIF(INDIRECT("'Output 3'!$H$5:$H$"&amp;$C$6),Analysis!$O34,INDIRECT("'Output 3'!$F$5:$F$"&amp;$C$6))
+SUMIF(INDIRECT("'Output 4'!$H$5:$H$"&amp;$C$7),Analysis!$O34,INDIRECT("'Output 4'!$F$5:$F$"&amp;$C$7))
+SUMIF(INDIRECT("'Output 5'!$H$5:$H$"&amp;$C$8),Analysis!$O34,INDIRECT("'Output 5'!$F$5:$F$"&amp;$C$8))
+SUMIF(INDIRECT("'Direct Beneficiaries'!$H$5:$H$"&amp;$C$8),Analysis!$O34,INDIRECT("'Direct Beneficiaries'!$F$5:$F$"&amp;$C$8))</f>
        <v>0</v>
      </c>
    </row>
    <row r="35" spans="7:29" x14ac:dyDescent="0.3">
      <c r="G35" s="4"/>
      <c r="H35" s="4"/>
      <c r="I35" s="4"/>
      <c r="J35" s="4"/>
      <c r="K35" s="4"/>
      <c r="L35" s="4"/>
      <c r="M35" s="34"/>
      <c r="O35" s="31">
        <v>3.1</v>
      </c>
      <c r="P35" s="5">
        <f ca="1">SUMIF(INDIRECT("'Output 1'!$H$4:$H$"&amp;$C$4),Analysis!O35,INDIRECT("'Output 1'!$P$4:$P$"&amp;$C$4))
+SUMIF(INDIRECT("'Output 2'!$H$4:$H$"&amp;$C$5),Analysis!O35,INDIRECT("'Output 2'!$P$4:$P$"&amp;$C$5))
+SUMIF(INDIRECT("'Output 3'!$H$4:$H$"&amp;$C$6),Analysis!O35,INDIRECT("'Output 3'!$P$4:$P$"&amp;$C$6))
+SUMIF(INDIRECT("'Output 4'!$H$4:$H$"&amp;$C$7),Analysis!O35,INDIRECT("'Output 4'!$P$4:$P$"&amp;$C$7))
+SUMIF(INDIRECT("'Output 5'!$H$4:$H$"&amp;$C$8),Analysis!O35,INDIRECT("'Output 5'!$P$4:$P$"&amp;$C$8))
+SUMIF(INDIRECT("'Direct Beneficiaries'!$H$4:$H$"&amp;$C$8),Analysis!O35,INDIRECT("'Direct Beneficiaries'!$P$4:$P$"&amp;$C$8))</f>
        <v>0</v>
      </c>
      <c r="Q35" s="5">
        <f ca="1">SUMIF(INDIRECT("'Output 1'!$H$4:$H$"&amp;$C$4),Analysis!O35,INDIRECT("'Output 1'!$T$4:$T$"&amp;$C$4))
+SUMIF(INDIRECT("'Output 2'!$H$4:$H$"&amp;$C$5),Analysis!O35,INDIRECT("'Output 2'!$T$4:$T$"&amp;$C$5))
+SUMIF(INDIRECT("'Output 3'!$H$4:$H$"&amp;$C$6),Analysis!O35,INDIRECT("'Output 3'!$T$4:$T$"&amp;$C$6))
+SUMIF(INDIRECT("'Output 4'!$H$4:$H$"&amp;$C$7),Analysis!O35,INDIRECT("'Output 4'!$T$4:$T$"&amp;$C$7))
+SUMIF(INDIRECT("'Output 5'!$H$4:$H$"&amp;$C$8),Analysis!O35,INDIRECT("'Output 5'!$T$4:$T$"&amp;$C$8))
+SUMIF(INDIRECT("'Direct Beneficiaries'!$H$4:$H$"&amp;$C$8),Analysis!O35,INDIRECT("'Direct Beneficiaries'!$T$4:$T$"&amp;$C$8))</f>
        <v>0</v>
      </c>
      <c r="R35" s="5">
        <f ca="1">SUMIF(INDIRECT("'Output 1'!$H$4:$H$"&amp;$C$4),Analysis!O35,INDIRECT("'Output 1'!$X$4:$X$"&amp;$C$4))
+SUMIF(INDIRECT("'Output 2'!$H$4:$H$"&amp;$C$5),Analysis!O35,INDIRECT("'Output 2'!$X$4:$X$"&amp;$C$5))
+SUMIF(INDIRECT("'Output 3'!$H$4:$H$"&amp;$C$6),Analysis!O35,INDIRECT("'Output 3'!$X$4:$X$"&amp;$C$6))
+SUMIF(INDIRECT("'Output 4'!$H$4:$H$"&amp;$C$7),Analysis!O35,INDIRECT("'Output 4'!$X$4:$X$"&amp;$C$7))
+SUMIF(INDIRECT("'Output 5'!$H$4:$H$"&amp;$C$8),Analysis!O35,INDIRECT("'Output 5'!$X$4:$X$"&amp;$C$8))
+SUMIF(INDIRECT("'Direct Beneficiaries'!$H$4:$H$"&amp;$C$8),Analysis!O35,INDIRECT("'Direct Beneficiaries'!$X$4:$X$"&amp;$C$8))</f>
        <v>0</v>
      </c>
      <c r="S35" s="31"/>
      <c r="T35" s="5">
        <f>SUMIF('Unplanned Outputs'!$E$4:$E$500,Analysis!O35,'Unplanned Outputs'!$J$4:$J$500)</f>
        <v>0</v>
      </c>
      <c r="U35" s="5">
        <f>SUMIF('Unplanned Outputs'!$E$4:$E$500,Analysis!$O35,'Unplanned Outputs'!$N$4:$N$500)</f>
        <v>0</v>
      </c>
      <c r="V35" s="5">
        <f>SUMIF('Unplanned Outputs'!$E$4:$E$500,Analysis!$O35,'Unplanned Outputs'!$R$4:$R$500)</f>
        <v>0</v>
      </c>
      <c r="W35" s="5">
        <f>SUMIF('Unplanned Outputs'!$E$4:$E$500,Analysis!$O35,'Unplanned Outputs'!$V$4:$V$500)</f>
        <v>0</v>
      </c>
      <c r="X35" s="5">
        <f>SUMIF('Unplanned Outputs'!$E$4:$E$500,Analysis!$O35,'Unplanned Outputs'!$Z$4:$Z$500)</f>
        <v>0</v>
      </c>
      <c r="Y35" s="15"/>
      <c r="Z35" s="37">
        <f t="shared" ca="1" si="0"/>
        <v>0</v>
      </c>
      <c r="AA35" s="37">
        <f t="shared" si="1"/>
        <v>0</v>
      </c>
      <c r="AB35" s="51">
        <f t="shared" ca="1" si="2"/>
        <v>0</v>
      </c>
      <c r="AC35" s="61">
        <f ca="1">SUMIF(INDIRECT("'Output 1'!$H$5:$H$"&amp;$C$4),Analysis!$O35,INDIRECT("'Output 1'!$F$5:$F$"&amp;$C$4))
+SUMIF(INDIRECT("'Output 2'!$H$5:$H$"&amp;$C$5),Analysis!$O35,INDIRECT("'Output 2'!$F$5:$F$"&amp;$C$5))
+SUMIF(INDIRECT("'Output 3'!$H$5:$H$"&amp;$C$6),Analysis!$O35,INDIRECT("'Output 3'!$F$5:$F$"&amp;$C$6))
+SUMIF(INDIRECT("'Output 4'!$H$5:$H$"&amp;$C$7),Analysis!$O35,INDIRECT("'Output 4'!$F$5:$F$"&amp;$C$7))
+SUMIF(INDIRECT("'Output 5'!$H$5:$H$"&amp;$C$8),Analysis!$O35,INDIRECT("'Output 5'!$F$5:$F$"&amp;$C$8))
+SUMIF(INDIRECT("'Direct Beneficiaries'!$H$5:$H$"&amp;$C$8),Analysis!$O35,INDIRECT("'Direct Beneficiaries'!$F$5:$F$"&amp;$C$8))</f>
        <v>0</v>
      </c>
    </row>
    <row r="36" spans="7:29" x14ac:dyDescent="0.3">
      <c r="M36" s="34"/>
      <c r="O36" s="31" t="s">
        <v>726</v>
      </c>
      <c r="P36" s="5">
        <f ca="1">SUMIF(INDIRECT("'Output 1'!$H$4:$H$"&amp;$C$4),Analysis!O36,INDIRECT("'Output 1'!$P$4:$P$"&amp;$C$4))
+SUMIF(INDIRECT("'Output 2'!$H$4:$H$"&amp;$C$5),Analysis!O36,INDIRECT("'Output 2'!$P$4:$P$"&amp;$C$5))
+SUMIF(INDIRECT("'Output 3'!$H$4:$H$"&amp;$C$6),Analysis!O36,INDIRECT("'Output 3'!$P$4:$P$"&amp;$C$6))
+SUMIF(INDIRECT("'Output 4'!$H$4:$H$"&amp;$C$7),Analysis!O36,INDIRECT("'Output 4'!$P$4:$P$"&amp;$C$7))
+SUMIF(INDIRECT("'Output 5'!$H$4:$H$"&amp;$C$8),Analysis!O36,INDIRECT("'Output 5'!$P$4:$P$"&amp;$C$8))
+SUMIF(INDIRECT("'Direct Beneficiaries'!$H$4:$H$"&amp;$C$8),Analysis!O36,INDIRECT("'Direct Beneficiaries'!$P$4:$P$"&amp;$C$8))</f>
        <v>0</v>
      </c>
      <c r="Q36" s="5">
        <f ca="1">SUMIF(INDIRECT("'Output 1'!$H$4:$H$"&amp;$C$4),Analysis!O36,INDIRECT("'Output 1'!$T$4:$T$"&amp;$C$4))
+SUMIF(INDIRECT("'Output 2'!$H$4:$H$"&amp;$C$5),Analysis!O36,INDIRECT("'Output 2'!$T$4:$T$"&amp;$C$5))
+SUMIF(INDIRECT("'Output 3'!$H$4:$H$"&amp;$C$6),Analysis!O36,INDIRECT("'Output 3'!$T$4:$T$"&amp;$C$6))
+SUMIF(INDIRECT("'Output 4'!$H$4:$H$"&amp;$C$7),Analysis!O36,INDIRECT("'Output 4'!$T$4:$T$"&amp;$C$7))
+SUMIF(INDIRECT("'Output 5'!$H$4:$H$"&amp;$C$8),Analysis!O36,INDIRECT("'Output 5'!$T$4:$T$"&amp;$C$8))
+SUMIF(INDIRECT("'Direct Beneficiaries'!$H$4:$H$"&amp;$C$8),Analysis!O36,INDIRECT("'Direct Beneficiaries'!$T$4:$T$"&amp;$C$8))</f>
        <v>0</v>
      </c>
      <c r="R36" s="5">
        <f ca="1">SUMIF(INDIRECT("'Output 1'!$H$4:$H$"&amp;$C$4),Analysis!O36,INDIRECT("'Output 1'!$X$4:$X$"&amp;$C$4))
+SUMIF(INDIRECT("'Output 2'!$H$4:$H$"&amp;$C$5),Analysis!O36,INDIRECT("'Output 2'!$X$4:$X$"&amp;$C$5))
+SUMIF(INDIRECT("'Output 3'!$H$4:$H$"&amp;$C$6),Analysis!O36,INDIRECT("'Output 3'!$X$4:$X$"&amp;$C$6))
+SUMIF(INDIRECT("'Output 4'!$H$4:$H$"&amp;$C$7),Analysis!O36,INDIRECT("'Output 4'!$X$4:$X$"&amp;$C$7))
+SUMIF(INDIRECT("'Output 5'!$H$4:$H$"&amp;$C$8),Analysis!O36,INDIRECT("'Output 5'!$X$4:$X$"&amp;$C$8))
+SUMIF(INDIRECT("'Direct Beneficiaries'!$H$4:$H$"&amp;$C$8),Analysis!O36,INDIRECT("'Direct Beneficiaries'!$X$4:$X$"&amp;$C$8))</f>
        <v>0</v>
      </c>
      <c r="S36" s="31"/>
      <c r="T36" s="5">
        <f>SUMIF('Unplanned Outputs'!$E$4:$E$500,Analysis!O36,'Unplanned Outputs'!$J$4:$J$500)</f>
        <v>0</v>
      </c>
      <c r="U36" s="5">
        <f>SUMIF('Unplanned Outputs'!$E$4:$E$500,Analysis!$O36,'Unplanned Outputs'!$N$4:$N$500)</f>
        <v>0</v>
      </c>
      <c r="V36" s="5">
        <f>SUMIF('Unplanned Outputs'!$E$4:$E$500,Analysis!$O36,'Unplanned Outputs'!$R$4:$R$500)</f>
        <v>0</v>
      </c>
      <c r="W36" s="5">
        <f>SUMIF('Unplanned Outputs'!$E$4:$E$500,Analysis!$O36,'Unplanned Outputs'!$V$4:$V$500)</f>
        <v>0</v>
      </c>
      <c r="X36" s="5">
        <f>SUMIF('Unplanned Outputs'!$E$4:$E$500,Analysis!$O36,'Unplanned Outputs'!$Z$4:$Z$500)</f>
        <v>0</v>
      </c>
      <c r="Y36" s="15"/>
      <c r="Z36" s="37">
        <f t="shared" ref="Z36:Z67" ca="1" si="5">SUM(P36:R36)</f>
        <v>0</v>
      </c>
      <c r="AA36" s="37">
        <f t="shared" ref="AA36:AA67" si="6">SUM(T36:V36)</f>
        <v>0</v>
      </c>
      <c r="AB36" s="51">
        <f t="shared" ref="AB36:AB67" ca="1" si="7">AA36+Z36</f>
        <v>0</v>
      </c>
      <c r="AC36" s="61">
        <f ca="1">SUMIF(INDIRECT("'Output 1'!$H$5:$H$"&amp;$C$4),Analysis!$O36,INDIRECT("'Output 1'!$F$5:$F$"&amp;$C$4))
+SUMIF(INDIRECT("'Output 2'!$H$5:$H$"&amp;$C$5),Analysis!$O36,INDIRECT("'Output 2'!$F$5:$F$"&amp;$C$5))
+SUMIF(INDIRECT("'Output 3'!$H$5:$H$"&amp;$C$6),Analysis!$O36,INDIRECT("'Output 3'!$F$5:$F$"&amp;$C$6))
+SUMIF(INDIRECT("'Output 4'!$H$5:$H$"&amp;$C$7),Analysis!$O36,INDIRECT("'Output 4'!$F$5:$F$"&amp;$C$7))
+SUMIF(INDIRECT("'Output 5'!$H$5:$H$"&amp;$C$8),Analysis!$O36,INDIRECT("'Output 5'!$F$5:$F$"&amp;$C$8))
+SUMIF(INDIRECT("'Direct Beneficiaries'!$H$5:$H$"&amp;$C$8),Analysis!$O36,INDIRECT("'Direct Beneficiaries'!$F$5:$F$"&amp;$C$8))</f>
        <v>0</v>
      </c>
    </row>
    <row r="37" spans="7:29" x14ac:dyDescent="0.3">
      <c r="M37" s="34"/>
      <c r="O37" s="31" t="s">
        <v>727</v>
      </c>
      <c r="P37" s="5">
        <f ca="1">SUMIF(INDIRECT("'Output 1'!$H$4:$H$"&amp;$C$4),Analysis!O37,INDIRECT("'Output 1'!$P$4:$P$"&amp;$C$4))
+SUMIF(INDIRECT("'Output 2'!$H$4:$H$"&amp;$C$5),Analysis!O37,INDIRECT("'Output 2'!$P$4:$P$"&amp;$C$5))
+SUMIF(INDIRECT("'Output 3'!$H$4:$H$"&amp;$C$6),Analysis!O37,INDIRECT("'Output 3'!$P$4:$P$"&amp;$C$6))
+SUMIF(INDIRECT("'Output 4'!$H$4:$H$"&amp;$C$7),Analysis!O37,INDIRECT("'Output 4'!$P$4:$P$"&amp;$C$7))
+SUMIF(INDIRECT("'Output 5'!$H$4:$H$"&amp;$C$8),Analysis!O37,INDIRECT("'Output 5'!$P$4:$P$"&amp;$C$8))
+SUMIF(INDIRECT("'Direct Beneficiaries'!$H$4:$H$"&amp;$C$8),Analysis!O37,INDIRECT("'Direct Beneficiaries'!$P$4:$P$"&amp;$C$8))</f>
        <v>0</v>
      </c>
      <c r="Q37" s="5">
        <f ca="1">SUMIF(INDIRECT("'Output 1'!$H$4:$H$"&amp;$C$4),Analysis!O37,INDIRECT("'Output 1'!$T$4:$T$"&amp;$C$4))
+SUMIF(INDIRECT("'Output 2'!$H$4:$H$"&amp;$C$5),Analysis!O37,INDIRECT("'Output 2'!$T$4:$T$"&amp;$C$5))
+SUMIF(INDIRECT("'Output 3'!$H$4:$H$"&amp;$C$6),Analysis!O37,INDIRECT("'Output 3'!$T$4:$T$"&amp;$C$6))
+SUMIF(INDIRECT("'Output 4'!$H$4:$H$"&amp;$C$7),Analysis!O37,INDIRECT("'Output 4'!$T$4:$T$"&amp;$C$7))
+SUMIF(INDIRECT("'Output 5'!$H$4:$H$"&amp;$C$8),Analysis!O37,INDIRECT("'Output 5'!$T$4:$T$"&amp;$C$8))
+SUMIF(INDIRECT("'Direct Beneficiaries'!$H$4:$H$"&amp;$C$8),Analysis!O37,INDIRECT("'Direct Beneficiaries'!$T$4:$T$"&amp;$C$8))</f>
        <v>0</v>
      </c>
      <c r="R37" s="5">
        <f ca="1">SUMIF(INDIRECT("'Output 1'!$H$4:$H$"&amp;$C$4),Analysis!O37,INDIRECT("'Output 1'!$X$4:$X$"&amp;$C$4))
+SUMIF(INDIRECT("'Output 2'!$H$4:$H$"&amp;$C$5),Analysis!O37,INDIRECT("'Output 2'!$X$4:$X$"&amp;$C$5))
+SUMIF(INDIRECT("'Output 3'!$H$4:$H$"&amp;$C$6),Analysis!O37,INDIRECT("'Output 3'!$X$4:$X$"&amp;$C$6))
+SUMIF(INDIRECT("'Output 4'!$H$4:$H$"&amp;$C$7),Analysis!O37,INDIRECT("'Output 4'!$X$4:$X$"&amp;$C$7))
+SUMIF(INDIRECT("'Output 5'!$H$4:$H$"&amp;$C$8),Analysis!O37,INDIRECT("'Output 5'!$X$4:$X$"&amp;$C$8))
+SUMIF(INDIRECT("'Direct Beneficiaries'!$H$4:$H$"&amp;$C$8),Analysis!O37,INDIRECT("'Direct Beneficiaries'!$X$4:$X$"&amp;$C$8))</f>
        <v>0</v>
      </c>
      <c r="S37" s="31"/>
      <c r="T37" s="5">
        <f>SUMIF('Unplanned Outputs'!$E$4:$E$500,Analysis!O37,'Unplanned Outputs'!$J$4:$J$500)</f>
        <v>0</v>
      </c>
      <c r="U37" s="5">
        <f>SUMIF('Unplanned Outputs'!$E$4:$E$500,Analysis!$O37,'Unplanned Outputs'!$N$4:$N$500)</f>
        <v>0</v>
      </c>
      <c r="V37" s="5">
        <f>SUMIF('Unplanned Outputs'!$E$4:$E$500,Analysis!$O37,'Unplanned Outputs'!$R$4:$R$500)</f>
        <v>0</v>
      </c>
      <c r="W37" s="5">
        <f>SUMIF('Unplanned Outputs'!$E$4:$E$500,Analysis!$O37,'Unplanned Outputs'!$V$4:$V$500)</f>
        <v>0</v>
      </c>
      <c r="X37" s="5">
        <f>SUMIF('Unplanned Outputs'!$E$4:$E$500,Analysis!$O37,'Unplanned Outputs'!$Z$4:$Z$500)</f>
        <v>0</v>
      </c>
      <c r="Y37" s="15"/>
      <c r="Z37" s="37">
        <f t="shared" ca="1" si="5"/>
        <v>0</v>
      </c>
      <c r="AA37" s="37">
        <f t="shared" si="6"/>
        <v>0</v>
      </c>
      <c r="AB37" s="51">
        <f t="shared" ca="1" si="7"/>
        <v>0</v>
      </c>
      <c r="AC37" s="61">
        <f ca="1">SUMIF(INDIRECT("'Output 1'!$H$5:$H$"&amp;$C$4),Analysis!$O37,INDIRECT("'Output 1'!$F$5:$F$"&amp;$C$4))
+SUMIF(INDIRECT("'Output 2'!$H$5:$H$"&amp;$C$5),Analysis!$O37,INDIRECT("'Output 2'!$F$5:$F$"&amp;$C$5))
+SUMIF(INDIRECT("'Output 3'!$H$5:$H$"&amp;$C$6),Analysis!$O37,INDIRECT("'Output 3'!$F$5:$F$"&amp;$C$6))
+SUMIF(INDIRECT("'Output 4'!$H$5:$H$"&amp;$C$7),Analysis!$O37,INDIRECT("'Output 4'!$F$5:$F$"&amp;$C$7))
+SUMIF(INDIRECT("'Output 5'!$H$5:$H$"&amp;$C$8),Analysis!$O37,INDIRECT("'Output 5'!$F$5:$F$"&amp;$C$8))
+SUMIF(INDIRECT("'Direct Beneficiaries'!$H$5:$H$"&amp;$C$8),Analysis!$O37,INDIRECT("'Direct Beneficiaries'!$F$5:$F$"&amp;$C$8))</f>
        <v>0</v>
      </c>
    </row>
    <row r="38" spans="7:29" x14ac:dyDescent="0.3">
      <c r="M38" s="34"/>
      <c r="O38" s="31" t="s">
        <v>728</v>
      </c>
      <c r="P38" s="5">
        <f ca="1">SUMIF(INDIRECT("'Output 1'!$H$4:$H$"&amp;$C$4),Analysis!O38,INDIRECT("'Output 1'!$P$4:$P$"&amp;$C$4))
+SUMIF(INDIRECT("'Output 2'!$H$4:$H$"&amp;$C$5),Analysis!O38,INDIRECT("'Output 2'!$P$4:$P$"&amp;$C$5))
+SUMIF(INDIRECT("'Output 3'!$H$4:$H$"&amp;$C$6),Analysis!O38,INDIRECT("'Output 3'!$P$4:$P$"&amp;$C$6))
+SUMIF(INDIRECT("'Output 4'!$H$4:$H$"&amp;$C$7),Analysis!O38,INDIRECT("'Output 4'!$P$4:$P$"&amp;$C$7))
+SUMIF(INDIRECT("'Output 5'!$H$4:$H$"&amp;$C$8),Analysis!O38,INDIRECT("'Output 5'!$P$4:$P$"&amp;$C$8))
+SUMIF(INDIRECT("'Direct Beneficiaries'!$H$4:$H$"&amp;$C$8),Analysis!O38,INDIRECT("'Direct Beneficiaries'!$P$4:$P$"&amp;$C$8))</f>
        <v>0</v>
      </c>
      <c r="Q38" s="5">
        <f ca="1">SUMIF(INDIRECT("'Output 1'!$H$4:$H$"&amp;$C$4),Analysis!O38,INDIRECT("'Output 1'!$T$4:$T$"&amp;$C$4))
+SUMIF(INDIRECT("'Output 2'!$H$4:$H$"&amp;$C$5),Analysis!O38,INDIRECT("'Output 2'!$T$4:$T$"&amp;$C$5))
+SUMIF(INDIRECT("'Output 3'!$H$4:$H$"&amp;$C$6),Analysis!O38,INDIRECT("'Output 3'!$T$4:$T$"&amp;$C$6))
+SUMIF(INDIRECT("'Output 4'!$H$4:$H$"&amp;$C$7),Analysis!O38,INDIRECT("'Output 4'!$T$4:$T$"&amp;$C$7))
+SUMIF(INDIRECT("'Output 5'!$H$4:$H$"&amp;$C$8),Analysis!O38,INDIRECT("'Output 5'!$T$4:$T$"&amp;$C$8))
+SUMIF(INDIRECT("'Direct Beneficiaries'!$H$4:$H$"&amp;$C$8),Analysis!O38,INDIRECT("'Direct Beneficiaries'!$T$4:$T$"&amp;$C$8))</f>
        <v>0</v>
      </c>
      <c r="R38" s="5">
        <f ca="1">SUMIF(INDIRECT("'Output 1'!$H$4:$H$"&amp;$C$4),Analysis!O38,INDIRECT("'Output 1'!$X$4:$X$"&amp;$C$4))
+SUMIF(INDIRECT("'Output 2'!$H$4:$H$"&amp;$C$5),Analysis!O38,INDIRECT("'Output 2'!$X$4:$X$"&amp;$C$5))
+SUMIF(INDIRECT("'Output 3'!$H$4:$H$"&amp;$C$6),Analysis!O38,INDIRECT("'Output 3'!$X$4:$X$"&amp;$C$6))
+SUMIF(INDIRECT("'Output 4'!$H$4:$H$"&amp;$C$7),Analysis!O38,INDIRECT("'Output 4'!$X$4:$X$"&amp;$C$7))
+SUMIF(INDIRECT("'Output 5'!$H$4:$H$"&amp;$C$8),Analysis!O38,INDIRECT("'Output 5'!$X$4:$X$"&amp;$C$8))
+SUMIF(INDIRECT("'Direct Beneficiaries'!$H$4:$H$"&amp;$C$8),Analysis!O38,INDIRECT("'Direct Beneficiaries'!$X$4:$X$"&amp;$C$8))</f>
        <v>0</v>
      </c>
      <c r="S38" s="31"/>
      <c r="T38" s="5">
        <f>SUMIF('Unplanned Outputs'!$E$4:$E$500,Analysis!O38,'Unplanned Outputs'!$J$4:$J$500)</f>
        <v>0</v>
      </c>
      <c r="U38" s="5">
        <f>SUMIF('Unplanned Outputs'!$E$4:$E$500,Analysis!$O38,'Unplanned Outputs'!$N$4:$N$500)</f>
        <v>0</v>
      </c>
      <c r="V38" s="5">
        <f>SUMIF('Unplanned Outputs'!$E$4:$E$500,Analysis!$O38,'Unplanned Outputs'!$R$4:$R$500)</f>
        <v>0</v>
      </c>
      <c r="W38" s="5">
        <f>SUMIF('Unplanned Outputs'!$E$4:$E$500,Analysis!$O38,'Unplanned Outputs'!$V$4:$V$500)</f>
        <v>0</v>
      </c>
      <c r="X38" s="5">
        <f>SUMIF('Unplanned Outputs'!$E$4:$E$500,Analysis!$O38,'Unplanned Outputs'!$Z$4:$Z$500)</f>
        <v>0</v>
      </c>
      <c r="Y38" s="15"/>
      <c r="Z38" s="37">
        <f t="shared" ca="1" si="5"/>
        <v>0</v>
      </c>
      <c r="AA38" s="37">
        <f t="shared" si="6"/>
        <v>0</v>
      </c>
      <c r="AB38" s="51">
        <f t="shared" ca="1" si="7"/>
        <v>0</v>
      </c>
      <c r="AC38" s="61">
        <f ca="1">SUMIF(INDIRECT("'Output 1'!$H$5:$H$"&amp;$C$4),Analysis!$O38,INDIRECT("'Output 1'!$F$5:$F$"&amp;$C$4))
+SUMIF(INDIRECT("'Output 2'!$H$5:$H$"&amp;$C$5),Analysis!$O38,INDIRECT("'Output 2'!$F$5:$F$"&amp;$C$5))
+SUMIF(INDIRECT("'Output 3'!$H$5:$H$"&amp;$C$6),Analysis!$O38,INDIRECT("'Output 3'!$F$5:$F$"&amp;$C$6))
+SUMIF(INDIRECT("'Output 4'!$H$5:$H$"&amp;$C$7),Analysis!$O38,INDIRECT("'Output 4'!$F$5:$F$"&amp;$C$7))
+SUMIF(INDIRECT("'Output 5'!$H$5:$H$"&amp;$C$8),Analysis!$O38,INDIRECT("'Output 5'!$F$5:$F$"&amp;$C$8))
+SUMIF(INDIRECT("'Direct Beneficiaries'!$H$5:$H$"&amp;$C$8),Analysis!$O38,INDIRECT("'Direct Beneficiaries'!$F$5:$F$"&amp;$C$8))</f>
        <v>0</v>
      </c>
    </row>
    <row r="39" spans="7:29" x14ac:dyDescent="0.3">
      <c r="M39" s="34"/>
      <c r="O39" s="31">
        <v>3.2</v>
      </c>
      <c r="P39" s="5">
        <f ca="1">SUMIF(INDIRECT("'Output 1'!$H$4:$H$"&amp;$C$4),Analysis!O39,INDIRECT("'Output 1'!$P$4:$P$"&amp;$C$4))
+SUMIF(INDIRECT("'Output 2'!$H$4:$H$"&amp;$C$5),Analysis!O39,INDIRECT("'Output 2'!$P$4:$P$"&amp;$C$5))
+SUMIF(INDIRECT("'Output 3'!$H$4:$H$"&amp;$C$6),Analysis!O39,INDIRECT("'Output 3'!$P$4:$P$"&amp;$C$6))
+SUMIF(INDIRECT("'Output 4'!$H$4:$H$"&amp;$C$7),Analysis!O39,INDIRECT("'Output 4'!$P$4:$P$"&amp;$C$7))
+SUMIF(INDIRECT("'Output 5'!$H$4:$H$"&amp;$C$8),Analysis!O39,INDIRECT("'Output 5'!$P$4:$P$"&amp;$C$8))
+SUMIF(INDIRECT("'Direct Beneficiaries'!$H$4:$H$"&amp;$C$8),Analysis!O39,INDIRECT("'Direct Beneficiaries'!$P$4:$P$"&amp;$C$8))</f>
        <v>0</v>
      </c>
      <c r="Q39" s="5">
        <f ca="1">SUMIF(INDIRECT("'Output 1'!$H$4:$H$"&amp;$C$4),Analysis!O39,INDIRECT("'Output 1'!$T$4:$T$"&amp;$C$4))
+SUMIF(INDIRECT("'Output 2'!$H$4:$H$"&amp;$C$5),Analysis!O39,INDIRECT("'Output 2'!$T$4:$T$"&amp;$C$5))
+SUMIF(INDIRECT("'Output 3'!$H$4:$H$"&amp;$C$6),Analysis!O39,INDIRECT("'Output 3'!$T$4:$T$"&amp;$C$6))
+SUMIF(INDIRECT("'Output 4'!$H$4:$H$"&amp;$C$7),Analysis!O39,INDIRECT("'Output 4'!$T$4:$T$"&amp;$C$7))
+SUMIF(INDIRECT("'Output 5'!$H$4:$H$"&amp;$C$8),Analysis!O39,INDIRECT("'Output 5'!$T$4:$T$"&amp;$C$8))
+SUMIF(INDIRECT("'Direct Beneficiaries'!$H$4:$H$"&amp;$C$8),Analysis!O39,INDIRECT("'Direct Beneficiaries'!$T$4:$T$"&amp;$C$8))</f>
        <v>0</v>
      </c>
      <c r="R39" s="5">
        <f ca="1">SUMIF(INDIRECT("'Output 1'!$H$4:$H$"&amp;$C$4),Analysis!O39,INDIRECT("'Output 1'!$X$4:$X$"&amp;$C$4))
+SUMIF(INDIRECT("'Output 2'!$H$4:$H$"&amp;$C$5),Analysis!O39,INDIRECT("'Output 2'!$X$4:$X$"&amp;$C$5))
+SUMIF(INDIRECT("'Output 3'!$H$4:$H$"&amp;$C$6),Analysis!O39,INDIRECT("'Output 3'!$X$4:$X$"&amp;$C$6))
+SUMIF(INDIRECT("'Output 4'!$H$4:$H$"&amp;$C$7),Analysis!O39,INDIRECT("'Output 4'!$X$4:$X$"&amp;$C$7))
+SUMIF(INDIRECT("'Output 5'!$H$4:$H$"&amp;$C$8),Analysis!O39,INDIRECT("'Output 5'!$X$4:$X$"&amp;$C$8))
+SUMIF(INDIRECT("'Direct Beneficiaries'!$H$4:$H$"&amp;$C$8),Analysis!O39,INDIRECT("'Direct Beneficiaries'!$X$4:$X$"&amp;$C$8))</f>
        <v>0</v>
      </c>
      <c r="S39" s="31"/>
      <c r="T39" s="5">
        <f>SUMIF('Unplanned Outputs'!$E$4:$E$500,Analysis!O39,'Unplanned Outputs'!$J$4:$J$500)</f>
        <v>0</v>
      </c>
      <c r="U39" s="5">
        <f>SUMIF('Unplanned Outputs'!$E$4:$E$500,Analysis!$O39,'Unplanned Outputs'!$N$4:$N$500)</f>
        <v>0</v>
      </c>
      <c r="V39" s="5">
        <f>SUMIF('Unplanned Outputs'!$E$4:$E$500,Analysis!$O39,'Unplanned Outputs'!$R$4:$R$500)</f>
        <v>0</v>
      </c>
      <c r="W39" s="5">
        <f>SUMIF('Unplanned Outputs'!$E$4:$E$500,Analysis!$O39,'Unplanned Outputs'!$V$4:$V$500)</f>
        <v>0</v>
      </c>
      <c r="X39" s="5">
        <f>SUMIF('Unplanned Outputs'!$E$4:$E$500,Analysis!$O39,'Unplanned Outputs'!$Z$4:$Z$500)</f>
        <v>0</v>
      </c>
      <c r="Y39" s="15"/>
      <c r="Z39" s="37">
        <f t="shared" ca="1" si="5"/>
        <v>0</v>
      </c>
      <c r="AA39" s="37">
        <f t="shared" si="6"/>
        <v>0</v>
      </c>
      <c r="AB39" s="51">
        <f t="shared" ca="1" si="7"/>
        <v>0</v>
      </c>
      <c r="AC39" s="61">
        <f ca="1">SUMIF(INDIRECT("'Output 1'!$H$5:$H$"&amp;$C$4),Analysis!$O39,INDIRECT("'Output 1'!$F$5:$F$"&amp;$C$4))
+SUMIF(INDIRECT("'Output 2'!$H$5:$H$"&amp;$C$5),Analysis!$O39,INDIRECT("'Output 2'!$F$5:$F$"&amp;$C$5))
+SUMIF(INDIRECT("'Output 3'!$H$5:$H$"&amp;$C$6),Analysis!$O39,INDIRECT("'Output 3'!$F$5:$F$"&amp;$C$6))
+SUMIF(INDIRECT("'Output 4'!$H$5:$H$"&amp;$C$7),Analysis!$O39,INDIRECT("'Output 4'!$F$5:$F$"&amp;$C$7))
+SUMIF(INDIRECT("'Output 5'!$H$5:$H$"&amp;$C$8),Analysis!$O39,INDIRECT("'Output 5'!$F$5:$F$"&amp;$C$8))
+SUMIF(INDIRECT("'Direct Beneficiaries'!$H$5:$H$"&amp;$C$8),Analysis!$O39,INDIRECT("'Direct Beneficiaries'!$F$5:$F$"&amp;$C$8))</f>
        <v>0</v>
      </c>
    </row>
    <row r="40" spans="7:29" x14ac:dyDescent="0.3">
      <c r="M40" s="34"/>
      <c r="O40" s="31" t="s">
        <v>729</v>
      </c>
      <c r="P40" s="5">
        <f ca="1">SUMIF(INDIRECT("'Output 1'!$H$4:$H$"&amp;$C$4),Analysis!O40,INDIRECT("'Output 1'!$P$4:$P$"&amp;$C$4))
+SUMIF(INDIRECT("'Output 2'!$H$4:$H$"&amp;$C$5),Analysis!O40,INDIRECT("'Output 2'!$P$4:$P$"&amp;$C$5))
+SUMIF(INDIRECT("'Output 3'!$H$4:$H$"&amp;$C$6),Analysis!O40,INDIRECT("'Output 3'!$P$4:$P$"&amp;$C$6))
+SUMIF(INDIRECT("'Output 4'!$H$4:$H$"&amp;$C$7),Analysis!O40,INDIRECT("'Output 4'!$P$4:$P$"&amp;$C$7))
+SUMIF(INDIRECT("'Output 5'!$H$4:$H$"&amp;$C$8),Analysis!O40,INDIRECT("'Output 5'!$P$4:$P$"&amp;$C$8))
+SUMIF(INDIRECT("'Direct Beneficiaries'!$H$4:$H$"&amp;$C$8),Analysis!O40,INDIRECT("'Direct Beneficiaries'!$P$4:$P$"&amp;$C$8))</f>
        <v>0</v>
      </c>
      <c r="Q40" s="5">
        <f ca="1">SUMIF(INDIRECT("'Output 1'!$H$4:$H$"&amp;$C$4),Analysis!O40,INDIRECT("'Output 1'!$T$4:$T$"&amp;$C$4))
+SUMIF(INDIRECT("'Output 2'!$H$4:$H$"&amp;$C$5),Analysis!O40,INDIRECT("'Output 2'!$T$4:$T$"&amp;$C$5))
+SUMIF(INDIRECT("'Output 3'!$H$4:$H$"&amp;$C$6),Analysis!O40,INDIRECT("'Output 3'!$T$4:$T$"&amp;$C$6))
+SUMIF(INDIRECT("'Output 4'!$H$4:$H$"&amp;$C$7),Analysis!O40,INDIRECT("'Output 4'!$T$4:$T$"&amp;$C$7))
+SUMIF(INDIRECT("'Output 5'!$H$4:$H$"&amp;$C$8),Analysis!O40,INDIRECT("'Output 5'!$T$4:$T$"&amp;$C$8))
+SUMIF(INDIRECT("'Direct Beneficiaries'!$H$4:$H$"&amp;$C$8),Analysis!O40,INDIRECT("'Direct Beneficiaries'!$T$4:$T$"&amp;$C$8))</f>
        <v>0</v>
      </c>
      <c r="R40" s="5">
        <f ca="1">SUMIF(INDIRECT("'Output 1'!$H$4:$H$"&amp;$C$4),Analysis!O40,INDIRECT("'Output 1'!$X$4:$X$"&amp;$C$4))
+SUMIF(INDIRECT("'Output 2'!$H$4:$H$"&amp;$C$5),Analysis!O40,INDIRECT("'Output 2'!$X$4:$X$"&amp;$C$5))
+SUMIF(INDIRECT("'Output 3'!$H$4:$H$"&amp;$C$6),Analysis!O40,INDIRECT("'Output 3'!$X$4:$X$"&amp;$C$6))
+SUMIF(INDIRECT("'Output 4'!$H$4:$H$"&amp;$C$7),Analysis!O40,INDIRECT("'Output 4'!$X$4:$X$"&amp;$C$7))
+SUMIF(INDIRECT("'Output 5'!$H$4:$H$"&amp;$C$8),Analysis!O40,INDIRECT("'Output 5'!$X$4:$X$"&amp;$C$8))
+SUMIF(INDIRECT("'Direct Beneficiaries'!$H$4:$H$"&amp;$C$8),Analysis!O40,INDIRECT("'Direct Beneficiaries'!$X$4:$X$"&amp;$C$8))</f>
        <v>0</v>
      </c>
      <c r="S40" s="31"/>
      <c r="T40" s="5">
        <f>SUMIF('Unplanned Outputs'!$E$4:$E$500,Analysis!O40,'Unplanned Outputs'!$J$4:$J$500)</f>
        <v>0</v>
      </c>
      <c r="U40" s="5">
        <f>SUMIF('Unplanned Outputs'!$E$4:$E$500,Analysis!$O40,'Unplanned Outputs'!$N$4:$N$500)</f>
        <v>0</v>
      </c>
      <c r="V40" s="5">
        <f>SUMIF('Unplanned Outputs'!$E$4:$E$500,Analysis!$O40,'Unplanned Outputs'!$R$4:$R$500)</f>
        <v>0</v>
      </c>
      <c r="W40" s="5">
        <f>SUMIF('Unplanned Outputs'!$E$4:$E$500,Analysis!$O40,'Unplanned Outputs'!$V$4:$V$500)</f>
        <v>0</v>
      </c>
      <c r="X40" s="5">
        <f>SUMIF('Unplanned Outputs'!$E$4:$E$500,Analysis!$O40,'Unplanned Outputs'!$Z$4:$Z$500)</f>
        <v>0</v>
      </c>
      <c r="Y40" s="15"/>
      <c r="Z40" s="37">
        <f t="shared" ca="1" si="5"/>
        <v>0</v>
      </c>
      <c r="AA40" s="37">
        <f t="shared" si="6"/>
        <v>0</v>
      </c>
      <c r="AB40" s="51">
        <f t="shared" ca="1" si="7"/>
        <v>0</v>
      </c>
      <c r="AC40" s="61">
        <f ca="1">SUMIF(INDIRECT("'Output 1'!$H$5:$H$"&amp;$C$4),Analysis!$O40,INDIRECT("'Output 1'!$F$5:$F$"&amp;$C$4))
+SUMIF(INDIRECT("'Output 2'!$H$5:$H$"&amp;$C$5),Analysis!$O40,INDIRECT("'Output 2'!$F$5:$F$"&amp;$C$5))
+SUMIF(INDIRECT("'Output 3'!$H$5:$H$"&amp;$C$6),Analysis!$O40,INDIRECT("'Output 3'!$F$5:$F$"&amp;$C$6))
+SUMIF(INDIRECT("'Output 4'!$H$5:$H$"&amp;$C$7),Analysis!$O40,INDIRECT("'Output 4'!$F$5:$F$"&amp;$C$7))
+SUMIF(INDIRECT("'Output 5'!$H$5:$H$"&amp;$C$8),Analysis!$O40,INDIRECT("'Output 5'!$F$5:$F$"&amp;$C$8))
+SUMIF(INDIRECT("'Direct Beneficiaries'!$H$5:$H$"&amp;$C$8),Analysis!$O40,INDIRECT("'Direct Beneficiaries'!$F$5:$F$"&amp;$C$8))</f>
        <v>0</v>
      </c>
    </row>
    <row r="41" spans="7:29" x14ac:dyDescent="0.3">
      <c r="M41" s="34"/>
      <c r="O41" s="31" t="s">
        <v>730</v>
      </c>
      <c r="P41" s="5">
        <f ca="1">SUMIF(INDIRECT("'Output 1'!$H$4:$H$"&amp;$C$4),Analysis!O41,INDIRECT("'Output 1'!$P$4:$P$"&amp;$C$4))
+SUMIF(INDIRECT("'Output 2'!$H$4:$H$"&amp;$C$5),Analysis!O41,INDIRECT("'Output 2'!$P$4:$P$"&amp;$C$5))
+SUMIF(INDIRECT("'Output 3'!$H$4:$H$"&amp;$C$6),Analysis!O41,INDIRECT("'Output 3'!$P$4:$P$"&amp;$C$6))
+SUMIF(INDIRECT("'Output 4'!$H$4:$H$"&amp;$C$7),Analysis!O41,INDIRECT("'Output 4'!$P$4:$P$"&amp;$C$7))
+SUMIF(INDIRECT("'Output 5'!$H$4:$H$"&amp;$C$8),Analysis!O41,INDIRECT("'Output 5'!$P$4:$P$"&amp;$C$8))
+SUMIF(INDIRECT("'Direct Beneficiaries'!$H$4:$H$"&amp;$C$8),Analysis!O41,INDIRECT("'Direct Beneficiaries'!$P$4:$P$"&amp;$C$8))</f>
        <v>0</v>
      </c>
      <c r="Q41" s="5">
        <f ca="1">SUMIF(INDIRECT("'Output 1'!$H$4:$H$"&amp;$C$4),Analysis!O41,INDIRECT("'Output 1'!$T$4:$T$"&amp;$C$4))
+SUMIF(INDIRECT("'Output 2'!$H$4:$H$"&amp;$C$5),Analysis!O41,INDIRECT("'Output 2'!$T$4:$T$"&amp;$C$5))
+SUMIF(INDIRECT("'Output 3'!$H$4:$H$"&amp;$C$6),Analysis!O41,INDIRECT("'Output 3'!$T$4:$T$"&amp;$C$6))
+SUMIF(INDIRECT("'Output 4'!$H$4:$H$"&amp;$C$7),Analysis!O41,INDIRECT("'Output 4'!$T$4:$T$"&amp;$C$7))
+SUMIF(INDIRECT("'Output 5'!$H$4:$H$"&amp;$C$8),Analysis!O41,INDIRECT("'Output 5'!$T$4:$T$"&amp;$C$8))
+SUMIF(INDIRECT("'Direct Beneficiaries'!$H$4:$H$"&amp;$C$8),Analysis!O41,INDIRECT("'Direct Beneficiaries'!$T$4:$T$"&amp;$C$8))</f>
        <v>0</v>
      </c>
      <c r="R41" s="5">
        <f ca="1">SUMIF(INDIRECT("'Output 1'!$H$4:$H$"&amp;$C$4),Analysis!O41,INDIRECT("'Output 1'!$X$4:$X$"&amp;$C$4))
+SUMIF(INDIRECT("'Output 2'!$H$4:$H$"&amp;$C$5),Analysis!O41,INDIRECT("'Output 2'!$X$4:$X$"&amp;$C$5))
+SUMIF(INDIRECT("'Output 3'!$H$4:$H$"&amp;$C$6),Analysis!O41,INDIRECT("'Output 3'!$X$4:$X$"&amp;$C$6))
+SUMIF(INDIRECT("'Output 4'!$H$4:$H$"&amp;$C$7),Analysis!O41,INDIRECT("'Output 4'!$X$4:$X$"&amp;$C$7))
+SUMIF(INDIRECT("'Output 5'!$H$4:$H$"&amp;$C$8),Analysis!O41,INDIRECT("'Output 5'!$X$4:$X$"&amp;$C$8))
+SUMIF(INDIRECT("'Direct Beneficiaries'!$H$4:$H$"&amp;$C$8),Analysis!O41,INDIRECT("'Direct Beneficiaries'!$X$4:$X$"&amp;$C$8))</f>
        <v>0</v>
      </c>
      <c r="S41" s="31"/>
      <c r="T41" s="5">
        <f>SUMIF('Unplanned Outputs'!$E$4:$E$500,Analysis!O41,'Unplanned Outputs'!$J$4:$J$500)</f>
        <v>0</v>
      </c>
      <c r="U41" s="5">
        <f>SUMIF('Unplanned Outputs'!$E$4:$E$500,Analysis!$O41,'Unplanned Outputs'!$N$4:$N$500)</f>
        <v>0</v>
      </c>
      <c r="V41" s="5">
        <f>SUMIF('Unplanned Outputs'!$E$4:$E$500,Analysis!$O41,'Unplanned Outputs'!$R$4:$R$500)</f>
        <v>0</v>
      </c>
      <c r="W41" s="5">
        <f>SUMIF('Unplanned Outputs'!$E$4:$E$500,Analysis!$O41,'Unplanned Outputs'!$V$4:$V$500)</f>
        <v>0</v>
      </c>
      <c r="X41" s="5">
        <f>SUMIF('Unplanned Outputs'!$E$4:$E$500,Analysis!$O41,'Unplanned Outputs'!$Z$4:$Z$500)</f>
        <v>0</v>
      </c>
      <c r="Y41" s="15"/>
      <c r="Z41" s="37">
        <f t="shared" ca="1" si="5"/>
        <v>0</v>
      </c>
      <c r="AA41" s="37">
        <f t="shared" si="6"/>
        <v>0</v>
      </c>
      <c r="AB41" s="51">
        <f t="shared" ca="1" si="7"/>
        <v>0</v>
      </c>
      <c r="AC41" s="61">
        <f ca="1">SUMIF(INDIRECT("'Output 1'!$H$5:$H$"&amp;$C$4),Analysis!$O41,INDIRECT("'Output 1'!$F$5:$F$"&amp;$C$4))
+SUMIF(INDIRECT("'Output 2'!$H$5:$H$"&amp;$C$5),Analysis!$O41,INDIRECT("'Output 2'!$F$5:$F$"&amp;$C$5))
+SUMIF(INDIRECT("'Output 3'!$H$5:$H$"&amp;$C$6),Analysis!$O41,INDIRECT("'Output 3'!$F$5:$F$"&amp;$C$6))
+SUMIF(INDIRECT("'Output 4'!$H$5:$H$"&amp;$C$7),Analysis!$O41,INDIRECT("'Output 4'!$F$5:$F$"&amp;$C$7))
+SUMIF(INDIRECT("'Output 5'!$H$5:$H$"&amp;$C$8),Analysis!$O41,INDIRECT("'Output 5'!$F$5:$F$"&amp;$C$8))
+SUMIF(INDIRECT("'Direct Beneficiaries'!$H$5:$H$"&amp;$C$8),Analysis!$O41,INDIRECT("'Direct Beneficiaries'!$F$5:$F$"&amp;$C$8))</f>
        <v>0</v>
      </c>
    </row>
    <row r="42" spans="7:29" x14ac:dyDescent="0.3">
      <c r="O42" s="31" t="s">
        <v>731</v>
      </c>
      <c r="P42" s="5">
        <f ca="1">SUMIF(INDIRECT("'Output 1'!$H$4:$H$"&amp;$C$4),Analysis!O42,INDIRECT("'Output 1'!$P$4:$P$"&amp;$C$4))
+SUMIF(INDIRECT("'Output 2'!$H$4:$H$"&amp;$C$5),Analysis!O42,INDIRECT("'Output 2'!$P$4:$P$"&amp;$C$5))
+SUMIF(INDIRECT("'Output 3'!$H$4:$H$"&amp;$C$6),Analysis!O42,INDIRECT("'Output 3'!$P$4:$P$"&amp;$C$6))
+SUMIF(INDIRECT("'Output 4'!$H$4:$H$"&amp;$C$7),Analysis!O42,INDIRECT("'Output 4'!$P$4:$P$"&amp;$C$7))
+SUMIF(INDIRECT("'Output 5'!$H$4:$H$"&amp;$C$8),Analysis!O42,INDIRECT("'Output 5'!$P$4:$P$"&amp;$C$8))
+SUMIF(INDIRECT("'Direct Beneficiaries'!$H$4:$H$"&amp;$C$8),Analysis!O42,INDIRECT("'Direct Beneficiaries'!$P$4:$P$"&amp;$C$8))</f>
        <v>0</v>
      </c>
      <c r="Q42" s="5">
        <f ca="1">SUMIF(INDIRECT("'Output 1'!$H$4:$H$"&amp;$C$4),Analysis!O42,INDIRECT("'Output 1'!$T$4:$T$"&amp;$C$4))
+SUMIF(INDIRECT("'Output 2'!$H$4:$H$"&amp;$C$5),Analysis!O42,INDIRECT("'Output 2'!$T$4:$T$"&amp;$C$5))
+SUMIF(INDIRECT("'Output 3'!$H$4:$H$"&amp;$C$6),Analysis!O42,INDIRECT("'Output 3'!$T$4:$T$"&amp;$C$6))
+SUMIF(INDIRECT("'Output 4'!$H$4:$H$"&amp;$C$7),Analysis!O42,INDIRECT("'Output 4'!$T$4:$T$"&amp;$C$7))
+SUMIF(INDIRECT("'Output 5'!$H$4:$H$"&amp;$C$8),Analysis!O42,INDIRECT("'Output 5'!$T$4:$T$"&amp;$C$8))
+SUMIF(INDIRECT("'Direct Beneficiaries'!$H$4:$H$"&amp;$C$8),Analysis!O42,INDIRECT("'Direct Beneficiaries'!$T$4:$T$"&amp;$C$8))</f>
        <v>0</v>
      </c>
      <c r="R42" s="5">
        <f ca="1">SUMIF(INDIRECT("'Output 1'!$H$4:$H$"&amp;$C$4),Analysis!O42,INDIRECT("'Output 1'!$X$4:$X$"&amp;$C$4))
+SUMIF(INDIRECT("'Output 2'!$H$4:$H$"&amp;$C$5),Analysis!O42,INDIRECT("'Output 2'!$X$4:$X$"&amp;$C$5))
+SUMIF(INDIRECT("'Output 3'!$H$4:$H$"&amp;$C$6),Analysis!O42,INDIRECT("'Output 3'!$X$4:$X$"&amp;$C$6))
+SUMIF(INDIRECT("'Output 4'!$H$4:$H$"&amp;$C$7),Analysis!O42,INDIRECT("'Output 4'!$X$4:$X$"&amp;$C$7))
+SUMIF(INDIRECT("'Output 5'!$H$4:$H$"&amp;$C$8),Analysis!O42,INDIRECT("'Output 5'!$X$4:$X$"&amp;$C$8))
+SUMIF(INDIRECT("'Direct Beneficiaries'!$H$4:$H$"&amp;$C$8),Analysis!O42,INDIRECT("'Direct Beneficiaries'!$X$4:$X$"&amp;$C$8))</f>
        <v>0</v>
      </c>
      <c r="S42" s="31"/>
      <c r="T42" s="5">
        <f>SUMIF('Unplanned Outputs'!$E$4:$E$500,Analysis!O42,'Unplanned Outputs'!$J$4:$J$500)</f>
        <v>0</v>
      </c>
      <c r="U42" s="5">
        <f>SUMIF('Unplanned Outputs'!$E$4:$E$500,Analysis!$O42,'Unplanned Outputs'!$N$4:$N$500)</f>
        <v>0</v>
      </c>
      <c r="V42" s="5">
        <f>SUMIF('Unplanned Outputs'!$E$4:$E$500,Analysis!$O42,'Unplanned Outputs'!$R$4:$R$500)</f>
        <v>0</v>
      </c>
      <c r="W42" s="5">
        <f>SUMIF('Unplanned Outputs'!$E$4:$E$500,Analysis!$O42,'Unplanned Outputs'!$V$4:$V$500)</f>
        <v>0</v>
      </c>
      <c r="X42" s="5">
        <f>SUMIF('Unplanned Outputs'!$E$4:$E$500,Analysis!$O42,'Unplanned Outputs'!$Z$4:$Z$500)</f>
        <v>0</v>
      </c>
      <c r="Y42" s="15"/>
      <c r="Z42" s="37">
        <f t="shared" ca="1" si="5"/>
        <v>0</v>
      </c>
      <c r="AA42" s="37">
        <f t="shared" si="6"/>
        <v>0</v>
      </c>
      <c r="AB42" s="51">
        <f t="shared" ca="1" si="7"/>
        <v>0</v>
      </c>
      <c r="AC42" s="61">
        <f ca="1">SUMIF(INDIRECT("'Output 1'!$H$5:$H$"&amp;$C$4),Analysis!$O42,INDIRECT("'Output 1'!$F$5:$F$"&amp;$C$4))
+SUMIF(INDIRECT("'Output 2'!$H$5:$H$"&amp;$C$5),Analysis!$O42,INDIRECT("'Output 2'!$F$5:$F$"&amp;$C$5))
+SUMIF(INDIRECT("'Output 3'!$H$5:$H$"&amp;$C$6),Analysis!$O42,INDIRECT("'Output 3'!$F$5:$F$"&amp;$C$6))
+SUMIF(INDIRECT("'Output 4'!$H$5:$H$"&amp;$C$7),Analysis!$O42,INDIRECT("'Output 4'!$F$5:$F$"&amp;$C$7))
+SUMIF(INDIRECT("'Output 5'!$H$5:$H$"&amp;$C$8),Analysis!$O42,INDIRECT("'Output 5'!$F$5:$F$"&amp;$C$8))
+SUMIF(INDIRECT("'Direct Beneficiaries'!$H$5:$H$"&amp;$C$8),Analysis!$O42,INDIRECT("'Direct Beneficiaries'!$F$5:$F$"&amp;$C$8))</f>
        <v>0</v>
      </c>
    </row>
    <row r="43" spans="7:29" x14ac:dyDescent="0.3">
      <c r="O43" s="31" t="s">
        <v>732</v>
      </c>
      <c r="P43" s="5">
        <f ca="1">SUMIF(INDIRECT("'Output 1'!$H$4:$H$"&amp;$C$4),Analysis!O43,INDIRECT("'Output 1'!$P$4:$P$"&amp;$C$4))
+SUMIF(INDIRECT("'Output 2'!$H$4:$H$"&amp;$C$5),Analysis!O43,INDIRECT("'Output 2'!$P$4:$P$"&amp;$C$5))
+SUMIF(INDIRECT("'Output 3'!$H$4:$H$"&amp;$C$6),Analysis!O43,INDIRECT("'Output 3'!$P$4:$P$"&amp;$C$6))
+SUMIF(INDIRECT("'Output 4'!$H$4:$H$"&amp;$C$7),Analysis!O43,INDIRECT("'Output 4'!$P$4:$P$"&amp;$C$7))
+SUMIF(INDIRECT("'Output 5'!$H$4:$H$"&amp;$C$8),Analysis!O43,INDIRECT("'Output 5'!$P$4:$P$"&amp;$C$8))
+SUMIF(INDIRECT("'Direct Beneficiaries'!$H$4:$H$"&amp;$C$8),Analysis!O43,INDIRECT("'Direct Beneficiaries'!$P$4:$P$"&amp;$C$8))</f>
        <v>0</v>
      </c>
      <c r="Q43" s="5">
        <f ca="1">SUMIF(INDIRECT("'Output 1'!$H$4:$H$"&amp;$C$4),Analysis!O43,INDIRECT("'Output 1'!$T$4:$T$"&amp;$C$4))
+SUMIF(INDIRECT("'Output 2'!$H$4:$H$"&amp;$C$5),Analysis!O43,INDIRECT("'Output 2'!$T$4:$T$"&amp;$C$5))
+SUMIF(INDIRECT("'Output 3'!$H$4:$H$"&amp;$C$6),Analysis!O43,INDIRECT("'Output 3'!$T$4:$T$"&amp;$C$6))
+SUMIF(INDIRECT("'Output 4'!$H$4:$H$"&amp;$C$7),Analysis!O43,INDIRECT("'Output 4'!$T$4:$T$"&amp;$C$7))
+SUMIF(INDIRECT("'Output 5'!$H$4:$H$"&amp;$C$8),Analysis!O43,INDIRECT("'Output 5'!$T$4:$T$"&amp;$C$8))
+SUMIF(INDIRECT("'Direct Beneficiaries'!$H$4:$H$"&amp;$C$8),Analysis!O43,INDIRECT("'Direct Beneficiaries'!$T$4:$T$"&amp;$C$8))</f>
        <v>0</v>
      </c>
      <c r="R43" s="5">
        <f ca="1">SUMIF(INDIRECT("'Output 1'!$H$4:$H$"&amp;$C$4),Analysis!O43,INDIRECT("'Output 1'!$X$4:$X$"&amp;$C$4))
+SUMIF(INDIRECT("'Output 2'!$H$4:$H$"&amp;$C$5),Analysis!O43,INDIRECT("'Output 2'!$X$4:$X$"&amp;$C$5))
+SUMIF(INDIRECT("'Output 3'!$H$4:$H$"&amp;$C$6),Analysis!O43,INDIRECT("'Output 3'!$X$4:$X$"&amp;$C$6))
+SUMIF(INDIRECT("'Output 4'!$H$4:$H$"&amp;$C$7),Analysis!O43,INDIRECT("'Output 4'!$X$4:$X$"&amp;$C$7))
+SUMIF(INDIRECT("'Output 5'!$H$4:$H$"&amp;$C$8),Analysis!O43,INDIRECT("'Output 5'!$X$4:$X$"&amp;$C$8))
+SUMIF(INDIRECT("'Direct Beneficiaries'!$H$4:$H$"&amp;$C$8),Analysis!O43,INDIRECT("'Direct Beneficiaries'!$X$4:$X$"&amp;$C$8))</f>
        <v>0</v>
      </c>
      <c r="S43" s="31"/>
      <c r="T43" s="5">
        <f>SUMIF('Unplanned Outputs'!$E$4:$E$500,Analysis!O43,'Unplanned Outputs'!$J$4:$J$500)</f>
        <v>0</v>
      </c>
      <c r="U43" s="5">
        <f>SUMIF('Unplanned Outputs'!$E$4:$E$500,Analysis!$O43,'Unplanned Outputs'!$N$4:$N$500)</f>
        <v>0</v>
      </c>
      <c r="V43" s="5">
        <f>SUMIF('Unplanned Outputs'!$E$4:$E$500,Analysis!$O43,'Unplanned Outputs'!$R$4:$R$500)</f>
        <v>0</v>
      </c>
      <c r="W43" s="5">
        <f>SUMIF('Unplanned Outputs'!$E$4:$E$500,Analysis!$O43,'Unplanned Outputs'!$V$4:$V$500)</f>
        <v>0</v>
      </c>
      <c r="X43" s="5">
        <f>SUMIF('Unplanned Outputs'!$E$4:$E$500,Analysis!$O43,'Unplanned Outputs'!$Z$4:$Z$500)</f>
        <v>0</v>
      </c>
      <c r="Y43" s="15"/>
      <c r="Z43" s="37">
        <f t="shared" ca="1" si="5"/>
        <v>0</v>
      </c>
      <c r="AA43" s="37">
        <f t="shared" si="6"/>
        <v>0</v>
      </c>
      <c r="AB43" s="51">
        <f t="shared" ca="1" si="7"/>
        <v>0</v>
      </c>
      <c r="AC43" s="61">
        <f ca="1">SUMIF(INDIRECT("'Output 1'!$H$5:$H$"&amp;$C$4),Analysis!$O43,INDIRECT("'Output 1'!$F$5:$F$"&amp;$C$4))
+SUMIF(INDIRECT("'Output 2'!$H$5:$H$"&amp;$C$5),Analysis!$O43,INDIRECT("'Output 2'!$F$5:$F$"&amp;$C$5))
+SUMIF(INDIRECT("'Output 3'!$H$5:$H$"&amp;$C$6),Analysis!$O43,INDIRECT("'Output 3'!$F$5:$F$"&amp;$C$6))
+SUMIF(INDIRECT("'Output 4'!$H$5:$H$"&amp;$C$7),Analysis!$O43,INDIRECT("'Output 4'!$F$5:$F$"&amp;$C$7))
+SUMIF(INDIRECT("'Output 5'!$H$5:$H$"&amp;$C$8),Analysis!$O43,INDIRECT("'Output 5'!$F$5:$F$"&amp;$C$8))
+SUMIF(INDIRECT("'Direct Beneficiaries'!$H$5:$H$"&amp;$C$8),Analysis!$O43,INDIRECT("'Direct Beneficiaries'!$F$5:$F$"&amp;$C$8))</f>
        <v>0</v>
      </c>
    </row>
    <row r="44" spans="7:29" x14ac:dyDescent="0.3">
      <c r="O44" s="31">
        <v>3.3</v>
      </c>
      <c r="P44" s="5">
        <f ca="1">SUMIF(INDIRECT("'Output 1'!$H$4:$H$"&amp;$C$4),Analysis!O44,INDIRECT("'Output 1'!$P$4:$P$"&amp;$C$4))
+SUMIF(INDIRECT("'Output 2'!$H$4:$H$"&amp;$C$5),Analysis!O44,INDIRECT("'Output 2'!$P$4:$P$"&amp;$C$5))
+SUMIF(INDIRECT("'Output 3'!$H$4:$H$"&amp;$C$6),Analysis!O44,INDIRECT("'Output 3'!$P$4:$P$"&amp;$C$6))
+SUMIF(INDIRECT("'Output 4'!$H$4:$H$"&amp;$C$7),Analysis!O44,INDIRECT("'Output 4'!$P$4:$P$"&amp;$C$7))
+SUMIF(INDIRECT("'Output 5'!$H$4:$H$"&amp;$C$8),Analysis!O44,INDIRECT("'Output 5'!$P$4:$P$"&amp;$C$8))
+SUMIF(INDIRECT("'Direct Beneficiaries'!$H$4:$H$"&amp;$C$8),Analysis!O44,INDIRECT("'Direct Beneficiaries'!$P$4:$P$"&amp;$C$8))</f>
        <v>0</v>
      </c>
      <c r="Q44" s="5">
        <f ca="1">SUMIF(INDIRECT("'Output 1'!$H$4:$H$"&amp;$C$4),Analysis!O44,INDIRECT("'Output 1'!$T$4:$T$"&amp;$C$4))
+SUMIF(INDIRECT("'Output 2'!$H$4:$H$"&amp;$C$5),Analysis!O44,INDIRECT("'Output 2'!$T$4:$T$"&amp;$C$5))
+SUMIF(INDIRECT("'Output 3'!$H$4:$H$"&amp;$C$6),Analysis!O44,INDIRECT("'Output 3'!$T$4:$T$"&amp;$C$6))
+SUMIF(INDIRECT("'Output 4'!$H$4:$H$"&amp;$C$7),Analysis!O44,INDIRECT("'Output 4'!$T$4:$T$"&amp;$C$7))
+SUMIF(INDIRECT("'Output 5'!$H$4:$H$"&amp;$C$8),Analysis!O44,INDIRECT("'Output 5'!$T$4:$T$"&amp;$C$8))
+SUMIF(INDIRECT("'Direct Beneficiaries'!$H$4:$H$"&amp;$C$8),Analysis!O44,INDIRECT("'Direct Beneficiaries'!$T$4:$T$"&amp;$C$8))</f>
        <v>0</v>
      </c>
      <c r="R44" s="5">
        <f ca="1">SUMIF(INDIRECT("'Output 1'!$H$4:$H$"&amp;$C$4),Analysis!O44,INDIRECT("'Output 1'!$X$4:$X$"&amp;$C$4))
+SUMIF(INDIRECT("'Output 2'!$H$4:$H$"&amp;$C$5),Analysis!O44,INDIRECT("'Output 2'!$X$4:$X$"&amp;$C$5))
+SUMIF(INDIRECT("'Output 3'!$H$4:$H$"&amp;$C$6),Analysis!O44,INDIRECT("'Output 3'!$X$4:$X$"&amp;$C$6))
+SUMIF(INDIRECT("'Output 4'!$H$4:$H$"&amp;$C$7),Analysis!O44,INDIRECT("'Output 4'!$X$4:$X$"&amp;$C$7))
+SUMIF(INDIRECT("'Output 5'!$H$4:$H$"&amp;$C$8),Analysis!O44,INDIRECT("'Output 5'!$X$4:$X$"&amp;$C$8))
+SUMIF(INDIRECT("'Direct Beneficiaries'!$H$4:$H$"&amp;$C$8),Analysis!O44,INDIRECT("'Direct Beneficiaries'!$X$4:$X$"&amp;$C$8))</f>
        <v>0</v>
      </c>
      <c r="S44" s="31"/>
      <c r="T44" s="5">
        <f>SUMIF('Unplanned Outputs'!$E$4:$E$500,Analysis!O44,'Unplanned Outputs'!$J$4:$J$500)</f>
        <v>0</v>
      </c>
      <c r="U44" s="5">
        <f>SUMIF('Unplanned Outputs'!$E$4:$E$500,Analysis!$O44,'Unplanned Outputs'!$N$4:$N$500)</f>
        <v>0</v>
      </c>
      <c r="V44" s="5">
        <f>SUMIF('Unplanned Outputs'!$E$4:$E$500,Analysis!$O44,'Unplanned Outputs'!$R$4:$R$500)</f>
        <v>0</v>
      </c>
      <c r="W44" s="5">
        <f>SUMIF('Unplanned Outputs'!$E$4:$E$500,Analysis!$O44,'Unplanned Outputs'!$V$4:$V$500)</f>
        <v>0</v>
      </c>
      <c r="X44" s="5">
        <f>SUMIF('Unplanned Outputs'!$E$4:$E$500,Analysis!$O44,'Unplanned Outputs'!$Z$4:$Z$500)</f>
        <v>0</v>
      </c>
      <c r="Y44" s="15"/>
      <c r="Z44" s="37">
        <f t="shared" ca="1" si="5"/>
        <v>0</v>
      </c>
      <c r="AA44" s="37">
        <f t="shared" si="6"/>
        <v>0</v>
      </c>
      <c r="AB44" s="51">
        <f t="shared" ca="1" si="7"/>
        <v>0</v>
      </c>
      <c r="AC44" s="61">
        <f ca="1">SUMIF(INDIRECT("'Output 1'!$H$5:$H$"&amp;$C$4),Analysis!$O44,INDIRECT("'Output 1'!$F$5:$F$"&amp;$C$4))
+SUMIF(INDIRECT("'Output 2'!$H$5:$H$"&amp;$C$5),Analysis!$O44,INDIRECT("'Output 2'!$F$5:$F$"&amp;$C$5))
+SUMIF(INDIRECT("'Output 3'!$H$5:$H$"&amp;$C$6),Analysis!$O44,INDIRECT("'Output 3'!$F$5:$F$"&amp;$C$6))
+SUMIF(INDIRECT("'Output 4'!$H$5:$H$"&amp;$C$7),Analysis!$O44,INDIRECT("'Output 4'!$F$5:$F$"&amp;$C$7))
+SUMIF(INDIRECT("'Output 5'!$H$5:$H$"&amp;$C$8),Analysis!$O44,INDIRECT("'Output 5'!$F$5:$F$"&amp;$C$8))
+SUMIF(INDIRECT("'Direct Beneficiaries'!$H$5:$H$"&amp;$C$8),Analysis!$O44,INDIRECT("'Direct Beneficiaries'!$F$5:$F$"&amp;$C$8))</f>
        <v>0</v>
      </c>
    </row>
    <row r="45" spans="7:29" x14ac:dyDescent="0.3">
      <c r="O45" s="31" t="s">
        <v>733</v>
      </c>
      <c r="P45" s="5">
        <f ca="1">SUMIF(INDIRECT("'Output 1'!$H$4:$H$"&amp;$C$4),Analysis!O45,INDIRECT("'Output 1'!$P$4:$P$"&amp;$C$4))
+SUMIF(INDIRECT("'Output 2'!$H$4:$H$"&amp;$C$5),Analysis!O45,INDIRECT("'Output 2'!$P$4:$P$"&amp;$C$5))
+SUMIF(INDIRECT("'Output 3'!$H$4:$H$"&amp;$C$6),Analysis!O45,INDIRECT("'Output 3'!$P$4:$P$"&amp;$C$6))
+SUMIF(INDIRECT("'Output 4'!$H$4:$H$"&amp;$C$7),Analysis!O45,INDIRECT("'Output 4'!$P$4:$P$"&amp;$C$7))
+SUMIF(INDIRECT("'Output 5'!$H$4:$H$"&amp;$C$8),Analysis!O45,INDIRECT("'Output 5'!$P$4:$P$"&amp;$C$8))
+SUMIF(INDIRECT("'Direct Beneficiaries'!$H$4:$H$"&amp;$C$8),Analysis!O45,INDIRECT("'Direct Beneficiaries'!$P$4:$P$"&amp;$C$8))</f>
        <v>0</v>
      </c>
      <c r="Q45" s="5">
        <f ca="1">SUMIF(INDIRECT("'Output 1'!$H$4:$H$"&amp;$C$4),Analysis!O45,INDIRECT("'Output 1'!$T$4:$T$"&amp;$C$4))
+SUMIF(INDIRECT("'Output 2'!$H$4:$H$"&amp;$C$5),Analysis!O45,INDIRECT("'Output 2'!$T$4:$T$"&amp;$C$5))
+SUMIF(INDIRECT("'Output 3'!$H$4:$H$"&amp;$C$6),Analysis!O45,INDIRECT("'Output 3'!$T$4:$T$"&amp;$C$6))
+SUMIF(INDIRECT("'Output 4'!$H$4:$H$"&amp;$C$7),Analysis!O45,INDIRECT("'Output 4'!$T$4:$T$"&amp;$C$7))
+SUMIF(INDIRECT("'Output 5'!$H$4:$H$"&amp;$C$8),Analysis!O45,INDIRECT("'Output 5'!$T$4:$T$"&amp;$C$8))
+SUMIF(INDIRECT("'Direct Beneficiaries'!$H$4:$H$"&amp;$C$8),Analysis!O45,INDIRECT("'Direct Beneficiaries'!$T$4:$T$"&amp;$C$8))</f>
        <v>0</v>
      </c>
      <c r="R45" s="5">
        <f ca="1">SUMIF(INDIRECT("'Output 1'!$H$4:$H$"&amp;$C$4),Analysis!O45,INDIRECT("'Output 1'!$X$4:$X$"&amp;$C$4))
+SUMIF(INDIRECT("'Output 2'!$H$4:$H$"&amp;$C$5),Analysis!O45,INDIRECT("'Output 2'!$X$4:$X$"&amp;$C$5))
+SUMIF(INDIRECT("'Output 3'!$H$4:$H$"&amp;$C$6),Analysis!O45,INDIRECT("'Output 3'!$X$4:$X$"&amp;$C$6))
+SUMIF(INDIRECT("'Output 4'!$H$4:$H$"&amp;$C$7),Analysis!O45,INDIRECT("'Output 4'!$X$4:$X$"&amp;$C$7))
+SUMIF(INDIRECT("'Output 5'!$H$4:$H$"&amp;$C$8),Analysis!O45,INDIRECT("'Output 5'!$X$4:$X$"&amp;$C$8))
+SUMIF(INDIRECT("'Direct Beneficiaries'!$H$4:$H$"&amp;$C$8),Analysis!O45,INDIRECT("'Direct Beneficiaries'!$X$4:$X$"&amp;$C$8))</f>
        <v>0</v>
      </c>
      <c r="S45" s="31"/>
      <c r="T45" s="5">
        <f>SUMIF('Unplanned Outputs'!$E$4:$E$500,Analysis!O45,'Unplanned Outputs'!$J$4:$J$500)</f>
        <v>0</v>
      </c>
      <c r="U45" s="5">
        <f>SUMIF('Unplanned Outputs'!$E$4:$E$500,Analysis!$O45,'Unplanned Outputs'!$N$4:$N$500)</f>
        <v>0</v>
      </c>
      <c r="V45" s="5">
        <f>SUMIF('Unplanned Outputs'!$E$4:$E$500,Analysis!$O45,'Unplanned Outputs'!$R$4:$R$500)</f>
        <v>0</v>
      </c>
      <c r="W45" s="5">
        <f>SUMIF('Unplanned Outputs'!$E$4:$E$500,Analysis!$O45,'Unplanned Outputs'!$V$4:$V$500)</f>
        <v>0</v>
      </c>
      <c r="X45" s="5">
        <f>SUMIF('Unplanned Outputs'!$E$4:$E$500,Analysis!$O45,'Unplanned Outputs'!$Z$4:$Z$500)</f>
        <v>0</v>
      </c>
      <c r="Y45" s="15"/>
      <c r="Z45" s="37">
        <f t="shared" ca="1" si="5"/>
        <v>0</v>
      </c>
      <c r="AA45" s="37">
        <f t="shared" si="6"/>
        <v>0</v>
      </c>
      <c r="AB45" s="51">
        <f t="shared" ca="1" si="7"/>
        <v>0</v>
      </c>
      <c r="AC45" s="61">
        <f ca="1">SUMIF(INDIRECT("'Output 1'!$H$5:$H$"&amp;$C$4),Analysis!$O45,INDIRECT("'Output 1'!$F$5:$F$"&amp;$C$4))
+SUMIF(INDIRECT("'Output 2'!$H$5:$H$"&amp;$C$5),Analysis!$O45,INDIRECT("'Output 2'!$F$5:$F$"&amp;$C$5))
+SUMIF(INDIRECT("'Output 3'!$H$5:$H$"&amp;$C$6),Analysis!$O45,INDIRECT("'Output 3'!$F$5:$F$"&amp;$C$6))
+SUMIF(INDIRECT("'Output 4'!$H$5:$H$"&amp;$C$7),Analysis!$O45,INDIRECT("'Output 4'!$F$5:$F$"&amp;$C$7))
+SUMIF(INDIRECT("'Output 5'!$H$5:$H$"&amp;$C$8),Analysis!$O45,INDIRECT("'Output 5'!$F$5:$F$"&amp;$C$8))
+SUMIF(INDIRECT("'Direct Beneficiaries'!$H$5:$H$"&amp;$C$8),Analysis!$O45,INDIRECT("'Direct Beneficiaries'!$F$5:$F$"&amp;$C$8))</f>
        <v>0</v>
      </c>
    </row>
    <row r="46" spans="7:29" x14ac:dyDescent="0.3">
      <c r="O46" s="31" t="s">
        <v>734</v>
      </c>
      <c r="P46" s="5">
        <f ca="1">SUMIF(INDIRECT("'Output 1'!$H$4:$H$"&amp;$C$4),Analysis!O46,INDIRECT("'Output 1'!$P$4:$P$"&amp;$C$4))
+SUMIF(INDIRECT("'Output 2'!$H$4:$H$"&amp;$C$5),Analysis!O46,INDIRECT("'Output 2'!$P$4:$P$"&amp;$C$5))
+SUMIF(INDIRECT("'Output 3'!$H$4:$H$"&amp;$C$6),Analysis!O46,INDIRECT("'Output 3'!$P$4:$P$"&amp;$C$6))
+SUMIF(INDIRECT("'Output 4'!$H$4:$H$"&amp;$C$7),Analysis!O46,INDIRECT("'Output 4'!$P$4:$P$"&amp;$C$7))
+SUMIF(INDIRECT("'Output 5'!$H$4:$H$"&amp;$C$8),Analysis!O46,INDIRECT("'Output 5'!$P$4:$P$"&amp;$C$8))
+SUMIF(INDIRECT("'Direct Beneficiaries'!$H$4:$H$"&amp;$C$8),Analysis!O46,INDIRECT("'Direct Beneficiaries'!$P$4:$P$"&amp;$C$8))</f>
        <v>0</v>
      </c>
      <c r="Q46" s="5">
        <f ca="1">SUMIF(INDIRECT("'Output 1'!$H$4:$H$"&amp;$C$4),Analysis!O46,INDIRECT("'Output 1'!$T$4:$T$"&amp;$C$4))
+SUMIF(INDIRECT("'Output 2'!$H$4:$H$"&amp;$C$5),Analysis!O46,INDIRECT("'Output 2'!$T$4:$T$"&amp;$C$5))
+SUMIF(INDIRECT("'Output 3'!$H$4:$H$"&amp;$C$6),Analysis!O46,INDIRECT("'Output 3'!$T$4:$T$"&amp;$C$6))
+SUMIF(INDIRECT("'Output 4'!$H$4:$H$"&amp;$C$7),Analysis!O46,INDIRECT("'Output 4'!$T$4:$T$"&amp;$C$7))
+SUMIF(INDIRECT("'Output 5'!$H$4:$H$"&amp;$C$8),Analysis!O46,INDIRECT("'Output 5'!$T$4:$T$"&amp;$C$8))
+SUMIF(INDIRECT("'Direct Beneficiaries'!$H$4:$H$"&amp;$C$8),Analysis!O46,INDIRECT("'Direct Beneficiaries'!$T$4:$T$"&amp;$C$8))</f>
        <v>0</v>
      </c>
      <c r="R46" s="5">
        <f ca="1">SUMIF(INDIRECT("'Output 1'!$H$4:$H$"&amp;$C$4),Analysis!O46,INDIRECT("'Output 1'!$X$4:$X$"&amp;$C$4))
+SUMIF(INDIRECT("'Output 2'!$H$4:$H$"&amp;$C$5),Analysis!O46,INDIRECT("'Output 2'!$X$4:$X$"&amp;$C$5))
+SUMIF(INDIRECT("'Output 3'!$H$4:$H$"&amp;$C$6),Analysis!O46,INDIRECT("'Output 3'!$X$4:$X$"&amp;$C$6))
+SUMIF(INDIRECT("'Output 4'!$H$4:$H$"&amp;$C$7),Analysis!O46,INDIRECT("'Output 4'!$X$4:$X$"&amp;$C$7))
+SUMIF(INDIRECT("'Output 5'!$H$4:$H$"&amp;$C$8),Analysis!O46,INDIRECT("'Output 5'!$X$4:$X$"&amp;$C$8))
+SUMIF(INDIRECT("'Direct Beneficiaries'!$H$4:$H$"&amp;$C$8),Analysis!O46,INDIRECT("'Direct Beneficiaries'!$X$4:$X$"&amp;$C$8))</f>
        <v>0</v>
      </c>
      <c r="S46" s="31"/>
      <c r="T46" s="5">
        <f>SUMIF('Unplanned Outputs'!$E$4:$E$500,Analysis!O46,'Unplanned Outputs'!$J$4:$J$500)</f>
        <v>0</v>
      </c>
      <c r="U46" s="5">
        <f>SUMIF('Unplanned Outputs'!$E$4:$E$500,Analysis!$O46,'Unplanned Outputs'!$N$4:$N$500)</f>
        <v>0</v>
      </c>
      <c r="V46" s="5">
        <f>SUMIF('Unplanned Outputs'!$E$4:$E$500,Analysis!$O46,'Unplanned Outputs'!$R$4:$R$500)</f>
        <v>0</v>
      </c>
      <c r="W46" s="5">
        <f>SUMIF('Unplanned Outputs'!$E$4:$E$500,Analysis!$O46,'Unplanned Outputs'!$V$4:$V$500)</f>
        <v>0</v>
      </c>
      <c r="X46" s="5">
        <f>SUMIF('Unplanned Outputs'!$E$4:$E$500,Analysis!$O46,'Unplanned Outputs'!$Z$4:$Z$500)</f>
        <v>0</v>
      </c>
      <c r="Y46" s="15"/>
      <c r="Z46" s="37">
        <f t="shared" ca="1" si="5"/>
        <v>0</v>
      </c>
      <c r="AA46" s="37">
        <f t="shared" si="6"/>
        <v>0</v>
      </c>
      <c r="AB46" s="51">
        <f t="shared" ca="1" si="7"/>
        <v>0</v>
      </c>
      <c r="AC46" s="61">
        <f ca="1">SUMIF(INDIRECT("'Output 1'!$H$5:$H$"&amp;$C$4),Analysis!$O46,INDIRECT("'Output 1'!$F$5:$F$"&amp;$C$4))
+SUMIF(INDIRECT("'Output 2'!$H$5:$H$"&amp;$C$5),Analysis!$O46,INDIRECT("'Output 2'!$F$5:$F$"&amp;$C$5))
+SUMIF(INDIRECT("'Output 3'!$H$5:$H$"&amp;$C$6),Analysis!$O46,INDIRECT("'Output 3'!$F$5:$F$"&amp;$C$6))
+SUMIF(INDIRECT("'Output 4'!$H$5:$H$"&amp;$C$7),Analysis!$O46,INDIRECT("'Output 4'!$F$5:$F$"&amp;$C$7))
+SUMIF(INDIRECT("'Output 5'!$H$5:$H$"&amp;$C$8),Analysis!$O46,INDIRECT("'Output 5'!$F$5:$F$"&amp;$C$8))
+SUMIF(INDIRECT("'Direct Beneficiaries'!$H$5:$H$"&amp;$C$8),Analysis!$O46,INDIRECT("'Direct Beneficiaries'!$F$5:$F$"&amp;$C$8))</f>
        <v>0</v>
      </c>
    </row>
    <row r="47" spans="7:29" x14ac:dyDescent="0.3">
      <c r="O47" s="31" t="s">
        <v>735</v>
      </c>
      <c r="P47" s="5">
        <f ca="1">SUMIF(INDIRECT("'Output 1'!$H$4:$H$"&amp;$C$4),Analysis!O47,INDIRECT("'Output 1'!$P$4:$P$"&amp;$C$4))
+SUMIF(INDIRECT("'Output 2'!$H$4:$H$"&amp;$C$5),Analysis!O47,INDIRECT("'Output 2'!$P$4:$P$"&amp;$C$5))
+SUMIF(INDIRECT("'Output 3'!$H$4:$H$"&amp;$C$6),Analysis!O47,INDIRECT("'Output 3'!$P$4:$P$"&amp;$C$6))
+SUMIF(INDIRECT("'Output 4'!$H$4:$H$"&amp;$C$7),Analysis!O47,INDIRECT("'Output 4'!$P$4:$P$"&amp;$C$7))
+SUMIF(INDIRECT("'Output 5'!$H$4:$H$"&amp;$C$8),Analysis!O47,INDIRECT("'Output 5'!$P$4:$P$"&amp;$C$8))
+SUMIF(INDIRECT("'Direct Beneficiaries'!$H$4:$H$"&amp;$C$8),Analysis!O47,INDIRECT("'Direct Beneficiaries'!$P$4:$P$"&amp;$C$8))</f>
        <v>0</v>
      </c>
      <c r="Q47" s="5">
        <f ca="1">SUMIF(INDIRECT("'Output 1'!$H$4:$H$"&amp;$C$4),Analysis!O47,INDIRECT("'Output 1'!$T$4:$T$"&amp;$C$4))
+SUMIF(INDIRECT("'Output 2'!$H$4:$H$"&amp;$C$5),Analysis!O47,INDIRECT("'Output 2'!$T$4:$T$"&amp;$C$5))
+SUMIF(INDIRECT("'Output 3'!$H$4:$H$"&amp;$C$6),Analysis!O47,INDIRECT("'Output 3'!$T$4:$T$"&amp;$C$6))
+SUMIF(INDIRECT("'Output 4'!$H$4:$H$"&amp;$C$7),Analysis!O47,INDIRECT("'Output 4'!$T$4:$T$"&amp;$C$7))
+SUMIF(INDIRECT("'Output 5'!$H$4:$H$"&amp;$C$8),Analysis!O47,INDIRECT("'Output 5'!$T$4:$T$"&amp;$C$8))
+SUMIF(INDIRECT("'Direct Beneficiaries'!$H$4:$H$"&amp;$C$8),Analysis!O47,INDIRECT("'Direct Beneficiaries'!$T$4:$T$"&amp;$C$8))</f>
        <v>0</v>
      </c>
      <c r="R47" s="5">
        <f ca="1">SUMIF(INDIRECT("'Output 1'!$H$4:$H$"&amp;$C$4),Analysis!O47,INDIRECT("'Output 1'!$X$4:$X$"&amp;$C$4))
+SUMIF(INDIRECT("'Output 2'!$H$4:$H$"&amp;$C$5),Analysis!O47,INDIRECT("'Output 2'!$X$4:$X$"&amp;$C$5))
+SUMIF(INDIRECT("'Output 3'!$H$4:$H$"&amp;$C$6),Analysis!O47,INDIRECT("'Output 3'!$X$4:$X$"&amp;$C$6))
+SUMIF(INDIRECT("'Output 4'!$H$4:$H$"&amp;$C$7),Analysis!O47,INDIRECT("'Output 4'!$X$4:$X$"&amp;$C$7))
+SUMIF(INDIRECT("'Output 5'!$H$4:$H$"&amp;$C$8),Analysis!O47,INDIRECT("'Output 5'!$X$4:$X$"&amp;$C$8))
+SUMIF(INDIRECT("'Direct Beneficiaries'!$H$4:$H$"&amp;$C$8),Analysis!O47,INDIRECT("'Direct Beneficiaries'!$X$4:$X$"&amp;$C$8))</f>
        <v>0</v>
      </c>
      <c r="S47" s="31"/>
      <c r="T47" s="5">
        <f>SUMIF('Unplanned Outputs'!$E$4:$E$500,Analysis!O47,'Unplanned Outputs'!$J$4:$J$500)</f>
        <v>0</v>
      </c>
      <c r="U47" s="5">
        <f>SUMIF('Unplanned Outputs'!$E$4:$E$500,Analysis!$O47,'Unplanned Outputs'!$N$4:$N$500)</f>
        <v>0</v>
      </c>
      <c r="V47" s="5">
        <f>SUMIF('Unplanned Outputs'!$E$4:$E$500,Analysis!$O47,'Unplanned Outputs'!$R$4:$R$500)</f>
        <v>0</v>
      </c>
      <c r="W47" s="5">
        <f>SUMIF('Unplanned Outputs'!$E$4:$E$500,Analysis!$O47,'Unplanned Outputs'!$V$4:$V$500)</f>
        <v>0</v>
      </c>
      <c r="X47" s="5">
        <f>SUMIF('Unplanned Outputs'!$E$4:$E$500,Analysis!$O47,'Unplanned Outputs'!$Z$4:$Z$500)</f>
        <v>0</v>
      </c>
      <c r="Y47" s="15"/>
      <c r="Z47" s="37">
        <f t="shared" ca="1" si="5"/>
        <v>0</v>
      </c>
      <c r="AA47" s="37">
        <f t="shared" si="6"/>
        <v>0</v>
      </c>
      <c r="AB47" s="51">
        <f t="shared" ca="1" si="7"/>
        <v>0</v>
      </c>
      <c r="AC47" s="61">
        <f ca="1">SUMIF(INDIRECT("'Output 1'!$H$5:$H$"&amp;$C$4),Analysis!$O47,INDIRECT("'Output 1'!$F$5:$F$"&amp;$C$4))
+SUMIF(INDIRECT("'Output 2'!$H$5:$H$"&amp;$C$5),Analysis!$O47,INDIRECT("'Output 2'!$F$5:$F$"&amp;$C$5))
+SUMIF(INDIRECT("'Output 3'!$H$5:$H$"&amp;$C$6),Analysis!$O47,INDIRECT("'Output 3'!$F$5:$F$"&amp;$C$6))
+SUMIF(INDIRECT("'Output 4'!$H$5:$H$"&amp;$C$7),Analysis!$O47,INDIRECT("'Output 4'!$F$5:$F$"&amp;$C$7))
+SUMIF(INDIRECT("'Output 5'!$H$5:$H$"&amp;$C$8),Analysis!$O47,INDIRECT("'Output 5'!$F$5:$F$"&amp;$C$8))
+SUMIF(INDIRECT("'Direct Beneficiaries'!$H$5:$H$"&amp;$C$8),Analysis!$O47,INDIRECT("'Direct Beneficiaries'!$F$5:$F$"&amp;$C$8))</f>
        <v>0</v>
      </c>
    </row>
    <row r="48" spans="7:29" x14ac:dyDescent="0.3">
      <c r="O48" s="31">
        <v>3.4</v>
      </c>
      <c r="P48" s="5">
        <f ca="1">SUMIF(INDIRECT("'Output 1'!$H$4:$H$"&amp;$C$4),Analysis!O48,INDIRECT("'Output 1'!$P$4:$P$"&amp;$C$4))
+SUMIF(INDIRECT("'Output 2'!$H$4:$H$"&amp;$C$5),Analysis!O48,INDIRECT("'Output 2'!$P$4:$P$"&amp;$C$5))
+SUMIF(INDIRECT("'Output 3'!$H$4:$H$"&amp;$C$6),Analysis!O48,INDIRECT("'Output 3'!$P$4:$P$"&amp;$C$6))
+SUMIF(INDIRECT("'Output 4'!$H$4:$H$"&amp;$C$7),Analysis!O48,INDIRECT("'Output 4'!$P$4:$P$"&amp;$C$7))
+SUMIF(INDIRECT("'Output 5'!$H$4:$H$"&amp;$C$8),Analysis!O48,INDIRECT("'Output 5'!$P$4:$P$"&amp;$C$8))
+SUMIF(INDIRECT("'Direct Beneficiaries'!$H$4:$H$"&amp;$C$8),Analysis!O48,INDIRECT("'Direct Beneficiaries'!$P$4:$P$"&amp;$C$8))</f>
        <v>0</v>
      </c>
      <c r="Q48" s="5">
        <f ca="1">SUMIF(INDIRECT("'Output 1'!$H$4:$H$"&amp;$C$4),Analysis!O48,INDIRECT("'Output 1'!$T$4:$T$"&amp;$C$4))
+SUMIF(INDIRECT("'Output 2'!$H$4:$H$"&amp;$C$5),Analysis!O48,INDIRECT("'Output 2'!$T$4:$T$"&amp;$C$5))
+SUMIF(INDIRECT("'Output 3'!$H$4:$H$"&amp;$C$6),Analysis!O48,INDIRECT("'Output 3'!$T$4:$T$"&amp;$C$6))
+SUMIF(INDIRECT("'Output 4'!$H$4:$H$"&amp;$C$7),Analysis!O48,INDIRECT("'Output 4'!$T$4:$T$"&amp;$C$7))
+SUMIF(INDIRECT("'Output 5'!$H$4:$H$"&amp;$C$8),Analysis!O48,INDIRECT("'Output 5'!$T$4:$T$"&amp;$C$8))
+SUMIF(INDIRECT("'Direct Beneficiaries'!$H$4:$H$"&amp;$C$8),Analysis!O48,INDIRECT("'Direct Beneficiaries'!$T$4:$T$"&amp;$C$8))</f>
        <v>0</v>
      </c>
      <c r="R48" s="5">
        <f ca="1">SUMIF(INDIRECT("'Output 1'!$H$4:$H$"&amp;$C$4),Analysis!O48,INDIRECT("'Output 1'!$X$4:$X$"&amp;$C$4))
+SUMIF(INDIRECT("'Output 2'!$H$4:$H$"&amp;$C$5),Analysis!O48,INDIRECT("'Output 2'!$X$4:$X$"&amp;$C$5))
+SUMIF(INDIRECT("'Output 3'!$H$4:$H$"&amp;$C$6),Analysis!O48,INDIRECT("'Output 3'!$X$4:$X$"&amp;$C$6))
+SUMIF(INDIRECT("'Output 4'!$H$4:$H$"&amp;$C$7),Analysis!O48,INDIRECT("'Output 4'!$X$4:$X$"&amp;$C$7))
+SUMIF(INDIRECT("'Output 5'!$H$4:$H$"&amp;$C$8),Analysis!O48,INDIRECT("'Output 5'!$X$4:$X$"&amp;$C$8))
+SUMIF(INDIRECT("'Direct Beneficiaries'!$H$4:$H$"&amp;$C$8),Analysis!O48,INDIRECT("'Direct Beneficiaries'!$X$4:$X$"&amp;$C$8))</f>
        <v>0</v>
      </c>
      <c r="S48" s="31"/>
      <c r="T48" s="5">
        <f>SUMIF('Unplanned Outputs'!$E$4:$E$500,Analysis!O48,'Unplanned Outputs'!$J$4:$J$500)</f>
        <v>0</v>
      </c>
      <c r="U48" s="5">
        <f>SUMIF('Unplanned Outputs'!$E$4:$E$500,Analysis!$O48,'Unplanned Outputs'!$N$4:$N$500)</f>
        <v>0</v>
      </c>
      <c r="V48" s="5">
        <f>SUMIF('Unplanned Outputs'!$E$4:$E$500,Analysis!$O48,'Unplanned Outputs'!$R$4:$R$500)</f>
        <v>0</v>
      </c>
      <c r="W48" s="5">
        <f>SUMIF('Unplanned Outputs'!$E$4:$E$500,Analysis!$O48,'Unplanned Outputs'!$V$4:$V$500)</f>
        <v>0</v>
      </c>
      <c r="X48" s="5">
        <f>SUMIF('Unplanned Outputs'!$E$4:$E$500,Analysis!$O48,'Unplanned Outputs'!$Z$4:$Z$500)</f>
        <v>0</v>
      </c>
      <c r="Y48" s="15"/>
      <c r="Z48" s="37">
        <f t="shared" ca="1" si="5"/>
        <v>0</v>
      </c>
      <c r="AA48" s="37">
        <f t="shared" si="6"/>
        <v>0</v>
      </c>
      <c r="AB48" s="51">
        <f t="shared" ca="1" si="7"/>
        <v>0</v>
      </c>
      <c r="AC48" s="61">
        <f ca="1">SUMIF(INDIRECT("'Output 1'!$H$5:$H$"&amp;$C$4),Analysis!$O48,INDIRECT("'Output 1'!$F$5:$F$"&amp;$C$4))
+SUMIF(INDIRECT("'Output 2'!$H$5:$H$"&amp;$C$5),Analysis!$O48,INDIRECT("'Output 2'!$F$5:$F$"&amp;$C$5))
+SUMIF(INDIRECT("'Output 3'!$H$5:$H$"&amp;$C$6),Analysis!$O48,INDIRECT("'Output 3'!$F$5:$F$"&amp;$C$6))
+SUMIF(INDIRECT("'Output 4'!$H$5:$H$"&amp;$C$7),Analysis!$O48,INDIRECT("'Output 4'!$F$5:$F$"&amp;$C$7))
+SUMIF(INDIRECT("'Output 5'!$H$5:$H$"&amp;$C$8),Analysis!$O48,INDIRECT("'Output 5'!$F$5:$F$"&amp;$C$8))
+SUMIF(INDIRECT("'Direct Beneficiaries'!$H$5:$H$"&amp;$C$8),Analysis!$O48,INDIRECT("'Direct Beneficiaries'!$F$5:$F$"&amp;$C$8))</f>
        <v>0</v>
      </c>
    </row>
    <row r="49" spans="15:29" x14ac:dyDescent="0.3">
      <c r="O49" s="31" t="s">
        <v>736</v>
      </c>
      <c r="P49" s="5">
        <f ca="1">SUMIF(INDIRECT("'Output 1'!$H$4:$H$"&amp;$C$4),Analysis!O49,INDIRECT("'Output 1'!$P$4:$P$"&amp;$C$4))
+SUMIF(INDIRECT("'Output 2'!$H$4:$H$"&amp;$C$5),Analysis!O49,INDIRECT("'Output 2'!$P$4:$P$"&amp;$C$5))
+SUMIF(INDIRECT("'Output 3'!$H$4:$H$"&amp;$C$6),Analysis!O49,INDIRECT("'Output 3'!$P$4:$P$"&amp;$C$6))
+SUMIF(INDIRECT("'Output 4'!$H$4:$H$"&amp;$C$7),Analysis!O49,INDIRECT("'Output 4'!$P$4:$P$"&amp;$C$7))
+SUMIF(INDIRECT("'Output 5'!$H$4:$H$"&amp;$C$8),Analysis!O49,INDIRECT("'Output 5'!$P$4:$P$"&amp;$C$8))
+SUMIF(INDIRECT("'Direct Beneficiaries'!$H$4:$H$"&amp;$C$8),Analysis!O49,INDIRECT("'Direct Beneficiaries'!$P$4:$P$"&amp;$C$8))</f>
        <v>0</v>
      </c>
      <c r="Q49" s="5">
        <f ca="1">SUMIF(INDIRECT("'Output 1'!$H$4:$H$"&amp;$C$4),Analysis!O49,INDIRECT("'Output 1'!$T$4:$T$"&amp;$C$4))
+SUMIF(INDIRECT("'Output 2'!$H$4:$H$"&amp;$C$5),Analysis!O49,INDIRECT("'Output 2'!$T$4:$T$"&amp;$C$5))
+SUMIF(INDIRECT("'Output 3'!$H$4:$H$"&amp;$C$6),Analysis!O49,INDIRECT("'Output 3'!$T$4:$T$"&amp;$C$6))
+SUMIF(INDIRECT("'Output 4'!$H$4:$H$"&amp;$C$7),Analysis!O49,INDIRECT("'Output 4'!$T$4:$T$"&amp;$C$7))
+SUMIF(INDIRECT("'Output 5'!$H$4:$H$"&amp;$C$8),Analysis!O49,INDIRECT("'Output 5'!$T$4:$T$"&amp;$C$8))
+SUMIF(INDIRECT("'Direct Beneficiaries'!$H$4:$H$"&amp;$C$8),Analysis!O49,INDIRECT("'Direct Beneficiaries'!$T$4:$T$"&amp;$C$8))</f>
        <v>0</v>
      </c>
      <c r="R49" s="5">
        <f ca="1">SUMIF(INDIRECT("'Output 1'!$H$4:$H$"&amp;$C$4),Analysis!O49,INDIRECT("'Output 1'!$X$4:$X$"&amp;$C$4))
+SUMIF(INDIRECT("'Output 2'!$H$4:$H$"&amp;$C$5),Analysis!O49,INDIRECT("'Output 2'!$X$4:$X$"&amp;$C$5))
+SUMIF(INDIRECT("'Output 3'!$H$4:$H$"&amp;$C$6),Analysis!O49,INDIRECT("'Output 3'!$X$4:$X$"&amp;$C$6))
+SUMIF(INDIRECT("'Output 4'!$H$4:$H$"&amp;$C$7),Analysis!O49,INDIRECT("'Output 4'!$X$4:$X$"&amp;$C$7))
+SUMIF(INDIRECT("'Output 5'!$H$4:$H$"&amp;$C$8),Analysis!O49,INDIRECT("'Output 5'!$X$4:$X$"&amp;$C$8))
+SUMIF(INDIRECT("'Direct Beneficiaries'!$H$4:$H$"&amp;$C$8),Analysis!O49,INDIRECT("'Direct Beneficiaries'!$X$4:$X$"&amp;$C$8))</f>
        <v>0</v>
      </c>
      <c r="S49" s="31"/>
      <c r="T49" s="5">
        <f>SUMIF('Unplanned Outputs'!$E$4:$E$500,Analysis!O49,'Unplanned Outputs'!$J$4:$J$500)</f>
        <v>0</v>
      </c>
      <c r="U49" s="5">
        <f>SUMIF('Unplanned Outputs'!$E$4:$E$500,Analysis!$O49,'Unplanned Outputs'!$N$4:$N$500)</f>
        <v>0</v>
      </c>
      <c r="V49" s="5">
        <f>SUMIF('Unplanned Outputs'!$E$4:$E$500,Analysis!$O49,'Unplanned Outputs'!$R$4:$R$500)</f>
        <v>0</v>
      </c>
      <c r="W49" s="5">
        <f>SUMIF('Unplanned Outputs'!$E$4:$E$500,Analysis!$O49,'Unplanned Outputs'!$V$4:$V$500)</f>
        <v>0</v>
      </c>
      <c r="X49" s="5">
        <f>SUMIF('Unplanned Outputs'!$E$4:$E$500,Analysis!$O49,'Unplanned Outputs'!$Z$4:$Z$500)</f>
        <v>0</v>
      </c>
      <c r="Y49" s="15"/>
      <c r="Z49" s="37">
        <f t="shared" ca="1" si="5"/>
        <v>0</v>
      </c>
      <c r="AA49" s="37">
        <f t="shared" si="6"/>
        <v>0</v>
      </c>
      <c r="AB49" s="51">
        <f t="shared" ca="1" si="7"/>
        <v>0</v>
      </c>
      <c r="AC49" s="61">
        <f ca="1">SUMIF(INDIRECT("'Output 1'!$H$5:$H$"&amp;$C$4),Analysis!$O49,INDIRECT("'Output 1'!$F$5:$F$"&amp;$C$4))
+SUMIF(INDIRECT("'Output 2'!$H$5:$H$"&amp;$C$5),Analysis!$O49,INDIRECT("'Output 2'!$F$5:$F$"&amp;$C$5))
+SUMIF(INDIRECT("'Output 3'!$H$5:$H$"&amp;$C$6),Analysis!$O49,INDIRECT("'Output 3'!$F$5:$F$"&amp;$C$6))
+SUMIF(INDIRECT("'Output 4'!$H$5:$H$"&amp;$C$7),Analysis!$O49,INDIRECT("'Output 4'!$F$5:$F$"&amp;$C$7))
+SUMIF(INDIRECT("'Output 5'!$H$5:$H$"&amp;$C$8),Analysis!$O49,INDIRECT("'Output 5'!$F$5:$F$"&amp;$C$8))
+SUMIF(INDIRECT("'Direct Beneficiaries'!$H$5:$H$"&amp;$C$8),Analysis!$O49,INDIRECT("'Direct Beneficiaries'!$F$5:$F$"&amp;$C$8))</f>
        <v>0</v>
      </c>
    </row>
    <row r="50" spans="15:29" x14ac:dyDescent="0.3">
      <c r="O50" s="31" t="s">
        <v>737</v>
      </c>
      <c r="P50" s="5">
        <f ca="1">SUMIF(INDIRECT("'Output 1'!$H$4:$H$"&amp;$C$4),Analysis!O50,INDIRECT("'Output 1'!$P$4:$P$"&amp;$C$4))
+SUMIF(INDIRECT("'Output 2'!$H$4:$H$"&amp;$C$5),Analysis!O50,INDIRECT("'Output 2'!$P$4:$P$"&amp;$C$5))
+SUMIF(INDIRECT("'Output 3'!$H$4:$H$"&amp;$C$6),Analysis!O50,INDIRECT("'Output 3'!$P$4:$P$"&amp;$C$6))
+SUMIF(INDIRECT("'Output 4'!$H$4:$H$"&amp;$C$7),Analysis!O50,INDIRECT("'Output 4'!$P$4:$P$"&amp;$C$7))
+SUMIF(INDIRECT("'Output 5'!$H$4:$H$"&amp;$C$8),Analysis!O50,INDIRECT("'Output 5'!$P$4:$P$"&amp;$C$8))
+SUMIF(INDIRECT("'Direct Beneficiaries'!$H$4:$H$"&amp;$C$8),Analysis!O50,INDIRECT("'Direct Beneficiaries'!$P$4:$P$"&amp;$C$8))</f>
        <v>0</v>
      </c>
      <c r="Q50" s="5">
        <f ca="1">SUMIF(INDIRECT("'Output 1'!$H$4:$H$"&amp;$C$4),Analysis!O50,INDIRECT("'Output 1'!$T$4:$T$"&amp;$C$4))
+SUMIF(INDIRECT("'Output 2'!$H$4:$H$"&amp;$C$5),Analysis!O50,INDIRECT("'Output 2'!$T$4:$T$"&amp;$C$5))
+SUMIF(INDIRECT("'Output 3'!$H$4:$H$"&amp;$C$6),Analysis!O50,INDIRECT("'Output 3'!$T$4:$T$"&amp;$C$6))
+SUMIF(INDIRECT("'Output 4'!$H$4:$H$"&amp;$C$7),Analysis!O50,INDIRECT("'Output 4'!$T$4:$T$"&amp;$C$7))
+SUMIF(INDIRECT("'Output 5'!$H$4:$H$"&amp;$C$8),Analysis!O50,INDIRECT("'Output 5'!$T$4:$T$"&amp;$C$8))
+SUMIF(INDIRECT("'Direct Beneficiaries'!$H$4:$H$"&amp;$C$8),Analysis!O50,INDIRECT("'Direct Beneficiaries'!$T$4:$T$"&amp;$C$8))</f>
        <v>0</v>
      </c>
      <c r="R50" s="5">
        <f ca="1">SUMIF(INDIRECT("'Output 1'!$H$4:$H$"&amp;$C$4),Analysis!O50,INDIRECT("'Output 1'!$X$4:$X$"&amp;$C$4))
+SUMIF(INDIRECT("'Output 2'!$H$4:$H$"&amp;$C$5),Analysis!O50,INDIRECT("'Output 2'!$X$4:$X$"&amp;$C$5))
+SUMIF(INDIRECT("'Output 3'!$H$4:$H$"&amp;$C$6),Analysis!O50,INDIRECT("'Output 3'!$X$4:$X$"&amp;$C$6))
+SUMIF(INDIRECT("'Output 4'!$H$4:$H$"&amp;$C$7),Analysis!O50,INDIRECT("'Output 4'!$X$4:$X$"&amp;$C$7))
+SUMIF(INDIRECT("'Output 5'!$H$4:$H$"&amp;$C$8),Analysis!O50,INDIRECT("'Output 5'!$X$4:$X$"&amp;$C$8))
+SUMIF(INDIRECT("'Direct Beneficiaries'!$H$4:$H$"&amp;$C$8),Analysis!O50,INDIRECT("'Direct Beneficiaries'!$X$4:$X$"&amp;$C$8))</f>
        <v>0</v>
      </c>
      <c r="S50" s="31"/>
      <c r="T50" s="5">
        <f>SUMIF('Unplanned Outputs'!$E$4:$E$500,Analysis!O50,'Unplanned Outputs'!$J$4:$J$500)</f>
        <v>0</v>
      </c>
      <c r="U50" s="5">
        <f>SUMIF('Unplanned Outputs'!$E$4:$E$500,Analysis!$O50,'Unplanned Outputs'!$N$4:$N$500)</f>
        <v>0</v>
      </c>
      <c r="V50" s="5">
        <f>SUMIF('Unplanned Outputs'!$E$4:$E$500,Analysis!$O50,'Unplanned Outputs'!$R$4:$R$500)</f>
        <v>0</v>
      </c>
      <c r="W50" s="5">
        <f>SUMIF('Unplanned Outputs'!$E$4:$E$500,Analysis!$O50,'Unplanned Outputs'!$V$4:$V$500)</f>
        <v>0</v>
      </c>
      <c r="X50" s="5">
        <f>SUMIF('Unplanned Outputs'!$E$4:$E$500,Analysis!$O50,'Unplanned Outputs'!$Z$4:$Z$500)</f>
        <v>0</v>
      </c>
      <c r="Y50" s="15"/>
      <c r="Z50" s="37">
        <f t="shared" ca="1" si="5"/>
        <v>0</v>
      </c>
      <c r="AA50" s="37">
        <f t="shared" si="6"/>
        <v>0</v>
      </c>
      <c r="AB50" s="51">
        <f t="shared" ca="1" si="7"/>
        <v>0</v>
      </c>
      <c r="AC50" s="61">
        <f ca="1">SUMIF(INDIRECT("'Output 1'!$H$5:$H$"&amp;$C$4),Analysis!$O50,INDIRECT("'Output 1'!$F$5:$F$"&amp;$C$4))
+SUMIF(INDIRECT("'Output 2'!$H$5:$H$"&amp;$C$5),Analysis!$O50,INDIRECT("'Output 2'!$F$5:$F$"&amp;$C$5))
+SUMIF(INDIRECT("'Output 3'!$H$5:$H$"&amp;$C$6),Analysis!$O50,INDIRECT("'Output 3'!$F$5:$F$"&amp;$C$6))
+SUMIF(INDIRECT("'Output 4'!$H$5:$H$"&amp;$C$7),Analysis!$O50,INDIRECT("'Output 4'!$F$5:$F$"&amp;$C$7))
+SUMIF(INDIRECT("'Output 5'!$H$5:$H$"&amp;$C$8),Analysis!$O50,INDIRECT("'Output 5'!$F$5:$F$"&amp;$C$8))
+SUMIF(INDIRECT("'Direct Beneficiaries'!$H$5:$H$"&amp;$C$8),Analysis!$O50,INDIRECT("'Direct Beneficiaries'!$F$5:$F$"&amp;$C$8))</f>
        <v>0</v>
      </c>
    </row>
    <row r="51" spans="15:29" x14ac:dyDescent="0.3">
      <c r="O51" s="31" t="s">
        <v>738</v>
      </c>
      <c r="P51" s="5">
        <f ca="1">SUMIF(INDIRECT("'Output 1'!$H$4:$H$"&amp;$C$4),Analysis!O51,INDIRECT("'Output 1'!$P$4:$P$"&amp;$C$4))
+SUMIF(INDIRECT("'Output 2'!$H$4:$H$"&amp;$C$5),Analysis!O51,INDIRECT("'Output 2'!$P$4:$P$"&amp;$C$5))
+SUMIF(INDIRECT("'Output 3'!$H$4:$H$"&amp;$C$6),Analysis!O51,INDIRECT("'Output 3'!$P$4:$P$"&amp;$C$6))
+SUMIF(INDIRECT("'Output 4'!$H$4:$H$"&amp;$C$7),Analysis!O51,INDIRECT("'Output 4'!$P$4:$P$"&amp;$C$7))
+SUMIF(INDIRECT("'Output 5'!$H$4:$H$"&amp;$C$8),Analysis!O51,INDIRECT("'Output 5'!$P$4:$P$"&amp;$C$8))
+SUMIF(INDIRECT("'Direct Beneficiaries'!$H$4:$H$"&amp;$C$8),Analysis!O51,INDIRECT("'Direct Beneficiaries'!$P$4:$P$"&amp;$C$8))</f>
        <v>0</v>
      </c>
      <c r="Q51" s="5">
        <f ca="1">SUMIF(INDIRECT("'Output 1'!$H$4:$H$"&amp;$C$4),Analysis!O51,INDIRECT("'Output 1'!$T$4:$T$"&amp;$C$4))
+SUMIF(INDIRECT("'Output 2'!$H$4:$H$"&amp;$C$5),Analysis!O51,INDIRECT("'Output 2'!$T$4:$T$"&amp;$C$5))
+SUMIF(INDIRECT("'Output 3'!$H$4:$H$"&amp;$C$6),Analysis!O51,INDIRECT("'Output 3'!$T$4:$T$"&amp;$C$6))
+SUMIF(INDIRECT("'Output 4'!$H$4:$H$"&amp;$C$7),Analysis!O51,INDIRECT("'Output 4'!$T$4:$T$"&amp;$C$7))
+SUMIF(INDIRECT("'Output 5'!$H$4:$H$"&amp;$C$8),Analysis!O51,INDIRECT("'Output 5'!$T$4:$T$"&amp;$C$8))
+SUMIF(INDIRECT("'Direct Beneficiaries'!$H$4:$H$"&amp;$C$8),Analysis!O51,INDIRECT("'Direct Beneficiaries'!$T$4:$T$"&amp;$C$8))</f>
        <v>0</v>
      </c>
      <c r="R51" s="5">
        <f ca="1">SUMIF(INDIRECT("'Output 1'!$H$4:$H$"&amp;$C$4),Analysis!O51,INDIRECT("'Output 1'!$X$4:$X$"&amp;$C$4))
+SUMIF(INDIRECT("'Output 2'!$H$4:$H$"&amp;$C$5),Analysis!O51,INDIRECT("'Output 2'!$X$4:$X$"&amp;$C$5))
+SUMIF(INDIRECT("'Output 3'!$H$4:$H$"&amp;$C$6),Analysis!O51,INDIRECT("'Output 3'!$X$4:$X$"&amp;$C$6))
+SUMIF(INDIRECT("'Output 4'!$H$4:$H$"&amp;$C$7),Analysis!O51,INDIRECT("'Output 4'!$X$4:$X$"&amp;$C$7))
+SUMIF(INDIRECT("'Output 5'!$H$4:$H$"&amp;$C$8),Analysis!O51,INDIRECT("'Output 5'!$X$4:$X$"&amp;$C$8))
+SUMIF(INDIRECT("'Direct Beneficiaries'!$H$4:$H$"&amp;$C$8),Analysis!O51,INDIRECT("'Direct Beneficiaries'!$X$4:$X$"&amp;$C$8))</f>
        <v>0</v>
      </c>
      <c r="S51" s="31"/>
      <c r="T51" s="5">
        <f>SUMIF('Unplanned Outputs'!$E$4:$E$500,Analysis!O51,'Unplanned Outputs'!$J$4:$J$500)</f>
        <v>0</v>
      </c>
      <c r="U51" s="5">
        <f>SUMIF('Unplanned Outputs'!$E$4:$E$500,Analysis!$O51,'Unplanned Outputs'!$N$4:$N$500)</f>
        <v>0</v>
      </c>
      <c r="V51" s="5">
        <f>SUMIF('Unplanned Outputs'!$E$4:$E$500,Analysis!$O51,'Unplanned Outputs'!$R$4:$R$500)</f>
        <v>0</v>
      </c>
      <c r="W51" s="5">
        <f>SUMIF('Unplanned Outputs'!$E$4:$E$500,Analysis!$O51,'Unplanned Outputs'!$V$4:$V$500)</f>
        <v>0</v>
      </c>
      <c r="X51" s="5">
        <f>SUMIF('Unplanned Outputs'!$E$4:$E$500,Analysis!$O51,'Unplanned Outputs'!$Z$4:$Z$500)</f>
        <v>0</v>
      </c>
      <c r="Y51" s="15"/>
      <c r="Z51" s="37">
        <f t="shared" ca="1" si="5"/>
        <v>0</v>
      </c>
      <c r="AA51" s="37">
        <f t="shared" si="6"/>
        <v>0</v>
      </c>
      <c r="AB51" s="51">
        <f t="shared" ca="1" si="7"/>
        <v>0</v>
      </c>
      <c r="AC51" s="61">
        <f ca="1">SUMIF(INDIRECT("'Output 1'!$H$5:$H$"&amp;$C$4),Analysis!$O51,INDIRECT("'Output 1'!$F$5:$F$"&amp;$C$4))
+SUMIF(INDIRECT("'Output 2'!$H$5:$H$"&amp;$C$5),Analysis!$O51,INDIRECT("'Output 2'!$F$5:$F$"&amp;$C$5))
+SUMIF(INDIRECT("'Output 3'!$H$5:$H$"&amp;$C$6),Analysis!$O51,INDIRECT("'Output 3'!$F$5:$F$"&amp;$C$6))
+SUMIF(INDIRECT("'Output 4'!$H$5:$H$"&amp;$C$7),Analysis!$O51,INDIRECT("'Output 4'!$F$5:$F$"&amp;$C$7))
+SUMIF(INDIRECT("'Output 5'!$H$5:$H$"&amp;$C$8),Analysis!$O51,INDIRECT("'Output 5'!$F$5:$F$"&amp;$C$8))
+SUMIF(INDIRECT("'Direct Beneficiaries'!$H$5:$H$"&amp;$C$8),Analysis!$O51,INDIRECT("'Direct Beneficiaries'!$F$5:$F$"&amp;$C$8))</f>
        <v>0</v>
      </c>
    </row>
    <row r="52" spans="15:29" x14ac:dyDescent="0.3">
      <c r="O52" s="31">
        <v>4.0999999999999996</v>
      </c>
      <c r="P52" s="5">
        <f ca="1">SUMIF(INDIRECT("'Output 1'!$H$4:$H$"&amp;$C$4),Analysis!O52,INDIRECT("'Output 1'!$P$4:$P$"&amp;$C$4))
+SUMIF(INDIRECT("'Output 2'!$H$4:$H$"&amp;$C$5),Analysis!O52,INDIRECT("'Output 2'!$P$4:$P$"&amp;$C$5))
+SUMIF(INDIRECT("'Output 3'!$H$4:$H$"&amp;$C$6),Analysis!O52,INDIRECT("'Output 3'!$P$4:$P$"&amp;$C$6))
+SUMIF(INDIRECT("'Output 4'!$H$4:$H$"&amp;$C$7),Analysis!O52,INDIRECT("'Output 4'!$P$4:$P$"&amp;$C$7))
+SUMIF(INDIRECT("'Output 5'!$H$4:$H$"&amp;$C$8),Analysis!O52,INDIRECT("'Output 5'!$P$4:$P$"&amp;$C$8))
+SUMIF(INDIRECT("'Direct Beneficiaries'!$H$4:$H$"&amp;$C$8),Analysis!O52,INDIRECT("'Direct Beneficiaries'!$P$4:$P$"&amp;$C$8))</f>
        <v>0</v>
      </c>
      <c r="Q52" s="5">
        <f ca="1">SUMIF(INDIRECT("'Output 1'!$H$4:$H$"&amp;$C$4),Analysis!O52,INDIRECT("'Output 1'!$T$4:$T$"&amp;$C$4))
+SUMIF(INDIRECT("'Output 2'!$H$4:$H$"&amp;$C$5),Analysis!O52,INDIRECT("'Output 2'!$T$4:$T$"&amp;$C$5))
+SUMIF(INDIRECT("'Output 3'!$H$4:$H$"&amp;$C$6),Analysis!O52,INDIRECT("'Output 3'!$T$4:$T$"&amp;$C$6))
+SUMIF(INDIRECT("'Output 4'!$H$4:$H$"&amp;$C$7),Analysis!O52,INDIRECT("'Output 4'!$T$4:$T$"&amp;$C$7))
+SUMIF(INDIRECT("'Output 5'!$H$4:$H$"&amp;$C$8),Analysis!O52,INDIRECT("'Output 5'!$T$4:$T$"&amp;$C$8))
+SUMIF(INDIRECT("'Direct Beneficiaries'!$H$4:$H$"&amp;$C$8),Analysis!O52,INDIRECT("'Direct Beneficiaries'!$T$4:$T$"&amp;$C$8))</f>
        <v>0</v>
      </c>
      <c r="R52" s="5">
        <f ca="1">SUMIF(INDIRECT("'Output 1'!$H$4:$H$"&amp;$C$4),Analysis!O52,INDIRECT("'Output 1'!$X$4:$X$"&amp;$C$4))
+SUMIF(INDIRECT("'Output 2'!$H$4:$H$"&amp;$C$5),Analysis!O52,INDIRECT("'Output 2'!$X$4:$X$"&amp;$C$5))
+SUMIF(INDIRECT("'Output 3'!$H$4:$H$"&amp;$C$6),Analysis!O52,INDIRECT("'Output 3'!$X$4:$X$"&amp;$C$6))
+SUMIF(INDIRECT("'Output 4'!$H$4:$H$"&amp;$C$7),Analysis!O52,INDIRECT("'Output 4'!$X$4:$X$"&amp;$C$7))
+SUMIF(INDIRECT("'Output 5'!$H$4:$H$"&amp;$C$8),Analysis!O52,INDIRECT("'Output 5'!$X$4:$X$"&amp;$C$8))
+SUMIF(INDIRECT("'Direct Beneficiaries'!$H$4:$H$"&amp;$C$8),Analysis!O52,INDIRECT("'Direct Beneficiaries'!$X$4:$X$"&amp;$C$8))</f>
        <v>0</v>
      </c>
      <c r="S52" s="31"/>
      <c r="T52" s="5">
        <f>SUMIF('Unplanned Outputs'!$E$4:$E$500,Analysis!O52,'Unplanned Outputs'!$J$4:$J$500)</f>
        <v>0</v>
      </c>
      <c r="U52" s="5">
        <f>SUMIF('Unplanned Outputs'!$E$4:$E$500,Analysis!$O52,'Unplanned Outputs'!$N$4:$N$500)</f>
        <v>0</v>
      </c>
      <c r="V52" s="5">
        <f>SUMIF('Unplanned Outputs'!$E$4:$E$500,Analysis!$O52,'Unplanned Outputs'!$R$4:$R$500)</f>
        <v>0</v>
      </c>
      <c r="W52" s="5">
        <f>SUMIF('Unplanned Outputs'!$E$4:$E$500,Analysis!$O52,'Unplanned Outputs'!$V$4:$V$500)</f>
        <v>0</v>
      </c>
      <c r="X52" s="5">
        <f>SUMIF('Unplanned Outputs'!$E$4:$E$500,Analysis!$O52,'Unplanned Outputs'!$Z$4:$Z$500)</f>
        <v>0</v>
      </c>
      <c r="Y52" s="15"/>
      <c r="Z52" s="37">
        <f t="shared" ca="1" si="5"/>
        <v>0</v>
      </c>
      <c r="AA52" s="37">
        <f t="shared" si="6"/>
        <v>0</v>
      </c>
      <c r="AB52" s="51">
        <f t="shared" ca="1" si="7"/>
        <v>0</v>
      </c>
      <c r="AC52" s="61">
        <f ca="1">SUMIF(INDIRECT("'Output 1'!$H$5:$H$"&amp;$C$4),Analysis!$O52,INDIRECT("'Output 1'!$F$5:$F$"&amp;$C$4))
+SUMIF(INDIRECT("'Output 2'!$H$5:$H$"&amp;$C$5),Analysis!$O52,INDIRECT("'Output 2'!$F$5:$F$"&amp;$C$5))
+SUMIF(INDIRECT("'Output 3'!$H$5:$H$"&amp;$C$6),Analysis!$O52,INDIRECT("'Output 3'!$F$5:$F$"&amp;$C$6))
+SUMIF(INDIRECT("'Output 4'!$H$5:$H$"&amp;$C$7),Analysis!$O52,INDIRECT("'Output 4'!$F$5:$F$"&amp;$C$7))
+SUMIF(INDIRECT("'Output 5'!$H$5:$H$"&amp;$C$8),Analysis!$O52,INDIRECT("'Output 5'!$F$5:$F$"&amp;$C$8))
+SUMIF(INDIRECT("'Direct Beneficiaries'!$H$5:$H$"&amp;$C$8),Analysis!$O52,INDIRECT("'Direct Beneficiaries'!$F$5:$F$"&amp;$C$8))</f>
        <v>0</v>
      </c>
    </row>
    <row r="53" spans="15:29" x14ac:dyDescent="0.3">
      <c r="O53" s="31" t="s">
        <v>349</v>
      </c>
      <c r="P53" s="5">
        <f ca="1">SUMIF(INDIRECT("'Output 1'!$H$4:$H$"&amp;$C$4),Analysis!O53,INDIRECT("'Output 1'!$P$4:$P$"&amp;$C$4))
+SUMIF(INDIRECT("'Output 2'!$H$4:$H$"&amp;$C$5),Analysis!O53,INDIRECT("'Output 2'!$P$4:$P$"&amp;$C$5))
+SUMIF(INDIRECT("'Output 3'!$H$4:$H$"&amp;$C$6),Analysis!O53,INDIRECT("'Output 3'!$P$4:$P$"&amp;$C$6))
+SUMIF(INDIRECT("'Output 4'!$H$4:$H$"&amp;$C$7),Analysis!O53,INDIRECT("'Output 4'!$P$4:$P$"&amp;$C$7))
+SUMIF(INDIRECT("'Output 5'!$H$4:$H$"&amp;$C$8),Analysis!O53,INDIRECT("'Output 5'!$P$4:$P$"&amp;$C$8))
+SUMIF(INDIRECT("'Direct Beneficiaries'!$H$4:$H$"&amp;$C$8),Analysis!O53,INDIRECT("'Direct Beneficiaries'!$P$4:$P$"&amp;$C$8))</f>
        <v>0</v>
      </c>
      <c r="Q53" s="5">
        <f ca="1">SUMIF(INDIRECT("'Output 1'!$H$4:$H$"&amp;$C$4),Analysis!O53,INDIRECT("'Output 1'!$T$4:$T$"&amp;$C$4))
+SUMIF(INDIRECT("'Output 2'!$H$4:$H$"&amp;$C$5),Analysis!O53,INDIRECT("'Output 2'!$T$4:$T$"&amp;$C$5))
+SUMIF(INDIRECT("'Output 3'!$H$4:$H$"&amp;$C$6),Analysis!O53,INDIRECT("'Output 3'!$T$4:$T$"&amp;$C$6))
+SUMIF(INDIRECT("'Output 4'!$H$4:$H$"&amp;$C$7),Analysis!O53,INDIRECT("'Output 4'!$T$4:$T$"&amp;$C$7))
+SUMIF(INDIRECT("'Output 5'!$H$4:$H$"&amp;$C$8),Analysis!O53,INDIRECT("'Output 5'!$T$4:$T$"&amp;$C$8))
+SUMIF(INDIRECT("'Direct Beneficiaries'!$H$4:$H$"&amp;$C$8),Analysis!O53,INDIRECT("'Direct Beneficiaries'!$T$4:$T$"&amp;$C$8))</f>
        <v>0</v>
      </c>
      <c r="R53" s="5">
        <f ca="1">SUMIF(INDIRECT("'Output 1'!$H$4:$H$"&amp;$C$4),Analysis!O53,INDIRECT("'Output 1'!$X$4:$X$"&amp;$C$4))
+SUMIF(INDIRECT("'Output 2'!$H$4:$H$"&amp;$C$5),Analysis!O53,INDIRECT("'Output 2'!$X$4:$X$"&amp;$C$5))
+SUMIF(INDIRECT("'Output 3'!$H$4:$H$"&amp;$C$6),Analysis!O53,INDIRECT("'Output 3'!$X$4:$X$"&amp;$C$6))
+SUMIF(INDIRECT("'Output 4'!$H$4:$H$"&amp;$C$7),Analysis!O53,INDIRECT("'Output 4'!$X$4:$X$"&amp;$C$7))
+SUMIF(INDIRECT("'Output 5'!$H$4:$H$"&amp;$C$8),Analysis!O53,INDIRECT("'Output 5'!$X$4:$X$"&amp;$C$8))
+SUMIF(INDIRECT("'Direct Beneficiaries'!$H$4:$H$"&amp;$C$8),Analysis!O53,INDIRECT("'Direct Beneficiaries'!$X$4:$X$"&amp;$C$8))</f>
        <v>0</v>
      </c>
      <c r="S53" s="31"/>
      <c r="T53" s="5">
        <f>SUMIF('Unplanned Outputs'!$E$4:$E$500,Analysis!O53,'Unplanned Outputs'!$J$4:$J$500)</f>
        <v>0</v>
      </c>
      <c r="U53" s="5">
        <f>SUMIF('Unplanned Outputs'!$E$4:$E$500,Analysis!$O53,'Unplanned Outputs'!$N$4:$N$500)</f>
        <v>0</v>
      </c>
      <c r="V53" s="5">
        <f>SUMIF('Unplanned Outputs'!$E$4:$E$500,Analysis!$O53,'Unplanned Outputs'!$R$4:$R$500)</f>
        <v>0</v>
      </c>
      <c r="W53" s="5">
        <f>SUMIF('Unplanned Outputs'!$E$4:$E$500,Analysis!$O53,'Unplanned Outputs'!$V$4:$V$500)</f>
        <v>0</v>
      </c>
      <c r="X53" s="5">
        <f>SUMIF('Unplanned Outputs'!$E$4:$E$500,Analysis!$O53,'Unplanned Outputs'!$Z$4:$Z$500)</f>
        <v>0</v>
      </c>
      <c r="Y53" s="15"/>
      <c r="Z53" s="37">
        <f t="shared" ca="1" si="5"/>
        <v>0</v>
      </c>
      <c r="AA53" s="37">
        <f t="shared" si="6"/>
        <v>0</v>
      </c>
      <c r="AB53" s="51">
        <f t="shared" ca="1" si="7"/>
        <v>0</v>
      </c>
      <c r="AC53" s="61">
        <f ca="1">SUMIF(INDIRECT("'Output 1'!$H$5:$H$"&amp;$C$4),Analysis!$O53,INDIRECT("'Output 1'!$F$5:$F$"&amp;$C$4))
+SUMIF(INDIRECT("'Output 2'!$H$5:$H$"&amp;$C$5),Analysis!$O53,INDIRECT("'Output 2'!$F$5:$F$"&amp;$C$5))
+SUMIF(INDIRECT("'Output 3'!$H$5:$H$"&amp;$C$6),Analysis!$O53,INDIRECT("'Output 3'!$F$5:$F$"&amp;$C$6))
+SUMIF(INDIRECT("'Output 4'!$H$5:$H$"&amp;$C$7),Analysis!$O53,INDIRECT("'Output 4'!$F$5:$F$"&amp;$C$7))
+SUMIF(INDIRECT("'Output 5'!$H$5:$H$"&amp;$C$8),Analysis!$O53,INDIRECT("'Output 5'!$F$5:$F$"&amp;$C$8))
+SUMIF(INDIRECT("'Direct Beneficiaries'!$H$5:$H$"&amp;$C$8),Analysis!$O53,INDIRECT("'Direct Beneficiaries'!$F$5:$F$"&amp;$C$8))</f>
        <v>4</v>
      </c>
    </row>
    <row r="54" spans="15:29" x14ac:dyDescent="0.3">
      <c r="O54" s="31" t="s">
        <v>113</v>
      </c>
      <c r="P54" s="5">
        <f ca="1">SUMIF(INDIRECT("'Output 1'!$H$4:$H$"&amp;$C$4),Analysis!O54,INDIRECT("'Output 1'!$P$4:$P$"&amp;$C$4))
+SUMIF(INDIRECT("'Output 2'!$H$4:$H$"&amp;$C$5),Analysis!O54,INDIRECT("'Output 2'!$P$4:$P$"&amp;$C$5))
+SUMIF(INDIRECT("'Output 3'!$H$4:$H$"&amp;$C$6),Analysis!O54,INDIRECT("'Output 3'!$P$4:$P$"&amp;$C$6))
+SUMIF(INDIRECT("'Output 4'!$H$4:$H$"&amp;$C$7),Analysis!O54,INDIRECT("'Output 4'!$P$4:$P$"&amp;$C$7))
+SUMIF(INDIRECT("'Output 5'!$H$4:$H$"&amp;$C$8),Analysis!O54,INDIRECT("'Output 5'!$P$4:$P$"&amp;$C$8))
+SUMIF(INDIRECT("'Direct Beneficiaries'!$H$4:$H$"&amp;$C$8),Analysis!O54,INDIRECT("'Direct Beneficiaries'!$P$4:$P$"&amp;$C$8))</f>
        <v>0</v>
      </c>
      <c r="Q54" s="5">
        <f ca="1">SUMIF(INDIRECT("'Output 1'!$H$4:$H$"&amp;$C$4),Analysis!O54,INDIRECT("'Output 1'!$T$4:$T$"&amp;$C$4))
+SUMIF(INDIRECT("'Output 2'!$H$4:$H$"&amp;$C$5),Analysis!O54,INDIRECT("'Output 2'!$T$4:$T$"&amp;$C$5))
+SUMIF(INDIRECT("'Output 3'!$H$4:$H$"&amp;$C$6),Analysis!O54,INDIRECT("'Output 3'!$T$4:$T$"&amp;$C$6))
+SUMIF(INDIRECT("'Output 4'!$H$4:$H$"&amp;$C$7),Analysis!O54,INDIRECT("'Output 4'!$T$4:$T$"&amp;$C$7))
+SUMIF(INDIRECT("'Output 5'!$H$4:$H$"&amp;$C$8),Analysis!O54,INDIRECT("'Output 5'!$T$4:$T$"&amp;$C$8))
+SUMIF(INDIRECT("'Direct Beneficiaries'!$H$4:$H$"&amp;$C$8),Analysis!O54,INDIRECT("'Direct Beneficiaries'!$T$4:$T$"&amp;$C$8))</f>
        <v>0</v>
      </c>
      <c r="R54" s="5">
        <f ca="1">SUMIF(INDIRECT("'Output 1'!$H$4:$H$"&amp;$C$4),Analysis!O54,INDIRECT("'Output 1'!$X$4:$X$"&amp;$C$4))
+SUMIF(INDIRECT("'Output 2'!$H$4:$H$"&amp;$C$5),Analysis!O54,INDIRECT("'Output 2'!$X$4:$X$"&amp;$C$5))
+SUMIF(INDIRECT("'Output 3'!$H$4:$H$"&amp;$C$6),Analysis!O54,INDIRECT("'Output 3'!$X$4:$X$"&amp;$C$6))
+SUMIF(INDIRECT("'Output 4'!$H$4:$H$"&amp;$C$7),Analysis!O54,INDIRECT("'Output 4'!$X$4:$X$"&amp;$C$7))
+SUMIF(INDIRECT("'Output 5'!$H$4:$H$"&amp;$C$8),Analysis!O54,INDIRECT("'Output 5'!$X$4:$X$"&amp;$C$8))
+SUMIF(INDIRECT("'Direct Beneficiaries'!$H$4:$H$"&amp;$C$8),Analysis!O54,INDIRECT("'Direct Beneficiaries'!$X$4:$X$"&amp;$C$8))</f>
        <v>0</v>
      </c>
      <c r="S54" s="31"/>
      <c r="T54" s="5">
        <f>SUMIF('Unplanned Outputs'!$E$4:$E$500,Analysis!O54,'Unplanned Outputs'!$J$4:$J$500)</f>
        <v>0</v>
      </c>
      <c r="U54" s="5">
        <f>SUMIF('Unplanned Outputs'!$E$4:$E$500,Analysis!$O54,'Unplanned Outputs'!$N$4:$N$500)</f>
        <v>0</v>
      </c>
      <c r="V54" s="5">
        <f>SUMIF('Unplanned Outputs'!$E$4:$E$500,Analysis!$O54,'Unplanned Outputs'!$R$4:$R$500)</f>
        <v>0</v>
      </c>
      <c r="W54" s="5">
        <f>SUMIF('Unplanned Outputs'!$E$4:$E$500,Analysis!$O54,'Unplanned Outputs'!$V$4:$V$500)</f>
        <v>0</v>
      </c>
      <c r="X54" s="5">
        <f>SUMIF('Unplanned Outputs'!$E$4:$E$500,Analysis!$O54,'Unplanned Outputs'!$Z$4:$Z$500)</f>
        <v>0</v>
      </c>
      <c r="Y54" s="15"/>
      <c r="Z54" s="37">
        <f t="shared" ca="1" si="5"/>
        <v>0</v>
      </c>
      <c r="AA54" s="37">
        <f t="shared" si="6"/>
        <v>0</v>
      </c>
      <c r="AB54" s="51">
        <f t="shared" ca="1" si="7"/>
        <v>0</v>
      </c>
      <c r="AC54" s="61">
        <f ca="1">SUMIF(INDIRECT("'Output 1'!$H$5:$H$"&amp;$C$4),Analysis!$O54,INDIRECT("'Output 1'!$F$5:$F$"&amp;$C$4))
+SUMIF(INDIRECT("'Output 2'!$H$5:$H$"&amp;$C$5),Analysis!$O54,INDIRECT("'Output 2'!$F$5:$F$"&amp;$C$5))
+SUMIF(INDIRECT("'Output 3'!$H$5:$H$"&amp;$C$6),Analysis!$O54,INDIRECT("'Output 3'!$F$5:$F$"&amp;$C$6))
+SUMIF(INDIRECT("'Output 4'!$H$5:$H$"&amp;$C$7),Analysis!$O54,INDIRECT("'Output 4'!$F$5:$F$"&amp;$C$7))
+SUMIF(INDIRECT("'Output 5'!$H$5:$H$"&amp;$C$8),Analysis!$O54,INDIRECT("'Output 5'!$F$5:$F$"&amp;$C$8))
+SUMIF(INDIRECT("'Direct Beneficiaries'!$H$5:$H$"&amp;$C$8),Analysis!$O54,INDIRECT("'Direct Beneficiaries'!$F$5:$F$"&amp;$C$8))</f>
        <v>88</v>
      </c>
    </row>
    <row r="55" spans="15:29" x14ac:dyDescent="0.3">
      <c r="O55" s="31">
        <v>4.2</v>
      </c>
      <c r="P55" s="5">
        <f ca="1">SUMIF(INDIRECT("'Output 1'!$H$4:$H$"&amp;$C$4),Analysis!O55,INDIRECT("'Output 1'!$P$4:$P$"&amp;$C$4))
+SUMIF(INDIRECT("'Output 2'!$H$4:$H$"&amp;$C$5),Analysis!O55,INDIRECT("'Output 2'!$P$4:$P$"&amp;$C$5))
+SUMIF(INDIRECT("'Output 3'!$H$4:$H$"&amp;$C$6),Analysis!O55,INDIRECT("'Output 3'!$P$4:$P$"&amp;$C$6))
+SUMIF(INDIRECT("'Output 4'!$H$4:$H$"&amp;$C$7),Analysis!O55,INDIRECT("'Output 4'!$P$4:$P$"&amp;$C$7))
+SUMIF(INDIRECT("'Output 5'!$H$4:$H$"&amp;$C$8),Analysis!O55,INDIRECT("'Output 5'!$P$4:$P$"&amp;$C$8))
+SUMIF(INDIRECT("'Direct Beneficiaries'!$H$4:$H$"&amp;$C$8),Analysis!O55,INDIRECT("'Direct Beneficiaries'!$P$4:$P$"&amp;$C$8))</f>
        <v>0</v>
      </c>
      <c r="Q55" s="5">
        <f ca="1">SUMIF(INDIRECT("'Output 1'!$H$4:$H$"&amp;$C$4),Analysis!O55,INDIRECT("'Output 1'!$T$4:$T$"&amp;$C$4))
+SUMIF(INDIRECT("'Output 2'!$H$4:$H$"&amp;$C$5),Analysis!O55,INDIRECT("'Output 2'!$T$4:$T$"&amp;$C$5))
+SUMIF(INDIRECT("'Output 3'!$H$4:$H$"&amp;$C$6),Analysis!O55,INDIRECT("'Output 3'!$T$4:$T$"&amp;$C$6))
+SUMIF(INDIRECT("'Output 4'!$H$4:$H$"&amp;$C$7),Analysis!O55,INDIRECT("'Output 4'!$T$4:$T$"&amp;$C$7))
+SUMIF(INDIRECT("'Output 5'!$H$4:$H$"&amp;$C$8),Analysis!O55,INDIRECT("'Output 5'!$T$4:$T$"&amp;$C$8))
+SUMIF(INDIRECT("'Direct Beneficiaries'!$H$4:$H$"&amp;$C$8),Analysis!O55,INDIRECT("'Direct Beneficiaries'!$T$4:$T$"&amp;$C$8))</f>
        <v>0</v>
      </c>
      <c r="R55" s="5">
        <f ca="1">SUMIF(INDIRECT("'Output 1'!$H$4:$H$"&amp;$C$4),Analysis!O55,INDIRECT("'Output 1'!$X$4:$X$"&amp;$C$4))
+SUMIF(INDIRECT("'Output 2'!$H$4:$H$"&amp;$C$5),Analysis!O55,INDIRECT("'Output 2'!$X$4:$X$"&amp;$C$5))
+SUMIF(INDIRECT("'Output 3'!$H$4:$H$"&amp;$C$6),Analysis!O55,INDIRECT("'Output 3'!$X$4:$X$"&amp;$C$6))
+SUMIF(INDIRECT("'Output 4'!$H$4:$H$"&amp;$C$7),Analysis!O55,INDIRECT("'Output 4'!$X$4:$X$"&amp;$C$7))
+SUMIF(INDIRECT("'Output 5'!$H$4:$H$"&amp;$C$8),Analysis!O55,INDIRECT("'Output 5'!$X$4:$X$"&amp;$C$8))
+SUMIF(INDIRECT("'Direct Beneficiaries'!$H$4:$H$"&amp;$C$8),Analysis!O55,INDIRECT("'Direct Beneficiaries'!$X$4:$X$"&amp;$C$8))</f>
        <v>0</v>
      </c>
      <c r="S55" s="31"/>
      <c r="T55" s="5">
        <f>SUMIF('Unplanned Outputs'!$E$4:$E$500,Analysis!O55,'Unplanned Outputs'!$J$4:$J$500)</f>
        <v>0</v>
      </c>
      <c r="U55" s="5">
        <f>SUMIF('Unplanned Outputs'!$E$4:$E$500,Analysis!$O55,'Unplanned Outputs'!$N$4:$N$500)</f>
        <v>0</v>
      </c>
      <c r="V55" s="5">
        <f>SUMIF('Unplanned Outputs'!$E$4:$E$500,Analysis!$O55,'Unplanned Outputs'!$R$4:$R$500)</f>
        <v>0</v>
      </c>
      <c r="W55" s="5">
        <f>SUMIF('Unplanned Outputs'!$E$4:$E$500,Analysis!$O55,'Unplanned Outputs'!$V$4:$V$500)</f>
        <v>0</v>
      </c>
      <c r="X55" s="5">
        <f>SUMIF('Unplanned Outputs'!$E$4:$E$500,Analysis!$O55,'Unplanned Outputs'!$Z$4:$Z$500)</f>
        <v>0</v>
      </c>
      <c r="Y55" s="15"/>
      <c r="Z55" s="37">
        <f t="shared" ca="1" si="5"/>
        <v>0</v>
      </c>
      <c r="AA55" s="37">
        <f t="shared" si="6"/>
        <v>0</v>
      </c>
      <c r="AB55" s="51">
        <f t="shared" ca="1" si="7"/>
        <v>0</v>
      </c>
      <c r="AC55" s="61">
        <f ca="1">SUMIF(INDIRECT("'Output 1'!$H$5:$H$"&amp;$C$4),Analysis!$O55,INDIRECT("'Output 1'!$F$5:$F$"&amp;$C$4))
+SUMIF(INDIRECT("'Output 2'!$H$5:$H$"&amp;$C$5),Analysis!$O55,INDIRECT("'Output 2'!$F$5:$F$"&amp;$C$5))
+SUMIF(INDIRECT("'Output 3'!$H$5:$H$"&amp;$C$6),Analysis!$O55,INDIRECT("'Output 3'!$F$5:$F$"&amp;$C$6))
+SUMIF(INDIRECT("'Output 4'!$H$5:$H$"&amp;$C$7),Analysis!$O55,INDIRECT("'Output 4'!$F$5:$F$"&amp;$C$7))
+SUMIF(INDIRECT("'Output 5'!$H$5:$H$"&amp;$C$8),Analysis!$O55,INDIRECT("'Output 5'!$F$5:$F$"&amp;$C$8))
+SUMIF(INDIRECT("'Direct Beneficiaries'!$H$5:$H$"&amp;$C$8),Analysis!$O55,INDIRECT("'Direct Beneficiaries'!$F$5:$F$"&amp;$C$8))</f>
        <v>0</v>
      </c>
    </row>
    <row r="56" spans="15:29" x14ac:dyDescent="0.3">
      <c r="O56" s="31" t="s">
        <v>328</v>
      </c>
      <c r="P56" s="5">
        <f ca="1">SUMIF(INDIRECT("'Output 1'!$H$4:$H$"&amp;$C$4),Analysis!O56,INDIRECT("'Output 1'!$P$4:$P$"&amp;$C$4))
+SUMIF(INDIRECT("'Output 2'!$H$4:$H$"&amp;$C$5),Analysis!O56,INDIRECT("'Output 2'!$P$4:$P$"&amp;$C$5))
+SUMIF(INDIRECT("'Output 3'!$H$4:$H$"&amp;$C$6),Analysis!O56,INDIRECT("'Output 3'!$P$4:$P$"&amp;$C$6))
+SUMIF(INDIRECT("'Output 4'!$H$4:$H$"&amp;$C$7),Analysis!O56,INDIRECT("'Output 4'!$P$4:$P$"&amp;$C$7))
+SUMIF(INDIRECT("'Output 5'!$H$4:$H$"&amp;$C$8),Analysis!O56,INDIRECT("'Output 5'!$P$4:$P$"&amp;$C$8))
+SUMIF(INDIRECT("'Direct Beneficiaries'!$H$4:$H$"&amp;$C$8),Analysis!O56,INDIRECT("'Direct Beneficiaries'!$P$4:$P$"&amp;$C$8))</f>
        <v>275</v>
      </c>
      <c r="Q56" s="5">
        <f ca="1">SUMIF(INDIRECT("'Output 1'!$H$4:$H$"&amp;$C$4),Analysis!O56,INDIRECT("'Output 1'!$T$4:$T$"&amp;$C$4))
+SUMIF(INDIRECT("'Output 2'!$H$4:$H$"&amp;$C$5),Analysis!O56,INDIRECT("'Output 2'!$T$4:$T$"&amp;$C$5))
+SUMIF(INDIRECT("'Output 3'!$H$4:$H$"&amp;$C$6),Analysis!O56,INDIRECT("'Output 3'!$T$4:$T$"&amp;$C$6))
+SUMIF(INDIRECT("'Output 4'!$H$4:$H$"&amp;$C$7),Analysis!O56,INDIRECT("'Output 4'!$T$4:$T$"&amp;$C$7))
+SUMIF(INDIRECT("'Output 5'!$H$4:$H$"&amp;$C$8),Analysis!O56,INDIRECT("'Output 5'!$T$4:$T$"&amp;$C$8))
+SUMIF(INDIRECT("'Direct Beneficiaries'!$H$4:$H$"&amp;$C$8),Analysis!O56,INDIRECT("'Direct Beneficiaries'!$T$4:$T$"&amp;$C$8))</f>
        <v>0</v>
      </c>
      <c r="R56" s="5">
        <f ca="1">SUMIF(INDIRECT("'Output 1'!$H$4:$H$"&amp;$C$4),Analysis!O56,INDIRECT("'Output 1'!$X$4:$X$"&amp;$C$4))
+SUMIF(INDIRECT("'Output 2'!$H$4:$H$"&amp;$C$5),Analysis!O56,INDIRECT("'Output 2'!$X$4:$X$"&amp;$C$5))
+SUMIF(INDIRECT("'Output 3'!$H$4:$H$"&amp;$C$6),Analysis!O56,INDIRECT("'Output 3'!$X$4:$X$"&amp;$C$6))
+SUMIF(INDIRECT("'Output 4'!$H$4:$H$"&amp;$C$7),Analysis!O56,INDIRECT("'Output 4'!$X$4:$X$"&amp;$C$7))
+SUMIF(INDIRECT("'Output 5'!$H$4:$H$"&amp;$C$8),Analysis!O56,INDIRECT("'Output 5'!$X$4:$X$"&amp;$C$8))
+SUMIF(INDIRECT("'Direct Beneficiaries'!$H$4:$H$"&amp;$C$8),Analysis!O56,INDIRECT("'Direct Beneficiaries'!$X$4:$X$"&amp;$C$8))</f>
        <v>0</v>
      </c>
      <c r="S56" s="31"/>
      <c r="T56" s="5">
        <f>SUMIF('Unplanned Outputs'!$E$4:$E$500,Analysis!O56,'Unplanned Outputs'!$J$4:$J$500)</f>
        <v>45</v>
      </c>
      <c r="U56" s="5">
        <f>SUMIF('Unplanned Outputs'!$E$4:$E$500,Analysis!$O56,'Unplanned Outputs'!$N$4:$N$500)</f>
        <v>0</v>
      </c>
      <c r="V56" s="5">
        <f>SUMIF('Unplanned Outputs'!$E$4:$E$500,Analysis!$O56,'Unplanned Outputs'!$R$4:$R$500)</f>
        <v>0</v>
      </c>
      <c r="W56" s="5">
        <f>SUMIF('Unplanned Outputs'!$E$4:$E$500,Analysis!$O56,'Unplanned Outputs'!$V$4:$V$500)</f>
        <v>0</v>
      </c>
      <c r="X56" s="5">
        <f>SUMIF('Unplanned Outputs'!$E$4:$E$500,Analysis!$O56,'Unplanned Outputs'!$Z$4:$Z$500)</f>
        <v>0</v>
      </c>
      <c r="Y56" s="15"/>
      <c r="Z56" s="37">
        <f t="shared" ca="1" si="5"/>
        <v>275</v>
      </c>
      <c r="AA56" s="37">
        <f t="shared" si="6"/>
        <v>45</v>
      </c>
      <c r="AB56" s="51">
        <f t="shared" ca="1" si="7"/>
        <v>320</v>
      </c>
      <c r="AC56" s="61">
        <f ca="1">SUMIF(INDIRECT("'Output 1'!$H$5:$H$"&amp;$C$4),Analysis!$O56,INDIRECT("'Output 1'!$F$5:$F$"&amp;$C$4))
+SUMIF(INDIRECT("'Output 2'!$H$5:$H$"&amp;$C$5),Analysis!$O56,INDIRECT("'Output 2'!$F$5:$F$"&amp;$C$5))
+SUMIF(INDIRECT("'Output 3'!$H$5:$H$"&amp;$C$6),Analysis!$O56,INDIRECT("'Output 3'!$F$5:$F$"&amp;$C$6))
+SUMIF(INDIRECT("'Output 4'!$H$5:$H$"&amp;$C$7),Analysis!$O56,INDIRECT("'Output 4'!$F$5:$F$"&amp;$C$7))
+SUMIF(INDIRECT("'Output 5'!$H$5:$H$"&amp;$C$8),Analysis!$O56,INDIRECT("'Output 5'!$F$5:$F$"&amp;$C$8))
+SUMIF(INDIRECT("'Direct Beneficiaries'!$H$5:$H$"&amp;$C$8),Analysis!$O56,INDIRECT("'Direct Beneficiaries'!$F$5:$F$"&amp;$C$8))</f>
        <v>0</v>
      </c>
    </row>
    <row r="57" spans="15:29" x14ac:dyDescent="0.3">
      <c r="O57" s="31" t="s">
        <v>359</v>
      </c>
      <c r="P57" s="5">
        <f ca="1">SUMIF(INDIRECT("'Output 1'!$H$4:$H$"&amp;$C$4),Analysis!O57,INDIRECT("'Output 1'!$P$4:$P$"&amp;$C$4))
+SUMIF(INDIRECT("'Output 2'!$H$4:$H$"&amp;$C$5),Analysis!O57,INDIRECT("'Output 2'!$P$4:$P$"&amp;$C$5))
+SUMIF(INDIRECT("'Output 3'!$H$4:$H$"&amp;$C$6),Analysis!O57,INDIRECT("'Output 3'!$P$4:$P$"&amp;$C$6))
+SUMIF(INDIRECT("'Output 4'!$H$4:$H$"&amp;$C$7),Analysis!O57,INDIRECT("'Output 4'!$P$4:$P$"&amp;$C$7))
+SUMIF(INDIRECT("'Output 5'!$H$4:$H$"&amp;$C$8),Analysis!O57,INDIRECT("'Output 5'!$P$4:$P$"&amp;$C$8))
+SUMIF(INDIRECT("'Direct Beneficiaries'!$H$4:$H$"&amp;$C$8),Analysis!O57,INDIRECT("'Direct Beneficiaries'!$P$4:$P$"&amp;$C$8))</f>
        <v>0</v>
      </c>
      <c r="Q57" s="5">
        <f ca="1">SUMIF(INDIRECT("'Output 1'!$H$4:$H$"&amp;$C$4),Analysis!O57,INDIRECT("'Output 1'!$T$4:$T$"&amp;$C$4))
+SUMIF(INDIRECT("'Output 2'!$H$4:$H$"&amp;$C$5),Analysis!O57,INDIRECT("'Output 2'!$T$4:$T$"&amp;$C$5))
+SUMIF(INDIRECT("'Output 3'!$H$4:$H$"&amp;$C$6),Analysis!O57,INDIRECT("'Output 3'!$T$4:$T$"&amp;$C$6))
+SUMIF(INDIRECT("'Output 4'!$H$4:$H$"&amp;$C$7),Analysis!O57,INDIRECT("'Output 4'!$T$4:$T$"&amp;$C$7))
+SUMIF(INDIRECT("'Output 5'!$H$4:$H$"&amp;$C$8),Analysis!O57,INDIRECT("'Output 5'!$T$4:$T$"&amp;$C$8))
+SUMIF(INDIRECT("'Direct Beneficiaries'!$H$4:$H$"&amp;$C$8),Analysis!O57,INDIRECT("'Direct Beneficiaries'!$T$4:$T$"&amp;$C$8))</f>
        <v>0</v>
      </c>
      <c r="R57" s="5">
        <f ca="1">SUMIF(INDIRECT("'Output 1'!$H$4:$H$"&amp;$C$4),Analysis!O57,INDIRECT("'Output 1'!$X$4:$X$"&amp;$C$4))
+SUMIF(INDIRECT("'Output 2'!$H$4:$H$"&amp;$C$5),Analysis!O57,INDIRECT("'Output 2'!$X$4:$X$"&amp;$C$5))
+SUMIF(INDIRECT("'Output 3'!$H$4:$H$"&amp;$C$6),Analysis!O57,INDIRECT("'Output 3'!$X$4:$X$"&amp;$C$6))
+SUMIF(INDIRECT("'Output 4'!$H$4:$H$"&amp;$C$7),Analysis!O57,INDIRECT("'Output 4'!$X$4:$X$"&amp;$C$7))
+SUMIF(INDIRECT("'Output 5'!$H$4:$H$"&amp;$C$8),Analysis!O57,INDIRECT("'Output 5'!$X$4:$X$"&amp;$C$8))
+SUMIF(INDIRECT("'Direct Beneficiaries'!$H$4:$H$"&amp;$C$8),Analysis!O57,INDIRECT("'Direct Beneficiaries'!$X$4:$X$"&amp;$C$8))</f>
        <v>0</v>
      </c>
      <c r="S57" s="31"/>
      <c r="T57" s="5">
        <f>SUMIF('Unplanned Outputs'!$E$4:$E$500,Analysis!O57,'Unplanned Outputs'!$J$4:$J$500)</f>
        <v>0</v>
      </c>
      <c r="U57" s="5">
        <f>SUMIF('Unplanned Outputs'!$E$4:$E$500,Analysis!$O57,'Unplanned Outputs'!$N$4:$N$500)</f>
        <v>0</v>
      </c>
      <c r="V57" s="5">
        <f>SUMIF('Unplanned Outputs'!$E$4:$E$500,Analysis!$O57,'Unplanned Outputs'!$R$4:$R$500)</f>
        <v>0</v>
      </c>
      <c r="W57" s="5">
        <f>SUMIF('Unplanned Outputs'!$E$4:$E$500,Analysis!$O57,'Unplanned Outputs'!$V$4:$V$500)</f>
        <v>0</v>
      </c>
      <c r="X57" s="5">
        <f>SUMIF('Unplanned Outputs'!$E$4:$E$500,Analysis!$O57,'Unplanned Outputs'!$Z$4:$Z$500)</f>
        <v>0</v>
      </c>
      <c r="Y57" s="15"/>
      <c r="Z57" s="37">
        <f t="shared" ca="1" si="5"/>
        <v>0</v>
      </c>
      <c r="AA57" s="37">
        <f t="shared" si="6"/>
        <v>0</v>
      </c>
      <c r="AB57" s="51">
        <f t="shared" ca="1" si="7"/>
        <v>0</v>
      </c>
      <c r="AC57" s="61">
        <f ca="1">SUMIF(INDIRECT("'Output 1'!$H$5:$H$"&amp;$C$4),Analysis!$O57,INDIRECT("'Output 1'!$F$5:$F$"&amp;$C$4))
+SUMIF(INDIRECT("'Output 2'!$H$5:$H$"&amp;$C$5),Analysis!$O57,INDIRECT("'Output 2'!$F$5:$F$"&amp;$C$5))
+SUMIF(INDIRECT("'Output 3'!$H$5:$H$"&amp;$C$6),Analysis!$O57,INDIRECT("'Output 3'!$F$5:$F$"&amp;$C$6))
+SUMIF(INDIRECT("'Output 4'!$H$5:$H$"&amp;$C$7),Analysis!$O57,INDIRECT("'Output 4'!$F$5:$F$"&amp;$C$7))
+SUMIF(INDIRECT("'Output 5'!$H$5:$H$"&amp;$C$8),Analysis!$O57,INDIRECT("'Output 5'!$F$5:$F$"&amp;$C$8))
+SUMIF(INDIRECT("'Direct Beneficiaries'!$H$5:$H$"&amp;$C$8),Analysis!$O57,INDIRECT("'Direct Beneficiaries'!$F$5:$F$"&amp;$C$8))</f>
        <v>3</v>
      </c>
    </row>
    <row r="58" spans="15:29" x14ac:dyDescent="0.3">
      <c r="O58" s="31" t="s">
        <v>739</v>
      </c>
      <c r="P58" s="5">
        <f ca="1">SUMIF(INDIRECT("'Output 1'!$H$4:$H$"&amp;$C$4),Analysis!O58,INDIRECT("'Output 1'!$P$4:$P$"&amp;$C$4))
+SUMIF(INDIRECT("'Output 2'!$H$4:$H$"&amp;$C$5),Analysis!O58,INDIRECT("'Output 2'!$P$4:$P$"&amp;$C$5))
+SUMIF(INDIRECT("'Output 3'!$H$4:$H$"&amp;$C$6),Analysis!O58,INDIRECT("'Output 3'!$P$4:$P$"&amp;$C$6))
+SUMIF(INDIRECT("'Output 4'!$H$4:$H$"&amp;$C$7),Analysis!O58,INDIRECT("'Output 4'!$P$4:$P$"&amp;$C$7))
+SUMIF(INDIRECT("'Output 5'!$H$4:$H$"&amp;$C$8),Analysis!O58,INDIRECT("'Output 5'!$P$4:$P$"&amp;$C$8))
+SUMIF(INDIRECT("'Direct Beneficiaries'!$H$4:$H$"&amp;$C$8),Analysis!O58,INDIRECT("'Direct Beneficiaries'!$P$4:$P$"&amp;$C$8))</f>
        <v>0</v>
      </c>
      <c r="Q58" s="5">
        <f ca="1">SUMIF(INDIRECT("'Output 1'!$H$4:$H$"&amp;$C$4),Analysis!O58,INDIRECT("'Output 1'!$T$4:$T$"&amp;$C$4))
+SUMIF(INDIRECT("'Output 2'!$H$4:$H$"&amp;$C$5),Analysis!O58,INDIRECT("'Output 2'!$T$4:$T$"&amp;$C$5))
+SUMIF(INDIRECT("'Output 3'!$H$4:$H$"&amp;$C$6),Analysis!O58,INDIRECT("'Output 3'!$T$4:$T$"&amp;$C$6))
+SUMIF(INDIRECT("'Output 4'!$H$4:$H$"&amp;$C$7),Analysis!O58,INDIRECT("'Output 4'!$T$4:$T$"&amp;$C$7))
+SUMIF(INDIRECT("'Output 5'!$H$4:$H$"&amp;$C$8),Analysis!O58,INDIRECT("'Output 5'!$T$4:$T$"&amp;$C$8))
+SUMIF(INDIRECT("'Direct Beneficiaries'!$H$4:$H$"&amp;$C$8),Analysis!O58,INDIRECT("'Direct Beneficiaries'!$T$4:$T$"&amp;$C$8))</f>
        <v>0</v>
      </c>
      <c r="R58" s="5">
        <f ca="1">SUMIF(INDIRECT("'Output 1'!$H$4:$H$"&amp;$C$4),Analysis!O58,INDIRECT("'Output 1'!$X$4:$X$"&amp;$C$4))
+SUMIF(INDIRECT("'Output 2'!$H$4:$H$"&amp;$C$5),Analysis!O58,INDIRECT("'Output 2'!$X$4:$X$"&amp;$C$5))
+SUMIF(INDIRECT("'Output 3'!$H$4:$H$"&amp;$C$6),Analysis!O58,INDIRECT("'Output 3'!$X$4:$X$"&amp;$C$6))
+SUMIF(INDIRECT("'Output 4'!$H$4:$H$"&amp;$C$7),Analysis!O58,INDIRECT("'Output 4'!$X$4:$X$"&amp;$C$7))
+SUMIF(INDIRECT("'Output 5'!$H$4:$H$"&amp;$C$8),Analysis!O58,INDIRECT("'Output 5'!$X$4:$X$"&amp;$C$8))
+SUMIF(INDIRECT("'Direct Beneficiaries'!$H$4:$H$"&amp;$C$8),Analysis!O58,INDIRECT("'Direct Beneficiaries'!$X$4:$X$"&amp;$C$8))</f>
        <v>0</v>
      </c>
      <c r="S58" s="31"/>
      <c r="T58" s="5">
        <f>SUMIF('Unplanned Outputs'!$E$4:$E$500,Analysis!O58,'Unplanned Outputs'!$J$4:$J$500)</f>
        <v>0</v>
      </c>
      <c r="U58" s="5">
        <f>SUMIF('Unplanned Outputs'!$E$4:$E$500,Analysis!$O58,'Unplanned Outputs'!$N$4:$N$500)</f>
        <v>0</v>
      </c>
      <c r="V58" s="5">
        <f>SUMIF('Unplanned Outputs'!$E$4:$E$500,Analysis!$O58,'Unplanned Outputs'!$R$4:$R$500)</f>
        <v>0</v>
      </c>
      <c r="W58" s="5">
        <f>SUMIF('Unplanned Outputs'!$E$4:$E$500,Analysis!$O58,'Unplanned Outputs'!$V$4:$V$500)</f>
        <v>0</v>
      </c>
      <c r="X58" s="5">
        <f>SUMIF('Unplanned Outputs'!$E$4:$E$500,Analysis!$O58,'Unplanned Outputs'!$Z$4:$Z$500)</f>
        <v>0</v>
      </c>
      <c r="Y58" s="15"/>
      <c r="Z58" s="37">
        <f t="shared" ca="1" si="5"/>
        <v>0</v>
      </c>
      <c r="AA58" s="37">
        <f t="shared" si="6"/>
        <v>0</v>
      </c>
      <c r="AB58" s="51">
        <f t="shared" ca="1" si="7"/>
        <v>0</v>
      </c>
      <c r="AC58" s="61">
        <f ca="1">SUMIF(INDIRECT("'Output 1'!$H$5:$H$"&amp;$C$4),Analysis!$O58,INDIRECT("'Output 1'!$F$5:$F$"&amp;$C$4))
+SUMIF(INDIRECT("'Output 2'!$H$5:$H$"&amp;$C$5),Analysis!$O58,INDIRECT("'Output 2'!$F$5:$F$"&amp;$C$5))
+SUMIF(INDIRECT("'Output 3'!$H$5:$H$"&amp;$C$6),Analysis!$O58,INDIRECT("'Output 3'!$F$5:$F$"&amp;$C$6))
+SUMIF(INDIRECT("'Output 4'!$H$5:$H$"&amp;$C$7),Analysis!$O58,INDIRECT("'Output 4'!$F$5:$F$"&amp;$C$7))
+SUMIF(INDIRECT("'Output 5'!$H$5:$H$"&amp;$C$8),Analysis!$O58,INDIRECT("'Output 5'!$F$5:$F$"&amp;$C$8))
+SUMIF(INDIRECT("'Direct Beneficiaries'!$H$5:$H$"&amp;$C$8),Analysis!$O58,INDIRECT("'Direct Beneficiaries'!$F$5:$F$"&amp;$C$8))</f>
        <v>0</v>
      </c>
    </row>
    <row r="59" spans="15:29" x14ac:dyDescent="0.3">
      <c r="O59" s="31">
        <v>4.3</v>
      </c>
      <c r="P59" s="5">
        <f ca="1">SUMIF(INDIRECT("'Output 1'!$H$4:$H$"&amp;$C$4),Analysis!O59,INDIRECT("'Output 1'!$P$4:$P$"&amp;$C$4))
+SUMIF(INDIRECT("'Output 2'!$H$4:$H$"&amp;$C$5),Analysis!O59,INDIRECT("'Output 2'!$P$4:$P$"&amp;$C$5))
+SUMIF(INDIRECT("'Output 3'!$H$4:$H$"&amp;$C$6),Analysis!O59,INDIRECT("'Output 3'!$P$4:$P$"&amp;$C$6))
+SUMIF(INDIRECT("'Output 4'!$H$4:$H$"&amp;$C$7),Analysis!O59,INDIRECT("'Output 4'!$P$4:$P$"&amp;$C$7))
+SUMIF(INDIRECT("'Output 5'!$H$4:$H$"&amp;$C$8),Analysis!O59,INDIRECT("'Output 5'!$P$4:$P$"&amp;$C$8))
+SUMIF(INDIRECT("'Direct Beneficiaries'!$H$4:$H$"&amp;$C$8),Analysis!O59,INDIRECT("'Direct Beneficiaries'!$P$4:$P$"&amp;$C$8))</f>
        <v>0</v>
      </c>
      <c r="Q59" s="5">
        <f ca="1">SUMIF(INDIRECT("'Output 1'!$H$4:$H$"&amp;$C$4),Analysis!O59,INDIRECT("'Output 1'!$T$4:$T$"&amp;$C$4))
+SUMIF(INDIRECT("'Output 2'!$H$4:$H$"&amp;$C$5),Analysis!O59,INDIRECT("'Output 2'!$T$4:$T$"&amp;$C$5))
+SUMIF(INDIRECT("'Output 3'!$H$4:$H$"&amp;$C$6),Analysis!O59,INDIRECT("'Output 3'!$T$4:$T$"&amp;$C$6))
+SUMIF(INDIRECT("'Output 4'!$H$4:$H$"&amp;$C$7),Analysis!O59,INDIRECT("'Output 4'!$T$4:$T$"&amp;$C$7))
+SUMIF(INDIRECT("'Output 5'!$H$4:$H$"&amp;$C$8),Analysis!O59,INDIRECT("'Output 5'!$T$4:$T$"&amp;$C$8))
+SUMIF(INDIRECT("'Direct Beneficiaries'!$H$4:$H$"&amp;$C$8),Analysis!O59,INDIRECT("'Direct Beneficiaries'!$T$4:$T$"&amp;$C$8))</f>
        <v>0</v>
      </c>
      <c r="R59" s="5">
        <f ca="1">SUMIF(INDIRECT("'Output 1'!$H$4:$H$"&amp;$C$4),Analysis!O59,INDIRECT("'Output 1'!$X$4:$X$"&amp;$C$4))
+SUMIF(INDIRECT("'Output 2'!$H$4:$H$"&amp;$C$5),Analysis!O59,INDIRECT("'Output 2'!$X$4:$X$"&amp;$C$5))
+SUMIF(INDIRECT("'Output 3'!$H$4:$H$"&amp;$C$6),Analysis!O59,INDIRECT("'Output 3'!$X$4:$X$"&amp;$C$6))
+SUMIF(INDIRECT("'Output 4'!$H$4:$H$"&amp;$C$7),Analysis!O59,INDIRECT("'Output 4'!$X$4:$X$"&amp;$C$7))
+SUMIF(INDIRECT("'Output 5'!$H$4:$H$"&amp;$C$8),Analysis!O59,INDIRECT("'Output 5'!$X$4:$X$"&amp;$C$8))
+SUMIF(INDIRECT("'Direct Beneficiaries'!$H$4:$H$"&amp;$C$8),Analysis!O59,INDIRECT("'Direct Beneficiaries'!$X$4:$X$"&amp;$C$8))</f>
        <v>0</v>
      </c>
      <c r="S59" s="31"/>
      <c r="T59" s="5">
        <f>SUMIF('Unplanned Outputs'!$E$4:$E$500,Analysis!O59,'Unplanned Outputs'!$J$4:$J$500)</f>
        <v>0</v>
      </c>
      <c r="U59" s="5">
        <f>SUMIF('Unplanned Outputs'!$E$4:$E$500,Analysis!$O59,'Unplanned Outputs'!$N$4:$N$500)</f>
        <v>0</v>
      </c>
      <c r="V59" s="5">
        <f>SUMIF('Unplanned Outputs'!$E$4:$E$500,Analysis!$O59,'Unplanned Outputs'!$R$4:$R$500)</f>
        <v>0</v>
      </c>
      <c r="W59" s="5">
        <f>SUMIF('Unplanned Outputs'!$E$4:$E$500,Analysis!$O59,'Unplanned Outputs'!$V$4:$V$500)</f>
        <v>0</v>
      </c>
      <c r="X59" s="5">
        <f>SUMIF('Unplanned Outputs'!$E$4:$E$500,Analysis!$O59,'Unplanned Outputs'!$Z$4:$Z$500)</f>
        <v>0</v>
      </c>
      <c r="Y59" s="15"/>
      <c r="Z59" s="37">
        <f t="shared" ca="1" si="5"/>
        <v>0</v>
      </c>
      <c r="AA59" s="37">
        <f t="shared" si="6"/>
        <v>0</v>
      </c>
      <c r="AB59" s="51">
        <f t="shared" ca="1" si="7"/>
        <v>0</v>
      </c>
      <c r="AC59" s="61">
        <f ca="1">SUMIF(INDIRECT("'Output 1'!$H$5:$H$"&amp;$C$4),Analysis!$O59,INDIRECT("'Output 1'!$F$5:$F$"&amp;$C$4))
+SUMIF(INDIRECT("'Output 2'!$H$5:$H$"&amp;$C$5),Analysis!$O59,INDIRECT("'Output 2'!$F$5:$F$"&amp;$C$5))
+SUMIF(INDIRECT("'Output 3'!$H$5:$H$"&amp;$C$6),Analysis!$O59,INDIRECT("'Output 3'!$F$5:$F$"&amp;$C$6))
+SUMIF(INDIRECT("'Output 4'!$H$5:$H$"&amp;$C$7),Analysis!$O59,INDIRECT("'Output 4'!$F$5:$F$"&amp;$C$7))
+SUMIF(INDIRECT("'Output 5'!$H$5:$H$"&amp;$C$8),Analysis!$O59,INDIRECT("'Output 5'!$F$5:$F$"&amp;$C$8))
+SUMIF(INDIRECT("'Direct Beneficiaries'!$H$5:$H$"&amp;$C$8),Analysis!$O59,INDIRECT("'Direct Beneficiaries'!$F$5:$F$"&amp;$C$8))</f>
        <v>0</v>
      </c>
    </row>
    <row r="60" spans="15:29" x14ac:dyDescent="0.3">
      <c r="O60" s="31" t="s">
        <v>740</v>
      </c>
      <c r="P60" s="5">
        <f ca="1">SUMIF(INDIRECT("'Output 1'!$H$4:$H$"&amp;$C$4),Analysis!O60,INDIRECT("'Output 1'!$P$4:$P$"&amp;$C$4))
+SUMIF(INDIRECT("'Output 2'!$H$4:$H$"&amp;$C$5),Analysis!O60,INDIRECT("'Output 2'!$P$4:$P$"&amp;$C$5))
+SUMIF(INDIRECT("'Output 3'!$H$4:$H$"&amp;$C$6),Analysis!O60,INDIRECT("'Output 3'!$P$4:$P$"&amp;$C$6))
+SUMIF(INDIRECT("'Output 4'!$H$4:$H$"&amp;$C$7),Analysis!O60,INDIRECT("'Output 4'!$P$4:$P$"&amp;$C$7))
+SUMIF(INDIRECT("'Output 5'!$H$4:$H$"&amp;$C$8),Analysis!O60,INDIRECT("'Output 5'!$P$4:$P$"&amp;$C$8))
+SUMIF(INDIRECT("'Direct Beneficiaries'!$H$4:$H$"&amp;$C$8),Analysis!O60,INDIRECT("'Direct Beneficiaries'!$P$4:$P$"&amp;$C$8))</f>
        <v>0</v>
      </c>
      <c r="Q60" s="5">
        <f ca="1">SUMIF(INDIRECT("'Output 1'!$H$4:$H$"&amp;$C$4),Analysis!O60,INDIRECT("'Output 1'!$T$4:$T$"&amp;$C$4))
+SUMIF(INDIRECT("'Output 2'!$H$4:$H$"&amp;$C$5),Analysis!O60,INDIRECT("'Output 2'!$T$4:$T$"&amp;$C$5))
+SUMIF(INDIRECT("'Output 3'!$H$4:$H$"&amp;$C$6),Analysis!O60,INDIRECT("'Output 3'!$T$4:$T$"&amp;$C$6))
+SUMIF(INDIRECT("'Output 4'!$H$4:$H$"&amp;$C$7),Analysis!O60,INDIRECT("'Output 4'!$T$4:$T$"&amp;$C$7))
+SUMIF(INDIRECT("'Output 5'!$H$4:$H$"&amp;$C$8),Analysis!O60,INDIRECT("'Output 5'!$T$4:$T$"&amp;$C$8))
+SUMIF(INDIRECT("'Direct Beneficiaries'!$H$4:$H$"&amp;$C$8),Analysis!O60,INDIRECT("'Direct Beneficiaries'!$T$4:$T$"&amp;$C$8))</f>
        <v>0</v>
      </c>
      <c r="R60" s="5">
        <f ca="1">SUMIF(INDIRECT("'Output 1'!$H$4:$H$"&amp;$C$4),Analysis!O60,INDIRECT("'Output 1'!$X$4:$X$"&amp;$C$4))
+SUMIF(INDIRECT("'Output 2'!$H$4:$H$"&amp;$C$5),Analysis!O60,INDIRECT("'Output 2'!$X$4:$X$"&amp;$C$5))
+SUMIF(INDIRECT("'Output 3'!$H$4:$H$"&amp;$C$6),Analysis!O60,INDIRECT("'Output 3'!$X$4:$X$"&amp;$C$6))
+SUMIF(INDIRECT("'Output 4'!$H$4:$H$"&amp;$C$7),Analysis!O60,INDIRECT("'Output 4'!$X$4:$X$"&amp;$C$7))
+SUMIF(INDIRECT("'Output 5'!$H$4:$H$"&amp;$C$8),Analysis!O60,INDIRECT("'Output 5'!$X$4:$X$"&amp;$C$8))
+SUMIF(INDIRECT("'Direct Beneficiaries'!$H$4:$H$"&amp;$C$8),Analysis!O60,INDIRECT("'Direct Beneficiaries'!$X$4:$X$"&amp;$C$8))</f>
        <v>0</v>
      </c>
      <c r="S60" s="31"/>
      <c r="T60" s="5">
        <f>SUMIF('Unplanned Outputs'!$E$4:$E$500,Analysis!O60,'Unplanned Outputs'!$J$4:$J$500)</f>
        <v>0</v>
      </c>
      <c r="U60" s="5">
        <f>SUMIF('Unplanned Outputs'!$E$4:$E$500,Analysis!$O60,'Unplanned Outputs'!$N$4:$N$500)</f>
        <v>0</v>
      </c>
      <c r="V60" s="5">
        <f>SUMIF('Unplanned Outputs'!$E$4:$E$500,Analysis!$O60,'Unplanned Outputs'!$R$4:$R$500)</f>
        <v>0</v>
      </c>
      <c r="W60" s="5">
        <f>SUMIF('Unplanned Outputs'!$E$4:$E$500,Analysis!$O60,'Unplanned Outputs'!$V$4:$V$500)</f>
        <v>0</v>
      </c>
      <c r="X60" s="5">
        <f>SUMIF('Unplanned Outputs'!$E$4:$E$500,Analysis!$O60,'Unplanned Outputs'!$Z$4:$Z$500)</f>
        <v>0</v>
      </c>
      <c r="Y60" s="15"/>
      <c r="Z60" s="37">
        <f t="shared" ca="1" si="5"/>
        <v>0</v>
      </c>
      <c r="AA60" s="37">
        <f t="shared" si="6"/>
        <v>0</v>
      </c>
      <c r="AB60" s="51">
        <f t="shared" ca="1" si="7"/>
        <v>0</v>
      </c>
      <c r="AC60" s="61">
        <f ca="1">SUMIF(INDIRECT("'Output 1'!$H$5:$H$"&amp;$C$4),Analysis!$O60,INDIRECT("'Output 1'!$F$5:$F$"&amp;$C$4))
+SUMIF(INDIRECT("'Output 2'!$H$5:$H$"&amp;$C$5),Analysis!$O60,INDIRECT("'Output 2'!$F$5:$F$"&amp;$C$5))
+SUMIF(INDIRECT("'Output 3'!$H$5:$H$"&amp;$C$6),Analysis!$O60,INDIRECT("'Output 3'!$F$5:$F$"&amp;$C$6))
+SUMIF(INDIRECT("'Output 4'!$H$5:$H$"&amp;$C$7),Analysis!$O60,INDIRECT("'Output 4'!$F$5:$F$"&amp;$C$7))
+SUMIF(INDIRECT("'Output 5'!$H$5:$H$"&amp;$C$8),Analysis!$O60,INDIRECT("'Output 5'!$F$5:$F$"&amp;$C$8))
+SUMIF(INDIRECT("'Direct Beneficiaries'!$H$5:$H$"&amp;$C$8),Analysis!$O60,INDIRECT("'Direct Beneficiaries'!$F$5:$F$"&amp;$C$8))</f>
        <v>0</v>
      </c>
    </row>
    <row r="61" spans="15:29" x14ac:dyDescent="0.3">
      <c r="O61" s="31">
        <v>5.0999999999999996</v>
      </c>
      <c r="P61" s="5">
        <f ca="1">SUMIF(INDIRECT("'Output 1'!$H$4:$H$"&amp;$C$4),Analysis!O61,INDIRECT("'Output 1'!$P$4:$P$"&amp;$C$4))
+SUMIF(INDIRECT("'Output 2'!$H$4:$H$"&amp;$C$5),Analysis!O61,INDIRECT("'Output 2'!$P$4:$P$"&amp;$C$5))
+SUMIF(INDIRECT("'Output 3'!$H$4:$H$"&amp;$C$6),Analysis!O61,INDIRECT("'Output 3'!$P$4:$P$"&amp;$C$6))
+SUMIF(INDIRECT("'Output 4'!$H$4:$H$"&amp;$C$7),Analysis!O61,INDIRECT("'Output 4'!$P$4:$P$"&amp;$C$7))
+SUMIF(INDIRECT("'Output 5'!$H$4:$H$"&amp;$C$8),Analysis!O61,INDIRECT("'Output 5'!$P$4:$P$"&amp;$C$8))
+SUMIF(INDIRECT("'Direct Beneficiaries'!$H$4:$H$"&amp;$C$8),Analysis!O61,INDIRECT("'Direct Beneficiaries'!$P$4:$P$"&amp;$C$8))</f>
        <v>0</v>
      </c>
      <c r="Q61" s="5">
        <f ca="1">SUMIF(INDIRECT("'Output 1'!$H$4:$H$"&amp;$C$4),Analysis!O61,INDIRECT("'Output 1'!$T$4:$T$"&amp;$C$4))
+SUMIF(INDIRECT("'Output 2'!$H$4:$H$"&amp;$C$5),Analysis!O61,INDIRECT("'Output 2'!$T$4:$T$"&amp;$C$5))
+SUMIF(INDIRECT("'Output 3'!$H$4:$H$"&amp;$C$6),Analysis!O61,INDIRECT("'Output 3'!$T$4:$T$"&amp;$C$6))
+SUMIF(INDIRECT("'Output 4'!$H$4:$H$"&amp;$C$7),Analysis!O61,INDIRECT("'Output 4'!$T$4:$T$"&amp;$C$7))
+SUMIF(INDIRECT("'Output 5'!$H$4:$H$"&amp;$C$8),Analysis!O61,INDIRECT("'Output 5'!$T$4:$T$"&amp;$C$8))
+SUMIF(INDIRECT("'Direct Beneficiaries'!$H$4:$H$"&amp;$C$8),Analysis!O61,INDIRECT("'Direct Beneficiaries'!$T$4:$T$"&amp;$C$8))</f>
        <v>0</v>
      </c>
      <c r="R61" s="5">
        <f ca="1">SUMIF(INDIRECT("'Output 1'!$H$4:$H$"&amp;$C$4),Analysis!O61,INDIRECT("'Output 1'!$X$4:$X$"&amp;$C$4))
+SUMIF(INDIRECT("'Output 2'!$H$4:$H$"&amp;$C$5),Analysis!O61,INDIRECT("'Output 2'!$X$4:$X$"&amp;$C$5))
+SUMIF(INDIRECT("'Output 3'!$H$4:$H$"&amp;$C$6),Analysis!O61,INDIRECT("'Output 3'!$X$4:$X$"&amp;$C$6))
+SUMIF(INDIRECT("'Output 4'!$H$4:$H$"&amp;$C$7),Analysis!O61,INDIRECT("'Output 4'!$X$4:$X$"&amp;$C$7))
+SUMIF(INDIRECT("'Output 5'!$H$4:$H$"&amp;$C$8),Analysis!O61,INDIRECT("'Output 5'!$X$4:$X$"&amp;$C$8))
+SUMIF(INDIRECT("'Direct Beneficiaries'!$H$4:$H$"&amp;$C$8),Analysis!O61,INDIRECT("'Direct Beneficiaries'!$X$4:$X$"&amp;$C$8))</f>
        <v>0</v>
      </c>
      <c r="S61" s="31"/>
      <c r="T61" s="5">
        <f>SUMIF('Unplanned Outputs'!$E$4:$E$500,Analysis!O61,'Unplanned Outputs'!$J$4:$J$500)</f>
        <v>0</v>
      </c>
      <c r="U61" s="5">
        <f>SUMIF('Unplanned Outputs'!$E$4:$E$500,Analysis!$O61,'Unplanned Outputs'!$N$4:$N$500)</f>
        <v>0</v>
      </c>
      <c r="V61" s="5">
        <f>SUMIF('Unplanned Outputs'!$E$4:$E$500,Analysis!$O61,'Unplanned Outputs'!$R$4:$R$500)</f>
        <v>0</v>
      </c>
      <c r="W61" s="5">
        <f>SUMIF('Unplanned Outputs'!$E$4:$E$500,Analysis!$O61,'Unplanned Outputs'!$V$4:$V$500)</f>
        <v>0</v>
      </c>
      <c r="X61" s="5">
        <f>SUMIF('Unplanned Outputs'!$E$4:$E$500,Analysis!$O61,'Unplanned Outputs'!$Z$4:$Z$500)</f>
        <v>0</v>
      </c>
      <c r="Y61" s="15"/>
      <c r="Z61" s="37">
        <f t="shared" ca="1" si="5"/>
        <v>0</v>
      </c>
      <c r="AA61" s="37">
        <f t="shared" si="6"/>
        <v>0</v>
      </c>
      <c r="AB61" s="51">
        <f t="shared" ca="1" si="7"/>
        <v>0</v>
      </c>
      <c r="AC61" s="61">
        <f ca="1">SUMIF(INDIRECT("'Output 1'!$H$5:$H$"&amp;$C$4),Analysis!$O61,INDIRECT("'Output 1'!$F$5:$F$"&amp;$C$4))
+SUMIF(INDIRECT("'Output 2'!$H$5:$H$"&amp;$C$5),Analysis!$O61,INDIRECT("'Output 2'!$F$5:$F$"&amp;$C$5))
+SUMIF(INDIRECT("'Output 3'!$H$5:$H$"&amp;$C$6),Analysis!$O61,INDIRECT("'Output 3'!$F$5:$F$"&amp;$C$6))
+SUMIF(INDIRECT("'Output 4'!$H$5:$H$"&amp;$C$7),Analysis!$O61,INDIRECT("'Output 4'!$F$5:$F$"&amp;$C$7))
+SUMIF(INDIRECT("'Output 5'!$H$5:$H$"&amp;$C$8),Analysis!$O61,INDIRECT("'Output 5'!$F$5:$F$"&amp;$C$8))
+SUMIF(INDIRECT("'Direct Beneficiaries'!$H$5:$H$"&amp;$C$8),Analysis!$O61,INDIRECT("'Direct Beneficiaries'!$F$5:$F$"&amp;$C$8))</f>
        <v>0</v>
      </c>
    </row>
    <row r="62" spans="15:29" x14ac:dyDescent="0.3">
      <c r="O62" s="31" t="s">
        <v>741</v>
      </c>
      <c r="P62" s="5">
        <f ca="1">SUMIF(INDIRECT("'Output 1'!$H$4:$H$"&amp;$C$4),Analysis!O62,INDIRECT("'Output 1'!$P$4:$P$"&amp;$C$4))
+SUMIF(INDIRECT("'Output 2'!$H$4:$H$"&amp;$C$5),Analysis!O62,INDIRECT("'Output 2'!$P$4:$P$"&amp;$C$5))
+SUMIF(INDIRECT("'Output 3'!$H$4:$H$"&amp;$C$6),Analysis!O62,INDIRECT("'Output 3'!$P$4:$P$"&amp;$C$6))
+SUMIF(INDIRECT("'Output 4'!$H$4:$H$"&amp;$C$7),Analysis!O62,INDIRECT("'Output 4'!$P$4:$P$"&amp;$C$7))
+SUMIF(INDIRECT("'Output 5'!$H$4:$H$"&amp;$C$8),Analysis!O62,INDIRECT("'Output 5'!$P$4:$P$"&amp;$C$8))
+SUMIF(INDIRECT("'Direct Beneficiaries'!$H$4:$H$"&amp;$C$8),Analysis!O62,INDIRECT("'Direct Beneficiaries'!$P$4:$P$"&amp;$C$8))</f>
        <v>0</v>
      </c>
      <c r="Q62" s="5">
        <f ca="1">SUMIF(INDIRECT("'Output 1'!$H$4:$H$"&amp;$C$4),Analysis!O62,INDIRECT("'Output 1'!$T$4:$T$"&amp;$C$4))
+SUMIF(INDIRECT("'Output 2'!$H$4:$H$"&amp;$C$5),Analysis!O62,INDIRECT("'Output 2'!$T$4:$T$"&amp;$C$5))
+SUMIF(INDIRECT("'Output 3'!$H$4:$H$"&amp;$C$6),Analysis!O62,INDIRECT("'Output 3'!$T$4:$T$"&amp;$C$6))
+SUMIF(INDIRECT("'Output 4'!$H$4:$H$"&amp;$C$7),Analysis!O62,INDIRECT("'Output 4'!$T$4:$T$"&amp;$C$7))
+SUMIF(INDIRECT("'Output 5'!$H$4:$H$"&amp;$C$8),Analysis!O62,INDIRECT("'Output 5'!$T$4:$T$"&amp;$C$8))
+SUMIF(INDIRECT("'Direct Beneficiaries'!$H$4:$H$"&amp;$C$8),Analysis!O62,INDIRECT("'Direct Beneficiaries'!$T$4:$T$"&amp;$C$8))</f>
        <v>0</v>
      </c>
      <c r="R62" s="5">
        <f ca="1">SUMIF(INDIRECT("'Output 1'!$H$4:$H$"&amp;$C$4),Analysis!O62,INDIRECT("'Output 1'!$X$4:$X$"&amp;$C$4))
+SUMIF(INDIRECT("'Output 2'!$H$4:$H$"&amp;$C$5),Analysis!O62,INDIRECT("'Output 2'!$X$4:$X$"&amp;$C$5))
+SUMIF(INDIRECT("'Output 3'!$H$4:$H$"&amp;$C$6),Analysis!O62,INDIRECT("'Output 3'!$X$4:$X$"&amp;$C$6))
+SUMIF(INDIRECT("'Output 4'!$H$4:$H$"&amp;$C$7),Analysis!O62,INDIRECT("'Output 4'!$X$4:$X$"&amp;$C$7))
+SUMIF(INDIRECT("'Output 5'!$H$4:$H$"&amp;$C$8),Analysis!O62,INDIRECT("'Output 5'!$X$4:$X$"&amp;$C$8))
+SUMIF(INDIRECT("'Direct Beneficiaries'!$H$4:$H$"&amp;$C$8),Analysis!O62,INDIRECT("'Direct Beneficiaries'!$X$4:$X$"&amp;$C$8))</f>
        <v>0</v>
      </c>
      <c r="S62" s="31"/>
      <c r="T62" s="5">
        <f>SUMIF('Unplanned Outputs'!$E$4:$E$500,Analysis!O62,'Unplanned Outputs'!$J$4:$J$500)</f>
        <v>0</v>
      </c>
      <c r="U62" s="5">
        <f>SUMIF('Unplanned Outputs'!$E$4:$E$500,Analysis!$O62,'Unplanned Outputs'!$N$4:$N$500)</f>
        <v>0</v>
      </c>
      <c r="V62" s="5">
        <f>SUMIF('Unplanned Outputs'!$E$4:$E$500,Analysis!$O62,'Unplanned Outputs'!$R$4:$R$500)</f>
        <v>0</v>
      </c>
      <c r="W62" s="5">
        <f>SUMIF('Unplanned Outputs'!$E$4:$E$500,Analysis!$O62,'Unplanned Outputs'!$V$4:$V$500)</f>
        <v>0</v>
      </c>
      <c r="X62" s="5">
        <f>SUMIF('Unplanned Outputs'!$E$4:$E$500,Analysis!$O62,'Unplanned Outputs'!$Z$4:$Z$500)</f>
        <v>0</v>
      </c>
      <c r="Y62" s="15"/>
      <c r="Z62" s="37">
        <f t="shared" ca="1" si="5"/>
        <v>0</v>
      </c>
      <c r="AA62" s="37">
        <f t="shared" si="6"/>
        <v>0</v>
      </c>
      <c r="AB62" s="51">
        <f t="shared" ca="1" si="7"/>
        <v>0</v>
      </c>
      <c r="AC62" s="61">
        <f ca="1">SUMIF(INDIRECT("'Output 1'!$H$5:$H$"&amp;$C$4),Analysis!$O62,INDIRECT("'Output 1'!$F$5:$F$"&amp;$C$4))
+SUMIF(INDIRECT("'Output 2'!$H$5:$H$"&amp;$C$5),Analysis!$O62,INDIRECT("'Output 2'!$F$5:$F$"&amp;$C$5))
+SUMIF(INDIRECT("'Output 3'!$H$5:$H$"&amp;$C$6),Analysis!$O62,INDIRECT("'Output 3'!$F$5:$F$"&amp;$C$6))
+SUMIF(INDIRECT("'Output 4'!$H$5:$H$"&amp;$C$7),Analysis!$O62,INDIRECT("'Output 4'!$F$5:$F$"&amp;$C$7))
+SUMIF(INDIRECT("'Output 5'!$H$5:$H$"&amp;$C$8),Analysis!$O62,INDIRECT("'Output 5'!$F$5:$F$"&amp;$C$8))
+SUMIF(INDIRECT("'Direct Beneficiaries'!$H$5:$H$"&amp;$C$8),Analysis!$O62,INDIRECT("'Direct Beneficiaries'!$F$5:$F$"&amp;$C$8))</f>
        <v>0</v>
      </c>
    </row>
    <row r="63" spans="15:29" x14ac:dyDescent="0.3">
      <c r="O63" s="31" t="s">
        <v>742</v>
      </c>
      <c r="P63" s="5">
        <f ca="1">SUMIF(INDIRECT("'Output 1'!$H$4:$H$"&amp;$C$4),Analysis!O63,INDIRECT("'Output 1'!$P$4:$P$"&amp;$C$4))
+SUMIF(INDIRECT("'Output 2'!$H$4:$H$"&amp;$C$5),Analysis!O63,INDIRECT("'Output 2'!$P$4:$P$"&amp;$C$5))
+SUMIF(INDIRECT("'Output 3'!$H$4:$H$"&amp;$C$6),Analysis!O63,INDIRECT("'Output 3'!$P$4:$P$"&amp;$C$6))
+SUMIF(INDIRECT("'Output 4'!$H$4:$H$"&amp;$C$7),Analysis!O63,INDIRECT("'Output 4'!$P$4:$P$"&amp;$C$7))
+SUMIF(INDIRECT("'Output 5'!$H$4:$H$"&amp;$C$8),Analysis!O63,INDIRECT("'Output 5'!$P$4:$P$"&amp;$C$8))
+SUMIF(INDIRECT("'Direct Beneficiaries'!$H$4:$H$"&amp;$C$8),Analysis!O63,INDIRECT("'Direct Beneficiaries'!$P$4:$P$"&amp;$C$8))</f>
        <v>0</v>
      </c>
      <c r="Q63" s="5">
        <f ca="1">SUMIF(INDIRECT("'Output 1'!$H$4:$H$"&amp;$C$4),Analysis!O63,INDIRECT("'Output 1'!$T$4:$T$"&amp;$C$4))
+SUMIF(INDIRECT("'Output 2'!$H$4:$H$"&amp;$C$5),Analysis!O63,INDIRECT("'Output 2'!$T$4:$T$"&amp;$C$5))
+SUMIF(INDIRECT("'Output 3'!$H$4:$H$"&amp;$C$6),Analysis!O63,INDIRECT("'Output 3'!$T$4:$T$"&amp;$C$6))
+SUMIF(INDIRECT("'Output 4'!$H$4:$H$"&amp;$C$7),Analysis!O63,INDIRECT("'Output 4'!$T$4:$T$"&amp;$C$7))
+SUMIF(INDIRECT("'Output 5'!$H$4:$H$"&amp;$C$8),Analysis!O63,INDIRECT("'Output 5'!$T$4:$T$"&amp;$C$8))
+SUMIF(INDIRECT("'Direct Beneficiaries'!$H$4:$H$"&amp;$C$8),Analysis!O63,INDIRECT("'Direct Beneficiaries'!$T$4:$T$"&amp;$C$8))</f>
        <v>0</v>
      </c>
      <c r="R63" s="5">
        <f ca="1">SUMIF(INDIRECT("'Output 1'!$H$4:$H$"&amp;$C$4),Analysis!O63,INDIRECT("'Output 1'!$X$4:$X$"&amp;$C$4))
+SUMIF(INDIRECT("'Output 2'!$H$4:$H$"&amp;$C$5),Analysis!O63,INDIRECT("'Output 2'!$X$4:$X$"&amp;$C$5))
+SUMIF(INDIRECT("'Output 3'!$H$4:$H$"&amp;$C$6),Analysis!O63,INDIRECT("'Output 3'!$X$4:$X$"&amp;$C$6))
+SUMIF(INDIRECT("'Output 4'!$H$4:$H$"&amp;$C$7),Analysis!O63,INDIRECT("'Output 4'!$X$4:$X$"&amp;$C$7))
+SUMIF(INDIRECT("'Output 5'!$H$4:$H$"&amp;$C$8),Analysis!O63,INDIRECT("'Output 5'!$X$4:$X$"&amp;$C$8))
+SUMIF(INDIRECT("'Direct Beneficiaries'!$H$4:$H$"&amp;$C$8),Analysis!O63,INDIRECT("'Direct Beneficiaries'!$X$4:$X$"&amp;$C$8))</f>
        <v>0</v>
      </c>
      <c r="S63" s="31"/>
      <c r="T63" s="5">
        <f>SUMIF('Unplanned Outputs'!$E$4:$E$500,Analysis!O63,'Unplanned Outputs'!$J$4:$J$500)</f>
        <v>0</v>
      </c>
      <c r="U63" s="5">
        <f>SUMIF('Unplanned Outputs'!$E$4:$E$500,Analysis!$O63,'Unplanned Outputs'!$N$4:$N$500)</f>
        <v>0</v>
      </c>
      <c r="V63" s="5">
        <f>SUMIF('Unplanned Outputs'!$E$4:$E$500,Analysis!$O63,'Unplanned Outputs'!$R$4:$R$500)</f>
        <v>0</v>
      </c>
      <c r="W63" s="5">
        <f>SUMIF('Unplanned Outputs'!$E$4:$E$500,Analysis!$O63,'Unplanned Outputs'!$V$4:$V$500)</f>
        <v>0</v>
      </c>
      <c r="X63" s="5">
        <f>SUMIF('Unplanned Outputs'!$E$4:$E$500,Analysis!$O63,'Unplanned Outputs'!$Z$4:$Z$500)</f>
        <v>0</v>
      </c>
      <c r="Y63" s="15"/>
      <c r="Z63" s="37">
        <f t="shared" ca="1" si="5"/>
        <v>0</v>
      </c>
      <c r="AA63" s="37">
        <f t="shared" si="6"/>
        <v>0</v>
      </c>
      <c r="AB63" s="51">
        <f t="shared" ca="1" si="7"/>
        <v>0</v>
      </c>
      <c r="AC63" s="61">
        <f ca="1">SUMIF(INDIRECT("'Output 1'!$H$5:$H$"&amp;$C$4),Analysis!$O63,INDIRECT("'Output 1'!$F$5:$F$"&amp;$C$4))
+SUMIF(INDIRECT("'Output 2'!$H$5:$H$"&amp;$C$5),Analysis!$O63,INDIRECT("'Output 2'!$F$5:$F$"&amp;$C$5))
+SUMIF(INDIRECT("'Output 3'!$H$5:$H$"&amp;$C$6),Analysis!$O63,INDIRECT("'Output 3'!$F$5:$F$"&amp;$C$6))
+SUMIF(INDIRECT("'Output 4'!$H$5:$H$"&amp;$C$7),Analysis!$O63,INDIRECT("'Output 4'!$F$5:$F$"&amp;$C$7))
+SUMIF(INDIRECT("'Output 5'!$H$5:$H$"&amp;$C$8),Analysis!$O63,INDIRECT("'Output 5'!$F$5:$F$"&amp;$C$8))
+SUMIF(INDIRECT("'Direct Beneficiaries'!$H$5:$H$"&amp;$C$8),Analysis!$O63,INDIRECT("'Direct Beneficiaries'!$F$5:$F$"&amp;$C$8))</f>
        <v>0</v>
      </c>
    </row>
    <row r="64" spans="15:29" x14ac:dyDescent="0.3">
      <c r="O64" s="31" t="s">
        <v>743</v>
      </c>
      <c r="P64" s="5">
        <f ca="1">SUMIF(INDIRECT("'Output 1'!$H$4:$H$"&amp;$C$4),Analysis!O64,INDIRECT("'Output 1'!$P$4:$P$"&amp;$C$4))
+SUMIF(INDIRECT("'Output 2'!$H$4:$H$"&amp;$C$5),Analysis!O64,INDIRECT("'Output 2'!$P$4:$P$"&amp;$C$5))
+SUMIF(INDIRECT("'Output 3'!$H$4:$H$"&amp;$C$6),Analysis!O64,INDIRECT("'Output 3'!$P$4:$P$"&amp;$C$6))
+SUMIF(INDIRECT("'Output 4'!$H$4:$H$"&amp;$C$7),Analysis!O64,INDIRECT("'Output 4'!$P$4:$P$"&amp;$C$7))
+SUMIF(INDIRECT("'Output 5'!$H$4:$H$"&amp;$C$8),Analysis!O64,INDIRECT("'Output 5'!$P$4:$P$"&amp;$C$8))
+SUMIF(INDIRECT("'Direct Beneficiaries'!$H$4:$H$"&amp;$C$8),Analysis!O64,INDIRECT("'Direct Beneficiaries'!$P$4:$P$"&amp;$C$8))</f>
        <v>0</v>
      </c>
      <c r="Q64" s="5">
        <f ca="1">SUMIF(INDIRECT("'Output 1'!$H$4:$H$"&amp;$C$4),Analysis!O64,INDIRECT("'Output 1'!$T$4:$T$"&amp;$C$4))
+SUMIF(INDIRECT("'Output 2'!$H$4:$H$"&amp;$C$5),Analysis!O64,INDIRECT("'Output 2'!$T$4:$T$"&amp;$C$5))
+SUMIF(INDIRECT("'Output 3'!$H$4:$H$"&amp;$C$6),Analysis!O64,INDIRECT("'Output 3'!$T$4:$T$"&amp;$C$6))
+SUMIF(INDIRECT("'Output 4'!$H$4:$H$"&amp;$C$7),Analysis!O64,INDIRECT("'Output 4'!$T$4:$T$"&amp;$C$7))
+SUMIF(INDIRECT("'Output 5'!$H$4:$H$"&amp;$C$8),Analysis!O64,INDIRECT("'Output 5'!$T$4:$T$"&amp;$C$8))
+SUMIF(INDIRECT("'Direct Beneficiaries'!$H$4:$H$"&amp;$C$8),Analysis!O64,INDIRECT("'Direct Beneficiaries'!$T$4:$T$"&amp;$C$8))</f>
        <v>0</v>
      </c>
      <c r="R64" s="5">
        <f ca="1">SUMIF(INDIRECT("'Output 1'!$H$4:$H$"&amp;$C$4),Analysis!O64,INDIRECT("'Output 1'!$X$4:$X$"&amp;$C$4))
+SUMIF(INDIRECT("'Output 2'!$H$4:$H$"&amp;$C$5),Analysis!O64,INDIRECT("'Output 2'!$X$4:$X$"&amp;$C$5))
+SUMIF(INDIRECT("'Output 3'!$H$4:$H$"&amp;$C$6),Analysis!O64,INDIRECT("'Output 3'!$X$4:$X$"&amp;$C$6))
+SUMIF(INDIRECT("'Output 4'!$H$4:$H$"&amp;$C$7),Analysis!O64,INDIRECT("'Output 4'!$X$4:$X$"&amp;$C$7))
+SUMIF(INDIRECT("'Output 5'!$H$4:$H$"&amp;$C$8),Analysis!O64,INDIRECT("'Output 5'!$X$4:$X$"&amp;$C$8))
+SUMIF(INDIRECT("'Direct Beneficiaries'!$H$4:$H$"&amp;$C$8),Analysis!O64,INDIRECT("'Direct Beneficiaries'!$X$4:$X$"&amp;$C$8))</f>
        <v>0</v>
      </c>
      <c r="S64" s="31"/>
      <c r="T64" s="5">
        <f>SUMIF('Unplanned Outputs'!$E$4:$E$500,Analysis!O64,'Unplanned Outputs'!$J$4:$J$500)</f>
        <v>0</v>
      </c>
      <c r="U64" s="5">
        <f>SUMIF('Unplanned Outputs'!$E$4:$E$500,Analysis!$O64,'Unplanned Outputs'!$N$4:$N$500)</f>
        <v>0</v>
      </c>
      <c r="V64" s="5">
        <f>SUMIF('Unplanned Outputs'!$E$4:$E$500,Analysis!$O64,'Unplanned Outputs'!$R$4:$R$500)</f>
        <v>0</v>
      </c>
      <c r="W64" s="5">
        <f>SUMIF('Unplanned Outputs'!$E$4:$E$500,Analysis!$O64,'Unplanned Outputs'!$V$4:$V$500)</f>
        <v>0</v>
      </c>
      <c r="X64" s="5">
        <f>SUMIF('Unplanned Outputs'!$E$4:$E$500,Analysis!$O64,'Unplanned Outputs'!$Z$4:$Z$500)</f>
        <v>0</v>
      </c>
      <c r="Y64" s="15"/>
      <c r="Z64" s="37">
        <f t="shared" ca="1" si="5"/>
        <v>0</v>
      </c>
      <c r="AA64" s="37">
        <f t="shared" si="6"/>
        <v>0</v>
      </c>
      <c r="AB64" s="51">
        <f t="shared" ca="1" si="7"/>
        <v>0</v>
      </c>
      <c r="AC64" s="61">
        <f ca="1">SUMIF(INDIRECT("'Output 1'!$H$5:$H$"&amp;$C$4),Analysis!$O64,INDIRECT("'Output 1'!$F$5:$F$"&amp;$C$4))
+SUMIF(INDIRECT("'Output 2'!$H$5:$H$"&amp;$C$5),Analysis!$O64,INDIRECT("'Output 2'!$F$5:$F$"&amp;$C$5))
+SUMIF(INDIRECT("'Output 3'!$H$5:$H$"&amp;$C$6),Analysis!$O64,INDIRECT("'Output 3'!$F$5:$F$"&amp;$C$6))
+SUMIF(INDIRECT("'Output 4'!$H$5:$H$"&amp;$C$7),Analysis!$O64,INDIRECT("'Output 4'!$F$5:$F$"&amp;$C$7))
+SUMIF(INDIRECT("'Output 5'!$H$5:$H$"&amp;$C$8),Analysis!$O64,INDIRECT("'Output 5'!$F$5:$F$"&amp;$C$8))
+SUMIF(INDIRECT("'Direct Beneficiaries'!$H$5:$H$"&amp;$C$8),Analysis!$O64,INDIRECT("'Direct Beneficiaries'!$F$5:$F$"&amp;$C$8))</f>
        <v>0</v>
      </c>
    </row>
    <row r="65" spans="15:29" x14ac:dyDescent="0.3">
      <c r="O65" s="31">
        <v>5.2</v>
      </c>
      <c r="P65" s="5">
        <f ca="1">SUMIF(INDIRECT("'Output 1'!$H$4:$H$"&amp;$C$4),Analysis!O65,INDIRECT("'Output 1'!$P$4:$P$"&amp;$C$4))
+SUMIF(INDIRECT("'Output 2'!$H$4:$H$"&amp;$C$5),Analysis!O65,INDIRECT("'Output 2'!$P$4:$P$"&amp;$C$5))
+SUMIF(INDIRECT("'Output 3'!$H$4:$H$"&amp;$C$6),Analysis!O65,INDIRECT("'Output 3'!$P$4:$P$"&amp;$C$6))
+SUMIF(INDIRECT("'Output 4'!$H$4:$H$"&amp;$C$7),Analysis!O65,INDIRECT("'Output 4'!$P$4:$P$"&amp;$C$7))
+SUMIF(INDIRECT("'Output 5'!$H$4:$H$"&amp;$C$8),Analysis!O65,INDIRECT("'Output 5'!$P$4:$P$"&amp;$C$8))
+SUMIF(INDIRECT("'Direct Beneficiaries'!$H$4:$H$"&amp;$C$8),Analysis!O65,INDIRECT("'Direct Beneficiaries'!$P$4:$P$"&amp;$C$8))</f>
        <v>0</v>
      </c>
      <c r="Q65" s="5">
        <f ca="1">SUMIF(INDIRECT("'Output 1'!$H$4:$H$"&amp;$C$4),Analysis!O65,INDIRECT("'Output 1'!$T$4:$T$"&amp;$C$4))
+SUMIF(INDIRECT("'Output 2'!$H$4:$H$"&amp;$C$5),Analysis!O65,INDIRECT("'Output 2'!$T$4:$T$"&amp;$C$5))
+SUMIF(INDIRECT("'Output 3'!$H$4:$H$"&amp;$C$6),Analysis!O65,INDIRECT("'Output 3'!$T$4:$T$"&amp;$C$6))
+SUMIF(INDIRECT("'Output 4'!$H$4:$H$"&amp;$C$7),Analysis!O65,INDIRECT("'Output 4'!$T$4:$T$"&amp;$C$7))
+SUMIF(INDIRECT("'Output 5'!$H$4:$H$"&amp;$C$8),Analysis!O65,INDIRECT("'Output 5'!$T$4:$T$"&amp;$C$8))
+SUMIF(INDIRECT("'Direct Beneficiaries'!$H$4:$H$"&amp;$C$8),Analysis!O65,INDIRECT("'Direct Beneficiaries'!$T$4:$T$"&amp;$C$8))</f>
        <v>0</v>
      </c>
      <c r="R65" s="5">
        <f ca="1">SUMIF(INDIRECT("'Output 1'!$H$4:$H$"&amp;$C$4),Analysis!O65,INDIRECT("'Output 1'!$X$4:$X$"&amp;$C$4))
+SUMIF(INDIRECT("'Output 2'!$H$4:$H$"&amp;$C$5),Analysis!O65,INDIRECT("'Output 2'!$X$4:$X$"&amp;$C$5))
+SUMIF(INDIRECT("'Output 3'!$H$4:$H$"&amp;$C$6),Analysis!O65,INDIRECT("'Output 3'!$X$4:$X$"&amp;$C$6))
+SUMIF(INDIRECT("'Output 4'!$H$4:$H$"&amp;$C$7),Analysis!O65,INDIRECT("'Output 4'!$X$4:$X$"&amp;$C$7))
+SUMIF(INDIRECT("'Output 5'!$H$4:$H$"&amp;$C$8),Analysis!O65,INDIRECT("'Output 5'!$X$4:$X$"&amp;$C$8))
+SUMIF(INDIRECT("'Direct Beneficiaries'!$H$4:$H$"&amp;$C$8),Analysis!O65,INDIRECT("'Direct Beneficiaries'!$X$4:$X$"&amp;$C$8))</f>
        <v>0</v>
      </c>
      <c r="S65" s="31"/>
      <c r="T65" s="5">
        <f>SUMIF('Unplanned Outputs'!$E$4:$E$500,Analysis!O65,'Unplanned Outputs'!$J$4:$J$500)</f>
        <v>0</v>
      </c>
      <c r="U65" s="5">
        <f>SUMIF('Unplanned Outputs'!$E$4:$E$500,Analysis!$O65,'Unplanned Outputs'!$N$4:$N$500)</f>
        <v>0</v>
      </c>
      <c r="V65" s="5">
        <f>SUMIF('Unplanned Outputs'!$E$4:$E$500,Analysis!$O65,'Unplanned Outputs'!$R$4:$R$500)</f>
        <v>0</v>
      </c>
      <c r="W65" s="5">
        <f>SUMIF('Unplanned Outputs'!$E$4:$E$500,Analysis!$O65,'Unplanned Outputs'!$V$4:$V$500)</f>
        <v>0</v>
      </c>
      <c r="X65" s="5">
        <f>SUMIF('Unplanned Outputs'!$E$4:$E$500,Analysis!$O65,'Unplanned Outputs'!$Z$4:$Z$500)</f>
        <v>0</v>
      </c>
      <c r="Y65" s="15"/>
      <c r="Z65" s="37">
        <f t="shared" ca="1" si="5"/>
        <v>0</v>
      </c>
      <c r="AA65" s="37">
        <f t="shared" si="6"/>
        <v>0</v>
      </c>
      <c r="AB65" s="51">
        <f t="shared" ca="1" si="7"/>
        <v>0</v>
      </c>
      <c r="AC65" s="61">
        <f ca="1">SUMIF(INDIRECT("'Output 1'!$H$5:$H$"&amp;$C$4),Analysis!$O65,INDIRECT("'Output 1'!$F$5:$F$"&amp;$C$4))
+SUMIF(INDIRECT("'Output 2'!$H$5:$H$"&amp;$C$5),Analysis!$O65,INDIRECT("'Output 2'!$F$5:$F$"&amp;$C$5))
+SUMIF(INDIRECT("'Output 3'!$H$5:$H$"&amp;$C$6),Analysis!$O65,INDIRECT("'Output 3'!$F$5:$F$"&amp;$C$6))
+SUMIF(INDIRECT("'Output 4'!$H$5:$H$"&amp;$C$7),Analysis!$O65,INDIRECT("'Output 4'!$F$5:$F$"&amp;$C$7))
+SUMIF(INDIRECT("'Output 5'!$H$5:$H$"&amp;$C$8),Analysis!$O65,INDIRECT("'Output 5'!$F$5:$F$"&amp;$C$8))
+SUMIF(INDIRECT("'Direct Beneficiaries'!$H$5:$H$"&amp;$C$8),Analysis!$O65,INDIRECT("'Direct Beneficiaries'!$F$5:$F$"&amp;$C$8))</f>
        <v>0</v>
      </c>
    </row>
    <row r="66" spans="15:29" x14ac:dyDescent="0.3">
      <c r="O66" s="31" t="s">
        <v>744</v>
      </c>
      <c r="P66" s="5">
        <f ca="1">SUMIF(INDIRECT("'Output 1'!$H$4:$H$"&amp;$C$4),Analysis!O66,INDIRECT("'Output 1'!$P$4:$P$"&amp;$C$4))
+SUMIF(INDIRECT("'Output 2'!$H$4:$H$"&amp;$C$5),Analysis!O66,INDIRECT("'Output 2'!$P$4:$P$"&amp;$C$5))
+SUMIF(INDIRECT("'Output 3'!$H$4:$H$"&amp;$C$6),Analysis!O66,INDIRECT("'Output 3'!$P$4:$P$"&amp;$C$6))
+SUMIF(INDIRECT("'Output 4'!$H$4:$H$"&amp;$C$7),Analysis!O66,INDIRECT("'Output 4'!$P$4:$P$"&amp;$C$7))
+SUMIF(INDIRECT("'Output 5'!$H$4:$H$"&amp;$C$8),Analysis!O66,INDIRECT("'Output 5'!$P$4:$P$"&amp;$C$8))
+SUMIF(INDIRECT("'Direct Beneficiaries'!$H$4:$H$"&amp;$C$8),Analysis!O66,INDIRECT("'Direct Beneficiaries'!$P$4:$P$"&amp;$C$8))</f>
        <v>0</v>
      </c>
      <c r="Q66" s="5">
        <f ca="1">SUMIF(INDIRECT("'Output 1'!$H$4:$H$"&amp;$C$4),Analysis!O66,INDIRECT("'Output 1'!$T$4:$T$"&amp;$C$4))
+SUMIF(INDIRECT("'Output 2'!$H$4:$H$"&amp;$C$5),Analysis!O66,INDIRECT("'Output 2'!$T$4:$T$"&amp;$C$5))
+SUMIF(INDIRECT("'Output 3'!$H$4:$H$"&amp;$C$6),Analysis!O66,INDIRECT("'Output 3'!$T$4:$T$"&amp;$C$6))
+SUMIF(INDIRECT("'Output 4'!$H$4:$H$"&amp;$C$7),Analysis!O66,INDIRECT("'Output 4'!$T$4:$T$"&amp;$C$7))
+SUMIF(INDIRECT("'Output 5'!$H$4:$H$"&amp;$C$8),Analysis!O66,INDIRECT("'Output 5'!$T$4:$T$"&amp;$C$8))
+SUMIF(INDIRECT("'Direct Beneficiaries'!$H$4:$H$"&amp;$C$8),Analysis!O66,INDIRECT("'Direct Beneficiaries'!$T$4:$T$"&amp;$C$8))</f>
        <v>0</v>
      </c>
      <c r="R66" s="5">
        <f ca="1">SUMIF(INDIRECT("'Output 1'!$H$4:$H$"&amp;$C$4),Analysis!O66,INDIRECT("'Output 1'!$X$4:$X$"&amp;$C$4))
+SUMIF(INDIRECT("'Output 2'!$H$4:$H$"&amp;$C$5),Analysis!O66,INDIRECT("'Output 2'!$X$4:$X$"&amp;$C$5))
+SUMIF(INDIRECT("'Output 3'!$H$4:$H$"&amp;$C$6),Analysis!O66,INDIRECT("'Output 3'!$X$4:$X$"&amp;$C$6))
+SUMIF(INDIRECT("'Output 4'!$H$4:$H$"&amp;$C$7),Analysis!O66,INDIRECT("'Output 4'!$X$4:$X$"&amp;$C$7))
+SUMIF(INDIRECT("'Output 5'!$H$4:$H$"&amp;$C$8),Analysis!O66,INDIRECT("'Output 5'!$X$4:$X$"&amp;$C$8))
+SUMIF(INDIRECT("'Direct Beneficiaries'!$H$4:$H$"&amp;$C$8),Analysis!O66,INDIRECT("'Direct Beneficiaries'!$X$4:$X$"&amp;$C$8))</f>
        <v>0</v>
      </c>
      <c r="S66" s="31"/>
      <c r="T66" s="5">
        <f>SUMIF('Unplanned Outputs'!$E$4:$E$500,Analysis!O66,'Unplanned Outputs'!$J$4:$J$500)</f>
        <v>0</v>
      </c>
      <c r="U66" s="5">
        <f>SUMIF('Unplanned Outputs'!$E$4:$E$500,Analysis!$O66,'Unplanned Outputs'!$N$4:$N$500)</f>
        <v>0</v>
      </c>
      <c r="V66" s="5">
        <f>SUMIF('Unplanned Outputs'!$E$4:$E$500,Analysis!$O66,'Unplanned Outputs'!$R$4:$R$500)</f>
        <v>0</v>
      </c>
      <c r="W66" s="5">
        <f>SUMIF('Unplanned Outputs'!$E$4:$E$500,Analysis!$O66,'Unplanned Outputs'!$V$4:$V$500)</f>
        <v>0</v>
      </c>
      <c r="X66" s="5">
        <f>SUMIF('Unplanned Outputs'!$E$4:$E$500,Analysis!$O66,'Unplanned Outputs'!$Z$4:$Z$500)</f>
        <v>0</v>
      </c>
      <c r="Y66" s="15"/>
      <c r="Z66" s="37">
        <f t="shared" ca="1" si="5"/>
        <v>0</v>
      </c>
      <c r="AA66" s="37">
        <f t="shared" si="6"/>
        <v>0</v>
      </c>
      <c r="AB66" s="51">
        <f t="shared" ca="1" si="7"/>
        <v>0</v>
      </c>
      <c r="AC66" s="61">
        <f ca="1">SUMIF(INDIRECT("'Output 1'!$H$5:$H$"&amp;$C$4),Analysis!$O66,INDIRECT("'Output 1'!$F$5:$F$"&amp;$C$4))
+SUMIF(INDIRECT("'Output 2'!$H$5:$H$"&amp;$C$5),Analysis!$O66,INDIRECT("'Output 2'!$F$5:$F$"&amp;$C$5))
+SUMIF(INDIRECT("'Output 3'!$H$5:$H$"&amp;$C$6),Analysis!$O66,INDIRECT("'Output 3'!$F$5:$F$"&amp;$C$6))
+SUMIF(INDIRECT("'Output 4'!$H$5:$H$"&amp;$C$7),Analysis!$O66,INDIRECT("'Output 4'!$F$5:$F$"&amp;$C$7))
+SUMIF(INDIRECT("'Output 5'!$H$5:$H$"&amp;$C$8),Analysis!$O66,INDIRECT("'Output 5'!$F$5:$F$"&amp;$C$8))
+SUMIF(INDIRECT("'Direct Beneficiaries'!$H$5:$H$"&amp;$C$8),Analysis!$O66,INDIRECT("'Direct Beneficiaries'!$F$5:$F$"&amp;$C$8))</f>
        <v>0</v>
      </c>
    </row>
    <row r="67" spans="15:29" x14ac:dyDescent="0.3">
      <c r="O67" s="31" t="s">
        <v>745</v>
      </c>
      <c r="P67" s="5">
        <f ca="1">SUMIF(INDIRECT("'Output 1'!$H$4:$H$"&amp;$C$4),Analysis!O67,INDIRECT("'Output 1'!$P$4:$P$"&amp;$C$4))
+SUMIF(INDIRECT("'Output 2'!$H$4:$H$"&amp;$C$5),Analysis!O67,INDIRECT("'Output 2'!$P$4:$P$"&amp;$C$5))
+SUMIF(INDIRECT("'Output 3'!$H$4:$H$"&amp;$C$6),Analysis!O67,INDIRECT("'Output 3'!$P$4:$P$"&amp;$C$6))
+SUMIF(INDIRECT("'Output 4'!$H$4:$H$"&amp;$C$7),Analysis!O67,INDIRECT("'Output 4'!$P$4:$P$"&amp;$C$7))
+SUMIF(INDIRECT("'Output 5'!$H$4:$H$"&amp;$C$8),Analysis!O67,INDIRECT("'Output 5'!$P$4:$P$"&amp;$C$8))
+SUMIF(INDIRECT("'Direct Beneficiaries'!$H$4:$H$"&amp;$C$8),Analysis!O67,INDIRECT("'Direct Beneficiaries'!$P$4:$P$"&amp;$C$8))</f>
        <v>0</v>
      </c>
      <c r="Q67" s="5">
        <f ca="1">SUMIF(INDIRECT("'Output 1'!$H$4:$H$"&amp;$C$4),Analysis!O67,INDIRECT("'Output 1'!$T$4:$T$"&amp;$C$4))
+SUMIF(INDIRECT("'Output 2'!$H$4:$H$"&amp;$C$5),Analysis!O67,INDIRECT("'Output 2'!$T$4:$T$"&amp;$C$5))
+SUMIF(INDIRECT("'Output 3'!$H$4:$H$"&amp;$C$6),Analysis!O67,INDIRECT("'Output 3'!$T$4:$T$"&amp;$C$6))
+SUMIF(INDIRECT("'Output 4'!$H$4:$H$"&amp;$C$7),Analysis!O67,INDIRECT("'Output 4'!$T$4:$T$"&amp;$C$7))
+SUMIF(INDIRECT("'Output 5'!$H$4:$H$"&amp;$C$8),Analysis!O67,INDIRECT("'Output 5'!$T$4:$T$"&amp;$C$8))
+SUMIF(INDIRECT("'Direct Beneficiaries'!$H$4:$H$"&amp;$C$8),Analysis!O67,INDIRECT("'Direct Beneficiaries'!$T$4:$T$"&amp;$C$8))</f>
        <v>0</v>
      </c>
      <c r="R67" s="5">
        <f ca="1">SUMIF(INDIRECT("'Output 1'!$H$4:$H$"&amp;$C$4),Analysis!O67,INDIRECT("'Output 1'!$X$4:$X$"&amp;$C$4))
+SUMIF(INDIRECT("'Output 2'!$H$4:$H$"&amp;$C$5),Analysis!O67,INDIRECT("'Output 2'!$X$4:$X$"&amp;$C$5))
+SUMIF(INDIRECT("'Output 3'!$H$4:$H$"&amp;$C$6),Analysis!O67,INDIRECT("'Output 3'!$X$4:$X$"&amp;$C$6))
+SUMIF(INDIRECT("'Output 4'!$H$4:$H$"&amp;$C$7),Analysis!O67,INDIRECT("'Output 4'!$X$4:$X$"&amp;$C$7))
+SUMIF(INDIRECT("'Output 5'!$H$4:$H$"&amp;$C$8),Analysis!O67,INDIRECT("'Output 5'!$X$4:$X$"&amp;$C$8))
+SUMIF(INDIRECT("'Direct Beneficiaries'!$H$4:$H$"&amp;$C$8),Analysis!O67,INDIRECT("'Direct Beneficiaries'!$X$4:$X$"&amp;$C$8))</f>
        <v>0</v>
      </c>
      <c r="S67" s="31"/>
      <c r="T67" s="5">
        <f>SUMIF('Unplanned Outputs'!$E$4:$E$500,Analysis!O67,'Unplanned Outputs'!$J$4:$J$500)</f>
        <v>0</v>
      </c>
      <c r="U67" s="5">
        <f>SUMIF('Unplanned Outputs'!$E$4:$E$500,Analysis!$O67,'Unplanned Outputs'!$N$4:$N$500)</f>
        <v>0</v>
      </c>
      <c r="V67" s="5">
        <f>SUMIF('Unplanned Outputs'!$E$4:$E$500,Analysis!$O67,'Unplanned Outputs'!$R$4:$R$500)</f>
        <v>0</v>
      </c>
      <c r="W67" s="5">
        <f>SUMIF('Unplanned Outputs'!$E$4:$E$500,Analysis!$O67,'Unplanned Outputs'!$V$4:$V$500)</f>
        <v>0</v>
      </c>
      <c r="X67" s="5">
        <f>SUMIF('Unplanned Outputs'!$E$4:$E$500,Analysis!$O67,'Unplanned Outputs'!$Z$4:$Z$500)</f>
        <v>0</v>
      </c>
      <c r="Y67" s="15"/>
      <c r="Z67" s="37">
        <f t="shared" ca="1" si="5"/>
        <v>0</v>
      </c>
      <c r="AA67" s="37">
        <f t="shared" si="6"/>
        <v>0</v>
      </c>
      <c r="AB67" s="51">
        <f t="shared" ca="1" si="7"/>
        <v>0</v>
      </c>
      <c r="AC67" s="61">
        <f ca="1">SUMIF(INDIRECT("'Output 1'!$H$5:$H$"&amp;$C$4),Analysis!$O67,INDIRECT("'Output 1'!$F$5:$F$"&amp;$C$4))
+SUMIF(INDIRECT("'Output 2'!$H$5:$H$"&amp;$C$5),Analysis!$O67,INDIRECT("'Output 2'!$F$5:$F$"&amp;$C$5))
+SUMIF(INDIRECT("'Output 3'!$H$5:$H$"&amp;$C$6),Analysis!$O67,INDIRECT("'Output 3'!$F$5:$F$"&amp;$C$6))
+SUMIF(INDIRECT("'Output 4'!$H$5:$H$"&amp;$C$7),Analysis!$O67,INDIRECT("'Output 4'!$F$5:$F$"&amp;$C$7))
+SUMIF(INDIRECT("'Output 5'!$H$5:$H$"&amp;$C$8),Analysis!$O67,INDIRECT("'Output 5'!$F$5:$F$"&amp;$C$8))
+SUMIF(INDIRECT("'Direct Beneficiaries'!$H$5:$H$"&amp;$C$8),Analysis!$O67,INDIRECT("'Direct Beneficiaries'!$F$5:$F$"&amp;$C$8))</f>
        <v>0</v>
      </c>
    </row>
    <row r="68" spans="15:29" x14ac:dyDescent="0.3">
      <c r="O68" s="31">
        <v>5.3</v>
      </c>
      <c r="P68" s="5">
        <f ca="1">SUMIF(INDIRECT("'Output 1'!$H$4:$H$"&amp;$C$4),Analysis!O68,INDIRECT("'Output 1'!$P$4:$P$"&amp;$C$4))
+SUMIF(INDIRECT("'Output 2'!$H$4:$H$"&amp;$C$5),Analysis!O68,INDIRECT("'Output 2'!$P$4:$P$"&amp;$C$5))
+SUMIF(INDIRECT("'Output 3'!$H$4:$H$"&amp;$C$6),Analysis!O68,INDIRECT("'Output 3'!$P$4:$P$"&amp;$C$6))
+SUMIF(INDIRECT("'Output 4'!$H$4:$H$"&amp;$C$7),Analysis!O68,INDIRECT("'Output 4'!$P$4:$P$"&amp;$C$7))
+SUMIF(INDIRECT("'Output 5'!$H$4:$H$"&amp;$C$8),Analysis!O68,INDIRECT("'Output 5'!$P$4:$P$"&amp;$C$8))
+SUMIF(INDIRECT("'Direct Beneficiaries'!$H$4:$H$"&amp;$C$8),Analysis!O68,INDIRECT("'Direct Beneficiaries'!$P$4:$P$"&amp;$C$8))</f>
        <v>0</v>
      </c>
      <c r="Q68" s="5">
        <f ca="1">SUMIF(INDIRECT("'Output 1'!$H$4:$H$"&amp;$C$4),Analysis!O68,INDIRECT("'Output 1'!$T$4:$T$"&amp;$C$4))
+SUMIF(INDIRECT("'Output 2'!$H$4:$H$"&amp;$C$5),Analysis!O68,INDIRECT("'Output 2'!$T$4:$T$"&amp;$C$5))
+SUMIF(INDIRECT("'Output 3'!$H$4:$H$"&amp;$C$6),Analysis!O68,INDIRECT("'Output 3'!$T$4:$T$"&amp;$C$6))
+SUMIF(INDIRECT("'Output 4'!$H$4:$H$"&amp;$C$7),Analysis!O68,INDIRECT("'Output 4'!$T$4:$T$"&amp;$C$7))
+SUMIF(INDIRECT("'Output 5'!$H$4:$H$"&amp;$C$8),Analysis!O68,INDIRECT("'Output 5'!$T$4:$T$"&amp;$C$8))
+SUMIF(INDIRECT("'Direct Beneficiaries'!$H$4:$H$"&amp;$C$8),Analysis!O68,INDIRECT("'Direct Beneficiaries'!$T$4:$T$"&amp;$C$8))</f>
        <v>0</v>
      </c>
      <c r="R68" s="5">
        <f ca="1">SUMIF(INDIRECT("'Output 1'!$H$4:$H$"&amp;$C$4),Analysis!O68,INDIRECT("'Output 1'!$X$4:$X$"&amp;$C$4))
+SUMIF(INDIRECT("'Output 2'!$H$4:$H$"&amp;$C$5),Analysis!O68,INDIRECT("'Output 2'!$X$4:$X$"&amp;$C$5))
+SUMIF(INDIRECT("'Output 3'!$H$4:$H$"&amp;$C$6),Analysis!O68,INDIRECT("'Output 3'!$X$4:$X$"&amp;$C$6))
+SUMIF(INDIRECT("'Output 4'!$H$4:$H$"&amp;$C$7),Analysis!O68,INDIRECT("'Output 4'!$X$4:$X$"&amp;$C$7))
+SUMIF(INDIRECT("'Output 5'!$H$4:$H$"&amp;$C$8),Analysis!O68,INDIRECT("'Output 5'!$X$4:$X$"&amp;$C$8))
+SUMIF(INDIRECT("'Direct Beneficiaries'!$H$4:$H$"&amp;$C$8),Analysis!O68,INDIRECT("'Direct Beneficiaries'!$X$4:$X$"&amp;$C$8))</f>
        <v>0</v>
      </c>
      <c r="S68" s="31"/>
      <c r="T68" s="5">
        <f>SUMIF('Unplanned Outputs'!$E$4:$E$500,Analysis!O68,'Unplanned Outputs'!$J$4:$J$500)</f>
        <v>0</v>
      </c>
      <c r="U68" s="5">
        <f>SUMIF('Unplanned Outputs'!$E$4:$E$500,Analysis!$O68,'Unplanned Outputs'!$N$4:$N$500)</f>
        <v>0</v>
      </c>
      <c r="V68" s="5">
        <f>SUMIF('Unplanned Outputs'!$E$4:$E$500,Analysis!$O68,'Unplanned Outputs'!$R$4:$R$500)</f>
        <v>0</v>
      </c>
      <c r="W68" s="5">
        <f>SUMIF('Unplanned Outputs'!$E$4:$E$500,Analysis!$O68,'Unplanned Outputs'!$V$4:$V$500)</f>
        <v>0</v>
      </c>
      <c r="X68" s="5">
        <f>SUMIF('Unplanned Outputs'!$E$4:$E$500,Analysis!$O68,'Unplanned Outputs'!$Z$4:$Z$500)</f>
        <v>0</v>
      </c>
      <c r="Y68" s="15"/>
      <c r="Z68" s="37">
        <f t="shared" ref="Z68:Z80" ca="1" si="8">SUM(P68:R68)</f>
        <v>0</v>
      </c>
      <c r="AA68" s="37">
        <f t="shared" ref="AA68:AA80" si="9">SUM(T68:V68)</f>
        <v>0</v>
      </c>
      <c r="AB68" s="51">
        <f t="shared" ref="AB68:AB80" ca="1" si="10">AA68+Z68</f>
        <v>0</v>
      </c>
      <c r="AC68" s="61">
        <f ca="1">SUMIF(INDIRECT("'Output 1'!$H$5:$H$"&amp;$C$4),Analysis!$O68,INDIRECT("'Output 1'!$F$5:$F$"&amp;$C$4))
+SUMIF(INDIRECT("'Output 2'!$H$5:$H$"&amp;$C$5),Analysis!$O68,INDIRECT("'Output 2'!$F$5:$F$"&amp;$C$5))
+SUMIF(INDIRECT("'Output 3'!$H$5:$H$"&amp;$C$6),Analysis!$O68,INDIRECT("'Output 3'!$F$5:$F$"&amp;$C$6))
+SUMIF(INDIRECT("'Output 4'!$H$5:$H$"&amp;$C$7),Analysis!$O68,INDIRECT("'Output 4'!$F$5:$F$"&amp;$C$7))
+SUMIF(INDIRECT("'Output 5'!$H$5:$H$"&amp;$C$8),Analysis!$O68,INDIRECT("'Output 5'!$F$5:$F$"&amp;$C$8))
+SUMIF(INDIRECT("'Direct Beneficiaries'!$H$5:$H$"&amp;$C$8),Analysis!$O68,INDIRECT("'Direct Beneficiaries'!$F$5:$F$"&amp;$C$8))</f>
        <v>0</v>
      </c>
    </row>
    <row r="69" spans="15:29" x14ac:dyDescent="0.3">
      <c r="O69" s="31" t="s">
        <v>746</v>
      </c>
      <c r="P69" s="5">
        <f ca="1">SUMIF(INDIRECT("'Output 1'!$H$4:$H$"&amp;$C$4),Analysis!O69,INDIRECT("'Output 1'!$P$4:$P$"&amp;$C$4))
+SUMIF(INDIRECT("'Output 2'!$H$4:$H$"&amp;$C$5),Analysis!O69,INDIRECT("'Output 2'!$P$4:$P$"&amp;$C$5))
+SUMIF(INDIRECT("'Output 3'!$H$4:$H$"&amp;$C$6),Analysis!O69,INDIRECT("'Output 3'!$P$4:$P$"&amp;$C$6))
+SUMIF(INDIRECT("'Output 4'!$H$4:$H$"&amp;$C$7),Analysis!O69,INDIRECT("'Output 4'!$P$4:$P$"&amp;$C$7))
+SUMIF(INDIRECT("'Output 5'!$H$4:$H$"&amp;$C$8),Analysis!O69,INDIRECT("'Output 5'!$P$4:$P$"&amp;$C$8))
+SUMIF(INDIRECT("'Direct Beneficiaries'!$H$4:$H$"&amp;$C$8),Analysis!O69,INDIRECT("'Direct Beneficiaries'!$P$4:$P$"&amp;$C$8))</f>
        <v>0</v>
      </c>
      <c r="Q69" s="5">
        <f ca="1">SUMIF(INDIRECT("'Output 1'!$H$4:$H$"&amp;$C$4),Analysis!O69,INDIRECT("'Output 1'!$T$4:$T$"&amp;$C$4))
+SUMIF(INDIRECT("'Output 2'!$H$4:$H$"&amp;$C$5),Analysis!O69,INDIRECT("'Output 2'!$T$4:$T$"&amp;$C$5))
+SUMIF(INDIRECT("'Output 3'!$H$4:$H$"&amp;$C$6),Analysis!O69,INDIRECT("'Output 3'!$T$4:$T$"&amp;$C$6))
+SUMIF(INDIRECT("'Output 4'!$H$4:$H$"&amp;$C$7),Analysis!O69,INDIRECT("'Output 4'!$T$4:$T$"&amp;$C$7))
+SUMIF(INDIRECT("'Output 5'!$H$4:$H$"&amp;$C$8),Analysis!O69,INDIRECT("'Output 5'!$T$4:$T$"&amp;$C$8))
+SUMIF(INDIRECT("'Direct Beneficiaries'!$H$4:$H$"&amp;$C$8),Analysis!O69,INDIRECT("'Direct Beneficiaries'!$T$4:$T$"&amp;$C$8))</f>
        <v>0</v>
      </c>
      <c r="R69" s="5">
        <f ca="1">SUMIF(INDIRECT("'Output 1'!$H$4:$H$"&amp;$C$4),Analysis!O69,INDIRECT("'Output 1'!$X$4:$X$"&amp;$C$4))
+SUMIF(INDIRECT("'Output 2'!$H$4:$H$"&amp;$C$5),Analysis!O69,INDIRECT("'Output 2'!$X$4:$X$"&amp;$C$5))
+SUMIF(INDIRECT("'Output 3'!$H$4:$H$"&amp;$C$6),Analysis!O69,INDIRECT("'Output 3'!$X$4:$X$"&amp;$C$6))
+SUMIF(INDIRECT("'Output 4'!$H$4:$H$"&amp;$C$7),Analysis!O69,INDIRECT("'Output 4'!$X$4:$X$"&amp;$C$7))
+SUMIF(INDIRECT("'Output 5'!$H$4:$H$"&amp;$C$8),Analysis!O69,INDIRECT("'Output 5'!$X$4:$X$"&amp;$C$8))
+SUMIF(INDIRECT("'Direct Beneficiaries'!$H$4:$H$"&amp;$C$8),Analysis!O69,INDIRECT("'Direct Beneficiaries'!$X$4:$X$"&amp;$C$8))</f>
        <v>0</v>
      </c>
      <c r="S69" s="31"/>
      <c r="T69" s="5">
        <f>SUMIF('Unplanned Outputs'!$E$4:$E$500,Analysis!O69,'Unplanned Outputs'!$J$4:$J$500)</f>
        <v>0</v>
      </c>
      <c r="U69" s="5">
        <f>SUMIF('Unplanned Outputs'!$E$4:$E$500,Analysis!$O69,'Unplanned Outputs'!$N$4:$N$500)</f>
        <v>0</v>
      </c>
      <c r="V69" s="5">
        <f>SUMIF('Unplanned Outputs'!$E$4:$E$500,Analysis!$O69,'Unplanned Outputs'!$R$4:$R$500)</f>
        <v>0</v>
      </c>
      <c r="W69" s="5">
        <f>SUMIF('Unplanned Outputs'!$E$4:$E$500,Analysis!$O69,'Unplanned Outputs'!$V$4:$V$500)</f>
        <v>0</v>
      </c>
      <c r="X69" s="5">
        <f>SUMIF('Unplanned Outputs'!$E$4:$E$500,Analysis!$O69,'Unplanned Outputs'!$Z$4:$Z$500)</f>
        <v>0</v>
      </c>
      <c r="Y69" s="15"/>
      <c r="Z69" s="37">
        <f t="shared" ca="1" si="8"/>
        <v>0</v>
      </c>
      <c r="AA69" s="37">
        <f t="shared" si="9"/>
        <v>0</v>
      </c>
      <c r="AB69" s="51">
        <f t="shared" ca="1" si="10"/>
        <v>0</v>
      </c>
      <c r="AC69" s="61">
        <f ca="1">SUMIF(INDIRECT("'Output 1'!$H$5:$H$"&amp;$C$4),Analysis!$O69,INDIRECT("'Output 1'!$F$5:$F$"&amp;$C$4))
+SUMIF(INDIRECT("'Output 2'!$H$5:$H$"&amp;$C$5),Analysis!$O69,INDIRECT("'Output 2'!$F$5:$F$"&amp;$C$5))
+SUMIF(INDIRECT("'Output 3'!$H$5:$H$"&amp;$C$6),Analysis!$O69,INDIRECT("'Output 3'!$F$5:$F$"&amp;$C$6))
+SUMIF(INDIRECT("'Output 4'!$H$5:$H$"&amp;$C$7),Analysis!$O69,INDIRECT("'Output 4'!$F$5:$F$"&amp;$C$7))
+SUMIF(INDIRECT("'Output 5'!$H$5:$H$"&amp;$C$8),Analysis!$O69,INDIRECT("'Output 5'!$F$5:$F$"&amp;$C$8))
+SUMIF(INDIRECT("'Direct Beneficiaries'!$H$5:$H$"&amp;$C$8),Analysis!$O69,INDIRECT("'Direct Beneficiaries'!$F$5:$F$"&amp;$C$8))</f>
        <v>0</v>
      </c>
    </row>
    <row r="70" spans="15:29" x14ac:dyDescent="0.3">
      <c r="O70" s="31" t="s">
        <v>747</v>
      </c>
      <c r="P70" s="5">
        <f ca="1">SUMIF(INDIRECT("'Output 1'!$H$4:$H$"&amp;$C$4),Analysis!O70,INDIRECT("'Output 1'!$P$4:$P$"&amp;$C$4))
+SUMIF(INDIRECT("'Output 2'!$H$4:$H$"&amp;$C$5),Analysis!O70,INDIRECT("'Output 2'!$P$4:$P$"&amp;$C$5))
+SUMIF(INDIRECT("'Output 3'!$H$4:$H$"&amp;$C$6),Analysis!O70,INDIRECT("'Output 3'!$P$4:$P$"&amp;$C$6))
+SUMIF(INDIRECT("'Output 4'!$H$4:$H$"&amp;$C$7),Analysis!O70,INDIRECT("'Output 4'!$P$4:$P$"&amp;$C$7))
+SUMIF(INDIRECT("'Output 5'!$H$4:$H$"&amp;$C$8),Analysis!O70,INDIRECT("'Output 5'!$P$4:$P$"&amp;$C$8))
+SUMIF(INDIRECT("'Direct Beneficiaries'!$H$4:$H$"&amp;$C$8),Analysis!O70,INDIRECT("'Direct Beneficiaries'!$P$4:$P$"&amp;$C$8))</f>
        <v>0</v>
      </c>
      <c r="Q70" s="5">
        <f ca="1">SUMIF(INDIRECT("'Output 1'!$H$4:$H$"&amp;$C$4),Analysis!O70,INDIRECT("'Output 1'!$T$4:$T$"&amp;$C$4))
+SUMIF(INDIRECT("'Output 2'!$H$4:$H$"&amp;$C$5),Analysis!O70,INDIRECT("'Output 2'!$T$4:$T$"&amp;$C$5))
+SUMIF(INDIRECT("'Output 3'!$H$4:$H$"&amp;$C$6),Analysis!O70,INDIRECT("'Output 3'!$T$4:$T$"&amp;$C$6))
+SUMIF(INDIRECT("'Output 4'!$H$4:$H$"&amp;$C$7),Analysis!O70,INDIRECT("'Output 4'!$T$4:$T$"&amp;$C$7))
+SUMIF(INDIRECT("'Output 5'!$H$4:$H$"&amp;$C$8),Analysis!O70,INDIRECT("'Output 5'!$T$4:$T$"&amp;$C$8))
+SUMIF(INDIRECT("'Direct Beneficiaries'!$H$4:$H$"&amp;$C$8),Analysis!O70,INDIRECT("'Direct Beneficiaries'!$T$4:$T$"&amp;$C$8))</f>
        <v>0</v>
      </c>
      <c r="R70" s="5">
        <f ca="1">SUMIF(INDIRECT("'Output 1'!$H$4:$H$"&amp;$C$4),Analysis!O70,INDIRECT("'Output 1'!$X$4:$X$"&amp;$C$4))
+SUMIF(INDIRECT("'Output 2'!$H$4:$H$"&amp;$C$5),Analysis!O70,INDIRECT("'Output 2'!$X$4:$X$"&amp;$C$5))
+SUMIF(INDIRECT("'Output 3'!$H$4:$H$"&amp;$C$6),Analysis!O70,INDIRECT("'Output 3'!$X$4:$X$"&amp;$C$6))
+SUMIF(INDIRECT("'Output 4'!$H$4:$H$"&amp;$C$7),Analysis!O70,INDIRECT("'Output 4'!$X$4:$X$"&amp;$C$7))
+SUMIF(INDIRECT("'Output 5'!$H$4:$H$"&amp;$C$8),Analysis!O70,INDIRECT("'Output 5'!$X$4:$X$"&amp;$C$8))
+SUMIF(INDIRECT("'Direct Beneficiaries'!$H$4:$H$"&amp;$C$8),Analysis!O70,INDIRECT("'Direct Beneficiaries'!$X$4:$X$"&amp;$C$8))</f>
        <v>0</v>
      </c>
      <c r="S70" s="31"/>
      <c r="T70" s="5">
        <f>SUMIF('Unplanned Outputs'!$E$4:$E$500,Analysis!O70,'Unplanned Outputs'!$J$4:$J$500)</f>
        <v>0</v>
      </c>
      <c r="U70" s="5">
        <f>SUMIF('Unplanned Outputs'!$E$4:$E$500,Analysis!$O70,'Unplanned Outputs'!$N$4:$N$500)</f>
        <v>0</v>
      </c>
      <c r="V70" s="5">
        <f>SUMIF('Unplanned Outputs'!$E$4:$E$500,Analysis!$O70,'Unplanned Outputs'!$R$4:$R$500)</f>
        <v>0</v>
      </c>
      <c r="W70" s="5">
        <f>SUMIF('Unplanned Outputs'!$E$4:$E$500,Analysis!$O70,'Unplanned Outputs'!$V$4:$V$500)</f>
        <v>0</v>
      </c>
      <c r="X70" s="5">
        <f>SUMIF('Unplanned Outputs'!$E$4:$E$500,Analysis!$O70,'Unplanned Outputs'!$Z$4:$Z$500)</f>
        <v>0</v>
      </c>
      <c r="Y70" s="15"/>
      <c r="Z70" s="37">
        <f t="shared" ca="1" si="8"/>
        <v>0</v>
      </c>
      <c r="AA70" s="37">
        <f t="shared" si="9"/>
        <v>0</v>
      </c>
      <c r="AB70" s="51">
        <f t="shared" ca="1" si="10"/>
        <v>0</v>
      </c>
      <c r="AC70" s="61">
        <f ca="1">SUMIF(INDIRECT("'Output 1'!$H$5:$H$"&amp;$C$4),Analysis!$O70,INDIRECT("'Output 1'!$F$5:$F$"&amp;$C$4))
+SUMIF(INDIRECT("'Output 2'!$H$5:$H$"&amp;$C$5),Analysis!$O70,INDIRECT("'Output 2'!$F$5:$F$"&amp;$C$5))
+SUMIF(INDIRECT("'Output 3'!$H$5:$H$"&amp;$C$6),Analysis!$O70,INDIRECT("'Output 3'!$F$5:$F$"&amp;$C$6))
+SUMIF(INDIRECT("'Output 4'!$H$5:$H$"&amp;$C$7),Analysis!$O70,INDIRECT("'Output 4'!$F$5:$F$"&amp;$C$7))
+SUMIF(INDIRECT("'Output 5'!$H$5:$H$"&amp;$C$8),Analysis!$O70,INDIRECT("'Output 5'!$F$5:$F$"&amp;$C$8))
+SUMIF(INDIRECT("'Direct Beneficiaries'!$H$5:$H$"&amp;$C$8),Analysis!$O70,INDIRECT("'Direct Beneficiaries'!$F$5:$F$"&amp;$C$8))</f>
        <v>0</v>
      </c>
    </row>
    <row r="71" spans="15:29" x14ac:dyDescent="0.3">
      <c r="O71" s="31" t="s">
        <v>748</v>
      </c>
      <c r="P71" s="5">
        <f ca="1">SUMIF(INDIRECT("'Output 1'!$H$4:$H$"&amp;$C$4),Analysis!O71,INDIRECT("'Output 1'!$P$4:$P$"&amp;$C$4))
+SUMIF(INDIRECT("'Output 2'!$H$4:$H$"&amp;$C$5),Analysis!O71,INDIRECT("'Output 2'!$P$4:$P$"&amp;$C$5))
+SUMIF(INDIRECT("'Output 3'!$H$4:$H$"&amp;$C$6),Analysis!O71,INDIRECT("'Output 3'!$P$4:$P$"&amp;$C$6))
+SUMIF(INDIRECT("'Output 4'!$H$4:$H$"&amp;$C$7),Analysis!O71,INDIRECT("'Output 4'!$P$4:$P$"&amp;$C$7))
+SUMIF(INDIRECT("'Output 5'!$H$4:$H$"&amp;$C$8),Analysis!O71,INDIRECT("'Output 5'!$P$4:$P$"&amp;$C$8))
+SUMIF(INDIRECT("'Direct Beneficiaries'!$H$4:$H$"&amp;$C$8),Analysis!O71,INDIRECT("'Direct Beneficiaries'!$P$4:$P$"&amp;$C$8))</f>
        <v>0</v>
      </c>
      <c r="Q71" s="5">
        <f ca="1">SUMIF(INDIRECT("'Output 1'!$H$4:$H$"&amp;$C$4),Analysis!O71,INDIRECT("'Output 1'!$T$4:$T$"&amp;$C$4))
+SUMIF(INDIRECT("'Output 2'!$H$4:$H$"&amp;$C$5),Analysis!O71,INDIRECT("'Output 2'!$T$4:$T$"&amp;$C$5))
+SUMIF(INDIRECT("'Output 3'!$H$4:$H$"&amp;$C$6),Analysis!O71,INDIRECT("'Output 3'!$T$4:$T$"&amp;$C$6))
+SUMIF(INDIRECT("'Output 4'!$H$4:$H$"&amp;$C$7),Analysis!O71,INDIRECT("'Output 4'!$T$4:$T$"&amp;$C$7))
+SUMIF(INDIRECT("'Output 5'!$H$4:$H$"&amp;$C$8),Analysis!O71,INDIRECT("'Output 5'!$T$4:$T$"&amp;$C$8))
+SUMIF(INDIRECT("'Direct Beneficiaries'!$H$4:$H$"&amp;$C$8),Analysis!O71,INDIRECT("'Direct Beneficiaries'!$T$4:$T$"&amp;$C$8))</f>
        <v>0</v>
      </c>
      <c r="R71" s="5">
        <f ca="1">SUMIF(INDIRECT("'Output 1'!$H$4:$H$"&amp;$C$4),Analysis!O71,INDIRECT("'Output 1'!$X$4:$X$"&amp;$C$4))
+SUMIF(INDIRECT("'Output 2'!$H$4:$H$"&amp;$C$5),Analysis!O71,INDIRECT("'Output 2'!$X$4:$X$"&amp;$C$5))
+SUMIF(INDIRECT("'Output 3'!$H$4:$H$"&amp;$C$6),Analysis!O71,INDIRECT("'Output 3'!$X$4:$X$"&amp;$C$6))
+SUMIF(INDIRECT("'Output 4'!$H$4:$H$"&amp;$C$7),Analysis!O71,INDIRECT("'Output 4'!$X$4:$X$"&amp;$C$7))
+SUMIF(INDIRECT("'Output 5'!$H$4:$H$"&amp;$C$8),Analysis!O71,INDIRECT("'Output 5'!$X$4:$X$"&amp;$C$8))
+SUMIF(INDIRECT("'Direct Beneficiaries'!$H$4:$H$"&amp;$C$8),Analysis!O71,INDIRECT("'Direct Beneficiaries'!$X$4:$X$"&amp;$C$8))</f>
        <v>0</v>
      </c>
      <c r="S71" s="31"/>
      <c r="T71" s="5">
        <f>SUMIF('Unplanned Outputs'!$E$4:$E$500,Analysis!O71,'Unplanned Outputs'!$J$4:$J$500)</f>
        <v>0</v>
      </c>
      <c r="U71" s="5">
        <f>SUMIF('Unplanned Outputs'!$E$4:$E$500,Analysis!$O71,'Unplanned Outputs'!$N$4:$N$500)</f>
        <v>0</v>
      </c>
      <c r="V71" s="5">
        <f>SUMIF('Unplanned Outputs'!$E$4:$E$500,Analysis!$O71,'Unplanned Outputs'!$R$4:$R$500)</f>
        <v>0</v>
      </c>
      <c r="W71" s="5">
        <f>SUMIF('Unplanned Outputs'!$E$4:$E$500,Analysis!$O71,'Unplanned Outputs'!$V$4:$V$500)</f>
        <v>0</v>
      </c>
      <c r="X71" s="5">
        <f>SUMIF('Unplanned Outputs'!$E$4:$E$500,Analysis!$O71,'Unplanned Outputs'!$Z$4:$Z$500)</f>
        <v>0</v>
      </c>
      <c r="Y71" s="15"/>
      <c r="Z71" s="37">
        <f t="shared" ca="1" si="8"/>
        <v>0</v>
      </c>
      <c r="AA71" s="37">
        <f t="shared" si="9"/>
        <v>0</v>
      </c>
      <c r="AB71" s="51">
        <f t="shared" ca="1" si="10"/>
        <v>0</v>
      </c>
      <c r="AC71" s="61">
        <f ca="1">SUMIF(INDIRECT("'Output 1'!$H$5:$H$"&amp;$C$4),Analysis!$O71,INDIRECT("'Output 1'!$F$5:$F$"&amp;$C$4))
+SUMIF(INDIRECT("'Output 2'!$H$5:$H$"&amp;$C$5),Analysis!$O71,INDIRECT("'Output 2'!$F$5:$F$"&amp;$C$5))
+SUMIF(INDIRECT("'Output 3'!$H$5:$H$"&amp;$C$6),Analysis!$O71,INDIRECT("'Output 3'!$F$5:$F$"&amp;$C$6))
+SUMIF(INDIRECT("'Output 4'!$H$5:$H$"&amp;$C$7),Analysis!$O71,INDIRECT("'Output 4'!$F$5:$F$"&amp;$C$7))
+SUMIF(INDIRECT("'Output 5'!$H$5:$H$"&amp;$C$8),Analysis!$O71,INDIRECT("'Output 5'!$F$5:$F$"&amp;$C$8))
+SUMIF(INDIRECT("'Direct Beneficiaries'!$H$5:$H$"&amp;$C$8),Analysis!$O71,INDIRECT("'Direct Beneficiaries'!$F$5:$F$"&amp;$C$8))</f>
        <v>0</v>
      </c>
    </row>
    <row r="72" spans="15:29" x14ac:dyDescent="0.3">
      <c r="O72" s="31">
        <v>5.4</v>
      </c>
      <c r="P72" s="5">
        <f ca="1">SUMIF(INDIRECT("'Output 1'!$H$4:$H$"&amp;$C$4),Analysis!O72,INDIRECT("'Output 1'!$P$4:$P$"&amp;$C$4))
+SUMIF(INDIRECT("'Output 2'!$H$4:$H$"&amp;$C$5),Analysis!O72,INDIRECT("'Output 2'!$P$4:$P$"&amp;$C$5))
+SUMIF(INDIRECT("'Output 3'!$H$4:$H$"&amp;$C$6),Analysis!O72,INDIRECT("'Output 3'!$P$4:$P$"&amp;$C$6))
+SUMIF(INDIRECT("'Output 4'!$H$4:$H$"&amp;$C$7),Analysis!O72,INDIRECT("'Output 4'!$P$4:$P$"&amp;$C$7))
+SUMIF(INDIRECT("'Output 5'!$H$4:$H$"&amp;$C$8),Analysis!O72,INDIRECT("'Output 5'!$P$4:$P$"&amp;$C$8))
+SUMIF(INDIRECT("'Direct Beneficiaries'!$H$4:$H$"&amp;$C$8),Analysis!O72,INDIRECT("'Direct Beneficiaries'!$P$4:$P$"&amp;$C$8))</f>
        <v>0</v>
      </c>
      <c r="Q72" s="5">
        <f ca="1">SUMIF(INDIRECT("'Output 1'!$H$4:$H$"&amp;$C$4),Analysis!O72,INDIRECT("'Output 1'!$T$4:$T$"&amp;$C$4))
+SUMIF(INDIRECT("'Output 2'!$H$4:$H$"&amp;$C$5),Analysis!O72,INDIRECT("'Output 2'!$T$4:$T$"&amp;$C$5))
+SUMIF(INDIRECT("'Output 3'!$H$4:$H$"&amp;$C$6),Analysis!O72,INDIRECT("'Output 3'!$T$4:$T$"&amp;$C$6))
+SUMIF(INDIRECT("'Output 4'!$H$4:$H$"&amp;$C$7),Analysis!O72,INDIRECT("'Output 4'!$T$4:$T$"&amp;$C$7))
+SUMIF(INDIRECT("'Output 5'!$H$4:$H$"&amp;$C$8),Analysis!O72,INDIRECT("'Output 5'!$T$4:$T$"&amp;$C$8))
+SUMIF(INDIRECT("'Direct Beneficiaries'!$H$4:$H$"&amp;$C$8),Analysis!O72,INDIRECT("'Direct Beneficiaries'!$T$4:$T$"&amp;$C$8))</f>
        <v>0</v>
      </c>
      <c r="R72" s="5">
        <f ca="1">SUMIF(INDIRECT("'Output 1'!$H$4:$H$"&amp;$C$4),Analysis!O72,INDIRECT("'Output 1'!$X$4:$X$"&amp;$C$4))
+SUMIF(INDIRECT("'Output 2'!$H$4:$H$"&amp;$C$5),Analysis!O72,INDIRECT("'Output 2'!$X$4:$X$"&amp;$C$5))
+SUMIF(INDIRECT("'Output 3'!$H$4:$H$"&amp;$C$6),Analysis!O72,INDIRECT("'Output 3'!$X$4:$X$"&amp;$C$6))
+SUMIF(INDIRECT("'Output 4'!$H$4:$H$"&amp;$C$7),Analysis!O72,INDIRECT("'Output 4'!$X$4:$X$"&amp;$C$7))
+SUMIF(INDIRECT("'Output 5'!$H$4:$H$"&amp;$C$8),Analysis!O72,INDIRECT("'Output 5'!$X$4:$X$"&amp;$C$8))
+SUMIF(INDIRECT("'Direct Beneficiaries'!$H$4:$H$"&amp;$C$8),Analysis!O72,INDIRECT("'Direct Beneficiaries'!$X$4:$X$"&amp;$C$8))</f>
        <v>0</v>
      </c>
      <c r="S72" s="31"/>
      <c r="T72" s="5">
        <f>SUMIF('Unplanned Outputs'!$E$4:$E$500,Analysis!O72,'Unplanned Outputs'!$J$4:$J$500)</f>
        <v>0</v>
      </c>
      <c r="U72" s="5">
        <f>SUMIF('Unplanned Outputs'!$E$4:$E$500,Analysis!$O72,'Unplanned Outputs'!$N$4:$N$500)</f>
        <v>0</v>
      </c>
      <c r="V72" s="5">
        <f>SUMIF('Unplanned Outputs'!$E$4:$E$500,Analysis!$O72,'Unplanned Outputs'!$R$4:$R$500)</f>
        <v>0</v>
      </c>
      <c r="W72" s="5">
        <f>SUMIF('Unplanned Outputs'!$E$4:$E$500,Analysis!$O72,'Unplanned Outputs'!$V$4:$V$500)</f>
        <v>0</v>
      </c>
      <c r="X72" s="5">
        <f>SUMIF('Unplanned Outputs'!$E$4:$E$500,Analysis!$O72,'Unplanned Outputs'!$Z$4:$Z$500)</f>
        <v>0</v>
      </c>
      <c r="Y72" s="15"/>
      <c r="Z72" s="37">
        <f t="shared" ca="1" si="8"/>
        <v>0</v>
      </c>
      <c r="AA72" s="37">
        <f t="shared" si="9"/>
        <v>0</v>
      </c>
      <c r="AB72" s="51">
        <f t="shared" ref="AB72:AB75" ca="1" si="11">AA72+Z72</f>
        <v>0</v>
      </c>
      <c r="AC72" s="61">
        <f ca="1">SUMIF(INDIRECT("'Output 1'!$H$5:$H$"&amp;$C$4),Analysis!$O72,INDIRECT("'Output 1'!$F$5:$F$"&amp;$C$4))
+SUMIF(INDIRECT("'Output 2'!$H$5:$H$"&amp;$C$5),Analysis!$O72,INDIRECT("'Output 2'!$F$5:$F$"&amp;$C$5))
+SUMIF(INDIRECT("'Output 3'!$H$5:$H$"&amp;$C$6),Analysis!$O72,INDIRECT("'Output 3'!$F$5:$F$"&amp;$C$6))
+SUMIF(INDIRECT("'Output 4'!$H$5:$H$"&amp;$C$7),Analysis!$O72,INDIRECT("'Output 4'!$F$5:$F$"&amp;$C$7))
+SUMIF(INDIRECT("'Output 5'!$H$5:$H$"&amp;$C$8),Analysis!$O72,INDIRECT("'Output 5'!$F$5:$F$"&amp;$C$8))
+SUMIF(INDIRECT("'Direct Beneficiaries'!$H$5:$H$"&amp;$C$8),Analysis!$O72,INDIRECT("'Direct Beneficiaries'!$F$5:$F$"&amp;$C$8))</f>
        <v>0</v>
      </c>
    </row>
    <row r="73" spans="15:29" x14ac:dyDescent="0.3">
      <c r="O73" s="31" t="s">
        <v>749</v>
      </c>
      <c r="P73" s="5">
        <f ca="1">SUMIF(INDIRECT("'Output 1'!$H$4:$H$"&amp;$C$4),Analysis!O73,INDIRECT("'Output 1'!$P$4:$P$"&amp;$C$4))
+SUMIF(INDIRECT("'Output 2'!$H$4:$H$"&amp;$C$5),Analysis!O73,INDIRECT("'Output 2'!$P$4:$P$"&amp;$C$5))
+SUMIF(INDIRECT("'Output 3'!$H$4:$H$"&amp;$C$6),Analysis!O73,INDIRECT("'Output 3'!$P$4:$P$"&amp;$C$6))
+SUMIF(INDIRECT("'Output 4'!$H$4:$H$"&amp;$C$7),Analysis!O73,INDIRECT("'Output 4'!$P$4:$P$"&amp;$C$7))
+SUMIF(INDIRECT("'Output 5'!$H$4:$H$"&amp;$C$8),Analysis!O73,INDIRECT("'Output 5'!$P$4:$P$"&amp;$C$8))
+SUMIF(INDIRECT("'Direct Beneficiaries'!$H$4:$H$"&amp;$C$8),Analysis!O73,INDIRECT("'Direct Beneficiaries'!$P$4:$P$"&amp;$C$8))</f>
        <v>0</v>
      </c>
      <c r="Q73" s="5">
        <f ca="1">SUMIF(INDIRECT("'Output 1'!$H$4:$H$"&amp;$C$4),Analysis!O73,INDIRECT("'Output 1'!$T$4:$T$"&amp;$C$4))
+SUMIF(INDIRECT("'Output 2'!$H$4:$H$"&amp;$C$5),Analysis!O73,INDIRECT("'Output 2'!$T$4:$T$"&amp;$C$5))
+SUMIF(INDIRECT("'Output 3'!$H$4:$H$"&amp;$C$6),Analysis!O73,INDIRECT("'Output 3'!$T$4:$T$"&amp;$C$6))
+SUMIF(INDIRECT("'Output 4'!$H$4:$H$"&amp;$C$7),Analysis!O73,INDIRECT("'Output 4'!$T$4:$T$"&amp;$C$7))
+SUMIF(INDIRECT("'Output 5'!$H$4:$H$"&amp;$C$8),Analysis!O73,INDIRECT("'Output 5'!$T$4:$T$"&amp;$C$8))
+SUMIF(INDIRECT("'Direct Beneficiaries'!$H$4:$H$"&amp;$C$8),Analysis!O73,INDIRECT("'Direct Beneficiaries'!$T$4:$T$"&amp;$C$8))</f>
        <v>0</v>
      </c>
      <c r="R73" s="5">
        <f ca="1">SUMIF(INDIRECT("'Output 1'!$H$4:$H$"&amp;$C$4),Analysis!O73,INDIRECT("'Output 1'!$X$4:$X$"&amp;$C$4))
+SUMIF(INDIRECT("'Output 2'!$H$4:$H$"&amp;$C$5),Analysis!O73,INDIRECT("'Output 2'!$X$4:$X$"&amp;$C$5))
+SUMIF(INDIRECT("'Output 3'!$H$4:$H$"&amp;$C$6),Analysis!O73,INDIRECT("'Output 3'!$X$4:$X$"&amp;$C$6))
+SUMIF(INDIRECT("'Output 4'!$H$4:$H$"&amp;$C$7),Analysis!O73,INDIRECT("'Output 4'!$X$4:$X$"&amp;$C$7))
+SUMIF(INDIRECT("'Output 5'!$H$4:$H$"&amp;$C$8),Analysis!O73,INDIRECT("'Output 5'!$X$4:$X$"&amp;$C$8))
+SUMIF(INDIRECT("'Direct Beneficiaries'!$H$4:$H$"&amp;$C$8),Analysis!O73,INDIRECT("'Direct Beneficiaries'!$X$4:$X$"&amp;$C$8))</f>
        <v>0</v>
      </c>
      <c r="S73" s="31"/>
      <c r="T73" s="5">
        <f>SUMIF('Unplanned Outputs'!$E$4:$E$500,Analysis!O73,'Unplanned Outputs'!$J$4:$J$500)</f>
        <v>0</v>
      </c>
      <c r="U73" s="5">
        <f>SUMIF('Unplanned Outputs'!$E$4:$E$500,Analysis!$O73,'Unplanned Outputs'!$N$4:$N$500)</f>
        <v>0</v>
      </c>
      <c r="V73" s="5">
        <f>SUMIF('Unplanned Outputs'!$E$4:$E$500,Analysis!$O73,'Unplanned Outputs'!$R$4:$R$500)</f>
        <v>0</v>
      </c>
      <c r="W73" s="5">
        <f>SUMIF('Unplanned Outputs'!$E$4:$E$500,Analysis!$O73,'Unplanned Outputs'!$V$4:$V$500)</f>
        <v>0</v>
      </c>
      <c r="X73" s="5">
        <f>SUMIF('Unplanned Outputs'!$E$4:$E$500,Analysis!$O73,'Unplanned Outputs'!$Z$4:$Z$500)</f>
        <v>0</v>
      </c>
      <c r="Y73" s="15"/>
      <c r="Z73" s="37">
        <f t="shared" ca="1" si="8"/>
        <v>0</v>
      </c>
      <c r="AA73" s="37">
        <f t="shared" si="9"/>
        <v>0</v>
      </c>
      <c r="AB73" s="51">
        <f t="shared" ca="1" si="11"/>
        <v>0</v>
      </c>
      <c r="AC73" s="61">
        <f ca="1">SUMIF(INDIRECT("'Output 1'!$H$5:$H$"&amp;$C$4),Analysis!$O73,INDIRECT("'Output 1'!$F$5:$F$"&amp;$C$4))
+SUMIF(INDIRECT("'Output 2'!$H$5:$H$"&amp;$C$5),Analysis!$O73,INDIRECT("'Output 2'!$F$5:$F$"&amp;$C$5))
+SUMIF(INDIRECT("'Output 3'!$H$5:$H$"&amp;$C$6),Analysis!$O73,INDIRECT("'Output 3'!$F$5:$F$"&amp;$C$6))
+SUMIF(INDIRECT("'Output 4'!$H$5:$H$"&amp;$C$7),Analysis!$O73,INDIRECT("'Output 4'!$F$5:$F$"&amp;$C$7))
+SUMIF(INDIRECT("'Output 5'!$H$5:$H$"&amp;$C$8),Analysis!$O73,INDIRECT("'Output 5'!$F$5:$F$"&amp;$C$8))
+SUMIF(INDIRECT("'Direct Beneficiaries'!$H$5:$H$"&amp;$C$8),Analysis!$O73,INDIRECT("'Direct Beneficiaries'!$F$5:$F$"&amp;$C$8))</f>
        <v>0</v>
      </c>
    </row>
    <row r="74" spans="15:29" x14ac:dyDescent="0.3">
      <c r="O74" s="31" t="s">
        <v>750</v>
      </c>
      <c r="P74" s="5">
        <f ca="1">SUMIF(INDIRECT("'Output 1'!$H$4:$H$"&amp;$C$4),Analysis!O74,INDIRECT("'Output 1'!$P$4:$P$"&amp;$C$4))
+SUMIF(INDIRECT("'Output 2'!$H$4:$H$"&amp;$C$5),Analysis!O74,INDIRECT("'Output 2'!$P$4:$P$"&amp;$C$5))
+SUMIF(INDIRECT("'Output 3'!$H$4:$H$"&amp;$C$6),Analysis!O74,INDIRECT("'Output 3'!$P$4:$P$"&amp;$C$6))
+SUMIF(INDIRECT("'Output 4'!$H$4:$H$"&amp;$C$7),Analysis!O74,INDIRECT("'Output 4'!$P$4:$P$"&amp;$C$7))
+SUMIF(INDIRECT("'Output 5'!$H$4:$H$"&amp;$C$8),Analysis!O74,INDIRECT("'Output 5'!$P$4:$P$"&amp;$C$8))
+SUMIF(INDIRECT("'Direct Beneficiaries'!$H$4:$H$"&amp;$C$8),Analysis!O74,INDIRECT("'Direct Beneficiaries'!$P$4:$P$"&amp;$C$8))</f>
        <v>0</v>
      </c>
      <c r="Q74" s="5">
        <f ca="1">SUMIF(INDIRECT("'Output 1'!$H$4:$H$"&amp;$C$4),Analysis!O74,INDIRECT("'Output 1'!$T$4:$T$"&amp;$C$4))
+SUMIF(INDIRECT("'Output 2'!$H$4:$H$"&amp;$C$5),Analysis!O74,INDIRECT("'Output 2'!$T$4:$T$"&amp;$C$5))
+SUMIF(INDIRECT("'Output 3'!$H$4:$H$"&amp;$C$6),Analysis!O74,INDIRECT("'Output 3'!$T$4:$T$"&amp;$C$6))
+SUMIF(INDIRECT("'Output 4'!$H$4:$H$"&amp;$C$7),Analysis!O74,INDIRECT("'Output 4'!$T$4:$T$"&amp;$C$7))
+SUMIF(INDIRECT("'Output 5'!$H$4:$H$"&amp;$C$8),Analysis!O74,INDIRECT("'Output 5'!$T$4:$T$"&amp;$C$8))
+SUMIF(INDIRECT("'Direct Beneficiaries'!$H$4:$H$"&amp;$C$8),Analysis!O74,INDIRECT("'Direct Beneficiaries'!$T$4:$T$"&amp;$C$8))</f>
        <v>0</v>
      </c>
      <c r="R74" s="5">
        <f ca="1">SUMIF(INDIRECT("'Output 1'!$H$4:$H$"&amp;$C$4),Analysis!O74,INDIRECT("'Output 1'!$X$4:$X$"&amp;$C$4))
+SUMIF(INDIRECT("'Output 2'!$H$4:$H$"&amp;$C$5),Analysis!O74,INDIRECT("'Output 2'!$X$4:$X$"&amp;$C$5))
+SUMIF(INDIRECT("'Output 3'!$H$4:$H$"&amp;$C$6),Analysis!O74,INDIRECT("'Output 3'!$X$4:$X$"&amp;$C$6))
+SUMIF(INDIRECT("'Output 4'!$H$4:$H$"&amp;$C$7),Analysis!O74,INDIRECT("'Output 4'!$X$4:$X$"&amp;$C$7))
+SUMIF(INDIRECT("'Output 5'!$H$4:$H$"&amp;$C$8),Analysis!O74,INDIRECT("'Output 5'!$X$4:$X$"&amp;$C$8))
+SUMIF(INDIRECT("'Direct Beneficiaries'!$H$4:$H$"&amp;$C$8),Analysis!O74,INDIRECT("'Direct Beneficiaries'!$X$4:$X$"&amp;$C$8))</f>
        <v>0</v>
      </c>
      <c r="S74" s="31"/>
      <c r="T74" s="5">
        <f>SUMIF('Unplanned Outputs'!$E$4:$E$500,Analysis!O74,'Unplanned Outputs'!$J$4:$J$500)</f>
        <v>0</v>
      </c>
      <c r="U74" s="5">
        <f>SUMIF('Unplanned Outputs'!$E$4:$E$500,Analysis!$O74,'Unplanned Outputs'!$N$4:$N$500)</f>
        <v>0</v>
      </c>
      <c r="V74" s="5">
        <f>SUMIF('Unplanned Outputs'!$E$4:$E$500,Analysis!$O74,'Unplanned Outputs'!$R$4:$R$500)</f>
        <v>0</v>
      </c>
      <c r="W74" s="5">
        <f>SUMIF('Unplanned Outputs'!$E$4:$E$500,Analysis!$O74,'Unplanned Outputs'!$V$4:$V$500)</f>
        <v>0</v>
      </c>
      <c r="X74" s="5">
        <f>SUMIF('Unplanned Outputs'!$E$4:$E$500,Analysis!$O74,'Unplanned Outputs'!$Z$4:$Z$500)</f>
        <v>0</v>
      </c>
      <c r="Y74" s="15"/>
      <c r="Z74" s="37">
        <f t="shared" ca="1" si="8"/>
        <v>0</v>
      </c>
      <c r="AA74" s="37">
        <f t="shared" si="9"/>
        <v>0</v>
      </c>
      <c r="AB74" s="51">
        <f t="shared" ca="1" si="11"/>
        <v>0</v>
      </c>
      <c r="AC74" s="61">
        <f ca="1">SUMIF(INDIRECT("'Output 1'!$H$5:$H$"&amp;$C$4),Analysis!$O74,INDIRECT("'Output 1'!$F$5:$F$"&amp;$C$4))
+SUMIF(INDIRECT("'Output 2'!$H$5:$H$"&amp;$C$5),Analysis!$O74,INDIRECT("'Output 2'!$F$5:$F$"&amp;$C$5))
+SUMIF(INDIRECT("'Output 3'!$H$5:$H$"&amp;$C$6),Analysis!$O74,INDIRECT("'Output 3'!$F$5:$F$"&amp;$C$6))
+SUMIF(INDIRECT("'Output 4'!$H$5:$H$"&amp;$C$7),Analysis!$O74,INDIRECT("'Output 4'!$F$5:$F$"&amp;$C$7))
+SUMIF(INDIRECT("'Output 5'!$H$5:$H$"&amp;$C$8),Analysis!$O74,INDIRECT("'Output 5'!$F$5:$F$"&amp;$C$8))
+SUMIF(INDIRECT("'Direct Beneficiaries'!$H$5:$H$"&amp;$C$8),Analysis!$O74,INDIRECT("'Direct Beneficiaries'!$F$5:$F$"&amp;$C$8))</f>
        <v>0</v>
      </c>
    </row>
    <row r="75" spans="15:29" x14ac:dyDescent="0.3">
      <c r="O75" s="31" t="s">
        <v>751</v>
      </c>
      <c r="P75" s="5">
        <f ca="1">SUMIF(INDIRECT("'Output 1'!$H$4:$H$"&amp;$C$4),Analysis!O75,INDIRECT("'Output 1'!$P$4:$P$"&amp;$C$4))
+SUMIF(INDIRECT("'Output 2'!$H$4:$H$"&amp;$C$5),Analysis!O75,INDIRECT("'Output 2'!$P$4:$P$"&amp;$C$5))
+SUMIF(INDIRECT("'Output 3'!$H$4:$H$"&amp;$C$6),Analysis!O75,INDIRECT("'Output 3'!$P$4:$P$"&amp;$C$6))
+SUMIF(INDIRECT("'Output 4'!$H$4:$H$"&amp;$C$7),Analysis!O75,INDIRECT("'Output 4'!$P$4:$P$"&amp;$C$7))
+SUMIF(INDIRECT("'Output 5'!$H$4:$H$"&amp;$C$8),Analysis!O75,INDIRECT("'Output 5'!$P$4:$P$"&amp;$C$8))
+SUMIF(INDIRECT("'Direct Beneficiaries'!$H$4:$H$"&amp;$C$8),Analysis!O75,INDIRECT("'Direct Beneficiaries'!$P$4:$P$"&amp;$C$8))</f>
        <v>0</v>
      </c>
      <c r="Q75" s="5">
        <f ca="1">SUMIF(INDIRECT("'Output 1'!$H$4:$H$"&amp;$C$4),Analysis!O75,INDIRECT("'Output 1'!$T$4:$T$"&amp;$C$4))
+SUMIF(INDIRECT("'Output 2'!$H$4:$H$"&amp;$C$5),Analysis!O75,INDIRECT("'Output 2'!$T$4:$T$"&amp;$C$5))
+SUMIF(INDIRECT("'Output 3'!$H$4:$H$"&amp;$C$6),Analysis!O75,INDIRECT("'Output 3'!$T$4:$T$"&amp;$C$6))
+SUMIF(INDIRECT("'Output 4'!$H$4:$H$"&amp;$C$7),Analysis!O75,INDIRECT("'Output 4'!$T$4:$T$"&amp;$C$7))
+SUMIF(INDIRECT("'Output 5'!$H$4:$H$"&amp;$C$8),Analysis!O75,INDIRECT("'Output 5'!$T$4:$T$"&amp;$C$8))
+SUMIF(INDIRECT("'Direct Beneficiaries'!$H$4:$H$"&amp;$C$8),Analysis!O75,INDIRECT("'Direct Beneficiaries'!$T$4:$T$"&amp;$C$8))</f>
        <v>0</v>
      </c>
      <c r="R75" s="5">
        <f ca="1">SUMIF(INDIRECT("'Output 1'!$H$4:$H$"&amp;$C$4),Analysis!O75,INDIRECT("'Output 1'!$X$4:$X$"&amp;$C$4))
+SUMIF(INDIRECT("'Output 2'!$H$4:$H$"&amp;$C$5),Analysis!O75,INDIRECT("'Output 2'!$X$4:$X$"&amp;$C$5))
+SUMIF(INDIRECT("'Output 3'!$H$4:$H$"&amp;$C$6),Analysis!O75,INDIRECT("'Output 3'!$X$4:$X$"&amp;$C$6))
+SUMIF(INDIRECT("'Output 4'!$H$4:$H$"&amp;$C$7),Analysis!O75,INDIRECT("'Output 4'!$X$4:$X$"&amp;$C$7))
+SUMIF(INDIRECT("'Output 5'!$H$4:$H$"&amp;$C$8),Analysis!O75,INDIRECT("'Output 5'!$X$4:$X$"&amp;$C$8))
+SUMIF(INDIRECT("'Direct Beneficiaries'!$H$4:$H$"&amp;$C$8),Analysis!O75,INDIRECT("'Direct Beneficiaries'!$X$4:$X$"&amp;$C$8))</f>
        <v>0</v>
      </c>
      <c r="S75" s="31"/>
      <c r="T75" s="5">
        <f>SUMIF('Unplanned Outputs'!$E$4:$E$500,Analysis!O75,'Unplanned Outputs'!$J$4:$J$500)</f>
        <v>0</v>
      </c>
      <c r="U75" s="5">
        <f>SUMIF('Unplanned Outputs'!$E$4:$E$500,Analysis!$O75,'Unplanned Outputs'!$N$4:$N$500)</f>
        <v>0</v>
      </c>
      <c r="V75" s="5">
        <f>SUMIF('Unplanned Outputs'!$E$4:$E$500,Analysis!$O75,'Unplanned Outputs'!$R$4:$R$500)</f>
        <v>0</v>
      </c>
      <c r="W75" s="5">
        <f>SUMIF('Unplanned Outputs'!$E$4:$E$500,Analysis!$O75,'Unplanned Outputs'!$V$4:$V$500)</f>
        <v>0</v>
      </c>
      <c r="X75" s="5">
        <f>SUMIF('Unplanned Outputs'!$E$4:$E$500,Analysis!$O75,'Unplanned Outputs'!$Z$4:$Z$500)</f>
        <v>0</v>
      </c>
      <c r="Y75" s="15"/>
      <c r="Z75" s="37">
        <f t="shared" ca="1" si="8"/>
        <v>0</v>
      </c>
      <c r="AA75" s="37">
        <f t="shared" si="9"/>
        <v>0</v>
      </c>
      <c r="AB75" s="51">
        <f t="shared" ca="1" si="11"/>
        <v>0</v>
      </c>
      <c r="AC75" s="61">
        <f ca="1">SUMIF(INDIRECT("'Output 1'!$H$5:$H$"&amp;$C$4),Analysis!$O75,INDIRECT("'Output 1'!$F$5:$F$"&amp;$C$4))
+SUMIF(INDIRECT("'Output 2'!$H$5:$H$"&amp;$C$5),Analysis!$O75,INDIRECT("'Output 2'!$F$5:$F$"&amp;$C$5))
+SUMIF(INDIRECT("'Output 3'!$H$5:$H$"&amp;$C$6),Analysis!$O75,INDIRECT("'Output 3'!$F$5:$F$"&amp;$C$6))
+SUMIF(INDIRECT("'Output 4'!$H$5:$H$"&amp;$C$7),Analysis!$O75,INDIRECT("'Output 4'!$F$5:$F$"&amp;$C$7))
+SUMIF(INDIRECT("'Output 5'!$H$5:$H$"&amp;$C$8),Analysis!$O75,INDIRECT("'Output 5'!$F$5:$F$"&amp;$C$8))
+SUMIF(INDIRECT("'Direct Beneficiaries'!$H$5:$H$"&amp;$C$8),Analysis!$O75,INDIRECT("'Direct Beneficiaries'!$F$5:$F$"&amp;$C$8))</f>
        <v>0</v>
      </c>
    </row>
    <row r="76" spans="15:29" x14ac:dyDescent="0.3">
      <c r="O76" s="31">
        <v>6.1</v>
      </c>
      <c r="P76" s="5">
        <f ca="1">SUMIF(INDIRECT("'Output 1'!$H$4:$H$"&amp;$C$4),Analysis!O76,INDIRECT("'Output 1'!$P$4:$P$"&amp;$C$4))
+SUMIF(INDIRECT("'Output 2'!$H$4:$H$"&amp;$C$5),Analysis!O76,INDIRECT("'Output 2'!$P$4:$P$"&amp;$C$5))
+SUMIF(INDIRECT("'Output 3'!$H$4:$H$"&amp;$C$6),Analysis!O76,INDIRECT("'Output 3'!$P$4:$P$"&amp;$C$6))
+SUMIF(INDIRECT("'Output 4'!$H$4:$H$"&amp;$C$7),Analysis!O76,INDIRECT("'Output 4'!$P$4:$P$"&amp;$C$7))
+SUMIF(INDIRECT("'Output 5'!$H$4:$H$"&amp;$C$8),Analysis!O76,INDIRECT("'Output 5'!$P$4:$P$"&amp;$C$8))
+SUMIF(INDIRECT("'Direct Beneficiaries'!$H$4:$H$"&amp;$C$8),Analysis!O76,INDIRECT("'Direct Beneficiaries'!$P$4:$P$"&amp;$C$8))</f>
        <v>0</v>
      </c>
      <c r="Q76" s="5">
        <f ca="1">SUMIF(INDIRECT("'Output 1'!$H$4:$H$"&amp;$C$4),Analysis!O76,INDIRECT("'Output 1'!$T$4:$T$"&amp;$C$4))
+SUMIF(INDIRECT("'Output 2'!$H$4:$H$"&amp;$C$5),Analysis!O76,INDIRECT("'Output 2'!$T$4:$T$"&amp;$C$5))
+SUMIF(INDIRECT("'Output 3'!$H$4:$H$"&amp;$C$6),Analysis!O76,INDIRECT("'Output 3'!$T$4:$T$"&amp;$C$6))
+SUMIF(INDIRECT("'Output 4'!$H$4:$H$"&amp;$C$7),Analysis!O76,INDIRECT("'Output 4'!$T$4:$T$"&amp;$C$7))
+SUMIF(INDIRECT("'Output 5'!$H$4:$H$"&amp;$C$8),Analysis!O76,INDIRECT("'Output 5'!$T$4:$T$"&amp;$C$8))
+SUMIF(INDIRECT("'Direct Beneficiaries'!$H$4:$H$"&amp;$C$8),Analysis!O76,INDIRECT("'Direct Beneficiaries'!$T$4:$T$"&amp;$C$8))</f>
        <v>0</v>
      </c>
      <c r="R76" s="5">
        <f ca="1">SUMIF(INDIRECT("'Output 1'!$H$4:$H$"&amp;$C$4),Analysis!O76,INDIRECT("'Output 1'!$X$4:$X$"&amp;$C$4))
+SUMIF(INDIRECT("'Output 2'!$H$4:$H$"&amp;$C$5),Analysis!O76,INDIRECT("'Output 2'!$X$4:$X$"&amp;$C$5))
+SUMIF(INDIRECT("'Output 3'!$H$4:$H$"&amp;$C$6),Analysis!O76,INDIRECT("'Output 3'!$X$4:$X$"&amp;$C$6))
+SUMIF(INDIRECT("'Output 4'!$H$4:$H$"&amp;$C$7),Analysis!O76,INDIRECT("'Output 4'!$X$4:$X$"&amp;$C$7))
+SUMIF(INDIRECT("'Output 5'!$H$4:$H$"&amp;$C$8),Analysis!O76,INDIRECT("'Output 5'!$X$4:$X$"&amp;$C$8))
+SUMIF(INDIRECT("'Direct Beneficiaries'!$H$4:$H$"&amp;$C$8),Analysis!O76,INDIRECT("'Direct Beneficiaries'!$X$4:$X$"&amp;$C$8))</f>
        <v>0</v>
      </c>
      <c r="S76" s="31"/>
      <c r="T76" s="5">
        <f>SUMIF('Unplanned Outputs'!$E$4:$E$500,Analysis!O76,'Unplanned Outputs'!$J$4:$J$500)</f>
        <v>0</v>
      </c>
      <c r="U76" s="5">
        <f>SUMIF('Unplanned Outputs'!$E$4:$E$500,Analysis!$O76,'Unplanned Outputs'!$N$4:$N$500)</f>
        <v>0</v>
      </c>
      <c r="V76" s="5">
        <f>SUMIF('Unplanned Outputs'!$E$4:$E$500,Analysis!$O76,'Unplanned Outputs'!$R$4:$R$500)</f>
        <v>0</v>
      </c>
      <c r="W76" s="5">
        <f>SUMIF('Unplanned Outputs'!$E$4:$E$500,Analysis!$O76,'Unplanned Outputs'!$V$4:$V$500)</f>
        <v>0</v>
      </c>
      <c r="X76" s="5">
        <f>SUMIF('Unplanned Outputs'!$E$4:$E$500,Analysis!$O76,'Unplanned Outputs'!$Z$4:$Z$500)</f>
        <v>0</v>
      </c>
      <c r="Y76" s="15"/>
      <c r="Z76" s="37">
        <f t="shared" ca="1" si="8"/>
        <v>0</v>
      </c>
      <c r="AA76" s="37">
        <f t="shared" si="9"/>
        <v>0</v>
      </c>
      <c r="AB76" s="51">
        <f t="shared" ca="1" si="10"/>
        <v>0</v>
      </c>
      <c r="AC76" s="61">
        <f ca="1">SUMIF(INDIRECT("'Output 1'!$H$5:$H$"&amp;$C$4),Analysis!$O76,INDIRECT("'Output 1'!$F$5:$F$"&amp;$C$4))
+SUMIF(INDIRECT("'Output 2'!$H$5:$H$"&amp;$C$5),Analysis!$O76,INDIRECT("'Output 2'!$F$5:$F$"&amp;$C$5))
+SUMIF(INDIRECT("'Output 3'!$H$5:$H$"&amp;$C$6),Analysis!$O76,INDIRECT("'Output 3'!$F$5:$F$"&amp;$C$6))
+SUMIF(INDIRECT("'Output 4'!$H$5:$H$"&amp;$C$7),Analysis!$O76,INDIRECT("'Output 4'!$F$5:$F$"&amp;$C$7))
+SUMIF(INDIRECT("'Output 5'!$H$5:$H$"&amp;$C$8),Analysis!$O76,INDIRECT("'Output 5'!$F$5:$F$"&amp;$C$8))
+SUMIF(INDIRECT("'Direct Beneficiaries'!$H$5:$H$"&amp;$C$8),Analysis!$O76,INDIRECT("'Direct Beneficiaries'!$F$5:$F$"&amp;$C$8))</f>
        <v>0</v>
      </c>
    </row>
    <row r="77" spans="15:29" x14ac:dyDescent="0.3">
      <c r="O77" s="31" t="s">
        <v>752</v>
      </c>
      <c r="P77" s="5">
        <f ca="1">SUMIF(INDIRECT("'Output 1'!$H$4:$H$"&amp;$C$4),Analysis!O77,INDIRECT("'Output 1'!$P$4:$P$"&amp;$C$4))
+SUMIF(INDIRECT("'Output 2'!$H$4:$H$"&amp;$C$5),Analysis!O77,INDIRECT("'Output 2'!$P$4:$P$"&amp;$C$5))
+SUMIF(INDIRECT("'Output 3'!$H$4:$H$"&amp;$C$6),Analysis!O77,INDIRECT("'Output 3'!$P$4:$P$"&amp;$C$6))
+SUMIF(INDIRECT("'Output 4'!$H$4:$H$"&amp;$C$7),Analysis!O77,INDIRECT("'Output 4'!$P$4:$P$"&amp;$C$7))
+SUMIF(INDIRECT("'Output 5'!$H$4:$H$"&amp;$C$8),Analysis!O77,INDIRECT("'Output 5'!$P$4:$P$"&amp;$C$8))
+SUMIF(INDIRECT("'Direct Beneficiaries'!$H$4:$H$"&amp;$C$8),Analysis!O77,INDIRECT("'Direct Beneficiaries'!$P$4:$P$"&amp;$C$8))</f>
        <v>0</v>
      </c>
      <c r="Q77" s="5">
        <f ca="1">SUMIF(INDIRECT("'Output 1'!$H$4:$H$"&amp;$C$4),Analysis!O77,INDIRECT("'Output 1'!$T$4:$T$"&amp;$C$4))
+SUMIF(INDIRECT("'Output 2'!$H$4:$H$"&amp;$C$5),Analysis!O77,INDIRECT("'Output 2'!$T$4:$T$"&amp;$C$5))
+SUMIF(INDIRECT("'Output 3'!$H$4:$H$"&amp;$C$6),Analysis!O77,INDIRECT("'Output 3'!$T$4:$T$"&amp;$C$6))
+SUMIF(INDIRECT("'Output 4'!$H$4:$H$"&amp;$C$7),Analysis!O77,INDIRECT("'Output 4'!$T$4:$T$"&amp;$C$7))
+SUMIF(INDIRECT("'Output 5'!$H$4:$H$"&amp;$C$8),Analysis!O77,INDIRECT("'Output 5'!$T$4:$T$"&amp;$C$8))
+SUMIF(INDIRECT("'Direct Beneficiaries'!$H$4:$H$"&amp;$C$8),Analysis!O77,INDIRECT("'Direct Beneficiaries'!$T$4:$T$"&amp;$C$8))</f>
        <v>0</v>
      </c>
      <c r="R77" s="5">
        <f ca="1">SUMIF(INDIRECT("'Output 1'!$H$4:$H$"&amp;$C$4),Analysis!O77,INDIRECT("'Output 1'!$X$4:$X$"&amp;$C$4))
+SUMIF(INDIRECT("'Output 2'!$H$4:$H$"&amp;$C$5),Analysis!O77,INDIRECT("'Output 2'!$X$4:$X$"&amp;$C$5))
+SUMIF(INDIRECT("'Output 3'!$H$4:$H$"&amp;$C$6),Analysis!O77,INDIRECT("'Output 3'!$X$4:$X$"&amp;$C$6))
+SUMIF(INDIRECT("'Output 4'!$H$4:$H$"&amp;$C$7),Analysis!O77,INDIRECT("'Output 4'!$X$4:$X$"&amp;$C$7))
+SUMIF(INDIRECT("'Output 5'!$H$4:$H$"&amp;$C$8),Analysis!O77,INDIRECT("'Output 5'!$X$4:$X$"&amp;$C$8))
+SUMIF(INDIRECT("'Direct Beneficiaries'!$H$4:$H$"&amp;$C$8),Analysis!O77,INDIRECT("'Direct Beneficiaries'!$X$4:$X$"&amp;$C$8))</f>
        <v>0</v>
      </c>
      <c r="S77" s="31"/>
      <c r="T77" s="5">
        <f>SUMIF('Unplanned Outputs'!$E$4:$E$500,Analysis!O77,'Unplanned Outputs'!$J$4:$J$500)</f>
        <v>0</v>
      </c>
      <c r="U77" s="5">
        <f>SUMIF('Unplanned Outputs'!$E$4:$E$500,Analysis!$O77,'Unplanned Outputs'!$N$4:$N$500)</f>
        <v>0</v>
      </c>
      <c r="V77" s="5">
        <f>SUMIF('Unplanned Outputs'!$E$4:$E$500,Analysis!$O77,'Unplanned Outputs'!$R$4:$R$500)</f>
        <v>0</v>
      </c>
      <c r="W77" s="5">
        <f>SUMIF('Unplanned Outputs'!$E$4:$E$500,Analysis!$O77,'Unplanned Outputs'!$V$4:$V$500)</f>
        <v>0</v>
      </c>
      <c r="X77" s="5">
        <f>SUMIF('Unplanned Outputs'!$E$4:$E$500,Analysis!$O77,'Unplanned Outputs'!$Z$4:$Z$500)</f>
        <v>0</v>
      </c>
      <c r="Y77" s="15"/>
      <c r="Z77" s="37">
        <f t="shared" ca="1" si="8"/>
        <v>0</v>
      </c>
      <c r="AA77" s="37">
        <f t="shared" si="9"/>
        <v>0</v>
      </c>
      <c r="AB77" s="51">
        <f t="shared" ca="1" si="10"/>
        <v>0</v>
      </c>
      <c r="AC77" s="61">
        <f ca="1">SUMIF(INDIRECT("'Output 1'!$H$5:$H$"&amp;$C$4),Analysis!$O77,INDIRECT("'Output 1'!$F$5:$F$"&amp;$C$4))
+SUMIF(INDIRECT("'Output 2'!$H$5:$H$"&amp;$C$5),Analysis!$O77,INDIRECT("'Output 2'!$F$5:$F$"&amp;$C$5))
+SUMIF(INDIRECT("'Output 3'!$H$5:$H$"&amp;$C$6),Analysis!$O77,INDIRECT("'Output 3'!$F$5:$F$"&amp;$C$6))
+SUMIF(INDIRECT("'Output 4'!$H$5:$H$"&amp;$C$7),Analysis!$O77,INDIRECT("'Output 4'!$F$5:$F$"&amp;$C$7))
+SUMIF(INDIRECT("'Output 5'!$H$5:$H$"&amp;$C$8),Analysis!$O77,INDIRECT("'Output 5'!$F$5:$F$"&amp;$C$8))
+SUMIF(INDIRECT("'Direct Beneficiaries'!$H$5:$H$"&amp;$C$8),Analysis!$O77,INDIRECT("'Direct Beneficiaries'!$F$5:$F$"&amp;$C$8))</f>
        <v>0</v>
      </c>
    </row>
    <row r="78" spans="15:29" x14ac:dyDescent="0.3">
      <c r="O78" s="31" t="s">
        <v>753</v>
      </c>
      <c r="P78" s="5">
        <f ca="1">SUMIF(INDIRECT("'Output 1'!$H$4:$H$"&amp;$C$4),Analysis!O78,INDIRECT("'Output 1'!$P$4:$P$"&amp;$C$4))
+SUMIF(INDIRECT("'Output 2'!$H$4:$H$"&amp;$C$5),Analysis!O78,INDIRECT("'Output 2'!$P$4:$P$"&amp;$C$5))
+SUMIF(INDIRECT("'Output 3'!$H$4:$H$"&amp;$C$6),Analysis!O78,INDIRECT("'Output 3'!$P$4:$P$"&amp;$C$6))
+SUMIF(INDIRECT("'Output 4'!$H$4:$H$"&amp;$C$7),Analysis!O78,INDIRECT("'Output 4'!$P$4:$P$"&amp;$C$7))
+SUMIF(INDIRECT("'Output 5'!$H$4:$H$"&amp;$C$8),Analysis!O78,INDIRECT("'Output 5'!$P$4:$P$"&amp;$C$8))
+SUMIF(INDIRECT("'Direct Beneficiaries'!$H$4:$H$"&amp;$C$8),Analysis!O78,INDIRECT("'Direct Beneficiaries'!$P$4:$P$"&amp;$C$8))</f>
        <v>0</v>
      </c>
      <c r="Q78" s="5">
        <f ca="1">SUMIF(INDIRECT("'Output 1'!$H$4:$H$"&amp;$C$4),Analysis!O78,INDIRECT("'Output 1'!$T$4:$T$"&amp;$C$4))
+SUMIF(INDIRECT("'Output 2'!$H$4:$H$"&amp;$C$5),Analysis!O78,INDIRECT("'Output 2'!$T$4:$T$"&amp;$C$5))
+SUMIF(INDIRECT("'Output 3'!$H$4:$H$"&amp;$C$6),Analysis!O78,INDIRECT("'Output 3'!$T$4:$T$"&amp;$C$6))
+SUMIF(INDIRECT("'Output 4'!$H$4:$H$"&amp;$C$7),Analysis!O78,INDIRECT("'Output 4'!$T$4:$T$"&amp;$C$7))
+SUMIF(INDIRECT("'Output 5'!$H$4:$H$"&amp;$C$8),Analysis!O78,INDIRECT("'Output 5'!$T$4:$T$"&amp;$C$8))
+SUMIF(INDIRECT("'Direct Beneficiaries'!$H$4:$H$"&amp;$C$8),Analysis!O78,INDIRECT("'Direct Beneficiaries'!$T$4:$T$"&amp;$C$8))</f>
        <v>0</v>
      </c>
      <c r="R78" s="5">
        <f ca="1">SUMIF(INDIRECT("'Output 1'!$H$4:$H$"&amp;$C$4),Analysis!O78,INDIRECT("'Output 1'!$X$4:$X$"&amp;$C$4))
+SUMIF(INDIRECT("'Output 2'!$H$4:$H$"&amp;$C$5),Analysis!O78,INDIRECT("'Output 2'!$X$4:$X$"&amp;$C$5))
+SUMIF(INDIRECT("'Output 3'!$H$4:$H$"&amp;$C$6),Analysis!O78,INDIRECT("'Output 3'!$X$4:$X$"&amp;$C$6))
+SUMIF(INDIRECT("'Output 4'!$H$4:$H$"&amp;$C$7),Analysis!O78,INDIRECT("'Output 4'!$X$4:$X$"&amp;$C$7))
+SUMIF(INDIRECT("'Output 5'!$H$4:$H$"&amp;$C$8),Analysis!O78,INDIRECT("'Output 5'!$X$4:$X$"&amp;$C$8))
+SUMIF(INDIRECT("'Direct Beneficiaries'!$H$4:$H$"&amp;$C$8),Analysis!O78,INDIRECT("'Direct Beneficiaries'!$X$4:$X$"&amp;$C$8))</f>
        <v>0</v>
      </c>
      <c r="S78" s="31"/>
      <c r="T78" s="5">
        <f>SUMIF('Unplanned Outputs'!$E$4:$E$500,Analysis!O78,'Unplanned Outputs'!$J$4:$J$500)</f>
        <v>0</v>
      </c>
      <c r="U78" s="5">
        <f>SUMIF('Unplanned Outputs'!$E$4:$E$500,Analysis!$O78,'Unplanned Outputs'!$N$4:$N$500)</f>
        <v>0</v>
      </c>
      <c r="V78" s="5">
        <f>SUMIF('Unplanned Outputs'!$E$4:$E$500,Analysis!$O78,'Unplanned Outputs'!$R$4:$R$500)</f>
        <v>0</v>
      </c>
      <c r="W78" s="5">
        <f>SUMIF('Unplanned Outputs'!$E$4:$E$500,Analysis!$O78,'Unplanned Outputs'!$V$4:$V$500)</f>
        <v>0</v>
      </c>
      <c r="X78" s="5">
        <f>SUMIF('Unplanned Outputs'!$E$4:$E$500,Analysis!$O78,'Unplanned Outputs'!$Z$4:$Z$500)</f>
        <v>0</v>
      </c>
      <c r="Y78" s="15"/>
      <c r="Z78" s="37">
        <f t="shared" ca="1" si="8"/>
        <v>0</v>
      </c>
      <c r="AA78" s="37">
        <f t="shared" si="9"/>
        <v>0</v>
      </c>
      <c r="AB78" s="51">
        <f t="shared" ca="1" si="10"/>
        <v>0</v>
      </c>
      <c r="AC78" s="61">
        <f ca="1">SUMIF(INDIRECT("'Output 1'!$H$5:$H$"&amp;$C$4),Analysis!$O78,INDIRECT("'Output 1'!$F$5:$F$"&amp;$C$4))
+SUMIF(INDIRECT("'Output 2'!$H$5:$H$"&amp;$C$5),Analysis!$O78,INDIRECT("'Output 2'!$F$5:$F$"&amp;$C$5))
+SUMIF(INDIRECT("'Output 3'!$H$5:$H$"&amp;$C$6),Analysis!$O78,INDIRECT("'Output 3'!$F$5:$F$"&amp;$C$6))
+SUMIF(INDIRECT("'Output 4'!$H$5:$H$"&amp;$C$7),Analysis!$O78,INDIRECT("'Output 4'!$F$5:$F$"&amp;$C$7))
+SUMIF(INDIRECT("'Output 5'!$H$5:$H$"&amp;$C$8),Analysis!$O78,INDIRECT("'Output 5'!$F$5:$F$"&amp;$C$8))
+SUMIF(INDIRECT("'Direct Beneficiaries'!$H$5:$H$"&amp;$C$8),Analysis!$O78,INDIRECT("'Direct Beneficiaries'!$F$5:$F$"&amp;$C$8))</f>
        <v>0</v>
      </c>
    </row>
    <row r="79" spans="15:29" x14ac:dyDescent="0.3">
      <c r="O79" s="31" t="s">
        <v>754</v>
      </c>
      <c r="P79" s="5">
        <f ca="1">SUMIF(INDIRECT("'Output 1'!$H$4:$H$"&amp;$C$4),Analysis!O79,INDIRECT("'Output 1'!$P$4:$P$"&amp;$C$4))
+SUMIF(INDIRECT("'Output 2'!$H$4:$H$"&amp;$C$5),Analysis!O79,INDIRECT("'Output 2'!$P$4:$P$"&amp;$C$5))
+SUMIF(INDIRECT("'Output 3'!$H$4:$H$"&amp;$C$6),Analysis!O79,INDIRECT("'Output 3'!$P$4:$P$"&amp;$C$6))
+SUMIF(INDIRECT("'Output 4'!$H$4:$H$"&amp;$C$7),Analysis!O79,INDIRECT("'Output 4'!$P$4:$P$"&amp;$C$7))
+SUMIF(INDIRECT("'Output 5'!$H$4:$H$"&amp;$C$8),Analysis!O79,INDIRECT("'Output 5'!$P$4:$P$"&amp;$C$8))
+SUMIF(INDIRECT("'Direct Beneficiaries'!$H$4:$H$"&amp;$C$8),Analysis!O79,INDIRECT("'Direct Beneficiaries'!$P$4:$P$"&amp;$C$8))</f>
        <v>0</v>
      </c>
      <c r="Q79" s="5">
        <f ca="1">SUMIF(INDIRECT("'Output 1'!$H$4:$H$"&amp;$C$4),Analysis!O79,INDIRECT("'Output 1'!$T$4:$T$"&amp;$C$4))
+SUMIF(INDIRECT("'Output 2'!$H$4:$H$"&amp;$C$5),Analysis!O79,INDIRECT("'Output 2'!$T$4:$T$"&amp;$C$5))
+SUMIF(INDIRECT("'Output 3'!$H$4:$H$"&amp;$C$6),Analysis!O79,INDIRECT("'Output 3'!$T$4:$T$"&amp;$C$6))
+SUMIF(INDIRECT("'Output 4'!$H$4:$H$"&amp;$C$7),Analysis!O79,INDIRECT("'Output 4'!$T$4:$T$"&amp;$C$7))
+SUMIF(INDIRECT("'Output 5'!$H$4:$H$"&amp;$C$8),Analysis!O79,INDIRECT("'Output 5'!$T$4:$T$"&amp;$C$8))
+SUMIF(INDIRECT("'Direct Beneficiaries'!$H$4:$H$"&amp;$C$8),Analysis!O79,INDIRECT("'Direct Beneficiaries'!$T$4:$T$"&amp;$C$8))</f>
        <v>0</v>
      </c>
      <c r="R79" s="5">
        <f ca="1">SUMIF(INDIRECT("'Output 1'!$H$4:$H$"&amp;$C$4),Analysis!O79,INDIRECT("'Output 1'!$X$4:$X$"&amp;$C$4))
+SUMIF(INDIRECT("'Output 2'!$H$4:$H$"&amp;$C$5),Analysis!O79,INDIRECT("'Output 2'!$X$4:$X$"&amp;$C$5))
+SUMIF(INDIRECT("'Output 3'!$H$4:$H$"&amp;$C$6),Analysis!O79,INDIRECT("'Output 3'!$X$4:$X$"&amp;$C$6))
+SUMIF(INDIRECT("'Output 4'!$H$4:$H$"&amp;$C$7),Analysis!O79,INDIRECT("'Output 4'!$X$4:$X$"&amp;$C$7))
+SUMIF(INDIRECT("'Output 5'!$H$4:$H$"&amp;$C$8),Analysis!O79,INDIRECT("'Output 5'!$X$4:$X$"&amp;$C$8))
+SUMIF(INDIRECT("'Direct Beneficiaries'!$H$4:$H$"&amp;$C$8),Analysis!O79,INDIRECT("'Direct Beneficiaries'!$X$4:$X$"&amp;$C$8))</f>
        <v>0</v>
      </c>
      <c r="S79" s="31"/>
      <c r="T79" s="5">
        <f>SUMIF('Unplanned Outputs'!$E$4:$E$500,Analysis!O79,'Unplanned Outputs'!$J$4:$J$500)</f>
        <v>0</v>
      </c>
      <c r="U79" s="5">
        <f>SUMIF('Unplanned Outputs'!$E$4:$E$500,Analysis!$O79,'Unplanned Outputs'!$N$4:$N$500)</f>
        <v>0</v>
      </c>
      <c r="V79" s="5">
        <f>SUMIF('Unplanned Outputs'!$E$4:$E$500,Analysis!$O79,'Unplanned Outputs'!$R$4:$R$500)</f>
        <v>0</v>
      </c>
      <c r="W79" s="5">
        <f>SUMIF('Unplanned Outputs'!$E$4:$E$500,Analysis!$O79,'Unplanned Outputs'!$V$4:$V$500)</f>
        <v>0</v>
      </c>
      <c r="X79" s="5">
        <f>SUMIF('Unplanned Outputs'!$E$4:$E$500,Analysis!$O79,'Unplanned Outputs'!$Z$4:$Z$500)</f>
        <v>0</v>
      </c>
      <c r="Y79" s="15"/>
      <c r="Z79" s="37">
        <f t="shared" ca="1" si="8"/>
        <v>0</v>
      </c>
      <c r="AA79" s="37">
        <f t="shared" si="9"/>
        <v>0</v>
      </c>
      <c r="AB79" s="51">
        <f t="shared" ca="1" si="10"/>
        <v>0</v>
      </c>
      <c r="AC79" s="61">
        <f ca="1">SUMIF(INDIRECT("'Output 1'!$H$5:$H$"&amp;$C$4),Analysis!$O79,INDIRECT("'Output 1'!$F$5:$F$"&amp;$C$4))
+SUMIF(INDIRECT("'Output 2'!$H$5:$H$"&amp;$C$5),Analysis!$O79,INDIRECT("'Output 2'!$F$5:$F$"&amp;$C$5))
+SUMIF(INDIRECT("'Output 3'!$H$5:$H$"&amp;$C$6),Analysis!$O79,INDIRECT("'Output 3'!$F$5:$F$"&amp;$C$6))
+SUMIF(INDIRECT("'Output 4'!$H$5:$H$"&amp;$C$7),Analysis!$O79,INDIRECT("'Output 4'!$F$5:$F$"&amp;$C$7))
+SUMIF(INDIRECT("'Output 5'!$H$5:$H$"&amp;$C$8),Analysis!$O79,INDIRECT("'Output 5'!$F$5:$F$"&amp;$C$8))
+SUMIF(INDIRECT("'Direct Beneficiaries'!$H$5:$H$"&amp;$C$8),Analysis!$O79,INDIRECT("'Direct Beneficiaries'!$F$5:$F$"&amp;$C$8))</f>
        <v>0</v>
      </c>
    </row>
    <row r="80" spans="15:29" x14ac:dyDescent="0.3">
      <c r="O80" s="31" t="s">
        <v>755</v>
      </c>
      <c r="P80" s="5">
        <f ca="1">SUMIF(INDIRECT("'Output 1'!$H$4:$H$"&amp;$C$4),Analysis!O80,INDIRECT("'Output 1'!$P$4:$P$"&amp;$C$4))
+SUMIF(INDIRECT("'Output 2'!$H$4:$H$"&amp;$C$5),Analysis!O80,INDIRECT("'Output 2'!$P$4:$P$"&amp;$C$5))
+SUMIF(INDIRECT("'Output 3'!$H$4:$H$"&amp;$C$6),Analysis!O80,INDIRECT("'Output 3'!$P$4:$P$"&amp;$C$6))
+SUMIF(INDIRECT("'Output 4'!$H$4:$H$"&amp;$C$7),Analysis!O80,INDIRECT("'Output 4'!$P$4:$P$"&amp;$C$7))
+SUMIF(INDIRECT("'Output 5'!$H$4:$H$"&amp;$C$8),Analysis!O80,INDIRECT("'Output 5'!$P$4:$P$"&amp;$C$8))
+SUMIF(INDIRECT("'Direct Beneficiaries'!$H$4:$H$"&amp;$C$8),Analysis!O80,INDIRECT("'Direct Beneficiaries'!$P$4:$P$"&amp;$C$8))</f>
        <v>0</v>
      </c>
      <c r="Q80" s="5">
        <f ca="1">SUMIF(INDIRECT("'Output 1'!$H$4:$H$"&amp;$C$4),Analysis!O80,INDIRECT("'Output 1'!$T$4:$T$"&amp;$C$4))
+SUMIF(INDIRECT("'Output 2'!$H$4:$H$"&amp;$C$5),Analysis!O80,INDIRECT("'Output 2'!$T$4:$T$"&amp;$C$5))
+SUMIF(INDIRECT("'Output 3'!$H$4:$H$"&amp;$C$6),Analysis!O80,INDIRECT("'Output 3'!$T$4:$T$"&amp;$C$6))
+SUMIF(INDIRECT("'Output 4'!$H$4:$H$"&amp;$C$7),Analysis!O80,INDIRECT("'Output 4'!$T$4:$T$"&amp;$C$7))
+SUMIF(INDIRECT("'Output 5'!$H$4:$H$"&amp;$C$8),Analysis!O80,INDIRECT("'Output 5'!$T$4:$T$"&amp;$C$8))
+SUMIF(INDIRECT("'Direct Beneficiaries'!$H$4:$H$"&amp;$C$8),Analysis!O80,INDIRECT("'Direct Beneficiaries'!$T$4:$T$"&amp;$C$8))</f>
        <v>0</v>
      </c>
      <c r="R80" s="5">
        <f ca="1">SUMIF(INDIRECT("'Output 1'!$H$4:$H$"&amp;$C$4),Analysis!O80,INDIRECT("'Output 1'!$X$4:$X$"&amp;$C$4))
+SUMIF(INDIRECT("'Output 2'!$H$4:$H$"&amp;$C$5),Analysis!O80,INDIRECT("'Output 2'!$X$4:$X$"&amp;$C$5))
+SUMIF(INDIRECT("'Output 3'!$H$4:$H$"&amp;$C$6),Analysis!O80,INDIRECT("'Output 3'!$X$4:$X$"&amp;$C$6))
+SUMIF(INDIRECT("'Output 4'!$H$4:$H$"&amp;$C$7),Analysis!O80,INDIRECT("'Output 4'!$X$4:$X$"&amp;$C$7))
+SUMIF(INDIRECT("'Output 5'!$H$4:$H$"&amp;$C$8),Analysis!O80,INDIRECT("'Output 5'!$X$4:$X$"&amp;$C$8))
+SUMIF(INDIRECT("'Direct Beneficiaries'!$H$4:$H$"&amp;$C$8),Analysis!O80,INDIRECT("'Direct Beneficiaries'!$X$4:$X$"&amp;$C$8))</f>
        <v>0</v>
      </c>
      <c r="S80" s="31"/>
      <c r="T80" s="5">
        <f>SUMIF('Unplanned Outputs'!$E$4:$E$500,Analysis!O80,'Unplanned Outputs'!$J$4:$J$500)</f>
        <v>0</v>
      </c>
      <c r="U80" s="5">
        <f>SUMIF('Unplanned Outputs'!$E$4:$E$500,Analysis!$O80,'Unplanned Outputs'!$N$4:$N$500)</f>
        <v>0</v>
      </c>
      <c r="V80" s="5">
        <f>SUMIF('Unplanned Outputs'!$E$4:$E$500,Analysis!$O80,'Unplanned Outputs'!$R$4:$R$500)</f>
        <v>0</v>
      </c>
      <c r="W80" s="5">
        <f>SUMIF('Unplanned Outputs'!$E$4:$E$500,Analysis!$O80,'Unplanned Outputs'!$V$4:$V$500)</f>
        <v>0</v>
      </c>
      <c r="X80" s="5">
        <f>SUMIF('Unplanned Outputs'!$E$4:$E$500,Analysis!$O80,'Unplanned Outputs'!$Z$4:$Z$500)</f>
        <v>0</v>
      </c>
      <c r="Y80" s="15"/>
      <c r="Z80" s="37">
        <f t="shared" ca="1" si="8"/>
        <v>0</v>
      </c>
      <c r="AA80" s="37">
        <f t="shared" si="9"/>
        <v>0</v>
      </c>
      <c r="AB80" s="51">
        <f t="shared" ca="1" si="10"/>
        <v>0</v>
      </c>
      <c r="AC80" s="61">
        <f ca="1">SUMIF(INDIRECT("'Output 1'!$H$5:$H$"&amp;$C$4),Analysis!$O80,INDIRECT("'Output 1'!$F$5:$F$"&amp;$C$4))
+SUMIF(INDIRECT("'Output 2'!$H$5:$H$"&amp;$C$5),Analysis!$O80,INDIRECT("'Output 2'!$F$5:$F$"&amp;$C$5))
+SUMIF(INDIRECT("'Output 3'!$H$5:$H$"&amp;$C$6),Analysis!$O80,INDIRECT("'Output 3'!$F$5:$F$"&amp;$C$6))
+SUMIF(INDIRECT("'Output 4'!$H$5:$H$"&amp;$C$7),Analysis!$O80,INDIRECT("'Output 4'!$F$5:$F$"&amp;$C$7))
+SUMIF(INDIRECT("'Output 5'!$H$5:$H$"&amp;$C$8),Analysis!$O80,INDIRECT("'Output 5'!$F$5:$F$"&amp;$C$8))
+SUMIF(INDIRECT("'Direct Beneficiaries'!$H$5:$H$"&amp;$C$8),Analysis!$O80,INDIRECT("'Direct Beneficiaries'!$F$5:$F$"&amp;$C$8))</f>
        <v>0</v>
      </c>
    </row>
    <row r="81" spans="17:17" x14ac:dyDescent="0.3">
      <c r="Q81" s="5"/>
    </row>
  </sheetData>
  <mergeCells count="6">
    <mergeCell ref="A1:C2"/>
    <mergeCell ref="E1:M2"/>
    <mergeCell ref="P2:R2"/>
    <mergeCell ref="Z2:AC2"/>
    <mergeCell ref="P1:AC1"/>
    <mergeCell ref="T2:X2"/>
  </mergeCells>
  <phoneticPr fontId="11" type="noConversion"/>
  <conditionalFormatting sqref="F4:F36">
    <cfRule type="notContainsText" dxfId="3" priority="4" operator="notContains" text="O.">
      <formula>ISERROR(SEARCH("O.",F4))</formula>
    </cfRule>
  </conditionalFormatting>
  <conditionalFormatting sqref="F18:L35 M18:M41 F4:M17">
    <cfRule type="containsErrors" dxfId="2" priority="7">
      <formula>ISERROR(F4)</formula>
    </cfRule>
  </conditionalFormatting>
  <conditionalFormatting sqref="G18:L35 M18:M41 G4:M17">
    <cfRule type="cellIs" dxfId="1" priority="2" operator="greaterThanOrEqual">
      <formula>1</formula>
    </cfRule>
  </conditionalFormatting>
  <conditionalFormatting sqref="Q5:Q81 P4:X80 Z4:AC80">
    <cfRule type="cellIs" dxfId="0" priority="6" operator="equal">
      <formula>0</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7479225-96f4-4ca3-92fe-b4c132762293">
      <Terms xmlns="http://schemas.microsoft.com/office/infopath/2007/PartnerControls"/>
    </lcf76f155ced4ddcb4097134ff3c332f>
    <TaxCatchAll xmlns="cef04657-b68e-4c82-885b-766bbfd5b08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A953EC0766C5047AD3800CA6A602D9B" ma:contentTypeVersion="17" ma:contentTypeDescription="Create a new document." ma:contentTypeScope="" ma:versionID="edaf211604e76d629bf0280691d65520">
  <xsd:schema xmlns:xsd="http://www.w3.org/2001/XMLSchema" xmlns:xs="http://www.w3.org/2001/XMLSchema" xmlns:p="http://schemas.microsoft.com/office/2006/metadata/properties" xmlns:ns2="e7479225-96f4-4ca3-92fe-b4c132762293" xmlns:ns3="cef04657-b68e-4c82-885b-766bbfd5b086" targetNamespace="http://schemas.microsoft.com/office/2006/metadata/properties" ma:root="true" ma:fieldsID="7fd723a44cf3bd624b0c1e09214a678e" ns2:_="" ns3:_="">
    <xsd:import namespace="e7479225-96f4-4ca3-92fe-b4c132762293"/>
    <xsd:import namespace="cef04657-b68e-4c82-885b-766bbfd5b0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479225-96f4-4ca3-92fe-b4c1327622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32267060-aa71-4076-8e39-9ee3c008b0f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ef04657-b68e-4c82-885b-766bbfd5b08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4e35c11-1e20-46b9-a671-b6584f066148}" ma:internalName="TaxCatchAll" ma:showField="CatchAllData" ma:web="cef04657-b68e-4c82-885b-766bbfd5b0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F92855-799D-409F-8C3C-3B393732C1D9}">
  <ds:schemaRefs>
    <ds:schemaRef ds:uri="http://schemas.microsoft.com/office/2006/metadata/properties"/>
    <ds:schemaRef ds:uri="http://schemas.microsoft.com/office/infopath/2007/PartnerControls"/>
    <ds:schemaRef ds:uri="e7479225-96f4-4ca3-92fe-b4c132762293"/>
    <ds:schemaRef ds:uri="cef04657-b68e-4c82-885b-766bbfd5b086"/>
  </ds:schemaRefs>
</ds:datastoreItem>
</file>

<file path=customXml/itemProps2.xml><?xml version="1.0" encoding="utf-8"?>
<ds:datastoreItem xmlns:ds="http://schemas.openxmlformats.org/officeDocument/2006/customXml" ds:itemID="{6E6E895C-CA89-447F-8A0E-EA0B6D133B1C}">
  <ds:schemaRefs>
    <ds:schemaRef ds:uri="http://schemas.microsoft.com/sharepoint/v3/contenttype/forms"/>
  </ds:schemaRefs>
</ds:datastoreItem>
</file>

<file path=customXml/itemProps3.xml><?xml version="1.0" encoding="utf-8"?>
<ds:datastoreItem xmlns:ds="http://schemas.openxmlformats.org/officeDocument/2006/customXml" ds:itemID="{C16487BB-D42B-4F20-B440-1A53D0FBFF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479225-96f4-4ca3-92fe-b4c132762293"/>
    <ds:schemaRef ds:uri="cef04657-b68e-4c82-885b-766bbfd5b0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Instructions</vt:lpstr>
      <vt:lpstr>Key Updates</vt:lpstr>
      <vt:lpstr>Detailed Theory of Change</vt:lpstr>
      <vt:lpstr>Goal (Impact)</vt:lpstr>
      <vt:lpstr>Outcome</vt:lpstr>
      <vt:lpstr>Output 1</vt:lpstr>
      <vt:lpstr>Output 2</vt:lpstr>
      <vt:lpstr>Output 3</vt:lpstr>
      <vt:lpstr>Output 4</vt:lpstr>
      <vt:lpstr>Output 5</vt:lpstr>
      <vt:lpstr>Direct Beneficiaries</vt:lpstr>
      <vt:lpstr>Unplanned Outputs</vt:lpstr>
      <vt:lpstr>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Sophie Locke</dc:creator>
  <cp:keywords/>
  <dc:description/>
  <cp:lastModifiedBy>Appin Williamson</cp:lastModifiedBy>
  <cp:revision/>
  <dcterms:created xsi:type="dcterms:W3CDTF">2021-04-13T20:59:38Z</dcterms:created>
  <dcterms:modified xsi:type="dcterms:W3CDTF">2024-03-19T10:07:00Z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0x010100FA953EC0766C5047AD3800CA6A602D9B</vt:lpwstr>
  </property>
  <property fmtid="{D5CDD505-2E9C-101B-9397-08002B2CF9AE}" pid="3" name="MediaServiceImageTags">
    <vt:lpwstr/>
  </property>
</Properties>
</file>