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4.xml" ContentType="application/vnd.openxmlformats-officedocument.drawing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0" yWindow="-495" windowWidth="30495" windowHeight="19380" activeTab="4"/>
  </bookViews>
  <sheets>
    <sheet name="Sheet1" sheetId="1" r:id="rId1"/>
    <sheet name="Sheet2" sheetId="2" r:id="rId2"/>
    <sheet name="Sheet3" sheetId="3" r:id="rId3"/>
    <sheet name="LUT" sheetId="4" r:id="rId4"/>
    <sheet name="Sheet4" sheetId="5" r:id="rId5"/>
  </sheets>
  <definedNames>
    <definedName name="LUT">LUT!$A$1:$B$220</definedName>
    <definedName name="solver_adj" localSheetId="0" hidden="1">Sheet1!$DY$40:$DY$41</definedName>
    <definedName name="solver_adj" localSheetId="1" hidden="1">Sheet2!$AL$31:$AL$32</definedName>
    <definedName name="solver_adj" localSheetId="2" hidden="1">Sheet3!$J$34:$J$35</definedName>
    <definedName name="solver_cvg" localSheetId="0" hidden="1">0.000001</definedName>
    <definedName name="solver_cvg" localSheetId="1" hidden="1">0.0001</definedName>
    <definedName name="solver_cvg" localSheetId="2" hidden="1">0.0001</definedName>
    <definedName name="solver_drv" localSheetId="0" hidden="1">2</definedName>
    <definedName name="solver_drv" localSheetId="1" hidden="1">1</definedName>
    <definedName name="solver_drv" localSheetId="2" hidden="1">2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Sheet1!$CT$2:$CT$12</definedName>
    <definedName name="solver_lhs10" localSheetId="0" hidden="1">Sheet1!$AM$22:$AM$34</definedName>
    <definedName name="solver_lhs11" localSheetId="0" hidden="1">Sheet1!$AM$22:$AM$34</definedName>
    <definedName name="solver_lhs12" localSheetId="0" hidden="1">Sheet1!$AM$2:$AM$10</definedName>
    <definedName name="solver_lhs13" localSheetId="0" hidden="1">Sheet1!$AM$2:$AM$10</definedName>
    <definedName name="solver_lhs2" localSheetId="0" hidden="1">Sheet1!$AL$3:$AM$34</definedName>
    <definedName name="solver_lhs3" localSheetId="0" hidden="1">Sheet1!$AL$29:$AL$35</definedName>
    <definedName name="solver_lhs4" localSheetId="0" hidden="1">Sheet1!$AL$29:$AL$35</definedName>
    <definedName name="solver_lhs5" localSheetId="0" hidden="1">Sheet1!$AL$3:$AL$18</definedName>
    <definedName name="solver_lhs6" localSheetId="0" hidden="1">Sheet1!$AL$3:$AL$18</definedName>
    <definedName name="solver_lhs7" localSheetId="0" hidden="1">Sheet1!$AL$3:$AL$18</definedName>
    <definedName name="solver_lhs8" localSheetId="0" hidden="1">Sheet1!$AM$11:$AM$21</definedName>
    <definedName name="solver_lhs9" localSheetId="0" hidden="1">Sheet1!$AM$11:$AM$21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Sheet1!$DY$43</definedName>
    <definedName name="solver_opt" localSheetId="1" hidden="1">Sheet2!$AL$34</definedName>
    <definedName name="solver_opt" localSheetId="2" hidden="1">Sheet3!$J$37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2</definedName>
    <definedName name="solver_rbv" localSheetId="1" hidden="1">1</definedName>
    <definedName name="solver_rbv" localSheetId="2" hidden="1">1</definedName>
    <definedName name="solver_rel1" localSheetId="0" hidden="1">3</definedName>
    <definedName name="solver_rel10" localSheetId="0" hidden="1">1</definedName>
    <definedName name="solver_rel11" localSheetId="0" hidden="1">3</definedName>
    <definedName name="solver_rel12" localSheetId="0" hidden="1">1</definedName>
    <definedName name="solver_rel13" localSheetId="0" hidden="1">3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3</definedName>
    <definedName name="solver_rel8" localSheetId="0" hidden="1">1</definedName>
    <definedName name="solver_rel9" localSheetId="0" hidden="1">3</definedName>
    <definedName name="solver_rhs1" localSheetId="0" hidden="1">0</definedName>
    <definedName name="solver_rhs10" localSheetId="0" hidden="1">250</definedName>
    <definedName name="solver_rhs11" localSheetId="0" hidden="1">220</definedName>
    <definedName name="solver_rhs12" localSheetId="0" hidden="1">180</definedName>
    <definedName name="solver_rhs13" localSheetId="0" hidden="1">100</definedName>
    <definedName name="solver_rhs2" localSheetId="0" hidden="1">100</definedName>
    <definedName name="solver_rhs3" localSheetId="0" hidden="1">170</definedName>
    <definedName name="solver_rhs4" localSheetId="0" hidden="1">100</definedName>
    <definedName name="solver_rhs5" localSheetId="0" hidden="1">250</definedName>
    <definedName name="solver_rhs6" localSheetId="0" hidden="1">200</definedName>
    <definedName name="solver_rhs7" localSheetId="0" hidden="1">200</definedName>
    <definedName name="solver_rhs8" localSheetId="0" hidden="1">230</definedName>
    <definedName name="solver_rhs9" localSheetId="0" hidden="1">160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25</definedName>
    <definedName name="solver_rsd" localSheetId="1" hidden="1">0</definedName>
    <definedName name="solver_rsd" localSheetId="2" hidden="1">0</definedName>
    <definedName name="solver_scl" localSheetId="0" hidden="1">2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xy_lut">Sheet4!$A$46:$C$98</definedName>
  </definedNames>
  <calcPr calcId="145621"/>
</workbook>
</file>

<file path=xl/calcChain.xml><?xml version="1.0" encoding="utf-8"?>
<calcChain xmlns="http://schemas.openxmlformats.org/spreadsheetml/2006/main">
  <c r="F56" i="3" l="1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46" i="5"/>
  <c r="E98" i="5"/>
  <c r="B3" i="5"/>
  <c r="B21" i="5"/>
  <c r="K39" i="5" l="1"/>
  <c r="K2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G2" i="5"/>
  <c r="E39" i="5"/>
  <c r="F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G39" i="5" l="1"/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C3" i="5" l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A20" i="1"/>
  <c r="C4" i="5" l="1"/>
  <c r="CQ49" i="1"/>
  <c r="CQ50" i="1"/>
  <c r="CQ51" i="1"/>
  <c r="CQ52" i="1"/>
  <c r="CQ53" i="1"/>
  <c r="CQ54" i="1"/>
  <c r="CQ55" i="1"/>
  <c r="CQ56" i="1"/>
  <c r="CQ57" i="1"/>
  <c r="CQ58" i="1"/>
  <c r="CQ59" i="1"/>
  <c r="CQ60" i="1"/>
  <c r="CQ61" i="1"/>
  <c r="CQ62" i="1"/>
  <c r="CQ63" i="1"/>
  <c r="CQ64" i="1"/>
  <c r="CQ65" i="1"/>
  <c r="CQ66" i="1"/>
  <c r="CQ67" i="1"/>
  <c r="CQ68" i="1"/>
  <c r="CQ69" i="1"/>
  <c r="CQ70" i="1"/>
  <c r="CQ71" i="1"/>
  <c r="CQ72" i="1"/>
  <c r="CQ73" i="1"/>
  <c r="CQ74" i="1"/>
  <c r="CQ75" i="1"/>
  <c r="CQ76" i="1"/>
  <c r="CQ77" i="1"/>
  <c r="CQ78" i="1"/>
  <c r="CQ79" i="1"/>
  <c r="CQ80" i="1"/>
  <c r="CQ81" i="1"/>
  <c r="CQ82" i="1"/>
  <c r="CQ83" i="1"/>
  <c r="CQ84" i="1"/>
  <c r="CQ85" i="1"/>
  <c r="CQ86" i="1"/>
  <c r="CQ87" i="1"/>
  <c r="CQ48" i="1"/>
  <c r="CV49" i="1"/>
  <c r="CV50" i="1"/>
  <c r="CV51" i="1"/>
  <c r="CV52" i="1"/>
  <c r="CV53" i="1"/>
  <c r="CV54" i="1"/>
  <c r="CV55" i="1"/>
  <c r="CV56" i="1"/>
  <c r="CV57" i="1"/>
  <c r="CV59" i="1"/>
  <c r="CV60" i="1"/>
  <c r="CV61" i="1"/>
  <c r="CV62" i="1"/>
  <c r="CV63" i="1"/>
  <c r="CV64" i="1"/>
  <c r="CV65" i="1"/>
  <c r="CV66" i="1"/>
  <c r="CV67" i="1"/>
  <c r="CV68" i="1"/>
  <c r="CV69" i="1"/>
  <c r="CV70" i="1"/>
  <c r="CV71" i="1"/>
  <c r="CV72" i="1"/>
  <c r="CV73" i="1"/>
  <c r="CV74" i="1"/>
  <c r="CV75" i="1"/>
  <c r="CV76" i="1"/>
  <c r="CV77" i="1"/>
  <c r="CV78" i="1"/>
  <c r="CV79" i="1"/>
  <c r="CV80" i="1"/>
  <c r="CV81" i="1"/>
  <c r="CV82" i="1"/>
  <c r="CV83" i="1"/>
  <c r="CV84" i="1"/>
  <c r="CV85" i="1"/>
  <c r="CV86" i="1"/>
  <c r="CV87" i="1"/>
  <c r="CV48" i="1"/>
  <c r="CU48" i="1"/>
  <c r="CU49" i="1"/>
  <c r="CU50" i="1"/>
  <c r="CU51" i="1"/>
  <c r="CU52" i="1"/>
  <c r="CU53" i="1"/>
  <c r="CU54" i="1"/>
  <c r="CU55" i="1"/>
  <c r="CU56" i="1"/>
  <c r="CU57" i="1"/>
  <c r="CU59" i="1"/>
  <c r="CU60" i="1"/>
  <c r="CU61" i="1"/>
  <c r="CU62" i="1"/>
  <c r="CU63" i="1"/>
  <c r="CU64" i="1"/>
  <c r="CU65" i="1"/>
  <c r="CU66" i="1"/>
  <c r="CU67" i="1"/>
  <c r="CU68" i="1"/>
  <c r="CU69" i="1"/>
  <c r="CU70" i="1"/>
  <c r="CU71" i="1"/>
  <c r="CU72" i="1"/>
  <c r="CU73" i="1"/>
  <c r="CU74" i="1"/>
  <c r="CU75" i="1"/>
  <c r="CU76" i="1"/>
  <c r="CU77" i="1"/>
  <c r="CU78" i="1"/>
  <c r="CU79" i="1"/>
  <c r="CU80" i="1"/>
  <c r="CU81" i="1"/>
  <c r="CU82" i="1"/>
  <c r="CU83" i="1"/>
  <c r="CU84" i="1"/>
  <c r="CU85" i="1"/>
  <c r="CU86" i="1"/>
  <c r="CU87" i="1"/>
  <c r="CT49" i="1"/>
  <c r="CT50" i="1"/>
  <c r="CT51" i="1"/>
  <c r="CT52" i="1"/>
  <c r="CT53" i="1"/>
  <c r="CT54" i="1"/>
  <c r="CT55" i="1"/>
  <c r="CT56" i="1"/>
  <c r="CT57" i="1"/>
  <c r="CT59" i="1"/>
  <c r="CT60" i="1"/>
  <c r="CT61" i="1"/>
  <c r="CT62" i="1"/>
  <c r="CT63" i="1"/>
  <c r="CT64" i="1"/>
  <c r="CT65" i="1"/>
  <c r="CT66" i="1"/>
  <c r="CT67" i="1"/>
  <c r="CT68" i="1"/>
  <c r="CT69" i="1"/>
  <c r="CT70" i="1"/>
  <c r="CT71" i="1"/>
  <c r="CT72" i="1"/>
  <c r="CT73" i="1"/>
  <c r="CT74" i="1"/>
  <c r="CT75" i="1"/>
  <c r="CT76" i="1"/>
  <c r="CT77" i="1"/>
  <c r="CT78" i="1"/>
  <c r="CT79" i="1"/>
  <c r="CT80" i="1"/>
  <c r="CT81" i="1"/>
  <c r="CT82" i="1"/>
  <c r="CT83" i="1"/>
  <c r="CT84" i="1"/>
  <c r="CT85" i="1"/>
  <c r="CT86" i="1"/>
  <c r="CT87" i="1"/>
  <c r="CT48" i="1"/>
  <c r="CS79" i="1"/>
  <c r="CS78" i="1"/>
  <c r="CS74" i="1"/>
  <c r="CS72" i="1"/>
  <c r="CS70" i="1"/>
  <c r="CS68" i="1"/>
  <c r="CS65" i="1"/>
  <c r="CS64" i="1"/>
  <c r="CS57" i="1"/>
  <c r="CS53" i="1"/>
  <c r="CS51" i="1"/>
  <c r="CR49" i="1"/>
  <c r="CR50" i="1"/>
  <c r="CR51" i="1"/>
  <c r="CR52" i="1"/>
  <c r="CR53" i="1"/>
  <c r="CR54" i="1"/>
  <c r="CR55" i="1"/>
  <c r="CR56" i="1"/>
  <c r="CR57" i="1"/>
  <c r="CR58" i="1"/>
  <c r="CT58" i="1" s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R78" i="1"/>
  <c r="CR79" i="1"/>
  <c r="CR80" i="1"/>
  <c r="CR81" i="1"/>
  <c r="CR82" i="1"/>
  <c r="CR83" i="1"/>
  <c r="CR84" i="1"/>
  <c r="CR85" i="1"/>
  <c r="CR86" i="1"/>
  <c r="CR87" i="1"/>
  <c r="CR48" i="1"/>
  <c r="CR47" i="1"/>
  <c r="CM78" i="1"/>
  <c r="CM79" i="1"/>
  <c r="CM74" i="1"/>
  <c r="CM72" i="1"/>
  <c r="CM70" i="1"/>
  <c r="CM68" i="1"/>
  <c r="CM64" i="1"/>
  <c r="CM65" i="1"/>
  <c r="CM57" i="1"/>
  <c r="CM53" i="1"/>
  <c r="CM51" i="1"/>
  <c r="CL65" i="1"/>
  <c r="CL66" i="1"/>
  <c r="CL67" i="1"/>
  <c r="CL68" i="1"/>
  <c r="CL69" i="1"/>
  <c r="CL70" i="1"/>
  <c r="CL71" i="1"/>
  <c r="CL72" i="1"/>
  <c r="CL73" i="1"/>
  <c r="CL74" i="1"/>
  <c r="CL75" i="1"/>
  <c r="CL76" i="1"/>
  <c r="CL77" i="1"/>
  <c r="CL78" i="1"/>
  <c r="CL79" i="1"/>
  <c r="CL80" i="1"/>
  <c r="CL81" i="1"/>
  <c r="CL82" i="1"/>
  <c r="CL83" i="1"/>
  <c r="CL84" i="1"/>
  <c r="CL85" i="1"/>
  <c r="CL86" i="1"/>
  <c r="CL87" i="1"/>
  <c r="CL49" i="1"/>
  <c r="CL50" i="1"/>
  <c r="CL51" i="1"/>
  <c r="CL52" i="1"/>
  <c r="CL53" i="1"/>
  <c r="CL54" i="1"/>
  <c r="CL55" i="1"/>
  <c r="CL56" i="1"/>
  <c r="CL57" i="1"/>
  <c r="CL58" i="1"/>
  <c r="CL59" i="1"/>
  <c r="CL60" i="1"/>
  <c r="CL61" i="1"/>
  <c r="CL62" i="1"/>
  <c r="CL63" i="1"/>
  <c r="CL64" i="1"/>
  <c r="CL48" i="1"/>
  <c r="C5" i="5" l="1"/>
  <c r="CU58" i="1"/>
  <c r="CV58" i="1"/>
  <c r="C6" i="5" l="1"/>
  <c r="J51" i="3"/>
  <c r="I51" i="3"/>
  <c r="C52" i="3"/>
  <c r="F52" i="3" s="1"/>
  <c r="C53" i="3"/>
  <c r="C54" i="3"/>
  <c r="F55" i="3" s="1"/>
  <c r="C55" i="3"/>
  <c r="B84" i="3" s="1"/>
  <c r="D84" i="3" s="1"/>
  <c r="C56" i="3"/>
  <c r="B83" i="3" s="1"/>
  <c r="D83" i="3" s="1"/>
  <c r="C57" i="3"/>
  <c r="B82" i="3" s="1"/>
  <c r="D82" i="3" s="1"/>
  <c r="C58" i="3"/>
  <c r="C59" i="3"/>
  <c r="C60" i="3"/>
  <c r="B79" i="3" s="1"/>
  <c r="C61" i="3"/>
  <c r="C62" i="3"/>
  <c r="C63" i="3"/>
  <c r="B76" i="3" s="1"/>
  <c r="C64" i="3"/>
  <c r="B75" i="3" s="1"/>
  <c r="C65" i="3"/>
  <c r="C66" i="3"/>
  <c r="C67" i="3"/>
  <c r="C68" i="3"/>
  <c r="C69" i="3"/>
  <c r="C51" i="3"/>
  <c r="B88" i="3" s="1"/>
  <c r="D88" i="3" s="1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P52" i="3"/>
  <c r="P51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P56" i="3"/>
  <c r="P55" i="3"/>
  <c r="P54" i="3"/>
  <c r="P53" i="3"/>
  <c r="D52" i="3"/>
  <c r="D51" i="3"/>
  <c r="P88" i="3"/>
  <c r="P87" i="3"/>
  <c r="P86" i="3"/>
  <c r="P85" i="3"/>
  <c r="P84" i="3"/>
  <c r="P83" i="3"/>
  <c r="P82" i="3"/>
  <c r="P81" i="3"/>
  <c r="P80" i="3"/>
  <c r="P79" i="3"/>
  <c r="P78" i="3"/>
  <c r="P77" i="3"/>
  <c r="P76" i="3"/>
  <c r="P75" i="3"/>
  <c r="P74" i="3"/>
  <c r="P73" i="3"/>
  <c r="P64" i="3"/>
  <c r="P63" i="3"/>
  <c r="P62" i="3"/>
  <c r="P61" i="3"/>
  <c r="P60" i="3"/>
  <c r="P59" i="3"/>
  <c r="P58" i="3"/>
  <c r="P57" i="3"/>
  <c r="P68" i="3"/>
  <c r="P67" i="3"/>
  <c r="P66" i="3"/>
  <c r="P65" i="3"/>
  <c r="P72" i="3"/>
  <c r="P71" i="3"/>
  <c r="P70" i="3"/>
  <c r="P69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1" i="3"/>
  <c r="E40" i="3"/>
  <c r="D40" i="3"/>
  <c r="G39" i="3"/>
  <c r="H39" i="3" s="1"/>
  <c r="F39" i="3" s="1"/>
  <c r="E39" i="3"/>
  <c r="D39" i="3"/>
  <c r="G38" i="3"/>
  <c r="H38" i="3" s="1"/>
  <c r="F38" i="3" s="1"/>
  <c r="E38" i="3"/>
  <c r="D38" i="3"/>
  <c r="G37" i="3"/>
  <c r="H37" i="3" s="1"/>
  <c r="F37" i="3" s="1"/>
  <c r="E37" i="3"/>
  <c r="D37" i="3"/>
  <c r="G36" i="3"/>
  <c r="H36" i="3" s="1"/>
  <c r="F36" i="3" s="1"/>
  <c r="E36" i="3"/>
  <c r="D36" i="3"/>
  <c r="G35" i="3"/>
  <c r="H35" i="3" s="1"/>
  <c r="F35" i="3" s="1"/>
  <c r="E35" i="3"/>
  <c r="D35" i="3"/>
  <c r="G34" i="3"/>
  <c r="H34" i="3" s="1"/>
  <c r="F34" i="3" s="1"/>
  <c r="E34" i="3"/>
  <c r="D34" i="3"/>
  <c r="G33" i="3"/>
  <c r="H33" i="3" s="1"/>
  <c r="F33" i="3" s="1"/>
  <c r="E33" i="3"/>
  <c r="D33" i="3"/>
  <c r="G32" i="3"/>
  <c r="H32" i="3" s="1"/>
  <c r="F32" i="3" s="1"/>
  <c r="E32" i="3"/>
  <c r="D32" i="3"/>
  <c r="G31" i="3"/>
  <c r="H31" i="3" s="1"/>
  <c r="F31" i="3" s="1"/>
  <c r="E31" i="3"/>
  <c r="D31" i="3"/>
  <c r="G30" i="3"/>
  <c r="H30" i="3" s="1"/>
  <c r="F30" i="3" s="1"/>
  <c r="E30" i="3"/>
  <c r="D30" i="3"/>
  <c r="G29" i="3"/>
  <c r="H29" i="3" s="1"/>
  <c r="F29" i="3" s="1"/>
  <c r="E29" i="3"/>
  <c r="D29" i="3"/>
  <c r="G28" i="3"/>
  <c r="H28" i="3" s="1"/>
  <c r="F28" i="3" s="1"/>
  <c r="E28" i="3"/>
  <c r="D28" i="3"/>
  <c r="G27" i="3"/>
  <c r="H27" i="3" s="1"/>
  <c r="F27" i="3" s="1"/>
  <c r="E27" i="3"/>
  <c r="D27" i="3"/>
  <c r="G26" i="3"/>
  <c r="H26" i="3" s="1"/>
  <c r="F26" i="3" s="1"/>
  <c r="E26" i="3"/>
  <c r="D26" i="3"/>
  <c r="G25" i="3"/>
  <c r="H25" i="3" s="1"/>
  <c r="F25" i="3" s="1"/>
  <c r="E25" i="3"/>
  <c r="D25" i="3"/>
  <c r="G24" i="3"/>
  <c r="H24" i="3" s="1"/>
  <c r="F24" i="3" s="1"/>
  <c r="E24" i="3"/>
  <c r="D24" i="3"/>
  <c r="G23" i="3"/>
  <c r="H23" i="3" s="1"/>
  <c r="F23" i="3" s="1"/>
  <c r="E23" i="3"/>
  <c r="D23" i="3"/>
  <c r="G22" i="3"/>
  <c r="H22" i="3" s="1"/>
  <c r="F22" i="3" s="1"/>
  <c r="E22" i="3"/>
  <c r="D22" i="3"/>
  <c r="G21" i="3"/>
  <c r="H21" i="3" s="1"/>
  <c r="F21" i="3" s="1"/>
  <c r="E21" i="3"/>
  <c r="D21" i="3"/>
  <c r="G20" i="3"/>
  <c r="H20" i="3" s="1"/>
  <c r="F20" i="3" s="1"/>
  <c r="E20" i="3"/>
  <c r="D20" i="3"/>
  <c r="G19" i="3"/>
  <c r="H19" i="3" s="1"/>
  <c r="F19" i="3" s="1"/>
  <c r="E19" i="3"/>
  <c r="D19" i="3"/>
  <c r="G18" i="3"/>
  <c r="H18" i="3" s="1"/>
  <c r="F18" i="3" s="1"/>
  <c r="E18" i="3"/>
  <c r="D18" i="3"/>
  <c r="G17" i="3"/>
  <c r="H17" i="3" s="1"/>
  <c r="F17" i="3" s="1"/>
  <c r="E17" i="3"/>
  <c r="D17" i="3"/>
  <c r="G16" i="3"/>
  <c r="H16" i="3" s="1"/>
  <c r="F16" i="3" s="1"/>
  <c r="E16" i="3"/>
  <c r="D16" i="3"/>
  <c r="G15" i="3"/>
  <c r="H15" i="3" s="1"/>
  <c r="F15" i="3" s="1"/>
  <c r="E15" i="3"/>
  <c r="D15" i="3"/>
  <c r="G14" i="3"/>
  <c r="H14" i="3" s="1"/>
  <c r="F14" i="3" s="1"/>
  <c r="E14" i="3"/>
  <c r="D14" i="3"/>
  <c r="G13" i="3"/>
  <c r="H13" i="3" s="1"/>
  <c r="F13" i="3" s="1"/>
  <c r="E13" i="3"/>
  <c r="D13" i="3"/>
  <c r="G12" i="3"/>
  <c r="H12" i="3" s="1"/>
  <c r="F12" i="3" s="1"/>
  <c r="E12" i="3"/>
  <c r="D12" i="3"/>
  <c r="G11" i="3"/>
  <c r="H11" i="3" s="1"/>
  <c r="F11" i="3" s="1"/>
  <c r="E11" i="3"/>
  <c r="D11" i="3"/>
  <c r="G10" i="3"/>
  <c r="H10" i="3" s="1"/>
  <c r="F10" i="3" s="1"/>
  <c r="E10" i="3"/>
  <c r="D10" i="3"/>
  <c r="G9" i="3"/>
  <c r="H9" i="3" s="1"/>
  <c r="F9" i="3" s="1"/>
  <c r="E9" i="3"/>
  <c r="D9" i="3"/>
  <c r="G8" i="3"/>
  <c r="H8" i="3" s="1"/>
  <c r="F8" i="3" s="1"/>
  <c r="E8" i="3"/>
  <c r="D8" i="3"/>
  <c r="G7" i="3"/>
  <c r="H7" i="3" s="1"/>
  <c r="F7" i="3" s="1"/>
  <c r="E7" i="3"/>
  <c r="D7" i="3"/>
  <c r="G6" i="3"/>
  <c r="H6" i="3" s="1"/>
  <c r="F6" i="3" s="1"/>
  <c r="E6" i="3"/>
  <c r="D6" i="3"/>
  <c r="G5" i="3"/>
  <c r="H5" i="3" s="1"/>
  <c r="F5" i="3" s="1"/>
  <c r="E5" i="3"/>
  <c r="D5" i="3"/>
  <c r="G4" i="3"/>
  <c r="H4" i="3" s="1"/>
  <c r="F4" i="3" s="1"/>
  <c r="E4" i="3"/>
  <c r="D4" i="3"/>
  <c r="G3" i="3"/>
  <c r="H3" i="3" s="1"/>
  <c r="F3" i="3" s="1"/>
  <c r="E3" i="3"/>
  <c r="D3" i="3"/>
  <c r="G2" i="3"/>
  <c r="H2" i="3" s="1"/>
  <c r="F2" i="3" s="1"/>
  <c r="E2" i="3"/>
  <c r="D2" i="3"/>
  <c r="F54" i="3" l="1"/>
  <c r="F53" i="3"/>
  <c r="C7" i="5"/>
  <c r="E64" i="3"/>
  <c r="E56" i="3"/>
  <c r="E52" i="3"/>
  <c r="G52" i="3" s="1"/>
  <c r="E65" i="3"/>
  <c r="B73" i="3"/>
  <c r="D73" i="3" s="1"/>
  <c r="B74" i="3"/>
  <c r="D74" i="3" s="1"/>
  <c r="E66" i="3"/>
  <c r="E55" i="3"/>
  <c r="B85" i="3"/>
  <c r="E85" i="3" s="1"/>
  <c r="E54" i="3"/>
  <c r="B86" i="3"/>
  <c r="E69" i="3"/>
  <c r="E63" i="3"/>
  <c r="E62" i="3"/>
  <c r="E61" i="3"/>
  <c r="E60" i="3"/>
  <c r="B80" i="3"/>
  <c r="D80" i="3" s="1"/>
  <c r="B81" i="3"/>
  <c r="E59" i="3"/>
  <c r="E58" i="3"/>
  <c r="E57" i="3"/>
  <c r="B87" i="3"/>
  <c r="F88" i="3" s="1"/>
  <c r="E53" i="3"/>
  <c r="E76" i="3"/>
  <c r="D76" i="3"/>
  <c r="D79" i="3"/>
  <c r="D75" i="3"/>
  <c r="E68" i="3"/>
  <c r="B70" i="3"/>
  <c r="B71" i="3"/>
  <c r="E67" i="3"/>
  <c r="B72" i="3"/>
  <c r="E84" i="3"/>
  <c r="E83" i="3"/>
  <c r="B78" i="3"/>
  <c r="B77" i="3"/>
  <c r="A45" i="3"/>
  <c r="E43" i="3"/>
  <c r="D43" i="3"/>
  <c r="EA37" i="1"/>
  <c r="EB37" i="1"/>
  <c r="EC37" i="1"/>
  <c r="EE37" i="1"/>
  <c r="EF37" i="1"/>
  <c r="ED37" i="1" s="1"/>
  <c r="D66" i="1"/>
  <c r="C66" i="1"/>
  <c r="DY43" i="1"/>
  <c r="EB41" i="1"/>
  <c r="EC38" i="1"/>
  <c r="EB38" i="1"/>
  <c r="EA38" i="1"/>
  <c r="EE36" i="1"/>
  <c r="EF36" i="1" s="1"/>
  <c r="ED36" i="1" s="1"/>
  <c r="EC36" i="1"/>
  <c r="EB36" i="1"/>
  <c r="EA36" i="1"/>
  <c r="EE35" i="1"/>
  <c r="EF35" i="1" s="1"/>
  <c r="ED35" i="1" s="1"/>
  <c r="EC35" i="1"/>
  <c r="EB35" i="1"/>
  <c r="EA35" i="1"/>
  <c r="EE34" i="1"/>
  <c r="EF34" i="1" s="1"/>
  <c r="ED34" i="1" s="1"/>
  <c r="EC34" i="1"/>
  <c r="EB34" i="1"/>
  <c r="EA34" i="1"/>
  <c r="EE33" i="1"/>
  <c r="EF33" i="1" s="1"/>
  <c r="ED33" i="1" s="1"/>
  <c r="EC33" i="1"/>
  <c r="EB33" i="1"/>
  <c r="EA33" i="1"/>
  <c r="EE32" i="1"/>
  <c r="EF32" i="1" s="1"/>
  <c r="ED32" i="1" s="1"/>
  <c r="EC32" i="1"/>
  <c r="EB32" i="1"/>
  <c r="EA32" i="1"/>
  <c r="EE31" i="1"/>
  <c r="EF31" i="1" s="1"/>
  <c r="ED31" i="1" s="1"/>
  <c r="EC31" i="1"/>
  <c r="EB31" i="1"/>
  <c r="EA31" i="1"/>
  <c r="EE30" i="1"/>
  <c r="EF30" i="1" s="1"/>
  <c r="ED30" i="1" s="1"/>
  <c r="EC30" i="1"/>
  <c r="EB30" i="1"/>
  <c r="EA30" i="1"/>
  <c r="EE29" i="1"/>
  <c r="EF29" i="1" s="1"/>
  <c r="ED29" i="1" s="1"/>
  <c r="EC29" i="1"/>
  <c r="EB29" i="1"/>
  <c r="EA29" i="1"/>
  <c r="EE28" i="1"/>
  <c r="EF28" i="1" s="1"/>
  <c r="ED28" i="1" s="1"/>
  <c r="EC28" i="1"/>
  <c r="EB28" i="1"/>
  <c r="EA28" i="1"/>
  <c r="EE27" i="1"/>
  <c r="EF27" i="1" s="1"/>
  <c r="ED27" i="1" s="1"/>
  <c r="EC27" i="1"/>
  <c r="EB27" i="1"/>
  <c r="EA27" i="1"/>
  <c r="EE26" i="1"/>
  <c r="EF26" i="1" s="1"/>
  <c r="ED26" i="1" s="1"/>
  <c r="EC26" i="1"/>
  <c r="EB26" i="1"/>
  <c r="EA26" i="1"/>
  <c r="EE25" i="1"/>
  <c r="EF25" i="1" s="1"/>
  <c r="ED25" i="1" s="1"/>
  <c r="EC25" i="1"/>
  <c r="EB25" i="1"/>
  <c r="EA25" i="1"/>
  <c r="EE24" i="1"/>
  <c r="EF24" i="1" s="1"/>
  <c r="ED24" i="1" s="1"/>
  <c r="EC24" i="1"/>
  <c r="EB24" i="1"/>
  <c r="EA24" i="1"/>
  <c r="EE23" i="1"/>
  <c r="EF23" i="1" s="1"/>
  <c r="ED23" i="1" s="1"/>
  <c r="EC23" i="1"/>
  <c r="EB23" i="1"/>
  <c r="EA23" i="1"/>
  <c r="EE22" i="1"/>
  <c r="EF22" i="1" s="1"/>
  <c r="ED22" i="1" s="1"/>
  <c r="EC22" i="1"/>
  <c r="EB22" i="1"/>
  <c r="EA22" i="1"/>
  <c r="EE21" i="1"/>
  <c r="EF21" i="1" s="1"/>
  <c r="ED21" i="1" s="1"/>
  <c r="EC21" i="1"/>
  <c r="EB21" i="1"/>
  <c r="EA21" i="1"/>
  <c r="EE20" i="1"/>
  <c r="EF20" i="1" s="1"/>
  <c r="ED20" i="1" s="1"/>
  <c r="EC20" i="1"/>
  <c r="EB20" i="1"/>
  <c r="EA20" i="1"/>
  <c r="EE19" i="1"/>
  <c r="EF19" i="1" s="1"/>
  <c r="ED19" i="1" s="1"/>
  <c r="EC19" i="1"/>
  <c r="EB19" i="1"/>
  <c r="EA19" i="1"/>
  <c r="EE18" i="1"/>
  <c r="EF18" i="1" s="1"/>
  <c r="ED18" i="1" s="1"/>
  <c r="EC18" i="1"/>
  <c r="EB18" i="1"/>
  <c r="EA18" i="1"/>
  <c r="EE17" i="1"/>
  <c r="EF17" i="1" s="1"/>
  <c r="ED17" i="1" s="1"/>
  <c r="EC17" i="1"/>
  <c r="EB17" i="1"/>
  <c r="EA17" i="1"/>
  <c r="EE16" i="1"/>
  <c r="EF16" i="1" s="1"/>
  <c r="ED16" i="1" s="1"/>
  <c r="EC16" i="1"/>
  <c r="EB16" i="1"/>
  <c r="EA16" i="1"/>
  <c r="EE15" i="1"/>
  <c r="EF15" i="1" s="1"/>
  <c r="ED15" i="1" s="1"/>
  <c r="EC15" i="1"/>
  <c r="EB15" i="1"/>
  <c r="EA15" i="1"/>
  <c r="EE14" i="1"/>
  <c r="EF14" i="1" s="1"/>
  <c r="ED14" i="1" s="1"/>
  <c r="EC14" i="1"/>
  <c r="EB14" i="1"/>
  <c r="EA14" i="1"/>
  <c r="EE13" i="1"/>
  <c r="EF13" i="1" s="1"/>
  <c r="ED13" i="1" s="1"/>
  <c r="EC13" i="1"/>
  <c r="EB13" i="1"/>
  <c r="EA13" i="1"/>
  <c r="EE12" i="1"/>
  <c r="EF12" i="1" s="1"/>
  <c r="ED12" i="1" s="1"/>
  <c r="EC12" i="1"/>
  <c r="EB12" i="1"/>
  <c r="EA12" i="1"/>
  <c r="EE11" i="1"/>
  <c r="EF11" i="1" s="1"/>
  <c r="ED11" i="1" s="1"/>
  <c r="EC11" i="1"/>
  <c r="EB11" i="1"/>
  <c r="EA11" i="1"/>
  <c r="EE10" i="1"/>
  <c r="EF10" i="1" s="1"/>
  <c r="ED10" i="1" s="1"/>
  <c r="EC10" i="1"/>
  <c r="EB10" i="1"/>
  <c r="EA10" i="1"/>
  <c r="EE9" i="1"/>
  <c r="EF9" i="1" s="1"/>
  <c r="ED9" i="1" s="1"/>
  <c r="EC9" i="1"/>
  <c r="EB9" i="1"/>
  <c r="EA9" i="1"/>
  <c r="EE8" i="1"/>
  <c r="EF8" i="1" s="1"/>
  <c r="ED8" i="1" s="1"/>
  <c r="EC8" i="1"/>
  <c r="EB8" i="1"/>
  <c r="EA8" i="1"/>
  <c r="EE7" i="1"/>
  <c r="EF7" i="1" s="1"/>
  <c r="ED7" i="1" s="1"/>
  <c r="EC7" i="1"/>
  <c r="EB7" i="1"/>
  <c r="EA7" i="1"/>
  <c r="EE6" i="1"/>
  <c r="EF6" i="1" s="1"/>
  <c r="ED6" i="1" s="1"/>
  <c r="EC6" i="1"/>
  <c r="EB6" i="1"/>
  <c r="EA6" i="1"/>
  <c r="EE5" i="1"/>
  <c r="EF5" i="1" s="1"/>
  <c r="ED5" i="1" s="1"/>
  <c r="EC5" i="1"/>
  <c r="EB5" i="1"/>
  <c r="EA5" i="1"/>
  <c r="EE4" i="1"/>
  <c r="EF4" i="1" s="1"/>
  <c r="ED4" i="1" s="1"/>
  <c r="EC4" i="1"/>
  <c r="EB4" i="1"/>
  <c r="EA4" i="1"/>
  <c r="EE3" i="1"/>
  <c r="EF3" i="1" s="1"/>
  <c r="ED3" i="1" s="1"/>
  <c r="EC3" i="1"/>
  <c r="EB3" i="1"/>
  <c r="EA3" i="1"/>
  <c r="EE2" i="1"/>
  <c r="EF2" i="1" s="1"/>
  <c r="ED2" i="1" s="1"/>
  <c r="EC2" i="1"/>
  <c r="EC41" i="1" s="1"/>
  <c r="ED41" i="1" s="1"/>
  <c r="ED43" i="1" s="1"/>
  <c r="EB2" i="1"/>
  <c r="EA2" i="1"/>
  <c r="EA1" i="1"/>
  <c r="D65" i="1"/>
  <c r="C65" i="1"/>
  <c r="DS37" i="1"/>
  <c r="DR37" i="1"/>
  <c r="DQ37" i="1"/>
  <c r="DU36" i="1"/>
  <c r="DV36" i="1" s="1"/>
  <c r="DT36" i="1" s="1"/>
  <c r="DS36" i="1"/>
  <c r="DR36" i="1"/>
  <c r="DQ36" i="1"/>
  <c r="DQ34" i="1"/>
  <c r="DR34" i="1"/>
  <c r="DS34" i="1"/>
  <c r="DU34" i="1"/>
  <c r="DV34" i="1" s="1"/>
  <c r="DT34" i="1" s="1"/>
  <c r="DQ35" i="1"/>
  <c r="DR35" i="1"/>
  <c r="DS35" i="1"/>
  <c r="DU35" i="1"/>
  <c r="DV35" i="1" s="1"/>
  <c r="DT35" i="1" s="1"/>
  <c r="DU33" i="1"/>
  <c r="DV33" i="1" s="1"/>
  <c r="DT33" i="1" s="1"/>
  <c r="DS33" i="1"/>
  <c r="DR33" i="1"/>
  <c r="DQ33" i="1"/>
  <c r="DU32" i="1"/>
  <c r="DV32" i="1" s="1"/>
  <c r="DT32" i="1" s="1"/>
  <c r="DS32" i="1"/>
  <c r="DR32" i="1"/>
  <c r="DQ32" i="1"/>
  <c r="DU31" i="1"/>
  <c r="DV31" i="1" s="1"/>
  <c r="DT31" i="1" s="1"/>
  <c r="DS31" i="1"/>
  <c r="DR31" i="1"/>
  <c r="DQ31" i="1"/>
  <c r="DU30" i="1"/>
  <c r="DV30" i="1" s="1"/>
  <c r="DT30" i="1" s="1"/>
  <c r="DS30" i="1"/>
  <c r="DR30" i="1"/>
  <c r="DQ30" i="1"/>
  <c r="DU29" i="1"/>
  <c r="DV29" i="1" s="1"/>
  <c r="DT29" i="1" s="1"/>
  <c r="DS29" i="1"/>
  <c r="DR29" i="1"/>
  <c r="DQ29" i="1"/>
  <c r="DU28" i="1"/>
  <c r="DV28" i="1" s="1"/>
  <c r="DT28" i="1" s="1"/>
  <c r="DS28" i="1"/>
  <c r="DR28" i="1"/>
  <c r="DQ28" i="1"/>
  <c r="DU27" i="1"/>
  <c r="DV27" i="1" s="1"/>
  <c r="DT27" i="1" s="1"/>
  <c r="DS27" i="1"/>
  <c r="DR27" i="1"/>
  <c r="DQ27" i="1"/>
  <c r="DU26" i="1"/>
  <c r="DV26" i="1" s="1"/>
  <c r="DT26" i="1" s="1"/>
  <c r="DS26" i="1"/>
  <c r="DR26" i="1"/>
  <c r="DQ26" i="1"/>
  <c r="DU25" i="1"/>
  <c r="DV25" i="1" s="1"/>
  <c r="DT25" i="1" s="1"/>
  <c r="DS25" i="1"/>
  <c r="DR25" i="1"/>
  <c r="DQ25" i="1"/>
  <c r="DU24" i="1"/>
  <c r="DV24" i="1" s="1"/>
  <c r="DT24" i="1" s="1"/>
  <c r="DS24" i="1"/>
  <c r="DR24" i="1"/>
  <c r="DQ24" i="1"/>
  <c r="DU23" i="1"/>
  <c r="DV23" i="1" s="1"/>
  <c r="DT23" i="1" s="1"/>
  <c r="DS23" i="1"/>
  <c r="DR23" i="1"/>
  <c r="DQ23" i="1"/>
  <c r="DU22" i="1"/>
  <c r="DV22" i="1" s="1"/>
  <c r="DT22" i="1" s="1"/>
  <c r="DS22" i="1"/>
  <c r="DR22" i="1"/>
  <c r="DQ22" i="1"/>
  <c r="DU21" i="1"/>
  <c r="DV21" i="1" s="1"/>
  <c r="DT21" i="1" s="1"/>
  <c r="DS21" i="1"/>
  <c r="DR21" i="1"/>
  <c r="DQ21" i="1"/>
  <c r="DU20" i="1"/>
  <c r="DV20" i="1" s="1"/>
  <c r="DT20" i="1" s="1"/>
  <c r="DS20" i="1"/>
  <c r="DR20" i="1"/>
  <c r="DQ20" i="1"/>
  <c r="DU19" i="1"/>
  <c r="DV19" i="1" s="1"/>
  <c r="DT19" i="1" s="1"/>
  <c r="DS19" i="1"/>
  <c r="DR19" i="1"/>
  <c r="DQ19" i="1"/>
  <c r="DU18" i="1"/>
  <c r="DV18" i="1" s="1"/>
  <c r="DT18" i="1" s="1"/>
  <c r="DS18" i="1"/>
  <c r="DR18" i="1"/>
  <c r="DQ18" i="1"/>
  <c r="DU17" i="1"/>
  <c r="DV17" i="1" s="1"/>
  <c r="DT17" i="1" s="1"/>
  <c r="DS17" i="1"/>
  <c r="DR17" i="1"/>
  <c r="DQ17" i="1"/>
  <c r="DU16" i="1"/>
  <c r="DV16" i="1" s="1"/>
  <c r="DT16" i="1" s="1"/>
  <c r="DS16" i="1"/>
  <c r="DR16" i="1"/>
  <c r="DQ16" i="1"/>
  <c r="DU15" i="1"/>
  <c r="DV15" i="1" s="1"/>
  <c r="DT15" i="1" s="1"/>
  <c r="DS15" i="1"/>
  <c r="DR15" i="1"/>
  <c r="DQ15" i="1"/>
  <c r="DU14" i="1"/>
  <c r="DV14" i="1" s="1"/>
  <c r="DT14" i="1" s="1"/>
  <c r="DS14" i="1"/>
  <c r="DR14" i="1"/>
  <c r="DQ14" i="1"/>
  <c r="DU13" i="1"/>
  <c r="DV13" i="1" s="1"/>
  <c r="DT13" i="1" s="1"/>
  <c r="DS13" i="1"/>
  <c r="DR13" i="1"/>
  <c r="DQ13" i="1"/>
  <c r="DU12" i="1"/>
  <c r="DV12" i="1" s="1"/>
  <c r="DT12" i="1" s="1"/>
  <c r="DS12" i="1"/>
  <c r="DR12" i="1"/>
  <c r="DQ12" i="1"/>
  <c r="DU11" i="1"/>
  <c r="DV11" i="1" s="1"/>
  <c r="DT11" i="1" s="1"/>
  <c r="DS11" i="1"/>
  <c r="DR11" i="1"/>
  <c r="DQ11" i="1"/>
  <c r="DU10" i="1"/>
  <c r="DV10" i="1" s="1"/>
  <c r="DT10" i="1" s="1"/>
  <c r="DS10" i="1"/>
  <c r="DR10" i="1"/>
  <c r="DQ10" i="1"/>
  <c r="DU9" i="1"/>
  <c r="DV9" i="1" s="1"/>
  <c r="DT9" i="1" s="1"/>
  <c r="DS9" i="1"/>
  <c r="DR9" i="1"/>
  <c r="DQ9" i="1"/>
  <c r="DU8" i="1"/>
  <c r="DV8" i="1" s="1"/>
  <c r="DT8" i="1" s="1"/>
  <c r="DS8" i="1"/>
  <c r="DR8" i="1"/>
  <c r="DQ8" i="1"/>
  <c r="DU7" i="1"/>
  <c r="DV7" i="1" s="1"/>
  <c r="DT7" i="1" s="1"/>
  <c r="DS7" i="1"/>
  <c r="DR7" i="1"/>
  <c r="DQ7" i="1"/>
  <c r="DU6" i="1"/>
  <c r="DV6" i="1" s="1"/>
  <c r="DT6" i="1" s="1"/>
  <c r="DS6" i="1"/>
  <c r="DR6" i="1"/>
  <c r="DQ6" i="1"/>
  <c r="DU5" i="1"/>
  <c r="DV5" i="1" s="1"/>
  <c r="DT5" i="1" s="1"/>
  <c r="DS5" i="1"/>
  <c r="DR5" i="1"/>
  <c r="DQ5" i="1"/>
  <c r="DU4" i="1"/>
  <c r="DV4" i="1" s="1"/>
  <c r="DT4" i="1" s="1"/>
  <c r="DS4" i="1"/>
  <c r="DR4" i="1"/>
  <c r="DR40" i="1" s="1"/>
  <c r="DQ4" i="1"/>
  <c r="DU3" i="1"/>
  <c r="DV3" i="1" s="1"/>
  <c r="DT3" i="1" s="1"/>
  <c r="DO42" i="1" s="1"/>
  <c r="DS3" i="1"/>
  <c r="DS40" i="1" s="1"/>
  <c r="DR3" i="1"/>
  <c r="DQ3" i="1"/>
  <c r="DU2" i="1"/>
  <c r="DV2" i="1" s="1"/>
  <c r="DT2" i="1" s="1"/>
  <c r="DS2" i="1"/>
  <c r="DR2" i="1"/>
  <c r="DQ2" i="1"/>
  <c r="DQ1" i="1"/>
  <c r="F85" i="3" l="1"/>
  <c r="F87" i="3"/>
  <c r="G53" i="3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F86" i="3"/>
  <c r="C8" i="5"/>
  <c r="E74" i="3"/>
  <c r="E81" i="3"/>
  <c r="D85" i="3"/>
  <c r="E88" i="3"/>
  <c r="E75" i="3"/>
  <c r="E86" i="3"/>
  <c r="E80" i="3"/>
  <c r="E82" i="3"/>
  <c r="D86" i="3"/>
  <c r="D87" i="3"/>
  <c r="E87" i="3"/>
  <c r="D81" i="3"/>
  <c r="D72" i="3"/>
  <c r="E72" i="3"/>
  <c r="E73" i="3"/>
  <c r="E71" i="3"/>
  <c r="D71" i="3"/>
  <c r="E70" i="3"/>
  <c r="D70" i="3"/>
  <c r="E77" i="3"/>
  <c r="D77" i="3"/>
  <c r="D78" i="3"/>
  <c r="E78" i="3"/>
  <c r="E79" i="3"/>
  <c r="F43" i="3"/>
  <c r="F45" i="3" s="1"/>
  <c r="B66" i="1"/>
  <c r="DT40" i="1"/>
  <c r="D63" i="1"/>
  <c r="C63" i="1"/>
  <c r="DJ34" i="1"/>
  <c r="DI34" i="1"/>
  <c r="DH34" i="1"/>
  <c r="DL33" i="1"/>
  <c r="DM33" i="1" s="1"/>
  <c r="DK33" i="1" s="1"/>
  <c r="DJ33" i="1"/>
  <c r="DI33" i="1"/>
  <c r="DH33" i="1"/>
  <c r="DL32" i="1"/>
  <c r="DM32" i="1" s="1"/>
  <c r="DK32" i="1" s="1"/>
  <c r="DJ32" i="1"/>
  <c r="DI32" i="1"/>
  <c r="DH32" i="1"/>
  <c r="DL31" i="1"/>
  <c r="DM31" i="1" s="1"/>
  <c r="DK31" i="1" s="1"/>
  <c r="DJ31" i="1"/>
  <c r="DI31" i="1"/>
  <c r="DH31" i="1"/>
  <c r="DL30" i="1"/>
  <c r="DM30" i="1" s="1"/>
  <c r="DK30" i="1" s="1"/>
  <c r="DJ30" i="1"/>
  <c r="DI30" i="1"/>
  <c r="DH30" i="1"/>
  <c r="DL29" i="1"/>
  <c r="DM29" i="1" s="1"/>
  <c r="DK29" i="1" s="1"/>
  <c r="DJ29" i="1"/>
  <c r="DI29" i="1"/>
  <c r="DH29" i="1"/>
  <c r="DL28" i="1"/>
  <c r="DM28" i="1" s="1"/>
  <c r="DK28" i="1" s="1"/>
  <c r="DJ28" i="1"/>
  <c r="DI28" i="1"/>
  <c r="DH28" i="1"/>
  <c r="DL27" i="1"/>
  <c r="DM27" i="1" s="1"/>
  <c r="DK27" i="1" s="1"/>
  <c r="DJ27" i="1"/>
  <c r="DI27" i="1"/>
  <c r="DH27" i="1"/>
  <c r="DL26" i="1"/>
  <c r="DM26" i="1" s="1"/>
  <c r="DK26" i="1" s="1"/>
  <c r="DJ26" i="1"/>
  <c r="DI26" i="1"/>
  <c r="DH26" i="1"/>
  <c r="DL25" i="1"/>
  <c r="DM25" i="1" s="1"/>
  <c r="DK25" i="1" s="1"/>
  <c r="DJ25" i="1"/>
  <c r="DI25" i="1"/>
  <c r="DH25" i="1"/>
  <c r="DL24" i="1"/>
  <c r="DM24" i="1" s="1"/>
  <c r="DK24" i="1" s="1"/>
  <c r="DJ24" i="1"/>
  <c r="DI24" i="1"/>
  <c r="DH24" i="1"/>
  <c r="DL23" i="1"/>
  <c r="DM23" i="1" s="1"/>
  <c r="DK23" i="1" s="1"/>
  <c r="DJ23" i="1"/>
  <c r="DI23" i="1"/>
  <c r="DH23" i="1"/>
  <c r="DL22" i="1"/>
  <c r="DM22" i="1" s="1"/>
  <c r="DK22" i="1" s="1"/>
  <c r="DJ22" i="1"/>
  <c r="DI22" i="1"/>
  <c r="DH22" i="1"/>
  <c r="DL21" i="1"/>
  <c r="DM21" i="1" s="1"/>
  <c r="DK21" i="1" s="1"/>
  <c r="DJ21" i="1"/>
  <c r="DI21" i="1"/>
  <c r="DH21" i="1"/>
  <c r="DL20" i="1"/>
  <c r="DM20" i="1" s="1"/>
  <c r="DK20" i="1" s="1"/>
  <c r="DJ20" i="1"/>
  <c r="DI20" i="1"/>
  <c r="DH20" i="1"/>
  <c r="DL19" i="1"/>
  <c r="DM19" i="1" s="1"/>
  <c r="DK19" i="1" s="1"/>
  <c r="DJ19" i="1"/>
  <c r="DI19" i="1"/>
  <c r="DH19" i="1"/>
  <c r="DL18" i="1"/>
  <c r="DM18" i="1" s="1"/>
  <c r="DK18" i="1" s="1"/>
  <c r="DJ18" i="1"/>
  <c r="DI18" i="1"/>
  <c r="DH18" i="1"/>
  <c r="DL17" i="1"/>
  <c r="DM17" i="1" s="1"/>
  <c r="DK17" i="1" s="1"/>
  <c r="DJ17" i="1"/>
  <c r="DI17" i="1"/>
  <c r="DH17" i="1"/>
  <c r="DL16" i="1"/>
  <c r="DM16" i="1" s="1"/>
  <c r="DK16" i="1" s="1"/>
  <c r="DJ16" i="1"/>
  <c r="DI16" i="1"/>
  <c r="DH16" i="1"/>
  <c r="DL15" i="1"/>
  <c r="DM15" i="1" s="1"/>
  <c r="DK15" i="1" s="1"/>
  <c r="DJ15" i="1"/>
  <c r="DI15" i="1"/>
  <c r="DH15" i="1"/>
  <c r="DL14" i="1"/>
  <c r="DM14" i="1" s="1"/>
  <c r="DK14" i="1" s="1"/>
  <c r="DJ14" i="1"/>
  <c r="DI14" i="1"/>
  <c r="DH14" i="1"/>
  <c r="DL13" i="1"/>
  <c r="DM13" i="1" s="1"/>
  <c r="DK13" i="1" s="1"/>
  <c r="DJ13" i="1"/>
  <c r="DI13" i="1"/>
  <c r="DH13" i="1"/>
  <c r="DL12" i="1"/>
  <c r="DM12" i="1" s="1"/>
  <c r="DK12" i="1" s="1"/>
  <c r="DJ12" i="1"/>
  <c r="DI12" i="1"/>
  <c r="DH12" i="1"/>
  <c r="DL11" i="1"/>
  <c r="DM11" i="1" s="1"/>
  <c r="DK11" i="1" s="1"/>
  <c r="DJ11" i="1"/>
  <c r="DI11" i="1"/>
  <c r="DH11" i="1"/>
  <c r="DL10" i="1"/>
  <c r="DM10" i="1" s="1"/>
  <c r="DK10" i="1" s="1"/>
  <c r="DJ10" i="1"/>
  <c r="DI10" i="1"/>
  <c r="DH10" i="1"/>
  <c r="DL9" i="1"/>
  <c r="DM9" i="1" s="1"/>
  <c r="DK9" i="1" s="1"/>
  <c r="DJ9" i="1"/>
  <c r="DI9" i="1"/>
  <c r="DH9" i="1"/>
  <c r="DL8" i="1"/>
  <c r="DM8" i="1" s="1"/>
  <c r="DK8" i="1" s="1"/>
  <c r="DJ8" i="1"/>
  <c r="DI8" i="1"/>
  <c r="DH8" i="1"/>
  <c r="DL7" i="1"/>
  <c r="DM7" i="1" s="1"/>
  <c r="DK7" i="1" s="1"/>
  <c r="DJ7" i="1"/>
  <c r="DI7" i="1"/>
  <c r="DH7" i="1"/>
  <c r="DL6" i="1"/>
  <c r="DM6" i="1" s="1"/>
  <c r="DK6" i="1" s="1"/>
  <c r="DJ6" i="1"/>
  <c r="DI6" i="1"/>
  <c r="DH6" i="1"/>
  <c r="DL5" i="1"/>
  <c r="DM5" i="1" s="1"/>
  <c r="DK5" i="1" s="1"/>
  <c r="DJ5" i="1"/>
  <c r="DI5" i="1"/>
  <c r="DH5" i="1"/>
  <c r="DL4" i="1"/>
  <c r="DM4" i="1" s="1"/>
  <c r="DK4" i="1" s="1"/>
  <c r="DJ4" i="1"/>
  <c r="DJ40" i="1" s="1"/>
  <c r="DI4" i="1"/>
  <c r="DI40" i="1" s="1"/>
  <c r="DH4" i="1"/>
  <c r="DL3" i="1"/>
  <c r="DM3" i="1" s="1"/>
  <c r="DK3" i="1" s="1"/>
  <c r="DJ3" i="1"/>
  <c r="DI3" i="1"/>
  <c r="DH3" i="1"/>
  <c r="DL2" i="1"/>
  <c r="DM2" i="1" s="1"/>
  <c r="DK2" i="1" s="1"/>
  <c r="DJ2" i="1"/>
  <c r="DI2" i="1"/>
  <c r="DH2" i="1"/>
  <c r="DH1" i="1"/>
  <c r="DC2" i="1"/>
  <c r="DD2" i="1" s="1"/>
  <c r="DB2" i="1" s="1"/>
  <c r="DC3" i="1"/>
  <c r="DC5" i="1"/>
  <c r="DD5" i="1" s="1"/>
  <c r="DB5" i="1" s="1"/>
  <c r="DC6" i="1"/>
  <c r="DD6" i="1" s="1"/>
  <c r="DB6" i="1" s="1"/>
  <c r="DC7" i="1"/>
  <c r="DD7" i="1" s="1"/>
  <c r="DB7" i="1" s="1"/>
  <c r="DC8" i="1"/>
  <c r="DD8" i="1" s="1"/>
  <c r="DB8" i="1" s="1"/>
  <c r="DC9" i="1"/>
  <c r="DD9" i="1" s="1"/>
  <c r="DB9" i="1" s="1"/>
  <c r="DC10" i="1"/>
  <c r="DD10" i="1" s="1"/>
  <c r="DB10" i="1" s="1"/>
  <c r="DC11" i="1"/>
  <c r="DD11" i="1" s="1"/>
  <c r="DB11" i="1" s="1"/>
  <c r="DC12" i="1"/>
  <c r="DD12" i="1" s="1"/>
  <c r="DB12" i="1" s="1"/>
  <c r="DC13" i="1"/>
  <c r="DD13" i="1" s="1"/>
  <c r="DB13" i="1" s="1"/>
  <c r="DC14" i="1"/>
  <c r="DD14" i="1" s="1"/>
  <c r="DB14" i="1" s="1"/>
  <c r="DC15" i="1"/>
  <c r="DD15" i="1" s="1"/>
  <c r="DB15" i="1" s="1"/>
  <c r="DC16" i="1"/>
  <c r="DD16" i="1" s="1"/>
  <c r="DB16" i="1" s="1"/>
  <c r="DC17" i="1"/>
  <c r="DD17" i="1" s="1"/>
  <c r="DB17" i="1" s="1"/>
  <c r="DC18" i="1"/>
  <c r="DD18" i="1" s="1"/>
  <c r="DB18" i="1" s="1"/>
  <c r="DC19" i="1"/>
  <c r="DD19" i="1" s="1"/>
  <c r="DB19" i="1" s="1"/>
  <c r="DC4" i="1"/>
  <c r="DA4" i="1"/>
  <c r="CZ4" i="1"/>
  <c r="CY4" i="1"/>
  <c r="D53" i="1"/>
  <c r="C53" i="1"/>
  <c r="DA2" i="1"/>
  <c r="DA20" i="1"/>
  <c r="CZ20" i="1"/>
  <c r="CY20" i="1"/>
  <c r="DA19" i="1"/>
  <c r="CZ19" i="1"/>
  <c r="CY19" i="1"/>
  <c r="DA18" i="1"/>
  <c r="CZ18" i="1"/>
  <c r="CY18" i="1"/>
  <c r="DA17" i="1"/>
  <c r="CZ17" i="1"/>
  <c r="CY17" i="1"/>
  <c r="DA16" i="1"/>
  <c r="CZ16" i="1"/>
  <c r="CY16" i="1"/>
  <c r="DA15" i="1"/>
  <c r="CZ15" i="1"/>
  <c r="CY15" i="1"/>
  <c r="DA14" i="1"/>
  <c r="CZ14" i="1"/>
  <c r="CY14" i="1"/>
  <c r="DA13" i="1"/>
  <c r="CZ13" i="1"/>
  <c r="CY13" i="1"/>
  <c r="DA12" i="1"/>
  <c r="CZ12" i="1"/>
  <c r="CY12" i="1"/>
  <c r="DA11" i="1"/>
  <c r="CZ11" i="1"/>
  <c r="CY11" i="1"/>
  <c r="DA10" i="1"/>
  <c r="CZ10" i="1"/>
  <c r="CY10" i="1"/>
  <c r="DA9" i="1"/>
  <c r="CZ9" i="1"/>
  <c r="CY9" i="1"/>
  <c r="DA8" i="1"/>
  <c r="CZ8" i="1"/>
  <c r="CY8" i="1"/>
  <c r="DA7" i="1"/>
  <c r="CZ7" i="1"/>
  <c r="CY7" i="1"/>
  <c r="DA6" i="1"/>
  <c r="CZ6" i="1"/>
  <c r="CY6" i="1"/>
  <c r="DA5" i="1"/>
  <c r="CZ5" i="1"/>
  <c r="CY5" i="1"/>
  <c r="DD3" i="1"/>
  <c r="DB3" i="1" s="1"/>
  <c r="DA3" i="1"/>
  <c r="CZ3" i="1"/>
  <c r="CY3" i="1"/>
  <c r="CZ2" i="1"/>
  <c r="CY2" i="1"/>
  <c r="CY1" i="1"/>
  <c r="F90" i="3" l="1"/>
  <c r="G87" i="3"/>
  <c r="G88" i="3" s="1"/>
  <c r="C9" i="5"/>
  <c r="DT42" i="1"/>
  <c r="B65" i="1"/>
  <c r="DA23" i="1"/>
  <c r="DB23" i="1" s="1"/>
  <c r="B53" i="1" s="1"/>
  <c r="E90" i="3"/>
  <c r="DF42" i="1"/>
  <c r="DK40" i="1"/>
  <c r="CZ23" i="1"/>
  <c r="C10" i="5" l="1"/>
  <c r="F91" i="3"/>
  <c r="DK42" i="1"/>
  <c r="B63" i="1"/>
  <c r="D67" i="1"/>
  <c r="C67" i="1"/>
  <c r="CT2" i="1"/>
  <c r="CT5" i="1"/>
  <c r="C11" i="5" l="1"/>
  <c r="CT14" i="1"/>
  <c r="CT3" i="1"/>
  <c r="CU3" i="1" s="1"/>
  <c r="CS3" i="1" s="1"/>
  <c r="CT4" i="1"/>
  <c r="CU4" i="1" s="1"/>
  <c r="CS4" i="1" s="1"/>
  <c r="CT6" i="1"/>
  <c r="CU6" i="1" s="1"/>
  <c r="CS6" i="1" s="1"/>
  <c r="CT7" i="1"/>
  <c r="CU7" i="1" s="1"/>
  <c r="CS7" i="1" s="1"/>
  <c r="CT8" i="1"/>
  <c r="CU8" i="1" s="1"/>
  <c r="CS8" i="1" s="1"/>
  <c r="CT9" i="1"/>
  <c r="CU9" i="1" s="1"/>
  <c r="CS9" i="1" s="1"/>
  <c r="CT10" i="1"/>
  <c r="CU10" i="1" s="1"/>
  <c r="CS10" i="1" s="1"/>
  <c r="CT11" i="1"/>
  <c r="CU11" i="1" s="1"/>
  <c r="CS11" i="1" s="1"/>
  <c r="CT12" i="1"/>
  <c r="CU12" i="1" s="1"/>
  <c r="CS12" i="1" s="1"/>
  <c r="CT13" i="1"/>
  <c r="CU13" i="1" s="1"/>
  <c r="CS13" i="1" s="1"/>
  <c r="CU14" i="1"/>
  <c r="CS14" i="1" s="1"/>
  <c r="CT15" i="1"/>
  <c r="CU15" i="1" s="1"/>
  <c r="CS15" i="1" s="1"/>
  <c r="CT16" i="1"/>
  <c r="CU16" i="1" s="1"/>
  <c r="CS16" i="1" s="1"/>
  <c r="CT17" i="1"/>
  <c r="CU17" i="1" s="1"/>
  <c r="CS17" i="1" s="1"/>
  <c r="CT18" i="1"/>
  <c r="CU18" i="1" s="1"/>
  <c r="CS18" i="1" s="1"/>
  <c r="CT19" i="1"/>
  <c r="CU19" i="1" s="1"/>
  <c r="CS19" i="1" s="1"/>
  <c r="CT20" i="1"/>
  <c r="CU20" i="1" s="1"/>
  <c r="CS20" i="1" s="1"/>
  <c r="CT21" i="1"/>
  <c r="CU21" i="1" s="1"/>
  <c r="CS21" i="1" s="1"/>
  <c r="CT22" i="1"/>
  <c r="CU22" i="1" s="1"/>
  <c r="CS22" i="1" s="1"/>
  <c r="CT23" i="1"/>
  <c r="CU23" i="1" s="1"/>
  <c r="CS23" i="1" s="1"/>
  <c r="CT24" i="1"/>
  <c r="CU24" i="1" s="1"/>
  <c r="CS24" i="1" s="1"/>
  <c r="CT25" i="1"/>
  <c r="CU25" i="1" s="1"/>
  <c r="CS25" i="1" s="1"/>
  <c r="CT26" i="1"/>
  <c r="CU26" i="1" s="1"/>
  <c r="CS26" i="1" s="1"/>
  <c r="CT27" i="1"/>
  <c r="CU27" i="1" s="1"/>
  <c r="CS27" i="1" s="1"/>
  <c r="CT28" i="1"/>
  <c r="CU28" i="1" s="1"/>
  <c r="CS28" i="1" s="1"/>
  <c r="CT29" i="1"/>
  <c r="CU29" i="1" s="1"/>
  <c r="CS29" i="1" s="1"/>
  <c r="CT30" i="1"/>
  <c r="CU30" i="1" s="1"/>
  <c r="CS30" i="1" s="1"/>
  <c r="CT31" i="1"/>
  <c r="CU31" i="1" s="1"/>
  <c r="CS31" i="1" s="1"/>
  <c r="CT32" i="1"/>
  <c r="CU32" i="1" s="1"/>
  <c r="CS32" i="1" s="1"/>
  <c r="CT33" i="1"/>
  <c r="CU33" i="1" s="1"/>
  <c r="CS33" i="1" s="1"/>
  <c r="CT34" i="1"/>
  <c r="CU34" i="1" s="1"/>
  <c r="CS34" i="1" s="1"/>
  <c r="CT35" i="1"/>
  <c r="CU35" i="1" s="1"/>
  <c r="CS35" i="1" s="1"/>
  <c r="CT36" i="1"/>
  <c r="CU36" i="1" s="1"/>
  <c r="CS36" i="1" s="1"/>
  <c r="CT37" i="1"/>
  <c r="CU37" i="1" s="1"/>
  <c r="CS37" i="1" s="1"/>
  <c r="CT38" i="1"/>
  <c r="CU38" i="1" s="1"/>
  <c r="CS38" i="1" s="1"/>
  <c r="CT39" i="1"/>
  <c r="CU39" i="1" s="1"/>
  <c r="CS39" i="1" s="1"/>
  <c r="CU2" i="1"/>
  <c r="CS2" i="1" s="1"/>
  <c r="CR5" i="1"/>
  <c r="CP5" i="1"/>
  <c r="CQ5" i="1"/>
  <c r="CU5" i="1"/>
  <c r="CS5" i="1" s="1"/>
  <c r="CP6" i="1"/>
  <c r="CQ6" i="1"/>
  <c r="CR6" i="1"/>
  <c r="CP7" i="1"/>
  <c r="CQ7" i="1"/>
  <c r="CR7" i="1"/>
  <c r="CP8" i="1"/>
  <c r="CQ8" i="1"/>
  <c r="CR8" i="1"/>
  <c r="CP9" i="1"/>
  <c r="CQ9" i="1"/>
  <c r="CR9" i="1"/>
  <c r="CP10" i="1"/>
  <c r="CQ10" i="1"/>
  <c r="CR10" i="1"/>
  <c r="CP11" i="1"/>
  <c r="CQ11" i="1"/>
  <c r="CR11" i="1"/>
  <c r="CP12" i="1"/>
  <c r="CQ12" i="1"/>
  <c r="CR12" i="1"/>
  <c r="CP13" i="1"/>
  <c r="CQ13" i="1"/>
  <c r="CR13" i="1"/>
  <c r="CP14" i="1"/>
  <c r="CQ14" i="1"/>
  <c r="CR14" i="1"/>
  <c r="CP15" i="1"/>
  <c r="CQ15" i="1"/>
  <c r="CR15" i="1"/>
  <c r="CP16" i="1"/>
  <c r="CQ16" i="1"/>
  <c r="CR16" i="1"/>
  <c r="CP17" i="1"/>
  <c r="CQ17" i="1"/>
  <c r="CR17" i="1"/>
  <c r="CP18" i="1"/>
  <c r="CQ18" i="1"/>
  <c r="CR18" i="1"/>
  <c r="CP19" i="1"/>
  <c r="CQ19" i="1"/>
  <c r="CR19" i="1"/>
  <c r="CP20" i="1"/>
  <c r="CQ20" i="1"/>
  <c r="CR20" i="1"/>
  <c r="CP21" i="1"/>
  <c r="CQ21" i="1"/>
  <c r="CR21" i="1"/>
  <c r="CP22" i="1"/>
  <c r="CQ22" i="1"/>
  <c r="CR22" i="1"/>
  <c r="CP23" i="1"/>
  <c r="CQ23" i="1"/>
  <c r="CR23" i="1"/>
  <c r="CP24" i="1"/>
  <c r="CQ24" i="1"/>
  <c r="CR24" i="1"/>
  <c r="CP25" i="1"/>
  <c r="CQ25" i="1"/>
  <c r="CR25" i="1"/>
  <c r="CP26" i="1"/>
  <c r="CQ26" i="1"/>
  <c r="CR26" i="1"/>
  <c r="CP27" i="1"/>
  <c r="CQ27" i="1"/>
  <c r="CR27" i="1"/>
  <c r="CP28" i="1"/>
  <c r="CQ28" i="1"/>
  <c r="CR28" i="1"/>
  <c r="CP29" i="1"/>
  <c r="CQ29" i="1"/>
  <c r="CR29" i="1"/>
  <c r="CP30" i="1"/>
  <c r="CQ30" i="1"/>
  <c r="CR30" i="1"/>
  <c r="CP31" i="1"/>
  <c r="CQ31" i="1"/>
  <c r="CR31" i="1"/>
  <c r="CP32" i="1"/>
  <c r="CQ32" i="1"/>
  <c r="CR32" i="1"/>
  <c r="CP33" i="1"/>
  <c r="CQ33" i="1"/>
  <c r="CR33" i="1"/>
  <c r="CP34" i="1"/>
  <c r="CQ34" i="1"/>
  <c r="CR34" i="1"/>
  <c r="CP35" i="1"/>
  <c r="CQ35" i="1"/>
  <c r="CR35" i="1"/>
  <c r="CP36" i="1"/>
  <c r="CQ36" i="1"/>
  <c r="CR36" i="1"/>
  <c r="CP37" i="1"/>
  <c r="CQ37" i="1"/>
  <c r="CR37" i="1"/>
  <c r="CP38" i="1"/>
  <c r="CQ38" i="1"/>
  <c r="CR38" i="1"/>
  <c r="CP39" i="1"/>
  <c r="CQ39" i="1"/>
  <c r="CR39" i="1"/>
  <c r="CR4" i="1"/>
  <c r="CQ4" i="1"/>
  <c r="CP4" i="1"/>
  <c r="CR3" i="1"/>
  <c r="CQ3" i="1"/>
  <c r="CP3" i="1"/>
  <c r="CR2" i="1"/>
  <c r="CQ2" i="1"/>
  <c r="CP2" i="1"/>
  <c r="CR40" i="1"/>
  <c r="CQ40" i="1"/>
  <c r="CP40" i="1"/>
  <c r="CP1" i="1"/>
  <c r="D57" i="1"/>
  <c r="C57" i="1"/>
  <c r="CI25" i="1"/>
  <c r="CH25" i="1"/>
  <c r="CG25" i="1"/>
  <c r="CK24" i="1"/>
  <c r="CL24" i="1" s="1"/>
  <c r="CJ24" i="1" s="1"/>
  <c r="CI24" i="1"/>
  <c r="CH24" i="1"/>
  <c r="CG24" i="1"/>
  <c r="CK23" i="1"/>
  <c r="CL23" i="1" s="1"/>
  <c r="CJ23" i="1" s="1"/>
  <c r="CI23" i="1"/>
  <c r="CH23" i="1"/>
  <c r="CG23" i="1"/>
  <c r="CK22" i="1"/>
  <c r="CL22" i="1" s="1"/>
  <c r="CJ22" i="1" s="1"/>
  <c r="CI22" i="1"/>
  <c r="CH22" i="1"/>
  <c r="CG22" i="1"/>
  <c r="CK21" i="1"/>
  <c r="CL21" i="1" s="1"/>
  <c r="CJ21" i="1" s="1"/>
  <c r="CI21" i="1"/>
  <c r="CH21" i="1"/>
  <c r="CG21" i="1"/>
  <c r="CK20" i="1"/>
  <c r="CL20" i="1" s="1"/>
  <c r="CJ20" i="1" s="1"/>
  <c r="CI20" i="1"/>
  <c r="CH20" i="1"/>
  <c r="CG20" i="1"/>
  <c r="CK19" i="1"/>
  <c r="CL19" i="1" s="1"/>
  <c r="CJ19" i="1" s="1"/>
  <c r="CI19" i="1"/>
  <c r="CH19" i="1"/>
  <c r="CG19" i="1"/>
  <c r="CK18" i="1"/>
  <c r="CL18" i="1" s="1"/>
  <c r="CJ18" i="1" s="1"/>
  <c r="CI18" i="1"/>
  <c r="CH18" i="1"/>
  <c r="CG18" i="1"/>
  <c r="CK17" i="1"/>
  <c r="CL17" i="1" s="1"/>
  <c r="CJ17" i="1" s="1"/>
  <c r="CI17" i="1"/>
  <c r="CH17" i="1"/>
  <c r="CG17" i="1"/>
  <c r="CK16" i="1"/>
  <c r="CL16" i="1" s="1"/>
  <c r="CJ16" i="1" s="1"/>
  <c r="CI16" i="1"/>
  <c r="CH16" i="1"/>
  <c r="CG16" i="1"/>
  <c r="CK15" i="1"/>
  <c r="CL15" i="1" s="1"/>
  <c r="CJ15" i="1" s="1"/>
  <c r="CI15" i="1"/>
  <c r="CH15" i="1"/>
  <c r="CG15" i="1"/>
  <c r="CK14" i="1"/>
  <c r="CL14" i="1" s="1"/>
  <c r="CJ14" i="1" s="1"/>
  <c r="CI14" i="1"/>
  <c r="CH14" i="1"/>
  <c r="CG14" i="1"/>
  <c r="CK13" i="1"/>
  <c r="CL13" i="1" s="1"/>
  <c r="CJ13" i="1" s="1"/>
  <c r="CI13" i="1"/>
  <c r="CH13" i="1"/>
  <c r="CG13" i="1"/>
  <c r="CK12" i="1"/>
  <c r="CL12" i="1" s="1"/>
  <c r="CJ12" i="1" s="1"/>
  <c r="CI12" i="1"/>
  <c r="CH12" i="1"/>
  <c r="CG12" i="1"/>
  <c r="CK11" i="1"/>
  <c r="CL11" i="1" s="1"/>
  <c r="CJ11" i="1" s="1"/>
  <c r="CI11" i="1"/>
  <c r="CH11" i="1"/>
  <c r="CG11" i="1"/>
  <c r="CK10" i="1"/>
  <c r="CL10" i="1" s="1"/>
  <c r="CJ10" i="1" s="1"/>
  <c r="CI10" i="1"/>
  <c r="CH10" i="1"/>
  <c r="CG10" i="1"/>
  <c r="CK9" i="1"/>
  <c r="CL9" i="1" s="1"/>
  <c r="CJ9" i="1" s="1"/>
  <c r="CI9" i="1"/>
  <c r="CH9" i="1"/>
  <c r="CG9" i="1"/>
  <c r="CK8" i="1"/>
  <c r="CL8" i="1" s="1"/>
  <c r="CJ8" i="1" s="1"/>
  <c r="CI8" i="1"/>
  <c r="CH8" i="1"/>
  <c r="CG8" i="1"/>
  <c r="CK7" i="1"/>
  <c r="CL7" i="1" s="1"/>
  <c r="CJ7" i="1" s="1"/>
  <c r="CI7" i="1"/>
  <c r="CH7" i="1"/>
  <c r="CG7" i="1"/>
  <c r="CK6" i="1"/>
  <c r="CL6" i="1" s="1"/>
  <c r="CJ6" i="1" s="1"/>
  <c r="CI6" i="1"/>
  <c r="CH6" i="1"/>
  <c r="CG6" i="1"/>
  <c r="CK5" i="1"/>
  <c r="CL5" i="1" s="1"/>
  <c r="CJ5" i="1" s="1"/>
  <c r="CI5" i="1"/>
  <c r="CH5" i="1"/>
  <c r="CG5" i="1"/>
  <c r="CK4" i="1"/>
  <c r="CL4" i="1" s="1"/>
  <c r="CJ4" i="1" s="1"/>
  <c r="CI4" i="1"/>
  <c r="CH4" i="1"/>
  <c r="CG4" i="1"/>
  <c r="CK3" i="1"/>
  <c r="CL3" i="1" s="1"/>
  <c r="CJ3" i="1" s="1"/>
  <c r="CI3" i="1"/>
  <c r="CH3" i="1"/>
  <c r="CG3" i="1"/>
  <c r="CK2" i="1"/>
  <c r="CL2" i="1" s="1"/>
  <c r="CJ2" i="1" s="1"/>
  <c r="CI2" i="1"/>
  <c r="CH2" i="1"/>
  <c r="CG2" i="1"/>
  <c r="CG1" i="1"/>
  <c r="C12" i="5" l="1"/>
  <c r="CI30" i="1"/>
  <c r="CH30" i="1"/>
  <c r="CQ43" i="1"/>
  <c r="CR43" i="1"/>
  <c r="CN45" i="1"/>
  <c r="CE32" i="1"/>
  <c r="CJ30" i="1"/>
  <c r="B57" i="1" s="1"/>
  <c r="C13" i="5" l="1"/>
  <c r="CS43" i="1"/>
  <c r="B67" i="1" s="1"/>
  <c r="C59" i="1"/>
  <c r="D59" i="1"/>
  <c r="D60" i="1"/>
  <c r="C60" i="1"/>
  <c r="BZ29" i="1"/>
  <c r="BY29" i="1"/>
  <c r="BX29" i="1"/>
  <c r="CB28" i="1"/>
  <c r="CC28" i="1" s="1"/>
  <c r="CA28" i="1" s="1"/>
  <c r="BZ28" i="1"/>
  <c r="BY28" i="1"/>
  <c r="BX28" i="1"/>
  <c r="CB27" i="1"/>
  <c r="CC27" i="1" s="1"/>
  <c r="CA27" i="1" s="1"/>
  <c r="BZ27" i="1"/>
  <c r="BY27" i="1"/>
  <c r="BX27" i="1"/>
  <c r="CB26" i="1"/>
  <c r="CC26" i="1" s="1"/>
  <c r="CA26" i="1" s="1"/>
  <c r="BZ26" i="1"/>
  <c r="BY26" i="1"/>
  <c r="BX26" i="1"/>
  <c r="CB25" i="1"/>
  <c r="CC25" i="1" s="1"/>
  <c r="CA25" i="1" s="1"/>
  <c r="BZ25" i="1"/>
  <c r="BY25" i="1"/>
  <c r="BX25" i="1"/>
  <c r="CB24" i="1"/>
  <c r="CC24" i="1" s="1"/>
  <c r="CA24" i="1" s="1"/>
  <c r="BZ24" i="1"/>
  <c r="BY24" i="1"/>
  <c r="BX24" i="1"/>
  <c r="CB23" i="1"/>
  <c r="CC23" i="1" s="1"/>
  <c r="CA23" i="1" s="1"/>
  <c r="BZ23" i="1"/>
  <c r="BY23" i="1"/>
  <c r="BX23" i="1"/>
  <c r="CB22" i="1"/>
  <c r="CC22" i="1" s="1"/>
  <c r="CA22" i="1" s="1"/>
  <c r="BZ22" i="1"/>
  <c r="BY22" i="1"/>
  <c r="BX22" i="1"/>
  <c r="CB21" i="1"/>
  <c r="CC21" i="1" s="1"/>
  <c r="CA21" i="1" s="1"/>
  <c r="BZ21" i="1"/>
  <c r="BY21" i="1"/>
  <c r="BX21" i="1"/>
  <c r="CB20" i="1"/>
  <c r="CC20" i="1" s="1"/>
  <c r="CA20" i="1" s="1"/>
  <c r="BZ20" i="1"/>
  <c r="BY20" i="1"/>
  <c r="BX20" i="1"/>
  <c r="CB19" i="1"/>
  <c r="CC19" i="1" s="1"/>
  <c r="CA19" i="1" s="1"/>
  <c r="BZ19" i="1"/>
  <c r="BY19" i="1"/>
  <c r="BX19" i="1"/>
  <c r="CB18" i="1"/>
  <c r="CC18" i="1" s="1"/>
  <c r="CA18" i="1" s="1"/>
  <c r="BZ18" i="1"/>
  <c r="BY18" i="1"/>
  <c r="BX18" i="1"/>
  <c r="CB17" i="1"/>
  <c r="CC17" i="1" s="1"/>
  <c r="CA17" i="1" s="1"/>
  <c r="BZ17" i="1"/>
  <c r="BY17" i="1"/>
  <c r="BX17" i="1"/>
  <c r="CB16" i="1"/>
  <c r="CC16" i="1" s="1"/>
  <c r="CA16" i="1" s="1"/>
  <c r="BZ16" i="1"/>
  <c r="BY16" i="1"/>
  <c r="BX16" i="1"/>
  <c r="CB15" i="1"/>
  <c r="CC15" i="1" s="1"/>
  <c r="CA15" i="1" s="1"/>
  <c r="BZ15" i="1"/>
  <c r="BY15" i="1"/>
  <c r="BX15" i="1"/>
  <c r="CB14" i="1"/>
  <c r="CC14" i="1" s="1"/>
  <c r="CA14" i="1" s="1"/>
  <c r="BZ14" i="1"/>
  <c r="BY14" i="1"/>
  <c r="BX14" i="1"/>
  <c r="CB13" i="1"/>
  <c r="CC13" i="1" s="1"/>
  <c r="CA13" i="1" s="1"/>
  <c r="BZ13" i="1"/>
  <c r="BY13" i="1"/>
  <c r="BX13" i="1"/>
  <c r="CB12" i="1"/>
  <c r="CC12" i="1" s="1"/>
  <c r="CA12" i="1" s="1"/>
  <c r="BZ12" i="1"/>
  <c r="BY12" i="1"/>
  <c r="BX12" i="1"/>
  <c r="CB11" i="1"/>
  <c r="CC11" i="1" s="1"/>
  <c r="CA11" i="1" s="1"/>
  <c r="BZ11" i="1"/>
  <c r="BY11" i="1"/>
  <c r="BX11" i="1"/>
  <c r="CB10" i="1"/>
  <c r="CC10" i="1" s="1"/>
  <c r="CA10" i="1" s="1"/>
  <c r="BZ10" i="1"/>
  <c r="BY10" i="1"/>
  <c r="BX10" i="1"/>
  <c r="CB9" i="1"/>
  <c r="CC9" i="1" s="1"/>
  <c r="CA9" i="1" s="1"/>
  <c r="BZ9" i="1"/>
  <c r="BY9" i="1"/>
  <c r="BX9" i="1"/>
  <c r="CB8" i="1"/>
  <c r="CC8" i="1" s="1"/>
  <c r="CA8" i="1" s="1"/>
  <c r="BZ8" i="1"/>
  <c r="BY8" i="1"/>
  <c r="BX8" i="1"/>
  <c r="CB7" i="1"/>
  <c r="CC7" i="1" s="1"/>
  <c r="CA7" i="1" s="1"/>
  <c r="BZ7" i="1"/>
  <c r="BY7" i="1"/>
  <c r="BX7" i="1"/>
  <c r="CB6" i="1"/>
  <c r="CC6" i="1" s="1"/>
  <c r="CA6" i="1" s="1"/>
  <c r="BZ6" i="1"/>
  <c r="BY6" i="1"/>
  <c r="BX6" i="1"/>
  <c r="CB5" i="1"/>
  <c r="CC5" i="1" s="1"/>
  <c r="CA5" i="1" s="1"/>
  <c r="BZ5" i="1"/>
  <c r="BY5" i="1"/>
  <c r="BX5" i="1"/>
  <c r="CB4" i="1"/>
  <c r="CC4" i="1" s="1"/>
  <c r="CA4" i="1" s="1"/>
  <c r="BZ4" i="1"/>
  <c r="BY4" i="1"/>
  <c r="BX4" i="1"/>
  <c r="CB3" i="1"/>
  <c r="CC3" i="1" s="1"/>
  <c r="CA3" i="1" s="1"/>
  <c r="BZ3" i="1"/>
  <c r="BY3" i="1"/>
  <c r="BX3" i="1"/>
  <c r="CB2" i="1"/>
  <c r="CC2" i="1" s="1"/>
  <c r="CA2" i="1" s="1"/>
  <c r="BZ2" i="1"/>
  <c r="BY2" i="1"/>
  <c r="BX2" i="1"/>
  <c r="BX1" i="1"/>
  <c r="C58" i="1"/>
  <c r="D58" i="1"/>
  <c r="BO1" i="1"/>
  <c r="BO2" i="1"/>
  <c r="BP2" i="1"/>
  <c r="BQ2" i="1"/>
  <c r="BS2" i="1"/>
  <c r="BT2" i="1" s="1"/>
  <c r="BR2" i="1" s="1"/>
  <c r="BO3" i="1"/>
  <c r="BP3" i="1"/>
  <c r="BQ3" i="1"/>
  <c r="BS3" i="1"/>
  <c r="BT3" i="1" s="1"/>
  <c r="BR3" i="1" s="1"/>
  <c r="BO4" i="1"/>
  <c r="BP4" i="1"/>
  <c r="BQ4" i="1"/>
  <c r="BS4" i="1"/>
  <c r="BT4" i="1" s="1"/>
  <c r="BR4" i="1" s="1"/>
  <c r="BO5" i="1"/>
  <c r="BP5" i="1"/>
  <c r="BQ5" i="1"/>
  <c r="BS5" i="1"/>
  <c r="BT5" i="1" s="1"/>
  <c r="BR5" i="1" s="1"/>
  <c r="BO6" i="1"/>
  <c r="BP6" i="1"/>
  <c r="BQ6" i="1"/>
  <c r="BS6" i="1"/>
  <c r="BT6" i="1" s="1"/>
  <c r="BR6" i="1" s="1"/>
  <c r="BO7" i="1"/>
  <c r="BP7" i="1"/>
  <c r="BQ7" i="1"/>
  <c r="BS7" i="1"/>
  <c r="BT7" i="1" s="1"/>
  <c r="BR7" i="1" s="1"/>
  <c r="BO8" i="1"/>
  <c r="BP8" i="1"/>
  <c r="BQ8" i="1"/>
  <c r="BS8" i="1"/>
  <c r="BT8" i="1" s="1"/>
  <c r="BR8" i="1" s="1"/>
  <c r="BO9" i="1"/>
  <c r="BP9" i="1"/>
  <c r="BQ9" i="1"/>
  <c r="BS9" i="1"/>
  <c r="BT9" i="1" s="1"/>
  <c r="BR9" i="1" s="1"/>
  <c r="BO10" i="1"/>
  <c r="BP10" i="1"/>
  <c r="BQ10" i="1"/>
  <c r="BS10" i="1"/>
  <c r="BT10" i="1" s="1"/>
  <c r="BR10" i="1" s="1"/>
  <c r="BO11" i="1"/>
  <c r="BP11" i="1"/>
  <c r="BQ11" i="1"/>
  <c r="BS11" i="1"/>
  <c r="BT11" i="1" s="1"/>
  <c r="BR11" i="1" s="1"/>
  <c r="BO12" i="1"/>
  <c r="BP12" i="1"/>
  <c r="BQ12" i="1"/>
  <c r="BS12" i="1"/>
  <c r="BT12" i="1" s="1"/>
  <c r="BR12" i="1" s="1"/>
  <c r="BO13" i="1"/>
  <c r="BP13" i="1"/>
  <c r="BQ13" i="1"/>
  <c r="BS13" i="1"/>
  <c r="BT13" i="1" s="1"/>
  <c r="BR13" i="1" s="1"/>
  <c r="BO14" i="1"/>
  <c r="BP14" i="1"/>
  <c r="BQ14" i="1"/>
  <c r="BS14" i="1"/>
  <c r="BT14" i="1" s="1"/>
  <c r="BR14" i="1" s="1"/>
  <c r="BO15" i="1"/>
  <c r="BP15" i="1"/>
  <c r="BQ15" i="1"/>
  <c r="BS15" i="1"/>
  <c r="BT15" i="1" s="1"/>
  <c r="BR15" i="1" s="1"/>
  <c r="BO16" i="1"/>
  <c r="BP16" i="1"/>
  <c r="BQ16" i="1"/>
  <c r="BS16" i="1"/>
  <c r="BT16" i="1" s="1"/>
  <c r="BR16" i="1" s="1"/>
  <c r="BO17" i="1"/>
  <c r="BP17" i="1"/>
  <c r="BQ17" i="1"/>
  <c r="BS17" i="1"/>
  <c r="BT17" i="1" s="1"/>
  <c r="BR17" i="1" s="1"/>
  <c r="BO18" i="1"/>
  <c r="BP18" i="1"/>
  <c r="BQ18" i="1"/>
  <c r="BS18" i="1"/>
  <c r="BT18" i="1" s="1"/>
  <c r="BR18" i="1" s="1"/>
  <c r="BO19" i="1"/>
  <c r="BP19" i="1"/>
  <c r="BQ19" i="1"/>
  <c r="BS19" i="1"/>
  <c r="BT19" i="1" s="1"/>
  <c r="BR19" i="1" s="1"/>
  <c r="BO20" i="1"/>
  <c r="BP20" i="1"/>
  <c r="BQ20" i="1"/>
  <c r="BS20" i="1"/>
  <c r="BT20" i="1" s="1"/>
  <c r="BR20" i="1" s="1"/>
  <c r="BO21" i="1"/>
  <c r="BP21" i="1"/>
  <c r="BQ21" i="1"/>
  <c r="BS21" i="1"/>
  <c r="BT21" i="1" s="1"/>
  <c r="BR21" i="1" s="1"/>
  <c r="BO22" i="1"/>
  <c r="BP22" i="1"/>
  <c r="BQ22" i="1"/>
  <c r="BS22" i="1"/>
  <c r="BT22" i="1" s="1"/>
  <c r="BR22" i="1" s="1"/>
  <c r="BO23" i="1"/>
  <c r="BP23" i="1"/>
  <c r="BQ23" i="1"/>
  <c r="BS23" i="1"/>
  <c r="BT23" i="1" s="1"/>
  <c r="BR23" i="1" s="1"/>
  <c r="BO24" i="1"/>
  <c r="BP24" i="1"/>
  <c r="BQ24" i="1"/>
  <c r="BS24" i="1"/>
  <c r="BT24" i="1" s="1"/>
  <c r="BR24" i="1" s="1"/>
  <c r="BO25" i="1"/>
  <c r="BP25" i="1"/>
  <c r="BQ25" i="1"/>
  <c r="BS25" i="1"/>
  <c r="BT25" i="1" s="1"/>
  <c r="BR25" i="1" s="1"/>
  <c r="BO26" i="1"/>
  <c r="BP26" i="1"/>
  <c r="BQ26" i="1"/>
  <c r="BS26" i="1"/>
  <c r="BT26" i="1" s="1"/>
  <c r="BR26" i="1" s="1"/>
  <c r="BO27" i="1"/>
  <c r="BP27" i="1"/>
  <c r="BQ27" i="1"/>
  <c r="D56" i="1"/>
  <c r="C56" i="1"/>
  <c r="BF1" i="1"/>
  <c r="BF2" i="1"/>
  <c r="BG2" i="1"/>
  <c r="BH2" i="1"/>
  <c r="BJ2" i="1"/>
  <c r="BK2" i="1" s="1"/>
  <c r="BI2" i="1" s="1"/>
  <c r="BF3" i="1"/>
  <c r="BG3" i="1"/>
  <c r="BH3" i="1"/>
  <c r="BJ3" i="1"/>
  <c r="BK3" i="1" s="1"/>
  <c r="BI3" i="1" s="1"/>
  <c r="BF4" i="1"/>
  <c r="BG4" i="1"/>
  <c r="BH4" i="1"/>
  <c r="BJ4" i="1"/>
  <c r="BK4" i="1" s="1"/>
  <c r="BI4" i="1" s="1"/>
  <c r="BF5" i="1"/>
  <c r="BG5" i="1"/>
  <c r="BH5" i="1"/>
  <c r="BJ5" i="1"/>
  <c r="BK5" i="1" s="1"/>
  <c r="BI5" i="1" s="1"/>
  <c r="BF6" i="1"/>
  <c r="BG6" i="1"/>
  <c r="BH6" i="1"/>
  <c r="BJ6" i="1"/>
  <c r="BK6" i="1" s="1"/>
  <c r="BI6" i="1" s="1"/>
  <c r="BF7" i="1"/>
  <c r="BG7" i="1"/>
  <c r="BH7" i="1"/>
  <c r="BJ7" i="1"/>
  <c r="BK7" i="1" s="1"/>
  <c r="BI7" i="1" s="1"/>
  <c r="BF8" i="1"/>
  <c r="BG8" i="1"/>
  <c r="BH8" i="1"/>
  <c r="BJ8" i="1"/>
  <c r="BK8" i="1" s="1"/>
  <c r="BI8" i="1" s="1"/>
  <c r="BF9" i="1"/>
  <c r="BG9" i="1"/>
  <c r="BH9" i="1"/>
  <c r="BJ9" i="1"/>
  <c r="BK9" i="1" s="1"/>
  <c r="BI9" i="1" s="1"/>
  <c r="BF10" i="1"/>
  <c r="BG10" i="1"/>
  <c r="BH10" i="1"/>
  <c r="BJ10" i="1"/>
  <c r="BK10" i="1" s="1"/>
  <c r="BI10" i="1" s="1"/>
  <c r="BF11" i="1"/>
  <c r="BG11" i="1"/>
  <c r="BH11" i="1"/>
  <c r="BJ11" i="1"/>
  <c r="BK11" i="1" s="1"/>
  <c r="BI11" i="1" s="1"/>
  <c r="BF12" i="1"/>
  <c r="BG12" i="1"/>
  <c r="BH12" i="1"/>
  <c r="BJ12" i="1"/>
  <c r="BK12" i="1" s="1"/>
  <c r="BI12" i="1" s="1"/>
  <c r="BF13" i="1"/>
  <c r="BG13" i="1"/>
  <c r="BH13" i="1"/>
  <c r="BJ13" i="1"/>
  <c r="BK13" i="1" s="1"/>
  <c r="BI13" i="1" s="1"/>
  <c r="BF14" i="1"/>
  <c r="BG14" i="1"/>
  <c r="BH14" i="1"/>
  <c r="BJ14" i="1"/>
  <c r="BK14" i="1" s="1"/>
  <c r="BI14" i="1" s="1"/>
  <c r="BF15" i="1"/>
  <c r="BG15" i="1"/>
  <c r="BH15" i="1"/>
  <c r="BJ15" i="1"/>
  <c r="BK15" i="1" s="1"/>
  <c r="BI15" i="1" s="1"/>
  <c r="BF16" i="1"/>
  <c r="BG16" i="1"/>
  <c r="BH16" i="1"/>
  <c r="BJ16" i="1"/>
  <c r="BK16" i="1" s="1"/>
  <c r="BI16" i="1" s="1"/>
  <c r="BF17" i="1"/>
  <c r="BG17" i="1"/>
  <c r="BH17" i="1"/>
  <c r="BJ17" i="1"/>
  <c r="BK17" i="1" s="1"/>
  <c r="BI17" i="1" s="1"/>
  <c r="BF18" i="1"/>
  <c r="BG18" i="1"/>
  <c r="BH18" i="1"/>
  <c r="BJ18" i="1"/>
  <c r="BK18" i="1" s="1"/>
  <c r="BI18" i="1" s="1"/>
  <c r="BF19" i="1"/>
  <c r="BG19" i="1"/>
  <c r="BH19" i="1"/>
  <c r="BJ19" i="1"/>
  <c r="BK19" i="1" s="1"/>
  <c r="BI19" i="1" s="1"/>
  <c r="BF20" i="1"/>
  <c r="BG20" i="1"/>
  <c r="BH20" i="1"/>
  <c r="BJ20" i="1"/>
  <c r="BK20" i="1" s="1"/>
  <c r="BI20" i="1" s="1"/>
  <c r="BF21" i="1"/>
  <c r="BG21" i="1"/>
  <c r="BH21" i="1"/>
  <c r="BJ21" i="1"/>
  <c r="BK21" i="1" s="1"/>
  <c r="BI21" i="1" s="1"/>
  <c r="BF22" i="1"/>
  <c r="BG22" i="1"/>
  <c r="BH22" i="1"/>
  <c r="BJ22" i="1"/>
  <c r="BK22" i="1" s="1"/>
  <c r="BI22" i="1" s="1"/>
  <c r="BF23" i="1"/>
  <c r="BG23" i="1"/>
  <c r="BH23" i="1"/>
  <c r="C14" i="5" l="1"/>
  <c r="CS45" i="1"/>
  <c r="BV37" i="1"/>
  <c r="BY35" i="1"/>
  <c r="BZ35" i="1"/>
  <c r="CA35" i="1"/>
  <c r="B60" i="1" s="1"/>
  <c r="BG25" i="1"/>
  <c r="BH25" i="1"/>
  <c r="BI25" i="1" s="1"/>
  <c r="B56" i="1" s="1"/>
  <c r="BQ29" i="1"/>
  <c r="BP29" i="1"/>
  <c r="BM32" i="1"/>
  <c r="BD28" i="1"/>
  <c r="D52" i="1"/>
  <c r="C52" i="1"/>
  <c r="B52" i="1"/>
  <c r="BF2" i="2"/>
  <c r="BF3" i="2"/>
  <c r="BG3" i="2"/>
  <c r="BG21" i="2" s="1"/>
  <c r="BH3" i="2"/>
  <c r="BJ3" i="2"/>
  <c r="BK3" i="2" s="1"/>
  <c r="BI3" i="2" s="1"/>
  <c r="BF4" i="2"/>
  <c r="BG4" i="2"/>
  <c r="BH4" i="2"/>
  <c r="BH21" i="2" s="1"/>
  <c r="BI21" i="2" s="1"/>
  <c r="BJ4" i="2"/>
  <c r="BK4" i="2" s="1"/>
  <c r="BI4" i="2" s="1"/>
  <c r="BF5" i="2"/>
  <c r="BG5" i="2"/>
  <c r="BH5" i="2"/>
  <c r="BJ5" i="2"/>
  <c r="BK5" i="2" s="1"/>
  <c r="BI5" i="2" s="1"/>
  <c r="BF6" i="2"/>
  <c r="BG6" i="2"/>
  <c r="BH6" i="2"/>
  <c r="BJ6" i="2"/>
  <c r="BK6" i="2" s="1"/>
  <c r="BI6" i="2" s="1"/>
  <c r="BF7" i="2"/>
  <c r="BG7" i="2"/>
  <c r="BH7" i="2"/>
  <c r="BJ7" i="2"/>
  <c r="BK7" i="2" s="1"/>
  <c r="BI7" i="2" s="1"/>
  <c r="BF8" i="2"/>
  <c r="BG8" i="2"/>
  <c r="BH8" i="2"/>
  <c r="BJ8" i="2"/>
  <c r="BK8" i="2" s="1"/>
  <c r="BI8" i="2" s="1"/>
  <c r="BF9" i="2"/>
  <c r="BG9" i="2"/>
  <c r="BH9" i="2"/>
  <c r="BJ9" i="2"/>
  <c r="BK9" i="2" s="1"/>
  <c r="BI9" i="2" s="1"/>
  <c r="BF10" i="2"/>
  <c r="BG10" i="2"/>
  <c r="BH10" i="2"/>
  <c r="BJ10" i="2"/>
  <c r="BK10" i="2" s="1"/>
  <c r="BI10" i="2" s="1"/>
  <c r="BF11" i="2"/>
  <c r="BG11" i="2"/>
  <c r="BH11" i="2"/>
  <c r="BJ11" i="2"/>
  <c r="BK11" i="2" s="1"/>
  <c r="BI11" i="2" s="1"/>
  <c r="BF12" i="2"/>
  <c r="BG12" i="2"/>
  <c r="BH12" i="2"/>
  <c r="BJ12" i="2"/>
  <c r="BK12" i="2" s="1"/>
  <c r="BI12" i="2" s="1"/>
  <c r="BF13" i="2"/>
  <c r="BG13" i="2"/>
  <c r="BH13" i="2"/>
  <c r="BJ13" i="2"/>
  <c r="BK13" i="2" s="1"/>
  <c r="BI13" i="2" s="1"/>
  <c r="BF14" i="2"/>
  <c r="BG14" i="2"/>
  <c r="BH14" i="2"/>
  <c r="BJ14" i="2"/>
  <c r="BK14" i="2" s="1"/>
  <c r="BI14" i="2" s="1"/>
  <c r="BF15" i="2"/>
  <c r="BG15" i="2"/>
  <c r="BH15" i="2"/>
  <c r="BJ15" i="2"/>
  <c r="BK15" i="2" s="1"/>
  <c r="BI15" i="2" s="1"/>
  <c r="BF16" i="2"/>
  <c r="BG16" i="2"/>
  <c r="BH16" i="2"/>
  <c r="BJ16" i="2"/>
  <c r="BK16" i="2" s="1"/>
  <c r="BI16" i="2" s="1"/>
  <c r="BF17" i="2"/>
  <c r="BG17" i="2"/>
  <c r="BH17" i="2"/>
  <c r="BJ17" i="2"/>
  <c r="BK17" i="2" s="1"/>
  <c r="BI17" i="2" s="1"/>
  <c r="BF18" i="2"/>
  <c r="BG18" i="2"/>
  <c r="BH18" i="2"/>
  <c r="BJ18" i="2"/>
  <c r="BK18" i="2" s="1"/>
  <c r="BI18" i="2" s="1"/>
  <c r="BF19" i="2"/>
  <c r="BG19" i="2"/>
  <c r="BH19" i="2"/>
  <c r="D55" i="1"/>
  <c r="C55" i="1"/>
  <c r="AW1" i="1"/>
  <c r="AW2" i="1"/>
  <c r="AX2" i="1"/>
  <c r="AY2" i="1"/>
  <c r="BA2" i="1"/>
  <c r="BB2" i="1" s="1"/>
  <c r="AZ2" i="1" s="1"/>
  <c r="AW3" i="1"/>
  <c r="AX3" i="1"/>
  <c r="AY3" i="1"/>
  <c r="BA3" i="1"/>
  <c r="BB3" i="1" s="1"/>
  <c r="AZ3" i="1" s="1"/>
  <c r="AW4" i="1"/>
  <c r="AX4" i="1"/>
  <c r="AY4" i="1"/>
  <c r="BA4" i="1"/>
  <c r="BB4" i="1"/>
  <c r="AZ4" i="1" s="1"/>
  <c r="AW5" i="1"/>
  <c r="AX5" i="1"/>
  <c r="AY5" i="1"/>
  <c r="BA5" i="1"/>
  <c r="BB5" i="1" s="1"/>
  <c r="AZ5" i="1" s="1"/>
  <c r="AW6" i="1"/>
  <c r="AX6" i="1"/>
  <c r="AY6" i="1"/>
  <c r="BA6" i="1"/>
  <c r="BB6" i="1" s="1"/>
  <c r="AZ6" i="1" s="1"/>
  <c r="AW7" i="1"/>
  <c r="AX7" i="1"/>
  <c r="AY7" i="1"/>
  <c r="BA7" i="1"/>
  <c r="BB7" i="1" s="1"/>
  <c r="AZ7" i="1" s="1"/>
  <c r="AW8" i="1"/>
  <c r="AX8" i="1"/>
  <c r="AY8" i="1"/>
  <c r="BA8" i="1"/>
  <c r="BB8" i="1"/>
  <c r="AZ8" i="1" s="1"/>
  <c r="AW9" i="1"/>
  <c r="AX9" i="1"/>
  <c r="AY9" i="1"/>
  <c r="BA9" i="1"/>
  <c r="BB9" i="1" s="1"/>
  <c r="AZ9" i="1" s="1"/>
  <c r="AW10" i="1"/>
  <c r="AX10" i="1"/>
  <c r="AY10" i="1"/>
  <c r="BA10" i="1"/>
  <c r="BB10" i="1" s="1"/>
  <c r="AZ10" i="1" s="1"/>
  <c r="AW11" i="1"/>
  <c r="AX11" i="1"/>
  <c r="AY11" i="1"/>
  <c r="BA11" i="1"/>
  <c r="BB11" i="1"/>
  <c r="AZ11" i="1" s="1"/>
  <c r="AW12" i="1"/>
  <c r="AX12" i="1"/>
  <c r="AY12" i="1"/>
  <c r="BA12" i="1"/>
  <c r="BB12" i="1" s="1"/>
  <c r="AZ12" i="1" s="1"/>
  <c r="AW13" i="1"/>
  <c r="AX13" i="1"/>
  <c r="AY13" i="1"/>
  <c r="BA13" i="1"/>
  <c r="BB13" i="1" s="1"/>
  <c r="AZ13" i="1" s="1"/>
  <c r="AW14" i="1"/>
  <c r="AX14" i="1"/>
  <c r="AY14" i="1"/>
  <c r="BA14" i="1"/>
  <c r="BB14" i="1" s="1"/>
  <c r="AZ14" i="1" s="1"/>
  <c r="AW15" i="1"/>
  <c r="AX15" i="1"/>
  <c r="AY15" i="1"/>
  <c r="BA15" i="1"/>
  <c r="BB15" i="1" s="1"/>
  <c r="AZ15" i="1" s="1"/>
  <c r="AW16" i="1"/>
  <c r="AX16" i="1"/>
  <c r="AY16" i="1"/>
  <c r="BA16" i="1"/>
  <c r="BB16" i="1"/>
  <c r="AZ16" i="1" s="1"/>
  <c r="AW17" i="1"/>
  <c r="AX17" i="1"/>
  <c r="AY17" i="1"/>
  <c r="BA17" i="1"/>
  <c r="BB17" i="1" s="1"/>
  <c r="AZ17" i="1" s="1"/>
  <c r="AW18" i="1"/>
  <c r="AX18" i="1"/>
  <c r="AY18" i="1"/>
  <c r="BA18" i="1"/>
  <c r="BB18" i="1" s="1"/>
  <c r="AZ18" i="1" s="1"/>
  <c r="AW19" i="1"/>
  <c r="AX19" i="1"/>
  <c r="AY19" i="1"/>
  <c r="BA19" i="1"/>
  <c r="BB19" i="1"/>
  <c r="AZ19" i="1" s="1"/>
  <c r="AW20" i="1"/>
  <c r="AX20" i="1"/>
  <c r="AY20" i="1"/>
  <c r="BA20" i="1"/>
  <c r="BB20" i="1"/>
  <c r="AZ20" i="1" s="1"/>
  <c r="AW21" i="1"/>
  <c r="AX21" i="1"/>
  <c r="AY21" i="1"/>
  <c r="BA21" i="1"/>
  <c r="BB21" i="1"/>
  <c r="AW22" i="1"/>
  <c r="AX22" i="1"/>
  <c r="AY22" i="1"/>
  <c r="D62" i="1"/>
  <c r="C62" i="1"/>
  <c r="B62" i="1"/>
  <c r="AX35" i="2"/>
  <c r="AU38" i="2"/>
  <c r="AW2" i="2"/>
  <c r="AW3" i="2"/>
  <c r="AX3" i="2"/>
  <c r="AY3" i="2"/>
  <c r="BA3" i="2"/>
  <c r="BB3" i="2"/>
  <c r="AZ3" i="2" s="1"/>
  <c r="AW4" i="2"/>
  <c r="AX4" i="2"/>
  <c r="AY4" i="2"/>
  <c r="BA4" i="2"/>
  <c r="BB4" i="2"/>
  <c r="AZ4" i="2" s="1"/>
  <c r="AW5" i="2"/>
  <c r="AX5" i="2"/>
  <c r="AY5" i="2"/>
  <c r="BA5" i="2"/>
  <c r="BB5" i="2"/>
  <c r="AZ5" i="2" s="1"/>
  <c r="AW6" i="2"/>
  <c r="AX6" i="2"/>
  <c r="AY6" i="2"/>
  <c r="AY35" i="2" s="1"/>
  <c r="AZ35" i="2" s="1"/>
  <c r="BA6" i="2"/>
  <c r="BB6" i="2" s="1"/>
  <c r="AZ6" i="2" s="1"/>
  <c r="AW7" i="2"/>
  <c r="AX7" i="2"/>
  <c r="AY7" i="2"/>
  <c r="BA7" i="2"/>
  <c r="BB7" i="2"/>
  <c r="AZ7" i="2" s="1"/>
  <c r="AW8" i="2"/>
  <c r="AX8" i="2"/>
  <c r="AY8" i="2"/>
  <c r="BA8" i="2"/>
  <c r="BB8" i="2"/>
  <c r="AZ8" i="2" s="1"/>
  <c r="AW9" i="2"/>
  <c r="AX9" i="2"/>
  <c r="AY9" i="2"/>
  <c r="BA9" i="2"/>
  <c r="BB9" i="2"/>
  <c r="AZ9" i="2" s="1"/>
  <c r="AW10" i="2"/>
  <c r="AX10" i="2"/>
  <c r="AY10" i="2"/>
  <c r="BA10" i="2"/>
  <c r="BB10" i="2" s="1"/>
  <c r="AZ10" i="2" s="1"/>
  <c r="AW11" i="2"/>
  <c r="AX11" i="2"/>
  <c r="AY11" i="2"/>
  <c r="BA11" i="2"/>
  <c r="BB11" i="2"/>
  <c r="AZ11" i="2" s="1"/>
  <c r="AW12" i="2"/>
  <c r="AX12" i="2"/>
  <c r="AY12" i="2"/>
  <c r="BA12" i="2"/>
  <c r="BB12" i="2"/>
  <c r="AZ12" i="2" s="1"/>
  <c r="AW13" i="2"/>
  <c r="AX13" i="2"/>
  <c r="AY13" i="2"/>
  <c r="BA13" i="2"/>
  <c r="BB13" i="2"/>
  <c r="AZ13" i="2" s="1"/>
  <c r="AW14" i="2"/>
  <c r="AX14" i="2"/>
  <c r="AY14" i="2"/>
  <c r="BA14" i="2"/>
  <c r="BB14" i="2" s="1"/>
  <c r="AZ14" i="2" s="1"/>
  <c r="AW15" i="2"/>
  <c r="AX15" i="2"/>
  <c r="AY15" i="2"/>
  <c r="BA15" i="2"/>
  <c r="BB15" i="2"/>
  <c r="AZ15" i="2" s="1"/>
  <c r="AW16" i="2"/>
  <c r="AX16" i="2"/>
  <c r="AY16" i="2"/>
  <c r="BA16" i="2"/>
  <c r="BB16" i="2"/>
  <c r="AZ16" i="2" s="1"/>
  <c r="AW17" i="2"/>
  <c r="AX17" i="2"/>
  <c r="AY17" i="2"/>
  <c r="BA17" i="2"/>
  <c r="BB17" i="2"/>
  <c r="AZ17" i="2" s="1"/>
  <c r="AW18" i="2"/>
  <c r="AX18" i="2"/>
  <c r="AY18" i="2"/>
  <c r="BA18" i="2"/>
  <c r="BB18" i="2" s="1"/>
  <c r="AZ18" i="2" s="1"/>
  <c r="AW19" i="2"/>
  <c r="AX19" i="2"/>
  <c r="AY19" i="2"/>
  <c r="BA19" i="2"/>
  <c r="BB19" i="2"/>
  <c r="AZ19" i="2" s="1"/>
  <c r="AW20" i="2"/>
  <c r="AX20" i="2"/>
  <c r="AY20" i="2"/>
  <c r="BA20" i="2"/>
  <c r="BB20" i="2"/>
  <c r="AZ20" i="2" s="1"/>
  <c r="AW21" i="2"/>
  <c r="AX21" i="2"/>
  <c r="AY21" i="2"/>
  <c r="BA21" i="2"/>
  <c r="BB21" i="2"/>
  <c r="AZ21" i="2" s="1"/>
  <c r="AW22" i="2"/>
  <c r="AX22" i="2"/>
  <c r="AY22" i="2"/>
  <c r="BA22" i="2"/>
  <c r="BB22" i="2" s="1"/>
  <c r="AZ22" i="2" s="1"/>
  <c r="AW23" i="2"/>
  <c r="AX23" i="2"/>
  <c r="AY23" i="2"/>
  <c r="BA23" i="2"/>
  <c r="BB23" i="2"/>
  <c r="AZ23" i="2" s="1"/>
  <c r="AW24" i="2"/>
  <c r="AX24" i="2"/>
  <c r="AY24" i="2"/>
  <c r="BA24" i="2"/>
  <c r="BB24" i="2"/>
  <c r="AZ24" i="2" s="1"/>
  <c r="AW25" i="2"/>
  <c r="AX25" i="2"/>
  <c r="AY25" i="2"/>
  <c r="BA25" i="2"/>
  <c r="BB25" i="2"/>
  <c r="AZ25" i="2" s="1"/>
  <c r="AW26" i="2"/>
  <c r="AX26" i="2"/>
  <c r="AY26" i="2"/>
  <c r="BA26" i="2"/>
  <c r="BB26" i="2" s="1"/>
  <c r="AZ26" i="2" s="1"/>
  <c r="AW27" i="2"/>
  <c r="AX27" i="2"/>
  <c r="AY27" i="2"/>
  <c r="BA27" i="2"/>
  <c r="BB27" i="2"/>
  <c r="AZ27" i="2" s="1"/>
  <c r="AW28" i="2"/>
  <c r="AX28" i="2"/>
  <c r="AY28" i="2"/>
  <c r="BA28" i="2"/>
  <c r="BB28" i="2"/>
  <c r="AZ28" i="2" s="1"/>
  <c r="AW29" i="2"/>
  <c r="AX29" i="2"/>
  <c r="AY29" i="2"/>
  <c r="BA29" i="2"/>
  <c r="BB29" i="2" s="1"/>
  <c r="AZ29" i="2" s="1"/>
  <c r="AW30" i="2"/>
  <c r="AX30" i="2"/>
  <c r="AY30" i="2"/>
  <c r="BA30" i="2"/>
  <c r="BB30" i="2" s="1"/>
  <c r="AZ30" i="2" s="1"/>
  <c r="AW31" i="2"/>
  <c r="AX31" i="2"/>
  <c r="AY31" i="2"/>
  <c r="BA31" i="2"/>
  <c r="BB31" i="2"/>
  <c r="AZ31" i="2" s="1"/>
  <c r="AW32" i="2"/>
  <c r="AX32" i="2"/>
  <c r="AY32" i="2"/>
  <c r="BA32" i="2"/>
  <c r="BB32" i="2"/>
  <c r="AZ32" i="2" s="1"/>
  <c r="AW33" i="2"/>
  <c r="AX33" i="2"/>
  <c r="AY33" i="2"/>
  <c r="D61" i="1"/>
  <c r="C61" i="1"/>
  <c r="B61" i="1"/>
  <c r="T35" i="2"/>
  <c r="J27" i="2"/>
  <c r="AR35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P29" i="2"/>
  <c r="AO29" i="2"/>
  <c r="AN29" i="2"/>
  <c r="AR28" i="2"/>
  <c r="AS28" i="2" s="1"/>
  <c r="AQ28" i="2" s="1"/>
  <c r="AP28" i="2"/>
  <c r="AO28" i="2"/>
  <c r="AN28" i="2"/>
  <c r="AR27" i="2"/>
  <c r="AS27" i="2" s="1"/>
  <c r="AQ27" i="2" s="1"/>
  <c r="AP27" i="2"/>
  <c r="AO27" i="2"/>
  <c r="AN27" i="2"/>
  <c r="AR26" i="2"/>
  <c r="AS26" i="2" s="1"/>
  <c r="AQ26" i="2" s="1"/>
  <c r="AP26" i="2"/>
  <c r="AO26" i="2"/>
  <c r="AN26" i="2"/>
  <c r="AR25" i="2"/>
  <c r="AS25" i="2" s="1"/>
  <c r="AQ25" i="2" s="1"/>
  <c r="AP25" i="2"/>
  <c r="AO25" i="2"/>
  <c r="AN25" i="2"/>
  <c r="AR24" i="2"/>
  <c r="AS24" i="2" s="1"/>
  <c r="AQ24" i="2" s="1"/>
  <c r="AP24" i="2"/>
  <c r="AO24" i="2"/>
  <c r="AN24" i="2"/>
  <c r="AR23" i="2"/>
  <c r="AS23" i="2" s="1"/>
  <c r="AQ23" i="2" s="1"/>
  <c r="AP23" i="2"/>
  <c r="AO23" i="2"/>
  <c r="AN23" i="2"/>
  <c r="AR22" i="2"/>
  <c r="AS22" i="2" s="1"/>
  <c r="AQ22" i="2" s="1"/>
  <c r="AP22" i="2"/>
  <c r="AO22" i="2"/>
  <c r="AN22" i="2"/>
  <c r="AR21" i="2"/>
  <c r="AS21" i="2" s="1"/>
  <c r="AQ21" i="2" s="1"/>
  <c r="AP21" i="2"/>
  <c r="AO21" i="2"/>
  <c r="AN21" i="2"/>
  <c r="AR20" i="2"/>
  <c r="AS20" i="2" s="1"/>
  <c r="AQ20" i="2" s="1"/>
  <c r="AP20" i="2"/>
  <c r="AO20" i="2"/>
  <c r="AN20" i="2"/>
  <c r="AR19" i="2"/>
  <c r="AS19" i="2" s="1"/>
  <c r="AQ19" i="2" s="1"/>
  <c r="AP19" i="2"/>
  <c r="AO19" i="2"/>
  <c r="AN19" i="2"/>
  <c r="AR18" i="2"/>
  <c r="AS18" i="2" s="1"/>
  <c r="AQ18" i="2" s="1"/>
  <c r="AP18" i="2"/>
  <c r="AO18" i="2"/>
  <c r="AN18" i="2"/>
  <c r="AR17" i="2"/>
  <c r="AS17" i="2" s="1"/>
  <c r="AQ17" i="2" s="1"/>
  <c r="AP17" i="2"/>
  <c r="AO17" i="2"/>
  <c r="AN17" i="2"/>
  <c r="AR16" i="2"/>
  <c r="AS16" i="2" s="1"/>
  <c r="AQ16" i="2" s="1"/>
  <c r="AP16" i="2"/>
  <c r="AO16" i="2"/>
  <c r="AN16" i="2"/>
  <c r="AR15" i="2"/>
  <c r="AS15" i="2" s="1"/>
  <c r="AQ15" i="2" s="1"/>
  <c r="AP15" i="2"/>
  <c r="AO15" i="2"/>
  <c r="AN15" i="2"/>
  <c r="AR14" i="2"/>
  <c r="AS14" i="2" s="1"/>
  <c r="AQ14" i="2" s="1"/>
  <c r="AP14" i="2"/>
  <c r="AO14" i="2"/>
  <c r="AN14" i="2"/>
  <c r="AR13" i="2"/>
  <c r="AS13" i="2" s="1"/>
  <c r="AQ13" i="2" s="1"/>
  <c r="AP13" i="2"/>
  <c r="AO13" i="2"/>
  <c r="AN13" i="2"/>
  <c r="AR12" i="2"/>
  <c r="AS12" i="2" s="1"/>
  <c r="AQ12" i="2" s="1"/>
  <c r="AP12" i="2"/>
  <c r="AO12" i="2"/>
  <c r="AN12" i="2"/>
  <c r="AR11" i="2"/>
  <c r="AS11" i="2" s="1"/>
  <c r="AQ11" i="2" s="1"/>
  <c r="AP11" i="2"/>
  <c r="AO11" i="2"/>
  <c r="AN11" i="2"/>
  <c r="AR10" i="2"/>
  <c r="AS10" i="2" s="1"/>
  <c r="AQ10" i="2" s="1"/>
  <c r="AP10" i="2"/>
  <c r="AO10" i="2"/>
  <c r="AN10" i="2"/>
  <c r="AR9" i="2"/>
  <c r="AS9" i="2" s="1"/>
  <c r="AQ9" i="2" s="1"/>
  <c r="AP9" i="2"/>
  <c r="AO9" i="2"/>
  <c r="AN9" i="2"/>
  <c r="AR8" i="2"/>
  <c r="AS8" i="2" s="1"/>
  <c r="AQ8" i="2" s="1"/>
  <c r="AP8" i="2"/>
  <c r="AO8" i="2"/>
  <c r="AN8" i="2"/>
  <c r="AR7" i="2"/>
  <c r="AS7" i="2" s="1"/>
  <c r="AQ7" i="2" s="1"/>
  <c r="AP7" i="2"/>
  <c r="AO7" i="2"/>
  <c r="AN7" i="2"/>
  <c r="AR6" i="2"/>
  <c r="AS6" i="2" s="1"/>
  <c r="AQ6" i="2" s="1"/>
  <c r="AP6" i="2"/>
  <c r="AO6" i="2"/>
  <c r="AN6" i="2"/>
  <c r="AR5" i="2"/>
  <c r="AS5" i="2" s="1"/>
  <c r="AQ5" i="2" s="1"/>
  <c r="AP5" i="2"/>
  <c r="AO5" i="2"/>
  <c r="AN5" i="2"/>
  <c r="AR4" i="2"/>
  <c r="AS4" i="2" s="1"/>
  <c r="AQ4" i="2" s="1"/>
  <c r="AP4" i="2"/>
  <c r="AO4" i="2"/>
  <c r="AN4" i="2"/>
  <c r="AR3" i="2"/>
  <c r="AS3" i="2" s="1"/>
  <c r="AQ3" i="2" s="1"/>
  <c r="AP3" i="2"/>
  <c r="AO3" i="2"/>
  <c r="AN3" i="2"/>
  <c r="AN2" i="2"/>
  <c r="AI30" i="2"/>
  <c r="AJ30" i="2" s="1"/>
  <c r="AG33" i="2"/>
  <c r="AF33" i="2"/>
  <c r="AG31" i="2"/>
  <c r="AF31" i="2"/>
  <c r="AE31" i="2"/>
  <c r="AG30" i="2"/>
  <c r="AF30" i="2"/>
  <c r="AE30" i="2"/>
  <c r="AI29" i="2"/>
  <c r="AJ29" i="2" s="1"/>
  <c r="AG29" i="2"/>
  <c r="AF29" i="2"/>
  <c r="AE29" i="2"/>
  <c r="AI28" i="2"/>
  <c r="AJ28" i="2" s="1"/>
  <c r="AH28" i="2" s="1"/>
  <c r="AG28" i="2"/>
  <c r="AF28" i="2"/>
  <c r="AE28" i="2"/>
  <c r="AI27" i="2"/>
  <c r="AJ27" i="2" s="1"/>
  <c r="AH27" i="2" s="1"/>
  <c r="AG27" i="2"/>
  <c r="AF27" i="2"/>
  <c r="AE27" i="2"/>
  <c r="AI26" i="2"/>
  <c r="AJ26" i="2" s="1"/>
  <c r="AH26" i="2" s="1"/>
  <c r="AG26" i="2"/>
  <c r="AF26" i="2"/>
  <c r="AE26" i="2"/>
  <c r="AI25" i="2"/>
  <c r="AJ25" i="2" s="1"/>
  <c r="AH25" i="2" s="1"/>
  <c r="AG25" i="2"/>
  <c r="AF25" i="2"/>
  <c r="AE25" i="2"/>
  <c r="AI24" i="2"/>
  <c r="AJ24" i="2" s="1"/>
  <c r="AH24" i="2" s="1"/>
  <c r="AG24" i="2"/>
  <c r="AF24" i="2"/>
  <c r="AE24" i="2"/>
  <c r="AI23" i="2"/>
  <c r="AJ23" i="2" s="1"/>
  <c r="AH23" i="2" s="1"/>
  <c r="AG23" i="2"/>
  <c r="AF23" i="2"/>
  <c r="AE23" i="2"/>
  <c r="AI22" i="2"/>
  <c r="AJ22" i="2" s="1"/>
  <c r="AH22" i="2" s="1"/>
  <c r="AG22" i="2"/>
  <c r="AF22" i="2"/>
  <c r="AE22" i="2"/>
  <c r="AI21" i="2"/>
  <c r="AJ21" i="2" s="1"/>
  <c r="AH21" i="2" s="1"/>
  <c r="AG21" i="2"/>
  <c r="AF21" i="2"/>
  <c r="AE21" i="2"/>
  <c r="AI20" i="2"/>
  <c r="AJ20" i="2" s="1"/>
  <c r="AH20" i="2" s="1"/>
  <c r="AG20" i="2"/>
  <c r="AF20" i="2"/>
  <c r="AE20" i="2"/>
  <c r="AI19" i="2"/>
  <c r="AJ19" i="2" s="1"/>
  <c r="AH19" i="2" s="1"/>
  <c r="AG19" i="2"/>
  <c r="AF19" i="2"/>
  <c r="AE19" i="2"/>
  <c r="AI18" i="2"/>
  <c r="AJ18" i="2" s="1"/>
  <c r="AH18" i="2" s="1"/>
  <c r="AG18" i="2"/>
  <c r="AF18" i="2"/>
  <c r="AE18" i="2"/>
  <c r="AI17" i="2"/>
  <c r="AJ17" i="2" s="1"/>
  <c r="AH17" i="2" s="1"/>
  <c r="AG17" i="2"/>
  <c r="AF17" i="2"/>
  <c r="AE17" i="2"/>
  <c r="AI16" i="2"/>
  <c r="AJ16" i="2" s="1"/>
  <c r="AH16" i="2" s="1"/>
  <c r="AG16" i="2"/>
  <c r="AF16" i="2"/>
  <c r="AE16" i="2"/>
  <c r="AI15" i="2"/>
  <c r="AJ15" i="2" s="1"/>
  <c r="AH15" i="2" s="1"/>
  <c r="AG15" i="2"/>
  <c r="AF15" i="2"/>
  <c r="AE15" i="2"/>
  <c r="AI14" i="2"/>
  <c r="AJ14" i="2" s="1"/>
  <c r="AH14" i="2" s="1"/>
  <c r="AG14" i="2"/>
  <c r="AF14" i="2"/>
  <c r="AE14" i="2"/>
  <c r="AI13" i="2"/>
  <c r="AJ13" i="2" s="1"/>
  <c r="AH13" i="2" s="1"/>
  <c r="AG13" i="2"/>
  <c r="AF13" i="2"/>
  <c r="AE13" i="2"/>
  <c r="AI12" i="2"/>
  <c r="AJ12" i="2" s="1"/>
  <c r="AH12" i="2" s="1"/>
  <c r="AG12" i="2"/>
  <c r="AF12" i="2"/>
  <c r="AE12" i="2"/>
  <c r="AI11" i="2"/>
  <c r="AJ11" i="2" s="1"/>
  <c r="AH11" i="2" s="1"/>
  <c r="AG11" i="2"/>
  <c r="AF11" i="2"/>
  <c r="AE11" i="2"/>
  <c r="AI10" i="2"/>
  <c r="AJ10" i="2" s="1"/>
  <c r="AH10" i="2" s="1"/>
  <c r="AG10" i="2"/>
  <c r="AF10" i="2"/>
  <c r="AE10" i="2"/>
  <c r="AI9" i="2"/>
  <c r="AJ9" i="2" s="1"/>
  <c r="AH9" i="2" s="1"/>
  <c r="AG9" i="2"/>
  <c r="AF9" i="2"/>
  <c r="AE9" i="2"/>
  <c r="AI8" i="2"/>
  <c r="AJ8" i="2" s="1"/>
  <c r="AH8" i="2" s="1"/>
  <c r="AG8" i="2"/>
  <c r="AF8" i="2"/>
  <c r="AE8" i="2"/>
  <c r="AI7" i="2"/>
  <c r="AJ7" i="2" s="1"/>
  <c r="AH7" i="2" s="1"/>
  <c r="AG7" i="2"/>
  <c r="AF7" i="2"/>
  <c r="AE7" i="2"/>
  <c r="AI6" i="2"/>
  <c r="AJ6" i="2" s="1"/>
  <c r="AH6" i="2" s="1"/>
  <c r="AG6" i="2"/>
  <c r="AF6" i="2"/>
  <c r="AE6" i="2"/>
  <c r="AI5" i="2"/>
  <c r="AJ5" i="2" s="1"/>
  <c r="AH5" i="2" s="1"/>
  <c r="AG5" i="2"/>
  <c r="AF5" i="2"/>
  <c r="AE5" i="2"/>
  <c r="AI4" i="2"/>
  <c r="AJ4" i="2" s="1"/>
  <c r="AH4" i="2" s="1"/>
  <c r="AG4" i="2"/>
  <c r="AF4" i="2"/>
  <c r="AE4" i="2"/>
  <c r="AI3" i="2"/>
  <c r="AJ3" i="2" s="1"/>
  <c r="AH3" i="2" s="1"/>
  <c r="AG3" i="2"/>
  <c r="AF3" i="2"/>
  <c r="AE3" i="2"/>
  <c r="AE2" i="2"/>
  <c r="X32" i="2"/>
  <c r="W32" i="2"/>
  <c r="Y32" i="2" s="1"/>
  <c r="Z4" i="2"/>
  <c r="AA4" i="2" s="1"/>
  <c r="Y4" i="2" s="1"/>
  <c r="Z5" i="2"/>
  <c r="Z6" i="2"/>
  <c r="AA6" i="2" s="1"/>
  <c r="Y6" i="2" s="1"/>
  <c r="Z7" i="2"/>
  <c r="AA7" i="2" s="1"/>
  <c r="Y7" i="2" s="1"/>
  <c r="Z8" i="2"/>
  <c r="AA8" i="2" s="1"/>
  <c r="Y8" i="2" s="1"/>
  <c r="Z9" i="2"/>
  <c r="AA9" i="2" s="1"/>
  <c r="Y9" i="2" s="1"/>
  <c r="Z10" i="2"/>
  <c r="AA10" i="2" s="1"/>
  <c r="Y10" i="2" s="1"/>
  <c r="Z11" i="2"/>
  <c r="Z12" i="2"/>
  <c r="AA12" i="2" s="1"/>
  <c r="Y12" i="2" s="1"/>
  <c r="Z13" i="2"/>
  <c r="AA13" i="2" s="1"/>
  <c r="Y13" i="2" s="1"/>
  <c r="Z14" i="2"/>
  <c r="AA14" i="2" s="1"/>
  <c r="Y14" i="2" s="1"/>
  <c r="Z15" i="2"/>
  <c r="AA15" i="2" s="1"/>
  <c r="Y15" i="2" s="1"/>
  <c r="Z16" i="2"/>
  <c r="AA16" i="2" s="1"/>
  <c r="Y16" i="2" s="1"/>
  <c r="Z17" i="2"/>
  <c r="AA17" i="2" s="1"/>
  <c r="Y17" i="2" s="1"/>
  <c r="Z18" i="2"/>
  <c r="AA18" i="2" s="1"/>
  <c r="Y18" i="2" s="1"/>
  <c r="Z19" i="2"/>
  <c r="AA19" i="2" s="1"/>
  <c r="Y19" i="2" s="1"/>
  <c r="Z20" i="2"/>
  <c r="AA20" i="2" s="1"/>
  <c r="Y20" i="2" s="1"/>
  <c r="Z21" i="2"/>
  <c r="AA21" i="2" s="1"/>
  <c r="Y21" i="2" s="1"/>
  <c r="Z22" i="2"/>
  <c r="AA22" i="2" s="1"/>
  <c r="Y22" i="2" s="1"/>
  <c r="Z23" i="2"/>
  <c r="AA23" i="2" s="1"/>
  <c r="Y23" i="2" s="1"/>
  <c r="Z24" i="2"/>
  <c r="AA24" i="2" s="1"/>
  <c r="Y24" i="2" s="1"/>
  <c r="Z25" i="2"/>
  <c r="AA25" i="2" s="1"/>
  <c r="Y25" i="2" s="1"/>
  <c r="Z26" i="2"/>
  <c r="AA26" i="2" s="1"/>
  <c r="Y26" i="2" s="1"/>
  <c r="Z27" i="2"/>
  <c r="AA27" i="2" s="1"/>
  <c r="Y27" i="2" s="1"/>
  <c r="Z28" i="2"/>
  <c r="AA28" i="2" s="1"/>
  <c r="Y28" i="2" s="1"/>
  <c r="Z29" i="2"/>
  <c r="AA29" i="2" s="1"/>
  <c r="Z3" i="2"/>
  <c r="AA3" i="2" s="1"/>
  <c r="Y3" i="2" s="1"/>
  <c r="V21" i="2"/>
  <c r="W21" i="2"/>
  <c r="X21" i="2"/>
  <c r="V22" i="2"/>
  <c r="W22" i="2"/>
  <c r="X22" i="2"/>
  <c r="V23" i="2"/>
  <c r="W23" i="2"/>
  <c r="X23" i="2"/>
  <c r="V24" i="2"/>
  <c r="W24" i="2"/>
  <c r="X24" i="2"/>
  <c r="V25" i="2"/>
  <c r="W25" i="2"/>
  <c r="X25" i="2"/>
  <c r="V26" i="2"/>
  <c r="W26" i="2"/>
  <c r="X26" i="2"/>
  <c r="V27" i="2"/>
  <c r="W27" i="2"/>
  <c r="X27" i="2"/>
  <c r="V28" i="2"/>
  <c r="W28" i="2"/>
  <c r="X28" i="2"/>
  <c r="X30" i="2"/>
  <c r="W30" i="2"/>
  <c r="V30" i="2"/>
  <c r="X29" i="2"/>
  <c r="W29" i="2"/>
  <c r="V29" i="2"/>
  <c r="X20" i="2"/>
  <c r="W20" i="2"/>
  <c r="V20" i="2"/>
  <c r="X19" i="2"/>
  <c r="W19" i="2"/>
  <c r="V19" i="2"/>
  <c r="X18" i="2"/>
  <c r="W18" i="2"/>
  <c r="V18" i="2"/>
  <c r="X17" i="2"/>
  <c r="W17" i="2"/>
  <c r="V17" i="2"/>
  <c r="X16" i="2"/>
  <c r="W16" i="2"/>
  <c r="V16" i="2"/>
  <c r="X15" i="2"/>
  <c r="W15" i="2"/>
  <c r="V15" i="2"/>
  <c r="X14" i="2"/>
  <c r="W14" i="2"/>
  <c r="V14" i="2"/>
  <c r="X13" i="2"/>
  <c r="W13" i="2"/>
  <c r="V13" i="2"/>
  <c r="X12" i="2"/>
  <c r="W12" i="2"/>
  <c r="V12" i="2"/>
  <c r="AA11" i="2"/>
  <c r="Y11" i="2" s="1"/>
  <c r="X11" i="2"/>
  <c r="W11" i="2"/>
  <c r="V11" i="2"/>
  <c r="X10" i="2"/>
  <c r="W10" i="2"/>
  <c r="V10" i="2"/>
  <c r="X9" i="2"/>
  <c r="W9" i="2"/>
  <c r="V9" i="2"/>
  <c r="X8" i="2"/>
  <c r="W8" i="2"/>
  <c r="V8" i="2"/>
  <c r="X7" i="2"/>
  <c r="W7" i="2"/>
  <c r="V7" i="2"/>
  <c r="X6" i="2"/>
  <c r="W6" i="2"/>
  <c r="V6" i="2"/>
  <c r="AA5" i="2"/>
  <c r="Y5" i="2" s="1"/>
  <c r="X5" i="2"/>
  <c r="W5" i="2"/>
  <c r="V5" i="2"/>
  <c r="X4" i="2"/>
  <c r="W4" i="2"/>
  <c r="V4" i="2"/>
  <c r="X3" i="2"/>
  <c r="W3" i="2"/>
  <c r="V3" i="2"/>
  <c r="V2" i="2"/>
  <c r="C15" i="5" l="1"/>
  <c r="AY24" i="1"/>
  <c r="AL34" i="2"/>
  <c r="AO31" i="2"/>
  <c r="AP31" i="2"/>
  <c r="BR29" i="1"/>
  <c r="B58" i="1" s="1"/>
  <c r="AX24" i="1"/>
  <c r="AZ24" i="1" s="1"/>
  <c r="B55" i="1" s="1"/>
  <c r="BD24" i="2"/>
  <c r="AU27" i="1"/>
  <c r="AC36" i="2"/>
  <c r="AQ31" i="2"/>
  <c r="B59" i="1" s="1"/>
  <c r="AH33" i="2"/>
  <c r="D54" i="1"/>
  <c r="C54" i="1"/>
  <c r="C16" i="5" l="1"/>
  <c r="AN14" i="1"/>
  <c r="AN15" i="1"/>
  <c r="AN16" i="1"/>
  <c r="AN17" i="1"/>
  <c r="AN18" i="1"/>
  <c r="AN19" i="1"/>
  <c r="AN20" i="1"/>
  <c r="AN21" i="1"/>
  <c r="AN22" i="1"/>
  <c r="AN23" i="1"/>
  <c r="AN24" i="1"/>
  <c r="AN1" i="1"/>
  <c r="N10" i="2"/>
  <c r="L8" i="2"/>
  <c r="P7" i="2"/>
  <c r="Q7" i="2" s="1"/>
  <c r="O7" i="2" s="1"/>
  <c r="M7" i="2"/>
  <c r="P10" i="2"/>
  <c r="Q10" i="2" s="1"/>
  <c r="O10" i="2" s="1"/>
  <c r="L10" i="2"/>
  <c r="P9" i="2"/>
  <c r="Q9" i="2" s="1"/>
  <c r="O9" i="2" s="1"/>
  <c r="L9" i="2"/>
  <c r="D64" i="1"/>
  <c r="C64" i="1"/>
  <c r="D49" i="1"/>
  <c r="C49" i="1"/>
  <c r="D51" i="1"/>
  <c r="C51" i="1"/>
  <c r="D50" i="1"/>
  <c r="C50" i="1"/>
  <c r="A27" i="2"/>
  <c r="A22" i="2" s="1"/>
  <c r="C22" i="2" s="1"/>
  <c r="B26" i="2"/>
  <c r="E8" i="2" s="1"/>
  <c r="B27" i="2"/>
  <c r="B22" i="2" s="1"/>
  <c r="A17" i="2"/>
  <c r="C17" i="2" s="1"/>
  <c r="D21" i="2"/>
  <c r="D22" i="2"/>
  <c r="D16" i="2"/>
  <c r="B16" i="2"/>
  <c r="B17" i="2"/>
  <c r="B18" i="2"/>
  <c r="A18" i="2"/>
  <c r="C18" i="2" s="1"/>
  <c r="A19" i="2"/>
  <c r="C19" i="2" s="1"/>
  <c r="A16" i="2"/>
  <c r="C16" i="2" s="1"/>
  <c r="B25" i="2"/>
  <c r="B24" i="2"/>
  <c r="A25" i="2"/>
  <c r="C6" i="2" s="1"/>
  <c r="A26" i="2"/>
  <c r="A21" i="2" s="1"/>
  <c r="C21" i="2" s="1"/>
  <c r="G7" i="2"/>
  <c r="H7" i="2" s="1"/>
  <c r="C7" i="2"/>
  <c r="G5" i="2"/>
  <c r="H5" i="2" s="1"/>
  <c r="F5" i="2" s="1"/>
  <c r="D19" i="2" s="1"/>
  <c r="C5" i="2"/>
  <c r="G4" i="2"/>
  <c r="H4" i="2" s="1"/>
  <c r="F4" i="2" s="1"/>
  <c r="D18" i="2" s="1"/>
  <c r="E4" i="2"/>
  <c r="D4" i="2"/>
  <c r="C4" i="2"/>
  <c r="G3" i="2"/>
  <c r="H3" i="2" s="1"/>
  <c r="F3" i="2" s="1"/>
  <c r="D17" i="2" s="1"/>
  <c r="E3" i="2"/>
  <c r="D3" i="2"/>
  <c r="C3" i="2"/>
  <c r="C2" i="2"/>
  <c r="R1" i="1"/>
  <c r="C17" i="5" l="1"/>
  <c r="M10" i="2"/>
  <c r="P8" i="2"/>
  <c r="Q8" i="2" s="1"/>
  <c r="O8" i="2" s="1"/>
  <c r="M9" i="2"/>
  <c r="P12" i="2"/>
  <c r="Q12" i="2" s="1"/>
  <c r="O12" i="2" s="1"/>
  <c r="M13" i="2"/>
  <c r="L2" i="2"/>
  <c r="P13" i="2"/>
  <c r="Q13" i="2" s="1"/>
  <c r="O13" i="2" s="1"/>
  <c r="L13" i="2"/>
  <c r="N20" i="2"/>
  <c r="L20" i="2"/>
  <c r="N19" i="2"/>
  <c r="P19" i="2"/>
  <c r="Q19" i="2" s="1"/>
  <c r="O19" i="2" s="1"/>
  <c r="L19" i="2"/>
  <c r="M20" i="2"/>
  <c r="P18" i="2"/>
  <c r="Q18" i="2" s="1"/>
  <c r="O18" i="2" s="1"/>
  <c r="M19" i="2"/>
  <c r="L15" i="2"/>
  <c r="P15" i="2"/>
  <c r="Q15" i="2" s="1"/>
  <c r="O15" i="2" s="1"/>
  <c r="L14" i="2"/>
  <c r="P14" i="2"/>
  <c r="Q14" i="2" s="1"/>
  <c r="O14" i="2" s="1"/>
  <c r="N3" i="2"/>
  <c r="M5" i="2"/>
  <c r="P3" i="2"/>
  <c r="Q3" i="2" s="1"/>
  <c r="O3" i="2" s="1"/>
  <c r="L4" i="2"/>
  <c r="M4" i="2"/>
  <c r="N4" i="2"/>
  <c r="P4" i="2"/>
  <c r="Q4" i="2" s="1"/>
  <c r="O4" i="2" s="1"/>
  <c r="N8" i="2"/>
  <c r="L5" i="2"/>
  <c r="M8" i="2"/>
  <c r="N5" i="2"/>
  <c r="M3" i="2"/>
  <c r="P5" i="2"/>
  <c r="Q5" i="2" s="1"/>
  <c r="O5" i="2" s="1"/>
  <c r="L6" i="2"/>
  <c r="L7" i="2"/>
  <c r="N7" i="2"/>
  <c r="N13" i="2"/>
  <c r="N9" i="2"/>
  <c r="P6" i="2"/>
  <c r="Q6" i="2" s="1"/>
  <c r="O6" i="2" s="1"/>
  <c r="L3" i="2"/>
  <c r="M14" i="2"/>
  <c r="N14" i="2"/>
  <c r="M15" i="2"/>
  <c r="N15" i="2"/>
  <c r="M12" i="2"/>
  <c r="M11" i="2"/>
  <c r="L21" i="2"/>
  <c r="M22" i="2"/>
  <c r="P16" i="2"/>
  <c r="Q16" i="2" s="1"/>
  <c r="O16" i="2" s="1"/>
  <c r="P20" i="2"/>
  <c r="Q20" i="2" s="1"/>
  <c r="O20" i="2" s="1"/>
  <c r="M21" i="2"/>
  <c r="N21" i="2"/>
  <c r="P21" i="2"/>
  <c r="Q21" i="2" s="1"/>
  <c r="L16" i="2"/>
  <c r="L22" i="2"/>
  <c r="M16" i="2"/>
  <c r="N16" i="2"/>
  <c r="N22" i="2"/>
  <c r="L11" i="2"/>
  <c r="L17" i="2"/>
  <c r="M17" i="2"/>
  <c r="N11" i="2"/>
  <c r="N17" i="2"/>
  <c r="P11" i="2"/>
  <c r="Q11" i="2" s="1"/>
  <c r="O11" i="2" s="1"/>
  <c r="P17" i="2"/>
  <c r="Q17" i="2" s="1"/>
  <c r="O17" i="2" s="1"/>
  <c r="L12" i="2"/>
  <c r="L18" i="2"/>
  <c r="M6" i="2"/>
  <c r="M18" i="2"/>
  <c r="N6" i="2"/>
  <c r="N12" i="2"/>
  <c r="N18" i="2"/>
  <c r="G6" i="2"/>
  <c r="H6" i="2" s="1"/>
  <c r="F6" i="2" s="1"/>
  <c r="D20" i="2" s="1"/>
  <c r="C8" i="2"/>
  <c r="D7" i="2"/>
  <c r="B21" i="2"/>
  <c r="D8" i="2"/>
  <c r="D6" i="2"/>
  <c r="E6" i="2"/>
  <c r="A20" i="2"/>
  <c r="C20" i="2" s="1"/>
  <c r="D5" i="2"/>
  <c r="E5" i="2"/>
  <c r="B20" i="2"/>
  <c r="B19" i="2"/>
  <c r="A10" i="2" s="1"/>
  <c r="E7" i="2"/>
  <c r="AR2" i="1"/>
  <c r="C18" i="5" l="1"/>
  <c r="N24" i="2"/>
  <c r="M24" i="2"/>
  <c r="D10" i="2"/>
  <c r="E10" i="2"/>
  <c r="AO19" i="1"/>
  <c r="AP19" i="1"/>
  <c r="AS19" i="1"/>
  <c r="AQ19" i="1" s="1"/>
  <c r="AO20" i="1"/>
  <c r="AP20" i="1"/>
  <c r="AS20" i="1"/>
  <c r="AQ20" i="1" s="1"/>
  <c r="AO21" i="1"/>
  <c r="AP21" i="1"/>
  <c r="AS21" i="1"/>
  <c r="AQ21" i="1" s="1"/>
  <c r="AO22" i="1"/>
  <c r="AP22" i="1"/>
  <c r="AS22" i="1"/>
  <c r="AQ22" i="1" s="1"/>
  <c r="AO23" i="1"/>
  <c r="AP23" i="1"/>
  <c r="AS23" i="1"/>
  <c r="AQ23" i="1" s="1"/>
  <c r="AO24" i="1"/>
  <c r="AP24" i="1"/>
  <c r="AS24" i="1"/>
  <c r="AQ24" i="1" s="1"/>
  <c r="AN25" i="1"/>
  <c r="AO25" i="1"/>
  <c r="AP25" i="1"/>
  <c r="AS25" i="1"/>
  <c r="AQ25" i="1" s="1"/>
  <c r="AN26" i="1"/>
  <c r="AO26" i="1"/>
  <c r="AP26" i="1"/>
  <c r="AS26" i="1"/>
  <c r="AQ26" i="1" s="1"/>
  <c r="AN27" i="1"/>
  <c r="AO27" i="1"/>
  <c r="AP27" i="1"/>
  <c r="AS27" i="1"/>
  <c r="AQ27" i="1" s="1"/>
  <c r="AN28" i="1"/>
  <c r="AO28" i="1"/>
  <c r="AP28" i="1"/>
  <c r="AS28" i="1"/>
  <c r="AQ28" i="1" s="1"/>
  <c r="AN29" i="1"/>
  <c r="AO29" i="1"/>
  <c r="AP29" i="1"/>
  <c r="AS29" i="1"/>
  <c r="AQ29" i="1" s="1"/>
  <c r="AN30" i="1"/>
  <c r="AO30" i="1"/>
  <c r="AP30" i="1"/>
  <c r="AS30" i="1"/>
  <c r="AQ30" i="1" s="1"/>
  <c r="AN31" i="1"/>
  <c r="AO31" i="1"/>
  <c r="AP31" i="1"/>
  <c r="AS31" i="1"/>
  <c r="AQ31" i="1" s="1"/>
  <c r="AN32" i="1"/>
  <c r="AO32" i="1"/>
  <c r="AP32" i="1"/>
  <c r="AS32" i="1"/>
  <c r="AQ32" i="1" s="1"/>
  <c r="AN33" i="1"/>
  <c r="AO33" i="1"/>
  <c r="AP33" i="1"/>
  <c r="AS33" i="1"/>
  <c r="AQ33" i="1" s="1"/>
  <c r="AN34" i="1"/>
  <c r="AO34" i="1"/>
  <c r="AP34" i="1"/>
  <c r="AS34" i="1"/>
  <c r="AQ34" i="1" s="1"/>
  <c r="AP36" i="1"/>
  <c r="AO36" i="1"/>
  <c r="AN36" i="1"/>
  <c r="AS35" i="1"/>
  <c r="AP35" i="1"/>
  <c r="AO35" i="1"/>
  <c r="AN35" i="1"/>
  <c r="AS18" i="1"/>
  <c r="AQ18" i="1" s="1"/>
  <c r="AP18" i="1"/>
  <c r="AO18" i="1"/>
  <c r="AS17" i="1"/>
  <c r="AQ17" i="1" s="1"/>
  <c r="AP17" i="1"/>
  <c r="AO17" i="1"/>
  <c r="AS16" i="1"/>
  <c r="AQ16" i="1" s="1"/>
  <c r="AP16" i="1"/>
  <c r="AO16" i="1"/>
  <c r="AS15" i="1"/>
  <c r="AQ15" i="1" s="1"/>
  <c r="AP15" i="1"/>
  <c r="AO15" i="1"/>
  <c r="AS14" i="1"/>
  <c r="AQ14" i="1" s="1"/>
  <c r="AP14" i="1"/>
  <c r="AO14" i="1"/>
  <c r="AS13" i="1"/>
  <c r="AQ13" i="1" s="1"/>
  <c r="AP13" i="1"/>
  <c r="AO13" i="1"/>
  <c r="AN13" i="1"/>
  <c r="AS12" i="1"/>
  <c r="AQ12" i="1" s="1"/>
  <c r="AP12" i="1"/>
  <c r="AO12" i="1"/>
  <c r="AN12" i="1"/>
  <c r="AS11" i="1"/>
  <c r="AQ11" i="1" s="1"/>
  <c r="AP11" i="1"/>
  <c r="AO11" i="1"/>
  <c r="AN11" i="1"/>
  <c r="AS10" i="1"/>
  <c r="AQ10" i="1" s="1"/>
  <c r="AP10" i="1"/>
  <c r="AO10" i="1"/>
  <c r="AN10" i="1"/>
  <c r="AS9" i="1"/>
  <c r="AQ9" i="1" s="1"/>
  <c r="AP9" i="1"/>
  <c r="AO9" i="1"/>
  <c r="AN9" i="1"/>
  <c r="AS8" i="1"/>
  <c r="AQ8" i="1" s="1"/>
  <c r="AP8" i="1"/>
  <c r="AO8" i="1"/>
  <c r="AN8" i="1"/>
  <c r="AS7" i="1"/>
  <c r="AQ7" i="1" s="1"/>
  <c r="AP7" i="1"/>
  <c r="AO7" i="1"/>
  <c r="AN7" i="1"/>
  <c r="AS6" i="1"/>
  <c r="AQ6" i="1" s="1"/>
  <c r="AP6" i="1"/>
  <c r="AO6" i="1"/>
  <c r="AN6" i="1"/>
  <c r="AS5" i="1"/>
  <c r="AQ5" i="1" s="1"/>
  <c r="AP5" i="1"/>
  <c r="AO5" i="1"/>
  <c r="AN5" i="1"/>
  <c r="AS4" i="1"/>
  <c r="AQ4" i="1" s="1"/>
  <c r="AP4" i="1"/>
  <c r="AO4" i="1"/>
  <c r="AN4" i="1"/>
  <c r="AS3" i="1"/>
  <c r="AQ3" i="1" s="1"/>
  <c r="AP3" i="1"/>
  <c r="AO3" i="1"/>
  <c r="AN3" i="1"/>
  <c r="AS2" i="1"/>
  <c r="AQ2" i="1" s="1"/>
  <c r="AP2" i="1"/>
  <c r="AO2" i="1"/>
  <c r="AN2" i="1"/>
  <c r="C19" i="5" l="1"/>
  <c r="O24" i="2"/>
  <c r="F10" i="2"/>
  <c r="AL45" i="1"/>
  <c r="AP42" i="1"/>
  <c r="AO42" i="1"/>
  <c r="AH3" i="1"/>
  <c r="AI3" i="1" s="1"/>
  <c r="AG3" i="1" s="1"/>
  <c r="AH4" i="1"/>
  <c r="AI4" i="1" s="1"/>
  <c r="AG4" i="1" s="1"/>
  <c r="AH5" i="1"/>
  <c r="AI5" i="1" s="1"/>
  <c r="AG5" i="1" s="1"/>
  <c r="AH6" i="1"/>
  <c r="AI6" i="1" s="1"/>
  <c r="AG6" i="1" s="1"/>
  <c r="AH7" i="1"/>
  <c r="AI7" i="1" s="1"/>
  <c r="AG7" i="1" s="1"/>
  <c r="AH8" i="1"/>
  <c r="AI8" i="1" s="1"/>
  <c r="AG8" i="1" s="1"/>
  <c r="AH9" i="1"/>
  <c r="AI9" i="1" s="1"/>
  <c r="AG9" i="1" s="1"/>
  <c r="AH10" i="1"/>
  <c r="AI10" i="1" s="1"/>
  <c r="AG10" i="1" s="1"/>
  <c r="AH11" i="1"/>
  <c r="AI11" i="1" s="1"/>
  <c r="AG11" i="1" s="1"/>
  <c r="AH12" i="1"/>
  <c r="AI12" i="1" s="1"/>
  <c r="AG12" i="1" s="1"/>
  <c r="AH13" i="1"/>
  <c r="AI13" i="1" s="1"/>
  <c r="AG13" i="1" s="1"/>
  <c r="AH14" i="1"/>
  <c r="AI14" i="1" s="1"/>
  <c r="AG14" i="1" s="1"/>
  <c r="AH15" i="1"/>
  <c r="AI15" i="1" s="1"/>
  <c r="AG15" i="1" s="1"/>
  <c r="AH16" i="1"/>
  <c r="AI16" i="1" s="1"/>
  <c r="AG16" i="1" s="1"/>
  <c r="AH17" i="1"/>
  <c r="AI17" i="1" s="1"/>
  <c r="AG17" i="1" s="1"/>
  <c r="AH18" i="1"/>
  <c r="AI18" i="1" s="1"/>
  <c r="AG18" i="1" s="1"/>
  <c r="AH19" i="1"/>
  <c r="AI19" i="1" s="1"/>
  <c r="AG19" i="1" s="1"/>
  <c r="AH20" i="1"/>
  <c r="AI20" i="1" s="1"/>
  <c r="AH2" i="1"/>
  <c r="AI2" i="1" s="1"/>
  <c r="AG2" i="1" s="1"/>
  <c r="AD13" i="1"/>
  <c r="AE13" i="1"/>
  <c r="AF13" i="1"/>
  <c r="AD14" i="1"/>
  <c r="AE14" i="1"/>
  <c r="AF14" i="1"/>
  <c r="AD15" i="1"/>
  <c r="AE15" i="1"/>
  <c r="AF15" i="1"/>
  <c r="AD16" i="1"/>
  <c r="AE16" i="1"/>
  <c r="AF16" i="1"/>
  <c r="AD17" i="1"/>
  <c r="AE17" i="1"/>
  <c r="AF17" i="1"/>
  <c r="AD18" i="1"/>
  <c r="AE18" i="1"/>
  <c r="AF18" i="1"/>
  <c r="AD19" i="1"/>
  <c r="AE19" i="1"/>
  <c r="AF19" i="1"/>
  <c r="AF21" i="1"/>
  <c r="AE21" i="1"/>
  <c r="AD21" i="1"/>
  <c r="AF20" i="1"/>
  <c r="AE20" i="1"/>
  <c r="AD20" i="1"/>
  <c r="AF12" i="1"/>
  <c r="AE12" i="1"/>
  <c r="AD12" i="1"/>
  <c r="AF11" i="1"/>
  <c r="AE11" i="1"/>
  <c r="AD11" i="1"/>
  <c r="AF10" i="1"/>
  <c r="AE10" i="1"/>
  <c r="AD10" i="1"/>
  <c r="AF9" i="1"/>
  <c r="AE9" i="1"/>
  <c r="AD9" i="1"/>
  <c r="AF8" i="1"/>
  <c r="AE8" i="1"/>
  <c r="AD8" i="1"/>
  <c r="AF7" i="1"/>
  <c r="AE7" i="1"/>
  <c r="AD7" i="1"/>
  <c r="AF6" i="1"/>
  <c r="AE6" i="1"/>
  <c r="AD6" i="1"/>
  <c r="AF5" i="1"/>
  <c r="AE5" i="1"/>
  <c r="AD5" i="1"/>
  <c r="AF4" i="1"/>
  <c r="AE4" i="1"/>
  <c r="AD4" i="1"/>
  <c r="AF3" i="1"/>
  <c r="AE3" i="1"/>
  <c r="AD3" i="1"/>
  <c r="AF2" i="1"/>
  <c r="AE2" i="1"/>
  <c r="AD2" i="1"/>
  <c r="AD1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  <c r="N15" i="1"/>
  <c r="N7" i="1"/>
  <c r="N8" i="1"/>
  <c r="N9" i="1"/>
  <c r="N10" i="1"/>
  <c r="N11" i="1"/>
  <c r="N12" i="1"/>
  <c r="N13" i="1"/>
  <c r="N14" i="1"/>
  <c r="N6" i="1"/>
  <c r="N5" i="1"/>
  <c r="N4" i="1"/>
  <c r="N3" i="1"/>
  <c r="N2" i="1"/>
  <c r="W4" i="1"/>
  <c r="W5" i="1"/>
  <c r="W6" i="1"/>
  <c r="W3" i="1"/>
  <c r="W7" i="1"/>
  <c r="W2" i="1"/>
  <c r="C20" i="5" l="1"/>
  <c r="AF23" i="1"/>
  <c r="AE23" i="1"/>
  <c r="AB26" i="1"/>
  <c r="D17" i="1"/>
  <c r="E17" i="1"/>
  <c r="N17" i="1"/>
  <c r="AQ42" i="1"/>
  <c r="B64" i="1" s="1"/>
  <c r="W9" i="1"/>
  <c r="F17" i="1"/>
  <c r="B50" i="1" s="1"/>
  <c r="C21" i="5" l="1"/>
  <c r="D21" i="5" s="1"/>
  <c r="AG23" i="1"/>
  <c r="B54" i="1" s="1"/>
  <c r="V7" i="1"/>
  <c r="Y6" i="1"/>
  <c r="Z6" i="1" s="1"/>
  <c r="Y5" i="1"/>
  <c r="Z5" i="1" s="1"/>
  <c r="X5" i="1" s="1"/>
  <c r="V6" i="1"/>
  <c r="Y4" i="1"/>
  <c r="Z4" i="1" s="1"/>
  <c r="X4" i="1" s="1"/>
  <c r="V5" i="1"/>
  <c r="Y3" i="1"/>
  <c r="Z3" i="1" s="1"/>
  <c r="X3" i="1" s="1"/>
  <c r="V4" i="1"/>
  <c r="Y2" i="1"/>
  <c r="Z2" i="1" s="1"/>
  <c r="X2" i="1" s="1"/>
  <c r="S12" i="1" s="1"/>
  <c r="V3" i="1"/>
  <c r="V2" i="1"/>
  <c r="V9" i="1" s="1"/>
  <c r="X9" i="1" s="1"/>
  <c r="B49" i="1" s="1"/>
  <c r="U2" i="1"/>
  <c r="U3" i="1"/>
  <c r="U4" i="1"/>
  <c r="U5" i="1"/>
  <c r="U6" i="1"/>
  <c r="U7" i="1"/>
  <c r="U1" i="1"/>
  <c r="D4" i="5" l="1"/>
  <c r="F4" i="5" s="1"/>
  <c r="D5" i="5"/>
  <c r="F5" i="5" s="1"/>
  <c r="E36" i="5" s="1"/>
  <c r="D6" i="5"/>
  <c r="F6" i="5" s="1"/>
  <c r="D7" i="5"/>
  <c r="F7" i="5" s="1"/>
  <c r="D8" i="5"/>
  <c r="D9" i="5"/>
  <c r="D10" i="5"/>
  <c r="D11" i="5"/>
  <c r="F11" i="5" s="1"/>
  <c r="D12" i="5"/>
  <c r="D13" i="5"/>
  <c r="D14" i="5"/>
  <c r="D15" i="5"/>
  <c r="D16" i="5"/>
  <c r="D17" i="5"/>
  <c r="D18" i="5"/>
  <c r="D19" i="5"/>
  <c r="D20" i="5"/>
  <c r="D3" i="5"/>
  <c r="G3" i="1"/>
  <c r="H3" i="1" s="1"/>
  <c r="F3" i="1" s="1"/>
  <c r="G4" i="1"/>
  <c r="H4" i="1" s="1"/>
  <c r="F4" i="1" s="1"/>
  <c r="G5" i="1"/>
  <c r="H5" i="1" s="1"/>
  <c r="F5" i="1" s="1"/>
  <c r="G6" i="1"/>
  <c r="H6" i="1" s="1"/>
  <c r="F6" i="1" s="1"/>
  <c r="G7" i="1"/>
  <c r="H7" i="1" s="1"/>
  <c r="F7" i="1" s="1"/>
  <c r="G8" i="1"/>
  <c r="H8" i="1" s="1"/>
  <c r="F8" i="1" s="1"/>
  <c r="G9" i="1"/>
  <c r="H9" i="1" s="1"/>
  <c r="F9" i="1" s="1"/>
  <c r="G10" i="1"/>
  <c r="H10" i="1" s="1"/>
  <c r="F10" i="1" s="1"/>
  <c r="G11" i="1"/>
  <c r="H11" i="1" s="1"/>
  <c r="F11" i="1" s="1"/>
  <c r="G12" i="1"/>
  <c r="H12" i="1" s="1"/>
  <c r="F12" i="1" s="1"/>
  <c r="G2" i="1"/>
  <c r="H2" i="1" s="1"/>
  <c r="F2" i="1" s="1"/>
  <c r="P7" i="1"/>
  <c r="Q7" i="1" s="1"/>
  <c r="O7" i="1" s="1"/>
  <c r="P8" i="1"/>
  <c r="Q8" i="1" s="1"/>
  <c r="O8" i="1" s="1"/>
  <c r="P9" i="1"/>
  <c r="Q9" i="1" s="1"/>
  <c r="O9" i="1" s="1"/>
  <c r="P10" i="1"/>
  <c r="Q10" i="1" s="1"/>
  <c r="O10" i="1" s="1"/>
  <c r="P11" i="1"/>
  <c r="Q11" i="1" s="1"/>
  <c r="O11" i="1" s="1"/>
  <c r="P12" i="1"/>
  <c r="Q12" i="1" s="1"/>
  <c r="O12" i="1" s="1"/>
  <c r="P13" i="1"/>
  <c r="Q13" i="1" s="1"/>
  <c r="O13" i="1" s="1"/>
  <c r="P2" i="1"/>
  <c r="Q2" i="1" s="1"/>
  <c r="O2" i="1" s="1"/>
  <c r="P3" i="1"/>
  <c r="Q3" i="1" s="1"/>
  <c r="O3" i="1" s="1"/>
  <c r="P4" i="1"/>
  <c r="Q4" i="1" s="1"/>
  <c r="O4" i="1" s="1"/>
  <c r="P5" i="1"/>
  <c r="Q5" i="1" s="1"/>
  <c r="O5" i="1" s="1"/>
  <c r="P6" i="1"/>
  <c r="Q6" i="1" s="1"/>
  <c r="O6" i="1" s="1"/>
  <c r="E11" i="5" l="1"/>
  <c r="E7" i="5"/>
  <c r="F34" i="5" s="1"/>
  <c r="E4" i="5"/>
  <c r="F37" i="5" s="1"/>
  <c r="E37" i="5"/>
  <c r="G37" i="5" s="1"/>
  <c r="F14" i="5"/>
  <c r="E27" i="5" s="1"/>
  <c r="G27" i="5" s="1"/>
  <c r="F12" i="5"/>
  <c r="E29" i="5" s="1"/>
  <c r="G29" i="5" s="1"/>
  <c r="E20" i="5"/>
  <c r="F21" i="5" s="1"/>
  <c r="F20" i="5"/>
  <c r="E21" i="5" s="1"/>
  <c r="G21" i="5" s="1"/>
  <c r="F18" i="5"/>
  <c r="E23" i="5" s="1"/>
  <c r="G23" i="5" s="1"/>
  <c r="F16" i="5"/>
  <c r="E25" i="5" s="1"/>
  <c r="G25" i="5" s="1"/>
  <c r="F13" i="5"/>
  <c r="E28" i="5" s="1"/>
  <c r="G28" i="5" s="1"/>
  <c r="E30" i="5"/>
  <c r="G30" i="5" s="1"/>
  <c r="F10" i="5"/>
  <c r="E31" i="5" s="1"/>
  <c r="G31" i="5" s="1"/>
  <c r="F19" i="5"/>
  <c r="F9" i="5"/>
  <c r="E32" i="5" s="1"/>
  <c r="G32" i="5" s="1"/>
  <c r="F17" i="5"/>
  <c r="E24" i="5" s="1"/>
  <c r="G24" i="5" s="1"/>
  <c r="F15" i="5"/>
  <c r="E26" i="5" s="1"/>
  <c r="G26" i="5" s="1"/>
  <c r="E8" i="5"/>
  <c r="F33" i="5" s="1"/>
  <c r="F8" i="5"/>
  <c r="E33" i="5" s="1"/>
  <c r="G33" i="5" s="1"/>
  <c r="E35" i="5"/>
  <c r="G35" i="5" s="1"/>
  <c r="E34" i="5"/>
  <c r="G34" i="5" s="1"/>
  <c r="E5" i="5"/>
  <c r="F36" i="5" s="1"/>
  <c r="E6" i="5"/>
  <c r="F35" i="5" s="1"/>
  <c r="E9" i="5"/>
  <c r="F32" i="5" s="1"/>
  <c r="E19" i="5"/>
  <c r="F22" i="5" s="1"/>
  <c r="E17" i="5"/>
  <c r="F24" i="5" s="1"/>
  <c r="E18" i="5"/>
  <c r="F23" i="5" s="1"/>
  <c r="E10" i="5"/>
  <c r="F31" i="5" s="1"/>
  <c r="E14" i="5"/>
  <c r="F27" i="5" s="1"/>
  <c r="E3" i="5"/>
  <c r="F38" i="5" s="1"/>
  <c r="E13" i="5"/>
  <c r="F28" i="5" s="1"/>
  <c r="E16" i="5"/>
  <c r="F25" i="5" s="1"/>
  <c r="E15" i="5"/>
  <c r="F26" i="5" s="1"/>
  <c r="E12" i="5"/>
  <c r="F29" i="5" s="1"/>
  <c r="E38" i="5"/>
  <c r="G38" i="5" s="1"/>
  <c r="G36" i="5"/>
  <c r="M15" i="1"/>
  <c r="M2" i="1"/>
  <c r="M4" i="1"/>
  <c r="M5" i="1"/>
  <c r="M6" i="1"/>
  <c r="M7" i="1"/>
  <c r="M8" i="1"/>
  <c r="M9" i="1"/>
  <c r="M10" i="1"/>
  <c r="M11" i="1"/>
  <c r="M12" i="1"/>
  <c r="M13" i="1"/>
  <c r="M14" i="1"/>
  <c r="M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" i="1"/>
  <c r="H39" i="5" l="1"/>
  <c r="F30" i="5"/>
  <c r="H30" i="5" s="1"/>
  <c r="H12" i="5"/>
  <c r="G7" i="5"/>
  <c r="G20" i="5"/>
  <c r="G11" i="5"/>
  <c r="G9" i="5"/>
  <c r="I20" i="5"/>
  <c r="G4" i="5"/>
  <c r="H7" i="5"/>
  <c r="G5" i="5"/>
  <c r="I6" i="5"/>
  <c r="H6" i="5"/>
  <c r="G8" i="5"/>
  <c r="I16" i="5"/>
  <c r="I17" i="5"/>
  <c r="H8" i="5"/>
  <c r="E22" i="5"/>
  <c r="G22" i="5" s="1"/>
  <c r="H21" i="5"/>
  <c r="H9" i="5"/>
  <c r="G3" i="5"/>
  <c r="I39" i="5"/>
  <c r="I3" i="5"/>
  <c r="I5" i="5"/>
  <c r="H5" i="5"/>
  <c r="I8" i="5"/>
  <c r="I19" i="5"/>
  <c r="I11" i="5"/>
  <c r="I7" i="5"/>
  <c r="G6" i="5"/>
  <c r="I14" i="5"/>
  <c r="H20" i="5"/>
  <c r="G10" i="5"/>
  <c r="H11" i="5"/>
  <c r="G19" i="5"/>
  <c r="I9" i="5"/>
  <c r="H15" i="5"/>
  <c r="H14" i="5"/>
  <c r="G14" i="5"/>
  <c r="I13" i="5"/>
  <c r="H13" i="5"/>
  <c r="H16" i="5"/>
  <c r="G16" i="5"/>
  <c r="G13" i="5"/>
  <c r="G18" i="5"/>
  <c r="H19" i="5"/>
  <c r="G17" i="5"/>
  <c r="I10" i="5"/>
  <c r="H10" i="5"/>
  <c r="I18" i="5"/>
  <c r="H17" i="5"/>
  <c r="G15" i="5"/>
  <c r="G12" i="5"/>
  <c r="I4" i="5"/>
  <c r="I38" i="5"/>
  <c r="H4" i="5"/>
  <c r="H18" i="5"/>
  <c r="I15" i="5"/>
  <c r="H3" i="5"/>
  <c r="I12" i="5"/>
  <c r="I32" i="5"/>
  <c r="I27" i="5"/>
  <c r="I25" i="5"/>
  <c r="I24" i="5"/>
  <c r="H38" i="5"/>
  <c r="I29" i="5"/>
  <c r="I33" i="5"/>
  <c r="H36" i="5"/>
  <c r="H35" i="5"/>
  <c r="I26" i="5"/>
  <c r="H26" i="5"/>
  <c r="H34" i="5"/>
  <c r="I35" i="5"/>
  <c r="I36" i="5"/>
  <c r="H28" i="5"/>
  <c r="H37" i="5"/>
  <c r="H29" i="5"/>
  <c r="H27" i="5"/>
  <c r="H32" i="5"/>
  <c r="H25" i="5"/>
  <c r="H24" i="5"/>
  <c r="I28" i="5"/>
  <c r="I34" i="5"/>
  <c r="I37" i="5"/>
  <c r="I21" i="5"/>
  <c r="H33" i="5"/>
  <c r="M17" i="1"/>
  <c r="O17" i="1" s="1"/>
  <c r="B51" i="1" s="1"/>
  <c r="J20" i="1"/>
  <c r="I31" i="5" l="1"/>
  <c r="H23" i="5"/>
  <c r="H31" i="5"/>
  <c r="I30" i="5"/>
  <c r="I22" i="5"/>
  <c r="H22" i="5"/>
  <c r="I23" i="5"/>
  <c r="DD4" i="1"/>
  <c r="H41" i="5" l="1"/>
  <c r="I41" i="5"/>
  <c r="DB4" i="1"/>
  <c r="CW25" i="1" s="1"/>
  <c r="G41" i="5" l="1"/>
</calcChain>
</file>

<file path=xl/sharedStrings.xml><?xml version="1.0" encoding="utf-8"?>
<sst xmlns="http://schemas.openxmlformats.org/spreadsheetml/2006/main" count="76" uniqueCount="11">
  <si>
    <t>xy</t>
  </si>
  <si>
    <t>r</t>
  </si>
  <si>
    <t>opt</t>
  </si>
  <si>
    <t>rmax</t>
  </si>
  <si>
    <t>x</t>
  </si>
  <si>
    <t>y</t>
  </si>
  <si>
    <t>ll</t>
  </si>
  <si>
    <t>area</t>
  </si>
  <si>
    <t xml:space="preserve"> </t>
  </si>
  <si>
    <t>?</t>
  </si>
  <si>
    <t>ggen_index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</si>
</sst>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0"/>
    <numFmt numFmtId="165" formatCode="0.00000E+00"/>
    <numFmt numFmtId="166" formatCode="0.00000000"/>
    <numFmt numFmtId="167" formatCode="0.000000000000"/>
    <numFmt numFmtId="168" formatCode="0.0000000000"/>
    <numFmt numFmtId="169" formatCode="0.0000"/>
  </numFmts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2" fillId="0" borderId="0" xfId="1" applyFont="1"/>
    <xf numFmtId="164" fontId="2" fillId="0" borderId="0" xfId="1" applyNumberFormat="1" applyFont="1"/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3" fillId="3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Sheet1!$A$1:$A$14</c:f>
              <c:numCache>
                <c:formatCode>General</c:formatCode>
                <c:ptCount val="14"/>
                <c:pt idx="0">
                  <c:v>250</c:v>
                </c:pt>
                <c:pt idx="1">
                  <c:v>250</c:v>
                </c:pt>
                <c:pt idx="2">
                  <c:v>247.73330970868099</c:v>
                </c:pt>
                <c:pt idx="3">
                  <c:v>243.23978823681401</c:v>
                </c:pt>
                <c:pt idx="4">
                  <c:v>236.593362632083</c:v>
                </c:pt>
                <c:pt idx="5">
                  <c:v>227.90428353837299</c:v>
                </c:pt>
                <c:pt idx="6">
                  <c:v>217.31661716327699</c:v>
                </c:pt>
                <c:pt idx="7">
                  <c:v>204.990654906299</c:v>
                </c:pt>
                <c:pt idx="8">
                  <c:v>191.19331889822701</c:v>
                </c:pt>
                <c:pt idx="9">
                  <c:v>176.14981598345199</c:v>
                </c:pt>
                <c:pt idx="10">
                  <c:v>160.11643132231299</c:v>
                </c:pt>
                <c:pt idx="11">
                  <c:v>143.36689920284201</c:v>
                </c:pt>
                <c:pt idx="12">
                  <c:v>126.175760956549</c:v>
                </c:pt>
                <c:pt idx="13">
                  <c:v>0</c:v>
                </c:pt>
              </c:numCache>
            </c:numRef>
          </c:xVal>
          <c:yVal>
            <c:numRef>
              <c:f>Sheet1!$B$1:$B$14</c:f>
              <c:numCache>
                <c:formatCode>General</c:formatCode>
                <c:ptCount val="14"/>
                <c:pt idx="0">
                  <c:v>0</c:v>
                </c:pt>
                <c:pt idx="1">
                  <c:v>126.188878592885</c:v>
                </c:pt>
                <c:pt idx="2">
                  <c:v>143.406516715197</c:v>
                </c:pt>
                <c:pt idx="3">
                  <c:v>160.178498039022</c:v>
                </c:pt>
                <c:pt idx="4">
                  <c:v>176.226301309983</c:v>
                </c:pt>
                <c:pt idx="5">
                  <c:v>191.276219328038</c:v>
                </c:pt>
                <c:pt idx="6">
                  <c:v>205.070989587675</c:v>
                </c:pt>
                <c:pt idx="7">
                  <c:v>217.38694470651399</c:v>
                </c:pt>
                <c:pt idx="8">
                  <c:v>227.959356945834</c:v>
                </c:pt>
                <c:pt idx="9">
                  <c:v>236.63059069096599</c:v>
                </c:pt>
                <c:pt idx="10">
                  <c:v>243.26021278137699</c:v>
                </c:pt>
                <c:pt idx="11">
                  <c:v>247.74042975897399</c:v>
                </c:pt>
                <c:pt idx="12">
                  <c:v>250</c:v>
                </c:pt>
                <c:pt idx="13">
                  <c:v>250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Sheet1!$A$1:$A$14</c:f>
              <c:numCache>
                <c:formatCode>General</c:formatCode>
                <c:ptCount val="14"/>
                <c:pt idx="0">
                  <c:v>250</c:v>
                </c:pt>
                <c:pt idx="1">
                  <c:v>250</c:v>
                </c:pt>
                <c:pt idx="2">
                  <c:v>247.73330970868099</c:v>
                </c:pt>
                <c:pt idx="3">
                  <c:v>243.23978823681401</c:v>
                </c:pt>
                <c:pt idx="4">
                  <c:v>236.593362632083</c:v>
                </c:pt>
                <c:pt idx="5">
                  <c:v>227.90428353837299</c:v>
                </c:pt>
                <c:pt idx="6">
                  <c:v>217.31661716327699</c:v>
                </c:pt>
                <c:pt idx="7">
                  <c:v>204.990654906299</c:v>
                </c:pt>
                <c:pt idx="8">
                  <c:v>191.19331889822701</c:v>
                </c:pt>
                <c:pt idx="9">
                  <c:v>176.14981598345199</c:v>
                </c:pt>
                <c:pt idx="10">
                  <c:v>160.11643132231299</c:v>
                </c:pt>
                <c:pt idx="11">
                  <c:v>143.36689920284201</c:v>
                </c:pt>
                <c:pt idx="12">
                  <c:v>126.175760956549</c:v>
                </c:pt>
                <c:pt idx="13">
                  <c:v>0</c:v>
                </c:pt>
              </c:numCache>
            </c:numRef>
          </c:xVal>
          <c:yVal>
            <c:numRef>
              <c:f>Sheet1!$C$1:$C$14</c:f>
              <c:numCache>
                <c:formatCode>General</c:formatCode>
                <c:ptCount val="14"/>
                <c:pt idx="0">
                  <c:v>250</c:v>
                </c:pt>
                <c:pt idx="1">
                  <c:v>250</c:v>
                </c:pt>
                <c:pt idx="2">
                  <c:v>247.73330970868099</c:v>
                </c:pt>
                <c:pt idx="3">
                  <c:v>243.23978823681401</c:v>
                </c:pt>
                <c:pt idx="4">
                  <c:v>236.593362632083</c:v>
                </c:pt>
                <c:pt idx="5">
                  <c:v>227.90428353837299</c:v>
                </c:pt>
                <c:pt idx="6">
                  <c:v>217.31661716327699</c:v>
                </c:pt>
                <c:pt idx="7">
                  <c:v>204.990654906299</c:v>
                </c:pt>
                <c:pt idx="8">
                  <c:v>191.19331889822701</c:v>
                </c:pt>
                <c:pt idx="9">
                  <c:v>176.14981598345199</c:v>
                </c:pt>
                <c:pt idx="10">
                  <c:v>160.11643132231299</c:v>
                </c:pt>
                <c:pt idx="11">
                  <c:v>143.36689920284201</c:v>
                </c:pt>
                <c:pt idx="12">
                  <c:v>126.175760956549</c:v>
                </c:pt>
                <c:pt idx="13">
                  <c:v>0</c:v>
                </c:pt>
              </c:numCache>
            </c:numRef>
          </c:yVal>
          <c:smooth val="0"/>
        </c:ser>
        <c:ser>
          <c:idx val="2"/>
          <c:order val="2"/>
          <c:xVal>
            <c:numRef>
              <c:f>Sheet1!$A$1:$A$14</c:f>
              <c:numCache>
                <c:formatCode>General</c:formatCode>
                <c:ptCount val="14"/>
                <c:pt idx="0">
                  <c:v>250</c:v>
                </c:pt>
                <c:pt idx="1">
                  <c:v>250</c:v>
                </c:pt>
                <c:pt idx="2">
                  <c:v>247.73330970868099</c:v>
                </c:pt>
                <c:pt idx="3">
                  <c:v>243.23978823681401</c:v>
                </c:pt>
                <c:pt idx="4">
                  <c:v>236.593362632083</c:v>
                </c:pt>
                <c:pt idx="5">
                  <c:v>227.90428353837299</c:v>
                </c:pt>
                <c:pt idx="6">
                  <c:v>217.31661716327699</c:v>
                </c:pt>
                <c:pt idx="7">
                  <c:v>204.990654906299</c:v>
                </c:pt>
                <c:pt idx="8">
                  <c:v>191.19331889822701</c:v>
                </c:pt>
                <c:pt idx="9">
                  <c:v>176.14981598345199</c:v>
                </c:pt>
                <c:pt idx="10">
                  <c:v>160.11643132231299</c:v>
                </c:pt>
                <c:pt idx="11">
                  <c:v>143.36689920284201</c:v>
                </c:pt>
                <c:pt idx="12">
                  <c:v>126.175760956549</c:v>
                </c:pt>
                <c:pt idx="13">
                  <c:v>0</c:v>
                </c:pt>
              </c:numCache>
            </c:numRef>
          </c:xVal>
          <c:yVal>
            <c:numRef>
              <c:f>Sheet1!$F$1:$F$14</c:f>
              <c:numCache>
                <c:formatCode>General</c:formatCode>
                <c:ptCount val="14"/>
                <c:pt idx="0">
                  <c:v>0</c:v>
                </c:pt>
                <c:pt idx="1">
                  <c:v>126.18838647849562</c:v>
                </c:pt>
                <c:pt idx="2">
                  <c:v>143.40642482499362</c:v>
                </c:pt>
                <c:pt idx="3">
                  <c:v>160.17858712094156</c:v>
                </c:pt>
                <c:pt idx="4">
                  <c:v>176.22650524235331</c:v>
                </c:pt>
                <c:pt idx="5">
                  <c:v>191.2765312424992</c:v>
                </c:pt>
                <c:pt idx="6">
                  <c:v>205.07140520963625</c:v>
                </c:pt>
                <c:pt idx="7">
                  <c:v>217.38740309254604</c:v>
                </c:pt>
                <c:pt idx="8">
                  <c:v>227.95984299323104</c:v>
                </c:pt>
                <c:pt idx="9">
                  <c:v>236.63114712163247</c:v>
                </c:pt>
                <c:pt idx="10">
                  <c:v>243.26086671473405</c:v>
                </c:pt>
                <c:pt idx="11">
                  <c:v>247.74116506263761</c:v>
                </c:pt>
                <c:pt idx="12">
                  <c:v>250</c:v>
                </c:pt>
                <c:pt idx="13">
                  <c:v>250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358336"/>
        <c:axId val="367359872"/>
      </c:scatterChart>
      <c:valAx>
        <c:axId val="36735833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67359872"/>
        <c:crosses val="autoZero"/>
        <c:crossBetween val="midCat"/>
      </c:valAx>
      <c:valAx>
        <c:axId val="367359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7358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6037501767567"/>
          <c:y val="4.3261923472707908E-2"/>
          <c:w val="0.85229730342654531"/>
          <c:h val="0.87076252581045388"/>
        </c:manualLayout>
      </c:layout>
      <c:scatterChart>
        <c:scatterStyle val="lineMarker"/>
        <c:varyColors val="0"/>
        <c:ser>
          <c:idx val="0"/>
          <c:order val="0"/>
          <c:xVal>
            <c:numRef>
              <c:f>Sheet1!$J$1:$J$15</c:f>
              <c:numCache>
                <c:formatCode>General</c:formatCode>
                <c:ptCount val="15"/>
                <c:pt idx="0">
                  <c:v>250</c:v>
                </c:pt>
                <c:pt idx="1">
                  <c:v>250</c:v>
                </c:pt>
                <c:pt idx="2">
                  <c:v>248.06964922425999</c:v>
                </c:pt>
                <c:pt idx="3">
                  <c:v>244.23643285873499</c:v>
                </c:pt>
                <c:pt idx="4">
                  <c:v>238.55625574911801</c:v>
                </c:pt>
                <c:pt idx="5">
                  <c:v>231.10979349945401</c:v>
                </c:pt>
                <c:pt idx="6">
                  <c:v>221.99786350811399</c:v>
                </c:pt>
                <c:pt idx="7">
                  <c:v>211.336475797465</c:v>
                </c:pt>
                <c:pt idx="8">
                  <c:v>199.30064252509999</c:v>
                </c:pt>
                <c:pt idx="9">
                  <c:v>186.09654119797099</c:v>
                </c:pt>
                <c:pt idx="10">
                  <c:v>171.908213036185</c:v>
                </c:pt>
                <c:pt idx="11">
                  <c:v>156.93396785674</c:v>
                </c:pt>
                <c:pt idx="12">
                  <c:v>141.389172399047</c:v>
                </c:pt>
                <c:pt idx="13">
                  <c:v>125.49933221756601</c:v>
                </c:pt>
                <c:pt idx="14">
                  <c:v>0</c:v>
                </c:pt>
              </c:numCache>
            </c:numRef>
          </c:xVal>
          <c:yVal>
            <c:numRef>
              <c:f>Sheet1!$K$1:$K$15</c:f>
              <c:numCache>
                <c:formatCode>General</c:formatCode>
                <c:ptCount val="15"/>
                <c:pt idx="0">
                  <c:v>0</c:v>
                </c:pt>
                <c:pt idx="1">
                  <c:v>125.50745483868501</c:v>
                </c:pt>
                <c:pt idx="2">
                  <c:v>141.41350477354399</c:v>
                </c:pt>
                <c:pt idx="3">
                  <c:v>156.972716852731</c:v>
                </c:pt>
                <c:pt idx="4">
                  <c:v>171.95681335260301</c:v>
                </c:pt>
                <c:pt idx="5">
                  <c:v>186.15077877717101</c:v>
                </c:pt>
                <c:pt idx="6">
                  <c:v>199.35519383148699</c:v>
                </c:pt>
                <c:pt idx="7">
                  <c:v>211.38700788562701</c:v>
                </c:pt>
                <c:pt idx="8">
                  <c:v>222.040454085004</c:v>
                </c:pt>
                <c:pt idx="9">
                  <c:v>231.14234243093699</c:v>
                </c:pt>
                <c:pt idx="10">
                  <c:v>238.577827731393</c:v>
                </c:pt>
                <c:pt idx="11">
                  <c:v>244.248150636503</c:v>
                </c:pt>
                <c:pt idx="12">
                  <c:v>248.073689629585</c:v>
                </c:pt>
                <c:pt idx="13">
                  <c:v>250</c:v>
                </c:pt>
                <c:pt idx="14">
                  <c:v>250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Sheet1!$J$1:$J$15</c:f>
              <c:numCache>
                <c:formatCode>General</c:formatCode>
                <c:ptCount val="15"/>
                <c:pt idx="0">
                  <c:v>250</c:v>
                </c:pt>
                <c:pt idx="1">
                  <c:v>250</c:v>
                </c:pt>
                <c:pt idx="2">
                  <c:v>248.06964922425999</c:v>
                </c:pt>
                <c:pt idx="3">
                  <c:v>244.23643285873499</c:v>
                </c:pt>
                <c:pt idx="4">
                  <c:v>238.55625574911801</c:v>
                </c:pt>
                <c:pt idx="5">
                  <c:v>231.10979349945401</c:v>
                </c:pt>
                <c:pt idx="6">
                  <c:v>221.99786350811399</c:v>
                </c:pt>
                <c:pt idx="7">
                  <c:v>211.336475797465</c:v>
                </c:pt>
                <c:pt idx="8">
                  <c:v>199.30064252509999</c:v>
                </c:pt>
                <c:pt idx="9">
                  <c:v>186.09654119797099</c:v>
                </c:pt>
                <c:pt idx="10">
                  <c:v>171.908213036185</c:v>
                </c:pt>
                <c:pt idx="11">
                  <c:v>156.93396785674</c:v>
                </c:pt>
                <c:pt idx="12">
                  <c:v>141.389172399047</c:v>
                </c:pt>
                <c:pt idx="13">
                  <c:v>125.49933221756601</c:v>
                </c:pt>
                <c:pt idx="14">
                  <c:v>0</c:v>
                </c:pt>
              </c:numCache>
            </c:numRef>
          </c:xVal>
          <c:yVal>
            <c:numRef>
              <c:f>Sheet1!$L$1:$L$15</c:f>
              <c:numCache>
                <c:formatCode>General</c:formatCode>
                <c:ptCount val="15"/>
                <c:pt idx="0">
                  <c:v>250</c:v>
                </c:pt>
                <c:pt idx="1">
                  <c:v>250</c:v>
                </c:pt>
                <c:pt idx="2">
                  <c:v>248.06964922425999</c:v>
                </c:pt>
                <c:pt idx="3">
                  <c:v>244.23643285873499</c:v>
                </c:pt>
                <c:pt idx="4">
                  <c:v>238.55625574911801</c:v>
                </c:pt>
                <c:pt idx="5">
                  <c:v>231.10979349945401</c:v>
                </c:pt>
                <c:pt idx="6">
                  <c:v>221.99786350811399</c:v>
                </c:pt>
                <c:pt idx="7">
                  <c:v>211.336475797465</c:v>
                </c:pt>
                <c:pt idx="8">
                  <c:v>199.30064252509999</c:v>
                </c:pt>
                <c:pt idx="9">
                  <c:v>186.09654119797099</c:v>
                </c:pt>
                <c:pt idx="10">
                  <c:v>171.908213036185</c:v>
                </c:pt>
                <c:pt idx="11">
                  <c:v>156.93396785674</c:v>
                </c:pt>
                <c:pt idx="12">
                  <c:v>141.389172399047</c:v>
                </c:pt>
                <c:pt idx="13">
                  <c:v>125.49933221756601</c:v>
                </c:pt>
                <c:pt idx="14">
                  <c:v>0</c:v>
                </c:pt>
              </c:numCache>
            </c:numRef>
          </c:yVal>
          <c:smooth val="0"/>
        </c:ser>
        <c:ser>
          <c:idx val="2"/>
          <c:order val="2"/>
          <c:xVal>
            <c:numRef>
              <c:f>Sheet1!$J$1:$J$15</c:f>
              <c:numCache>
                <c:formatCode>General</c:formatCode>
                <c:ptCount val="15"/>
                <c:pt idx="0">
                  <c:v>250</c:v>
                </c:pt>
                <c:pt idx="1">
                  <c:v>250</c:v>
                </c:pt>
                <c:pt idx="2">
                  <c:v>248.06964922425999</c:v>
                </c:pt>
                <c:pt idx="3">
                  <c:v>244.23643285873499</c:v>
                </c:pt>
                <c:pt idx="4">
                  <c:v>238.55625574911801</c:v>
                </c:pt>
                <c:pt idx="5">
                  <c:v>231.10979349945401</c:v>
                </c:pt>
                <c:pt idx="6">
                  <c:v>221.99786350811399</c:v>
                </c:pt>
                <c:pt idx="7">
                  <c:v>211.336475797465</c:v>
                </c:pt>
                <c:pt idx="8">
                  <c:v>199.30064252509999</c:v>
                </c:pt>
                <c:pt idx="9">
                  <c:v>186.09654119797099</c:v>
                </c:pt>
                <c:pt idx="10">
                  <c:v>171.908213036185</c:v>
                </c:pt>
                <c:pt idx="11">
                  <c:v>156.93396785674</c:v>
                </c:pt>
                <c:pt idx="12">
                  <c:v>141.389172399047</c:v>
                </c:pt>
                <c:pt idx="13">
                  <c:v>125.49933221756601</c:v>
                </c:pt>
                <c:pt idx="14">
                  <c:v>0</c:v>
                </c:pt>
              </c:numCache>
            </c:numRef>
          </c:xVal>
          <c:yVal>
            <c:numRef>
              <c:f>Sheet1!$O$1:$O$15</c:f>
              <c:numCache>
                <c:formatCode>General</c:formatCode>
                <c:ptCount val="15"/>
                <c:pt idx="0">
                  <c:v>0</c:v>
                </c:pt>
                <c:pt idx="1">
                  <c:v>125.50748428218753</c:v>
                </c:pt>
                <c:pt idx="2">
                  <c:v>141.413336624034</c:v>
                </c:pt>
                <c:pt idx="3">
                  <c:v>156.97256028004503</c:v>
                </c:pt>
                <c:pt idx="4">
                  <c:v>171.95668215035096</c:v>
                </c:pt>
                <c:pt idx="5">
                  <c:v>186.15070440933522</c:v>
                </c:pt>
                <c:pt idx="6">
                  <c:v>199.35520693297823</c:v>
                </c:pt>
                <c:pt idx="7">
                  <c:v>211.3870889843144</c:v>
                </c:pt>
                <c:pt idx="8">
                  <c:v>222.04058225196928</c:v>
                </c:pt>
                <c:pt idx="9">
                  <c:v>231.14250554664522</c:v>
                </c:pt>
                <c:pt idx="10">
                  <c:v>238.57804842580808</c:v>
                </c:pt>
                <c:pt idx="11">
                  <c:v>244.24844684193209</c:v>
                </c:pt>
                <c:pt idx="12">
                  <c:v>248.07407298010082</c:v>
                </c:pt>
                <c:pt idx="13">
                  <c:v>250</c:v>
                </c:pt>
                <c:pt idx="14">
                  <c:v>250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385216"/>
        <c:axId val="367391104"/>
      </c:scatterChart>
      <c:valAx>
        <c:axId val="3673852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67391104"/>
        <c:crosses val="autoZero"/>
        <c:crossBetween val="midCat"/>
      </c:valAx>
      <c:valAx>
        <c:axId val="36739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73852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134051533344549E-2"/>
          <c:y val="3.9793977365732508E-2"/>
          <c:w val="0.83027462422304099"/>
          <c:h val="0.87041514971918832"/>
        </c:manualLayout>
      </c:layout>
      <c:scatterChart>
        <c:scatterStyle val="lineMarker"/>
        <c:varyColors val="0"/>
        <c:ser>
          <c:idx val="0"/>
          <c:order val="0"/>
          <c:xVal>
            <c:numRef>
              <c:f>Sheet1!$S$1:$S$7</c:f>
              <c:numCache>
                <c:formatCode>General</c:formatCode>
                <c:ptCount val="7"/>
                <c:pt idx="0">
                  <c:v>250</c:v>
                </c:pt>
                <c:pt idx="1">
                  <c:v>250</c:v>
                </c:pt>
                <c:pt idx="2">
                  <c:v>237.05129400000001</c:v>
                </c:pt>
                <c:pt idx="3">
                  <c:v>212.421392</c:v>
                </c:pt>
                <c:pt idx="4">
                  <c:v>178.52128200000001</c:v>
                </c:pt>
                <c:pt idx="5">
                  <c:v>138.66930300000001</c:v>
                </c:pt>
                <c:pt idx="6">
                  <c:v>0</c:v>
                </c:pt>
              </c:numCache>
            </c:numRef>
          </c:xVal>
          <c:yVal>
            <c:numRef>
              <c:f>Sheet1!$T$1:$T$7</c:f>
              <c:numCache>
                <c:formatCode>General</c:formatCode>
                <c:ptCount val="7"/>
                <c:pt idx="0">
                  <c:v>0</c:v>
                </c:pt>
                <c:pt idx="1">
                  <c:v>138.66930099999999</c:v>
                </c:pt>
                <c:pt idx="2">
                  <c:v>178.52131199999999</c:v>
                </c:pt>
                <c:pt idx="3">
                  <c:v>212.421448</c:v>
                </c:pt>
                <c:pt idx="4">
                  <c:v>237.051309</c:v>
                </c:pt>
                <c:pt idx="5">
                  <c:v>250</c:v>
                </c:pt>
                <c:pt idx="6">
                  <c:v>250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Sheet1!$S$1:$S$7</c:f>
              <c:numCache>
                <c:formatCode>General</c:formatCode>
                <c:ptCount val="7"/>
                <c:pt idx="0">
                  <c:v>250</c:v>
                </c:pt>
                <c:pt idx="1">
                  <c:v>250</c:v>
                </c:pt>
                <c:pt idx="2">
                  <c:v>237.05129400000001</c:v>
                </c:pt>
                <c:pt idx="3">
                  <c:v>212.421392</c:v>
                </c:pt>
                <c:pt idx="4">
                  <c:v>178.52128200000001</c:v>
                </c:pt>
                <c:pt idx="5">
                  <c:v>138.66930300000001</c:v>
                </c:pt>
                <c:pt idx="6">
                  <c:v>0</c:v>
                </c:pt>
              </c:numCache>
            </c:numRef>
          </c:xVal>
          <c:yVal>
            <c:numRef>
              <c:f>Sheet1!$U$1:$U$7</c:f>
              <c:numCache>
                <c:formatCode>General</c:formatCode>
                <c:ptCount val="7"/>
                <c:pt idx="0">
                  <c:v>250</c:v>
                </c:pt>
                <c:pt idx="1">
                  <c:v>250</c:v>
                </c:pt>
                <c:pt idx="2">
                  <c:v>237.05129400000001</c:v>
                </c:pt>
                <c:pt idx="3">
                  <c:v>212.421392</c:v>
                </c:pt>
                <c:pt idx="4">
                  <c:v>178.52128200000001</c:v>
                </c:pt>
                <c:pt idx="5">
                  <c:v>138.66930300000001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796608"/>
        <c:axId val="367798144"/>
      </c:scatterChart>
      <c:valAx>
        <c:axId val="36779660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67798144"/>
        <c:crosses val="autoZero"/>
        <c:crossBetween val="midCat"/>
      </c:valAx>
      <c:valAx>
        <c:axId val="367798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7796608"/>
        <c:crosses val="autoZero"/>
        <c:crossBetween val="midCat"/>
      </c:valAx>
      <c:spPr>
        <a:noFill/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Sheet1!$AB$1:$AB$21</c:f>
              <c:numCache>
                <c:formatCode>General</c:formatCode>
                <c:ptCount val="21"/>
                <c:pt idx="0">
                  <c:v>250</c:v>
                </c:pt>
                <c:pt idx="1">
                  <c:v>250</c:v>
                </c:pt>
                <c:pt idx="2">
                  <c:v>249.10553919164099</c:v>
                </c:pt>
                <c:pt idx="3">
                  <c:v>247.320310885922</c:v>
                </c:pt>
                <c:pt idx="4">
                  <c:v>244.65137677772401</c:v>
                </c:pt>
                <c:pt idx="5">
                  <c:v>241.08859622110899</c:v>
                </c:pt>
                <c:pt idx="6">
                  <c:v>236.682992210972</c:v>
                </c:pt>
                <c:pt idx="7">
                  <c:v>231.460005295786</c:v>
                </c:pt>
                <c:pt idx="8">
                  <c:v>225.45357712793901</c:v>
                </c:pt>
                <c:pt idx="9">
                  <c:v>218.70610612825001</c:v>
                </c:pt>
                <c:pt idx="10">
                  <c:v>211.26375967751201</c:v>
                </c:pt>
                <c:pt idx="11">
                  <c:v>203.17752497100699</c:v>
                </c:pt>
                <c:pt idx="12">
                  <c:v>194.50280421321</c:v>
                </c:pt>
                <c:pt idx="13">
                  <c:v>185.29886434093899</c:v>
                </c:pt>
                <c:pt idx="14">
                  <c:v>175.63096655237399</c:v>
                </c:pt>
                <c:pt idx="15">
                  <c:v>165.56178426013301</c:v>
                </c:pt>
                <c:pt idx="16">
                  <c:v>155.142246351935</c:v>
                </c:pt>
                <c:pt idx="17">
                  <c:v>144.54588930610899</c:v>
                </c:pt>
                <c:pt idx="18">
                  <c:v>133.78501486674301</c:v>
                </c:pt>
                <c:pt idx="19">
                  <c:v>122.925398739766</c:v>
                </c:pt>
                <c:pt idx="20">
                  <c:v>0</c:v>
                </c:pt>
              </c:numCache>
            </c:numRef>
          </c:xVal>
          <c:yVal>
            <c:numRef>
              <c:f>Sheet1!$AC$1:$AC$21</c:f>
              <c:numCache>
                <c:formatCode>General</c:formatCode>
                <c:ptCount val="21"/>
                <c:pt idx="0">
                  <c:v>0</c:v>
                </c:pt>
                <c:pt idx="1">
                  <c:v>122.925380973239</c:v>
                </c:pt>
                <c:pt idx="2">
                  <c:v>133.785019938343</c:v>
                </c:pt>
                <c:pt idx="3">
                  <c:v>144.545908973091</c:v>
                </c:pt>
                <c:pt idx="4">
                  <c:v>155.142282225939</c:v>
                </c:pt>
                <c:pt idx="5">
                  <c:v>165.56183427121101</c:v>
                </c:pt>
                <c:pt idx="6">
                  <c:v>175.631009922196</c:v>
                </c:pt>
                <c:pt idx="7">
                  <c:v>185.29888689337099</c:v>
                </c:pt>
                <c:pt idx="8">
                  <c:v>194.502804175287</c:v>
                </c:pt>
                <c:pt idx="9">
                  <c:v>203.177514855607</c:v>
                </c:pt>
                <c:pt idx="10">
                  <c:v>211.263754825212</c:v>
                </c:pt>
                <c:pt idx="11">
                  <c:v>218.70610754055599</c:v>
                </c:pt>
                <c:pt idx="12">
                  <c:v>225.453565946076</c:v>
                </c:pt>
                <c:pt idx="13">
                  <c:v>231.45995397535199</c:v>
                </c:pt>
                <c:pt idx="14">
                  <c:v>236.68288596975</c:v>
                </c:pt>
                <c:pt idx="15">
                  <c:v>241.088446288879</c:v>
                </c:pt>
                <c:pt idx="16">
                  <c:v>244.65121429251599</c:v>
                </c:pt>
                <c:pt idx="17">
                  <c:v>247.32017608132099</c:v>
                </c:pt>
                <c:pt idx="18">
                  <c:v>249.10546349023599</c:v>
                </c:pt>
                <c:pt idx="19">
                  <c:v>250</c:v>
                </c:pt>
                <c:pt idx="20">
                  <c:v>250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Sheet1!$AB$1:$AB$21</c:f>
              <c:numCache>
                <c:formatCode>General</c:formatCode>
                <c:ptCount val="21"/>
                <c:pt idx="0">
                  <c:v>250</c:v>
                </c:pt>
                <c:pt idx="1">
                  <c:v>250</c:v>
                </c:pt>
                <c:pt idx="2">
                  <c:v>249.10553919164099</c:v>
                </c:pt>
                <c:pt idx="3">
                  <c:v>247.320310885922</c:v>
                </c:pt>
                <c:pt idx="4">
                  <c:v>244.65137677772401</c:v>
                </c:pt>
                <c:pt idx="5">
                  <c:v>241.08859622110899</c:v>
                </c:pt>
                <c:pt idx="6">
                  <c:v>236.682992210972</c:v>
                </c:pt>
                <c:pt idx="7">
                  <c:v>231.460005295786</c:v>
                </c:pt>
                <c:pt idx="8">
                  <c:v>225.45357712793901</c:v>
                </c:pt>
                <c:pt idx="9">
                  <c:v>218.70610612825001</c:v>
                </c:pt>
                <c:pt idx="10">
                  <c:v>211.26375967751201</c:v>
                </c:pt>
                <c:pt idx="11">
                  <c:v>203.17752497100699</c:v>
                </c:pt>
                <c:pt idx="12">
                  <c:v>194.50280421321</c:v>
                </c:pt>
                <c:pt idx="13">
                  <c:v>185.29886434093899</c:v>
                </c:pt>
                <c:pt idx="14">
                  <c:v>175.63096655237399</c:v>
                </c:pt>
                <c:pt idx="15">
                  <c:v>165.56178426013301</c:v>
                </c:pt>
                <c:pt idx="16">
                  <c:v>155.142246351935</c:v>
                </c:pt>
                <c:pt idx="17">
                  <c:v>144.54588930610899</c:v>
                </c:pt>
                <c:pt idx="18">
                  <c:v>133.78501486674301</c:v>
                </c:pt>
                <c:pt idx="19">
                  <c:v>122.925398739766</c:v>
                </c:pt>
                <c:pt idx="20">
                  <c:v>0</c:v>
                </c:pt>
              </c:numCache>
            </c:numRef>
          </c:xVal>
          <c:yVal>
            <c:numRef>
              <c:f>Sheet1!$AD$1:$AD$21</c:f>
              <c:numCache>
                <c:formatCode>General</c:formatCode>
                <c:ptCount val="21"/>
                <c:pt idx="0">
                  <c:v>250</c:v>
                </c:pt>
                <c:pt idx="1">
                  <c:v>250</c:v>
                </c:pt>
                <c:pt idx="2">
                  <c:v>249.10553919164099</c:v>
                </c:pt>
                <c:pt idx="3">
                  <c:v>247.320310885922</c:v>
                </c:pt>
                <c:pt idx="4">
                  <c:v>244.65137677772401</c:v>
                </c:pt>
                <c:pt idx="5">
                  <c:v>241.08859622110899</c:v>
                </c:pt>
                <c:pt idx="6">
                  <c:v>236.682992210972</c:v>
                </c:pt>
                <c:pt idx="7">
                  <c:v>231.460005295786</c:v>
                </c:pt>
                <c:pt idx="8">
                  <c:v>225.45357712793901</c:v>
                </c:pt>
                <c:pt idx="9">
                  <c:v>218.70610612825001</c:v>
                </c:pt>
                <c:pt idx="10">
                  <c:v>211.26375967751201</c:v>
                </c:pt>
                <c:pt idx="11">
                  <c:v>203.17752497100699</c:v>
                </c:pt>
                <c:pt idx="12">
                  <c:v>194.50280421321</c:v>
                </c:pt>
                <c:pt idx="13">
                  <c:v>185.29886434093899</c:v>
                </c:pt>
                <c:pt idx="14">
                  <c:v>175.63096655237399</c:v>
                </c:pt>
                <c:pt idx="15">
                  <c:v>165.56178426013301</c:v>
                </c:pt>
                <c:pt idx="16">
                  <c:v>155.142246351935</c:v>
                </c:pt>
                <c:pt idx="17">
                  <c:v>144.54588930610899</c:v>
                </c:pt>
                <c:pt idx="18">
                  <c:v>133.78501486674301</c:v>
                </c:pt>
                <c:pt idx="19">
                  <c:v>122.925398739766</c:v>
                </c:pt>
                <c:pt idx="2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816064"/>
        <c:axId val="367826048"/>
      </c:scatterChart>
      <c:valAx>
        <c:axId val="36781606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67826048"/>
        <c:crosses val="autoZero"/>
        <c:crossBetween val="midCat"/>
      </c:valAx>
      <c:valAx>
        <c:axId val="36782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78160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804128297522131E-2"/>
          <c:y val="2.9527328752846794E-2"/>
          <c:w val="0.87663098892299485"/>
          <c:h val="0.90203317122650162"/>
        </c:manualLayout>
      </c:layout>
      <c:scatterChart>
        <c:scatterStyle val="lineMarker"/>
        <c:varyColors val="0"/>
        <c:ser>
          <c:idx val="0"/>
          <c:order val="0"/>
          <c:xVal>
            <c:numRef>
              <c:f>Sheet1!$AL$2:$AL$35</c:f>
              <c:numCache>
                <c:formatCode>General</c:formatCode>
                <c:ptCount val="34"/>
                <c:pt idx="0">
                  <c:v>250</c:v>
                </c:pt>
                <c:pt idx="1">
                  <c:v>249.71734833209601</c:v>
                </c:pt>
                <c:pt idx="2">
                  <c:v>249.15261228358</c:v>
                </c:pt>
                <c:pt idx="3">
                  <c:v>248.306901320469</c:v>
                </c:pt>
                <c:pt idx="4">
                  <c:v>247.182140092293</c:v>
                </c:pt>
                <c:pt idx="5">
                  <c:v>245.78078442696901</c:v>
                </c:pt>
                <c:pt idx="6">
                  <c:v>244.10571073140201</c:v>
                </c:pt>
                <c:pt idx="7">
                  <c:v>242.16020754989199</c:v>
                </c:pt>
                <c:pt idx="8">
                  <c:v>239.948979211129</c:v>
                </c:pt>
                <c:pt idx="9">
                  <c:v>237.47608032947301</c:v>
                </c:pt>
                <c:pt idx="10">
                  <c:v>234.746602790363</c:v>
                </c:pt>
                <c:pt idx="11">
                  <c:v>231.76718212274901</c:v>
                </c:pt>
                <c:pt idx="12">
                  <c:v>228.54344939240599</c:v>
                </c:pt>
                <c:pt idx="13">
                  <c:v>225.08215246107</c:v>
                </c:pt>
                <c:pt idx="14">
                  <c:v>221.390485120302</c:v>
                </c:pt>
                <c:pt idx="15">
                  <c:v>217.47687652394501</c:v>
                </c:pt>
                <c:pt idx="16">
                  <c:v>213.34829787049</c:v>
                </c:pt>
                <c:pt idx="17">
                  <c:v>209.016033183449</c:v>
                </c:pt>
                <c:pt idx="18">
                  <c:v>204.48694421587899</c:v>
                </c:pt>
                <c:pt idx="19">
                  <c:v>199.77344171649699</c:v>
                </c:pt>
                <c:pt idx="20">
                  <c:v>194.88413327882699</c:v>
                </c:pt>
                <c:pt idx="21">
                  <c:v>189.830297661987</c:v>
                </c:pt>
                <c:pt idx="22">
                  <c:v>184.622654025804</c:v>
                </c:pt>
                <c:pt idx="23">
                  <c:v>179.27231324370501</c:v>
                </c:pt>
                <c:pt idx="24">
                  <c:v>173.78937723154399</c:v>
                </c:pt>
                <c:pt idx="25">
                  <c:v>168.187239513355</c:v>
                </c:pt>
                <c:pt idx="26">
                  <c:v>162.47778374140401</c:v>
                </c:pt>
                <c:pt idx="27">
                  <c:v>156.67151855635299</c:v>
                </c:pt>
                <c:pt idx="28">
                  <c:v>150.782499597217</c:v>
                </c:pt>
                <c:pt idx="29">
                  <c:v>144.822578784103</c:v>
                </c:pt>
                <c:pt idx="30">
                  <c:v>138.803913626677</c:v>
                </c:pt>
                <c:pt idx="31">
                  <c:v>132.739375539344</c:v>
                </c:pt>
                <c:pt idx="32">
                  <c:v>126.642912908906</c:v>
                </c:pt>
                <c:pt idx="33">
                  <c:v>120.527436654387</c:v>
                </c:pt>
              </c:numCache>
            </c:numRef>
          </c:xVal>
          <c:yVal>
            <c:numRef>
              <c:f>Sheet1!$AM$2:$AM$35</c:f>
              <c:numCache>
                <c:formatCode>General</c:formatCode>
                <c:ptCount val="34"/>
                <c:pt idx="0">
                  <c:v>120.527363513677</c:v>
                </c:pt>
                <c:pt idx="1">
                  <c:v>126.64269685738201</c:v>
                </c:pt>
                <c:pt idx="2">
                  <c:v>132.73901366082401</c:v>
                </c:pt>
                <c:pt idx="3">
                  <c:v>138.80341684374901</c:v>
                </c:pt>
                <c:pt idx="4">
                  <c:v>144.821949095436</c:v>
                </c:pt>
                <c:pt idx="5">
                  <c:v>150.78175155496001</c:v>
                </c:pt>
                <c:pt idx="6">
                  <c:v>156.67065842157001</c:v>
                </c:pt>
                <c:pt idx="7">
                  <c:v>162.47682841315901</c:v>
                </c:pt>
                <c:pt idx="8">
                  <c:v>168.18619814452299</c:v>
                </c:pt>
                <c:pt idx="9">
                  <c:v>173.78826977559399</c:v>
                </c:pt>
                <c:pt idx="10">
                  <c:v>179.271149968081</c:v>
                </c:pt>
                <c:pt idx="11">
                  <c:v>184.62145519775601</c:v>
                </c:pt>
                <c:pt idx="12">
                  <c:v>189.82907636947499</c:v>
                </c:pt>
                <c:pt idx="13">
                  <c:v>194.88290805701101</c:v>
                </c:pt>
                <c:pt idx="14">
                  <c:v>199.77222587672699</c:v>
                </c:pt>
                <c:pt idx="15">
                  <c:v>204.485754497448</c:v>
                </c:pt>
                <c:pt idx="16">
                  <c:v>209.01488255464</c:v>
                </c:pt>
                <c:pt idx="17">
                  <c:v>213.347199300493</c:v>
                </c:pt>
                <c:pt idx="18">
                  <c:v>217.475841531394</c:v>
                </c:pt>
                <c:pt idx="19">
                  <c:v>221.38952250394701</c:v>
                </c:pt>
                <c:pt idx="20">
                  <c:v>225.08127147931299</c:v>
                </c:pt>
                <c:pt idx="21">
                  <c:v>228.542654287782</c:v>
                </c:pt>
                <c:pt idx="22">
                  <c:v>231.76647840101501</c:v>
                </c:pt>
                <c:pt idx="23">
                  <c:v>234.74599048629099</c:v>
                </c:pt>
                <c:pt idx="24">
                  <c:v>237.475561409183</c:v>
                </c:pt>
                <c:pt idx="25">
                  <c:v>239.948548898289</c:v>
                </c:pt>
                <c:pt idx="26">
                  <c:v>242.159863717479</c:v>
                </c:pt>
                <c:pt idx="27">
                  <c:v>244.10544555787499</c:v>
                </c:pt>
                <c:pt idx="28">
                  <c:v>245.78059140156299</c:v>
                </c:pt>
                <c:pt idx="29">
                  <c:v>247.18200858819901</c:v>
                </c:pt>
                <c:pt idx="30">
                  <c:v>248.30682169396101</c:v>
                </c:pt>
                <c:pt idx="31">
                  <c:v>249.15257180038901</c:v>
                </c:pt>
                <c:pt idx="32">
                  <c:v>249.717334928117</c:v>
                </c:pt>
                <c:pt idx="33">
                  <c:v>250</c:v>
                </c:pt>
              </c:numCache>
            </c:numRef>
          </c:yVal>
          <c:smooth val="0"/>
        </c:ser>
        <c:ser>
          <c:idx val="1"/>
          <c:order val="1"/>
          <c:marker>
            <c:symbol val="circle"/>
            <c:size val="4"/>
          </c:marker>
          <c:xVal>
            <c:numRef>
              <c:f>Sheet1!$AL$2:$AL$35</c:f>
              <c:numCache>
                <c:formatCode>General</c:formatCode>
                <c:ptCount val="34"/>
                <c:pt idx="0">
                  <c:v>250</c:v>
                </c:pt>
                <c:pt idx="1">
                  <c:v>249.71734833209601</c:v>
                </c:pt>
                <c:pt idx="2">
                  <c:v>249.15261228358</c:v>
                </c:pt>
                <c:pt idx="3">
                  <c:v>248.306901320469</c:v>
                </c:pt>
                <c:pt idx="4">
                  <c:v>247.182140092293</c:v>
                </c:pt>
                <c:pt idx="5">
                  <c:v>245.78078442696901</c:v>
                </c:pt>
                <c:pt idx="6">
                  <c:v>244.10571073140201</c:v>
                </c:pt>
                <c:pt idx="7">
                  <c:v>242.16020754989199</c:v>
                </c:pt>
                <c:pt idx="8">
                  <c:v>239.948979211129</c:v>
                </c:pt>
                <c:pt idx="9">
                  <c:v>237.47608032947301</c:v>
                </c:pt>
                <c:pt idx="10">
                  <c:v>234.746602790363</c:v>
                </c:pt>
                <c:pt idx="11">
                  <c:v>231.76718212274901</c:v>
                </c:pt>
                <c:pt idx="12">
                  <c:v>228.54344939240599</c:v>
                </c:pt>
                <c:pt idx="13">
                  <c:v>225.08215246107</c:v>
                </c:pt>
                <c:pt idx="14">
                  <c:v>221.390485120302</c:v>
                </c:pt>
                <c:pt idx="15">
                  <c:v>217.47687652394501</c:v>
                </c:pt>
                <c:pt idx="16">
                  <c:v>213.34829787049</c:v>
                </c:pt>
                <c:pt idx="17">
                  <c:v>209.016033183449</c:v>
                </c:pt>
                <c:pt idx="18">
                  <c:v>204.48694421587899</c:v>
                </c:pt>
                <c:pt idx="19">
                  <c:v>199.77344171649699</c:v>
                </c:pt>
                <c:pt idx="20">
                  <c:v>194.88413327882699</c:v>
                </c:pt>
                <c:pt idx="21">
                  <c:v>189.830297661987</c:v>
                </c:pt>
                <c:pt idx="22">
                  <c:v>184.622654025804</c:v>
                </c:pt>
                <c:pt idx="23">
                  <c:v>179.27231324370501</c:v>
                </c:pt>
                <c:pt idx="24">
                  <c:v>173.78937723154399</c:v>
                </c:pt>
                <c:pt idx="25">
                  <c:v>168.187239513355</c:v>
                </c:pt>
                <c:pt idx="26">
                  <c:v>162.47778374140401</c:v>
                </c:pt>
                <c:pt idx="27">
                  <c:v>156.67151855635299</c:v>
                </c:pt>
                <c:pt idx="28">
                  <c:v>150.782499597217</c:v>
                </c:pt>
                <c:pt idx="29">
                  <c:v>144.822578784103</c:v>
                </c:pt>
                <c:pt idx="30">
                  <c:v>138.803913626677</c:v>
                </c:pt>
                <c:pt idx="31">
                  <c:v>132.739375539344</c:v>
                </c:pt>
                <c:pt idx="32">
                  <c:v>126.642912908906</c:v>
                </c:pt>
                <c:pt idx="33">
                  <c:v>120.527436654387</c:v>
                </c:pt>
              </c:numCache>
            </c:numRef>
          </c:xVal>
          <c:yVal>
            <c:numRef>
              <c:f>Sheet1!$AN$2:$AN$35</c:f>
              <c:numCache>
                <c:formatCode>General</c:formatCode>
                <c:ptCount val="34"/>
                <c:pt idx="0">
                  <c:v>250</c:v>
                </c:pt>
                <c:pt idx="1">
                  <c:v>249.71734833209601</c:v>
                </c:pt>
                <c:pt idx="2">
                  <c:v>249.15261228358</c:v>
                </c:pt>
                <c:pt idx="3">
                  <c:v>248.306901320469</c:v>
                </c:pt>
                <c:pt idx="4">
                  <c:v>247.182140092293</c:v>
                </c:pt>
                <c:pt idx="5">
                  <c:v>245.78078442696901</c:v>
                </c:pt>
                <c:pt idx="6">
                  <c:v>244.10571073140201</c:v>
                </c:pt>
                <c:pt idx="7">
                  <c:v>242.16020754989199</c:v>
                </c:pt>
                <c:pt idx="8">
                  <c:v>239.948979211129</c:v>
                </c:pt>
                <c:pt idx="9">
                  <c:v>237.47608032947301</c:v>
                </c:pt>
                <c:pt idx="10">
                  <c:v>234.746602790363</c:v>
                </c:pt>
                <c:pt idx="11">
                  <c:v>231.76718212274901</c:v>
                </c:pt>
                <c:pt idx="12">
                  <c:v>228.54344939240599</c:v>
                </c:pt>
                <c:pt idx="13">
                  <c:v>225.08215246107</c:v>
                </c:pt>
                <c:pt idx="14">
                  <c:v>221.390485120302</c:v>
                </c:pt>
                <c:pt idx="15">
                  <c:v>217.47687652394501</c:v>
                </c:pt>
                <c:pt idx="16">
                  <c:v>213.34829787049</c:v>
                </c:pt>
                <c:pt idx="17">
                  <c:v>209.016033183449</c:v>
                </c:pt>
                <c:pt idx="18">
                  <c:v>204.48694421587899</c:v>
                </c:pt>
                <c:pt idx="19">
                  <c:v>199.77344171649699</c:v>
                </c:pt>
                <c:pt idx="20">
                  <c:v>194.88413327882699</c:v>
                </c:pt>
                <c:pt idx="21">
                  <c:v>189.830297661987</c:v>
                </c:pt>
                <c:pt idx="22">
                  <c:v>184.622654025804</c:v>
                </c:pt>
                <c:pt idx="23">
                  <c:v>179.27231324370501</c:v>
                </c:pt>
                <c:pt idx="24">
                  <c:v>173.78937723154399</c:v>
                </c:pt>
                <c:pt idx="25">
                  <c:v>168.187239513355</c:v>
                </c:pt>
                <c:pt idx="26">
                  <c:v>162.47778374140401</c:v>
                </c:pt>
                <c:pt idx="27">
                  <c:v>156.67151855635299</c:v>
                </c:pt>
                <c:pt idx="28">
                  <c:v>150.782499597217</c:v>
                </c:pt>
                <c:pt idx="29">
                  <c:v>144.822578784103</c:v>
                </c:pt>
                <c:pt idx="30">
                  <c:v>138.803913626677</c:v>
                </c:pt>
                <c:pt idx="31">
                  <c:v>132.739375539344</c:v>
                </c:pt>
                <c:pt idx="32">
                  <c:v>126.642912908906</c:v>
                </c:pt>
                <c:pt idx="33">
                  <c:v>120.527436654387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845376"/>
        <c:axId val="367846912"/>
      </c:scatterChart>
      <c:valAx>
        <c:axId val="367845376"/>
        <c:scaling>
          <c:orientation val="minMax"/>
          <c:max val="250"/>
          <c:min val="12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67846912"/>
        <c:crosses val="autoZero"/>
        <c:crossBetween val="midCat"/>
      </c:valAx>
      <c:valAx>
        <c:axId val="367846912"/>
        <c:scaling>
          <c:orientation val="minMax"/>
          <c:max val="250"/>
          <c:min val="1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78453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circle"/>
            <c:size val="4"/>
          </c:marker>
          <c:xVal>
            <c:numRef>
              <c:f>Sheet1!$A$50:$A$67</c:f>
              <c:numCache>
                <c:formatCode>General</c:formatCode>
                <c:ptCount val="18"/>
                <c:pt idx="0">
                  <c:v>14</c:v>
                </c:pt>
                <c:pt idx="1">
                  <c:v>15</c:v>
                </c:pt>
                <c:pt idx="2">
                  <c:v>18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25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32</c:v>
                </c:pt>
                <c:pt idx="13">
                  <c:v>34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40</c:v>
                </c:pt>
              </c:numCache>
            </c:numRef>
          </c:xVal>
          <c:yVal>
            <c:numRef>
              <c:f>Sheet1!$B$50:$B$67</c:f>
              <c:numCache>
                <c:formatCode>0.0000000000</c:formatCode>
                <c:ptCount val="18"/>
                <c:pt idx="0">
                  <c:v>132.49522103390407</c:v>
                </c:pt>
                <c:pt idx="1">
                  <c:v>132.50181034131043</c:v>
                </c:pt>
                <c:pt idx="2">
                  <c:v>132.51470236270592</c:v>
                </c:pt>
                <c:pt idx="3">
                  <c:v>132.51995738389593</c:v>
                </c:pt>
                <c:pt idx="4">
                  <c:v>132.52198357212345</c:v>
                </c:pt>
                <c:pt idx="5">
                  <c:v>132.52371314747822</c:v>
                </c:pt>
                <c:pt idx="6">
                  <c:v>132.52520251971376</c:v>
                </c:pt>
                <c:pt idx="7">
                  <c:v>132.52761968449454</c:v>
                </c:pt>
                <c:pt idx="8">
                  <c:v>132.52947984280826</c:v>
                </c:pt>
                <c:pt idx="9">
                  <c:v>132.53025337639608</c:v>
                </c:pt>
                <c:pt idx="10">
                  <c:v>132.53094219937674</c:v>
                </c:pt>
                <c:pt idx="11">
                  <c:v>132.53155699143582</c:v>
                </c:pt>
                <c:pt idx="12">
                  <c:v>132.53260809174802</c:v>
                </c:pt>
                <c:pt idx="13">
                  <c:v>132.53347304763224</c:v>
                </c:pt>
                <c:pt idx="14">
                  <c:v>132.53418717252626</c:v>
                </c:pt>
                <c:pt idx="15">
                  <c:v>132.53449919602863</c:v>
                </c:pt>
                <c:pt idx="16">
                  <c:v>132.53478391545474</c:v>
                </c:pt>
                <c:pt idx="17">
                  <c:v>132.53529144686166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Sheet1!$A$50:$A$67</c:f>
              <c:numCache>
                <c:formatCode>General</c:formatCode>
                <c:ptCount val="18"/>
                <c:pt idx="0">
                  <c:v>14</c:v>
                </c:pt>
                <c:pt idx="1">
                  <c:v>15</c:v>
                </c:pt>
                <c:pt idx="2">
                  <c:v>18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25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32</c:v>
                </c:pt>
                <c:pt idx="13">
                  <c:v>34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40</c:v>
                </c:pt>
              </c:numCache>
            </c:numRef>
          </c:xVal>
          <c:yVal>
            <c:numRef>
              <c:f>Sheet1!$C$50:$C$67</c:f>
              <c:numCache>
                <c:formatCode>0.0000000000</c:formatCode>
                <c:ptCount val="18"/>
                <c:pt idx="0">
                  <c:v>132.78029716194089</c:v>
                </c:pt>
                <c:pt idx="1">
                  <c:v>132.74510530639972</c:v>
                </c:pt>
                <c:pt idx="2">
                  <c:v>132.67576497288988</c:v>
                </c:pt>
                <c:pt idx="3">
                  <c:v>132.64619568781066</c:v>
                </c:pt>
                <c:pt idx="4">
                  <c:v>132.63642337486243</c:v>
                </c:pt>
                <c:pt idx="5">
                  <c:v>132.62801564168623</c:v>
                </c:pt>
                <c:pt idx="6">
                  <c:v>132.61943110416729</c:v>
                </c:pt>
                <c:pt idx="7">
                  <c:v>132.60513512233666</c:v>
                </c:pt>
                <c:pt idx="8">
                  <c:v>132.59474626076988</c:v>
                </c:pt>
                <c:pt idx="9">
                  <c:v>132.59042608609741</c:v>
                </c:pt>
                <c:pt idx="10">
                  <c:v>132.58707662885013</c:v>
                </c:pt>
                <c:pt idx="11">
                  <c:v>132.58384788909754</c:v>
                </c:pt>
                <c:pt idx="12">
                  <c:v>132.57796016123416</c:v>
                </c:pt>
                <c:pt idx="13">
                  <c:v>132.57317025801038</c:v>
                </c:pt>
                <c:pt idx="14">
                  <c:v>132.56952865324581</c:v>
                </c:pt>
                <c:pt idx="15">
                  <c:v>132.56780029903496</c:v>
                </c:pt>
                <c:pt idx="16">
                  <c:v>132.56638991500557</c:v>
                </c:pt>
                <c:pt idx="17">
                  <c:v>132.56419844209566</c:v>
                </c:pt>
              </c:numCache>
            </c:numRef>
          </c:yVal>
          <c:smooth val="0"/>
        </c:ser>
        <c:ser>
          <c:idx val="2"/>
          <c:order val="2"/>
          <c:marker>
            <c:symbol val="circle"/>
            <c:size val="5"/>
          </c:marker>
          <c:xVal>
            <c:numRef>
              <c:f>Sheet1!$A$49:$A$67</c:f>
              <c:numCache>
                <c:formatCode>General</c:formatCode>
                <c:ptCount val="19"/>
                <c:pt idx="0">
                  <c:v>7</c:v>
                </c:pt>
                <c:pt idx="1">
                  <c:v>14</c:v>
                </c:pt>
                <c:pt idx="2">
                  <c:v>15</c:v>
                </c:pt>
                <c:pt idx="3">
                  <c:v>18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25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32</c:v>
                </c:pt>
                <c:pt idx="14">
                  <c:v>34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40</c:v>
                </c:pt>
              </c:numCache>
            </c:numRef>
          </c:xVal>
          <c:yVal>
            <c:numRef>
              <c:f>Sheet1!$E$49:$E$67</c:f>
              <c:numCache>
                <c:formatCode>General</c:formatCode>
                <c:ptCount val="19"/>
                <c:pt idx="0">
                  <c:v>132.539726067152</c:v>
                </c:pt>
                <c:pt idx="1">
                  <c:v>132.539726067152</c:v>
                </c:pt>
                <c:pt idx="2">
                  <c:v>132.539726067152</c:v>
                </c:pt>
                <c:pt idx="3">
                  <c:v>132.539726067152</c:v>
                </c:pt>
                <c:pt idx="4">
                  <c:v>132.539726067152</c:v>
                </c:pt>
                <c:pt idx="5">
                  <c:v>132.539726067152</c:v>
                </c:pt>
                <c:pt idx="6">
                  <c:v>132.539726067152</c:v>
                </c:pt>
                <c:pt idx="7">
                  <c:v>132.539726067152</c:v>
                </c:pt>
                <c:pt idx="8">
                  <c:v>132.539726067152</c:v>
                </c:pt>
                <c:pt idx="9">
                  <c:v>132.539726067152</c:v>
                </c:pt>
                <c:pt idx="10">
                  <c:v>132.539726067152</c:v>
                </c:pt>
                <c:pt idx="11">
                  <c:v>132.539726067152</c:v>
                </c:pt>
                <c:pt idx="12">
                  <c:v>132.539726067152</c:v>
                </c:pt>
                <c:pt idx="13">
                  <c:v>132.539726067152</c:v>
                </c:pt>
                <c:pt idx="14">
                  <c:v>132.539726067152</c:v>
                </c:pt>
                <c:pt idx="15">
                  <c:v>132.539726067152</c:v>
                </c:pt>
                <c:pt idx="16">
                  <c:v>132.539726067152</c:v>
                </c:pt>
                <c:pt idx="17">
                  <c:v>132.539726067152</c:v>
                </c:pt>
                <c:pt idx="18">
                  <c:v>132.539726067152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880064"/>
        <c:axId val="367881600"/>
      </c:scatterChart>
      <c:valAx>
        <c:axId val="36788006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67881600"/>
        <c:crosses val="autoZero"/>
        <c:crossBetween val="midCat"/>
      </c:valAx>
      <c:valAx>
        <c:axId val="367881600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3678800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Sheet1!$AU$1:$AU$22</c:f>
              <c:numCache>
                <c:formatCode>General</c:formatCode>
                <c:ptCount val="22"/>
                <c:pt idx="0">
                  <c:v>250</c:v>
                </c:pt>
                <c:pt idx="1">
                  <c:v>250</c:v>
                </c:pt>
                <c:pt idx="2">
                  <c:v>249.20022224447001</c:v>
                </c:pt>
                <c:pt idx="3">
                  <c:v>247.597169209474</c:v>
                </c:pt>
                <c:pt idx="4">
                  <c:v>245.189607981433</c:v>
                </c:pt>
                <c:pt idx="5">
                  <c:v>241.984846233383</c:v>
                </c:pt>
                <c:pt idx="6">
                  <c:v>237.993449089325</c:v>
                </c:pt>
                <c:pt idx="7">
                  <c:v>233.266295100863</c:v>
                </c:pt>
                <c:pt idx="8">
                  <c:v>227.813441447543</c:v>
                </c:pt>
                <c:pt idx="9">
                  <c:v>221.67102955379499</c:v>
                </c:pt>
                <c:pt idx="10">
                  <c:v>214.88056512569401</c:v>
                </c:pt>
                <c:pt idx="11">
                  <c:v>207.48681590026399</c:v>
                </c:pt>
                <c:pt idx="12">
                  <c:v>199.53054087978001</c:v>
                </c:pt>
                <c:pt idx="13">
                  <c:v>191.06346465320399</c:v>
                </c:pt>
                <c:pt idx="14">
                  <c:v>182.14404641710101</c:v>
                </c:pt>
                <c:pt idx="15">
                  <c:v>172.836285970864</c:v>
                </c:pt>
                <c:pt idx="16">
                  <c:v>163.15566167385501</c:v>
                </c:pt>
                <c:pt idx="17">
                  <c:v>153.22802484571099</c:v>
                </c:pt>
                <c:pt idx="18">
                  <c:v>143.115245218007</c:v>
                </c:pt>
                <c:pt idx="19">
                  <c:v>132.88974899687099</c:v>
                </c:pt>
                <c:pt idx="20">
                  <c:v>122.600720163174</c:v>
                </c:pt>
                <c:pt idx="21">
                  <c:v>0</c:v>
                </c:pt>
              </c:numCache>
            </c:numRef>
          </c:xVal>
          <c:yVal>
            <c:numRef>
              <c:f>Sheet1!$AV$1:$AV$22</c:f>
              <c:numCache>
                <c:formatCode>General</c:formatCode>
                <c:ptCount val="22"/>
                <c:pt idx="0">
                  <c:v>0</c:v>
                </c:pt>
                <c:pt idx="1">
                  <c:v>122.600095399395</c:v>
                </c:pt>
                <c:pt idx="2">
                  <c:v>132.88781474307899</c:v>
                </c:pt>
                <c:pt idx="3">
                  <c:v>143.11209732922799</c:v>
                </c:pt>
                <c:pt idx="4">
                  <c:v>153.223763251588</c:v>
                </c:pt>
                <c:pt idx="5">
                  <c:v>163.15051291383699</c:v>
                </c:pt>
                <c:pt idx="6">
                  <c:v>172.83041305516301</c:v>
                </c:pt>
                <c:pt idx="7">
                  <c:v>182.13771398116899</c:v>
                </c:pt>
                <c:pt idx="8">
                  <c:v>191.05691186698999</c:v>
                </c:pt>
                <c:pt idx="9">
                  <c:v>199.52401723577401</c:v>
                </c:pt>
                <c:pt idx="10">
                  <c:v>207.48055398628901</c:v>
                </c:pt>
                <c:pt idx="11">
                  <c:v>214.87477697431601</c:v>
                </c:pt>
                <c:pt idx="12">
                  <c:v>221.66588159913499</c:v>
                </c:pt>
                <c:pt idx="13">
                  <c:v>227.80904994365599</c:v>
                </c:pt>
                <c:pt idx="14">
                  <c:v>233.26272592574</c:v>
                </c:pt>
                <c:pt idx="15">
                  <c:v>237.99071997061699</c:v>
                </c:pt>
                <c:pt idx="16">
                  <c:v>241.98293858867601</c:v>
                </c:pt>
                <c:pt idx="17">
                  <c:v>245.188417587988</c:v>
                </c:pt>
                <c:pt idx="18">
                  <c:v>247.596568669807</c:v>
                </c:pt>
                <c:pt idx="19">
                  <c:v>249.200022677823</c:v>
                </c:pt>
                <c:pt idx="20">
                  <c:v>250</c:v>
                </c:pt>
                <c:pt idx="21">
                  <c:v>250</c:v>
                </c:pt>
              </c:numCache>
            </c:numRef>
          </c:yVal>
          <c:smooth val="0"/>
        </c:ser>
        <c:ser>
          <c:idx val="1"/>
          <c:order val="1"/>
          <c:marker>
            <c:symbol val="circle"/>
            <c:size val="4"/>
          </c:marker>
          <c:xVal>
            <c:numRef>
              <c:f>Sheet1!$AU$1:$AU$22</c:f>
              <c:numCache>
                <c:formatCode>General</c:formatCode>
                <c:ptCount val="22"/>
                <c:pt idx="0">
                  <c:v>250</c:v>
                </c:pt>
                <c:pt idx="1">
                  <c:v>250</c:v>
                </c:pt>
                <c:pt idx="2">
                  <c:v>249.20022224447001</c:v>
                </c:pt>
                <c:pt idx="3">
                  <c:v>247.597169209474</c:v>
                </c:pt>
                <c:pt idx="4">
                  <c:v>245.189607981433</c:v>
                </c:pt>
                <c:pt idx="5">
                  <c:v>241.984846233383</c:v>
                </c:pt>
                <c:pt idx="6">
                  <c:v>237.993449089325</c:v>
                </c:pt>
                <c:pt idx="7">
                  <c:v>233.266295100863</c:v>
                </c:pt>
                <c:pt idx="8">
                  <c:v>227.813441447543</c:v>
                </c:pt>
                <c:pt idx="9">
                  <c:v>221.67102955379499</c:v>
                </c:pt>
                <c:pt idx="10">
                  <c:v>214.88056512569401</c:v>
                </c:pt>
                <c:pt idx="11">
                  <c:v>207.48681590026399</c:v>
                </c:pt>
                <c:pt idx="12">
                  <c:v>199.53054087978001</c:v>
                </c:pt>
                <c:pt idx="13">
                  <c:v>191.06346465320399</c:v>
                </c:pt>
                <c:pt idx="14">
                  <c:v>182.14404641710101</c:v>
                </c:pt>
                <c:pt idx="15">
                  <c:v>172.836285970864</c:v>
                </c:pt>
                <c:pt idx="16">
                  <c:v>163.15566167385501</c:v>
                </c:pt>
                <c:pt idx="17">
                  <c:v>153.22802484571099</c:v>
                </c:pt>
                <c:pt idx="18">
                  <c:v>143.115245218007</c:v>
                </c:pt>
                <c:pt idx="19">
                  <c:v>132.88974899687099</c:v>
                </c:pt>
                <c:pt idx="20">
                  <c:v>122.600720163174</c:v>
                </c:pt>
                <c:pt idx="21">
                  <c:v>0</c:v>
                </c:pt>
              </c:numCache>
            </c:numRef>
          </c:xVal>
          <c:yVal>
            <c:numRef>
              <c:f>Sheet1!$AW$1:$AW$22</c:f>
              <c:numCache>
                <c:formatCode>General</c:formatCode>
                <c:ptCount val="22"/>
                <c:pt idx="0">
                  <c:v>250</c:v>
                </c:pt>
                <c:pt idx="1">
                  <c:v>250</c:v>
                </c:pt>
                <c:pt idx="2">
                  <c:v>249.20022224447001</c:v>
                </c:pt>
                <c:pt idx="3">
                  <c:v>247.597169209474</c:v>
                </c:pt>
                <c:pt idx="4">
                  <c:v>245.189607981433</c:v>
                </c:pt>
                <c:pt idx="5">
                  <c:v>241.984846233383</c:v>
                </c:pt>
                <c:pt idx="6">
                  <c:v>237.993449089325</c:v>
                </c:pt>
                <c:pt idx="7">
                  <c:v>233.266295100863</c:v>
                </c:pt>
                <c:pt idx="8">
                  <c:v>227.813441447543</c:v>
                </c:pt>
                <c:pt idx="9">
                  <c:v>221.67102955379499</c:v>
                </c:pt>
                <c:pt idx="10">
                  <c:v>214.88056512569401</c:v>
                </c:pt>
                <c:pt idx="11">
                  <c:v>207.48681590026399</c:v>
                </c:pt>
                <c:pt idx="12">
                  <c:v>199.53054087978001</c:v>
                </c:pt>
                <c:pt idx="13">
                  <c:v>191.06346465320399</c:v>
                </c:pt>
                <c:pt idx="14">
                  <c:v>182.14404641710101</c:v>
                </c:pt>
                <c:pt idx="15">
                  <c:v>172.836285970864</c:v>
                </c:pt>
                <c:pt idx="16">
                  <c:v>163.15566167385501</c:v>
                </c:pt>
                <c:pt idx="17">
                  <c:v>153.22802484571099</c:v>
                </c:pt>
                <c:pt idx="18">
                  <c:v>143.115245218007</c:v>
                </c:pt>
                <c:pt idx="19">
                  <c:v>132.88974899687099</c:v>
                </c:pt>
                <c:pt idx="20">
                  <c:v>122.600720163174</c:v>
                </c:pt>
                <c:pt idx="2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899776"/>
        <c:axId val="367901312"/>
      </c:scatterChart>
      <c:valAx>
        <c:axId val="36789977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67901312"/>
        <c:crosses val="autoZero"/>
        <c:crossBetween val="midCat"/>
      </c:valAx>
      <c:valAx>
        <c:axId val="367901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78997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Sheet1!$DR$3:$DR$36</c:f>
              <c:numCache>
                <c:formatCode>General</c:formatCode>
                <c:ptCount val="34"/>
                <c:pt idx="0">
                  <c:v>5.9456490680112388</c:v>
                </c:pt>
                <c:pt idx="1">
                  <c:v>5.9458379117074349</c:v>
                </c:pt>
                <c:pt idx="2">
                  <c:v>5.9458243731059142</c:v>
                </c:pt>
                <c:pt idx="3">
                  <c:v>5.9457466734239492</c:v>
                </c:pt>
                <c:pt idx="4">
                  <c:v>5.9461592478178504</c:v>
                </c:pt>
                <c:pt idx="5">
                  <c:v>5.9461864040173964</c:v>
                </c:pt>
                <c:pt idx="6">
                  <c:v>5.9470351948770324</c:v>
                </c:pt>
                <c:pt idx="7">
                  <c:v>5.946241872960023</c:v>
                </c:pt>
                <c:pt idx="8">
                  <c:v>5.9467765633925955</c:v>
                </c:pt>
                <c:pt idx="9">
                  <c:v>5.947455481183316</c:v>
                </c:pt>
                <c:pt idx="10">
                  <c:v>5.9475357915657181</c:v>
                </c:pt>
                <c:pt idx="11">
                  <c:v>5.9487560275331957</c:v>
                </c:pt>
                <c:pt idx="12">
                  <c:v>5.9493410529357726</c:v>
                </c:pt>
                <c:pt idx="13">
                  <c:v>5.9501847664430692</c:v>
                </c:pt>
                <c:pt idx="14">
                  <c:v>5.9504871025948081</c:v>
                </c:pt>
                <c:pt idx="15">
                  <c:v>5.9513809555936668</c:v>
                </c:pt>
                <c:pt idx="16">
                  <c:v>5.9530058508596744</c:v>
                </c:pt>
                <c:pt idx="17">
                  <c:v>5.9531502669519192</c:v>
                </c:pt>
                <c:pt idx="18">
                  <c:v>5.9519677291646529</c:v>
                </c:pt>
                <c:pt idx="19">
                  <c:v>5.9513695643617535</c:v>
                </c:pt>
                <c:pt idx="20">
                  <c:v>5.9514974835934762</c:v>
                </c:pt>
                <c:pt idx="21">
                  <c:v>5.950914045862544</c:v>
                </c:pt>
                <c:pt idx="22">
                  <c:v>5.9507469700919335</c:v>
                </c:pt>
                <c:pt idx="23">
                  <c:v>5.949744692631028</c:v>
                </c:pt>
                <c:pt idx="24">
                  <c:v>5.9500847508469601</c:v>
                </c:pt>
                <c:pt idx="25">
                  <c:v>5.9495464877920785</c:v>
                </c:pt>
                <c:pt idx="26">
                  <c:v>5.9494116010975358</c:v>
                </c:pt>
                <c:pt idx="27">
                  <c:v>5.9502971492159098</c:v>
                </c:pt>
                <c:pt idx="28">
                  <c:v>5.9497790210820138</c:v>
                </c:pt>
                <c:pt idx="29">
                  <c:v>5.9498006842486406</c:v>
                </c:pt>
                <c:pt idx="30">
                  <c:v>5.9496604655687753</c:v>
                </c:pt>
                <c:pt idx="31">
                  <c:v>5.9497282275583965</c:v>
                </c:pt>
                <c:pt idx="32">
                  <c:v>5.9499472968573031</c:v>
                </c:pt>
                <c:pt idx="33">
                  <c:v>5.9496794889345468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7927680"/>
        <c:axId val="367929216"/>
      </c:barChart>
      <c:catAx>
        <c:axId val="367927680"/>
        <c:scaling>
          <c:orientation val="minMax"/>
        </c:scaling>
        <c:delete val="0"/>
        <c:axPos val="b"/>
        <c:majorTickMark val="out"/>
        <c:minorTickMark val="none"/>
        <c:tickLblPos val="nextTo"/>
        <c:crossAx val="367929216"/>
        <c:crosses val="autoZero"/>
        <c:auto val="1"/>
        <c:lblAlgn val="ctr"/>
        <c:lblOffset val="100"/>
        <c:noMultiLvlLbl val="0"/>
      </c:catAx>
      <c:valAx>
        <c:axId val="367929216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7927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Sheet1!$CQ$3:$CQ$39</c:f>
              <c:numCache>
                <c:formatCode>General</c:formatCode>
                <c:ptCount val="37"/>
                <c:pt idx="0">
                  <c:v>5.4237999832280526</c:v>
                </c:pt>
                <c:pt idx="1">
                  <c:v>5.4367859501250511</c:v>
                </c:pt>
                <c:pt idx="2">
                  <c:v>5.4426948278841598</c:v>
                </c:pt>
                <c:pt idx="3">
                  <c:v>5.4494018427042921</c:v>
                </c:pt>
                <c:pt idx="4">
                  <c:v>5.4543750601453391</c:v>
                </c:pt>
                <c:pt idx="5">
                  <c:v>5.4587669201930691</c:v>
                </c:pt>
                <c:pt idx="6">
                  <c:v>5.475020924691437</c:v>
                </c:pt>
                <c:pt idx="7">
                  <c:v>5.4848303588604477</c:v>
                </c:pt>
                <c:pt idx="8">
                  <c:v>5.5352762861442102</c:v>
                </c:pt>
                <c:pt idx="9">
                  <c:v>5.5074532166812888</c:v>
                </c:pt>
                <c:pt idx="10">
                  <c:v>5.491525567909787</c:v>
                </c:pt>
                <c:pt idx="11">
                  <c:v>5.4984878593349213</c:v>
                </c:pt>
                <c:pt idx="12">
                  <c:v>5.5032280556852688</c:v>
                </c:pt>
                <c:pt idx="13">
                  <c:v>5.5018910192488821</c:v>
                </c:pt>
                <c:pt idx="14">
                  <c:v>5.4998561821084255</c:v>
                </c:pt>
                <c:pt idx="15">
                  <c:v>5.5001265459332114</c:v>
                </c:pt>
                <c:pt idx="16">
                  <c:v>5.5007602480300326</c:v>
                </c:pt>
                <c:pt idx="17">
                  <c:v>5.5006826249910592</c:v>
                </c:pt>
                <c:pt idx="18">
                  <c:v>5.5005672374157593</c:v>
                </c:pt>
                <c:pt idx="19">
                  <c:v>5.500810131306455</c:v>
                </c:pt>
                <c:pt idx="20">
                  <c:v>5.5010059232361765</c:v>
                </c:pt>
                <c:pt idx="21">
                  <c:v>5.5004996192040014</c:v>
                </c:pt>
                <c:pt idx="22">
                  <c:v>5.5003434996269105</c:v>
                </c:pt>
                <c:pt idx="23">
                  <c:v>5.5025038415815972</c:v>
                </c:pt>
                <c:pt idx="24">
                  <c:v>5.5039466764286171</c:v>
                </c:pt>
                <c:pt idx="25">
                  <c:v>5.4993038875533351</c:v>
                </c:pt>
                <c:pt idx="26">
                  <c:v>5.4924452393769565</c:v>
                </c:pt>
                <c:pt idx="27">
                  <c:v>5.5085033932093914</c:v>
                </c:pt>
                <c:pt idx="28">
                  <c:v>5.5364088526989113</c:v>
                </c:pt>
                <c:pt idx="29">
                  <c:v>5.4859466669686983</c:v>
                </c:pt>
                <c:pt idx="30">
                  <c:v>5.4763183752667119</c:v>
                </c:pt>
                <c:pt idx="31">
                  <c:v>5.4600040459844541</c:v>
                </c:pt>
                <c:pt idx="32">
                  <c:v>5.4557800544655501</c:v>
                </c:pt>
                <c:pt idx="33">
                  <c:v>5.4507554820639248</c:v>
                </c:pt>
                <c:pt idx="34">
                  <c:v>5.4441598214162745</c:v>
                </c:pt>
                <c:pt idx="35">
                  <c:v>5.4381877817960786</c:v>
                </c:pt>
                <c:pt idx="36">
                  <c:v>5.4252724644969481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7957120"/>
        <c:axId val="367958656"/>
      </c:barChart>
      <c:catAx>
        <c:axId val="367957120"/>
        <c:scaling>
          <c:orientation val="minMax"/>
        </c:scaling>
        <c:delete val="0"/>
        <c:axPos val="b"/>
        <c:majorTickMark val="out"/>
        <c:minorTickMark val="none"/>
        <c:tickLblPos val="nextTo"/>
        <c:crossAx val="367958656"/>
        <c:crosses val="autoZero"/>
        <c:auto val="1"/>
        <c:lblAlgn val="ctr"/>
        <c:lblOffset val="100"/>
        <c:noMultiLvlLbl val="0"/>
      </c:catAx>
      <c:valAx>
        <c:axId val="367958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7957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Sheet1!$DY$18:$DY$38</c:f>
              <c:numCache>
                <c:formatCode>General</c:formatCode>
                <c:ptCount val="21"/>
                <c:pt idx="0">
                  <c:v>217.239656720765</c:v>
                </c:pt>
                <c:pt idx="1">
                  <c:v>213.28719242467301</c:v>
                </c:pt>
                <c:pt idx="2">
                  <c:v>209.15975783450401</c:v>
                </c:pt>
                <c:pt idx="3">
                  <c:v>204.840849820296</c:v>
                </c:pt>
                <c:pt idx="4">
                  <c:v>200.293649186404</c:v>
                </c:pt>
                <c:pt idx="5">
                  <c:v>195.63069170871199</c:v>
                </c:pt>
                <c:pt idx="6">
                  <c:v>190.81993001565601</c:v>
                </c:pt>
                <c:pt idx="7">
                  <c:v>185.893153115453</c:v>
                </c:pt>
                <c:pt idx="8">
                  <c:v>180.85282072088199</c:v>
                </c:pt>
                <c:pt idx="9">
                  <c:v>175.717695839887</c:v>
                </c:pt>
                <c:pt idx="10">
                  <c:v>170.48720019540499</c:v>
                </c:pt>
                <c:pt idx="11">
                  <c:v>165.17018591609701</c:v>
                </c:pt>
                <c:pt idx="12">
                  <c:v>159.76300066070201</c:v>
                </c:pt>
                <c:pt idx="13">
                  <c:v>154.28186029304501</c:v>
                </c:pt>
                <c:pt idx="14">
                  <c:v>148.74417650000001</c:v>
                </c:pt>
                <c:pt idx="15">
                  <c:v>143.12640979701399</c:v>
                </c:pt>
                <c:pt idx="16">
                  <c:v>137.449327269798</c:v>
                </c:pt>
                <c:pt idx="17">
                  <c:v>131.76756137808101</c:v>
                </c:pt>
                <c:pt idx="18">
                  <c:v>126.04979928023199</c:v>
                </c:pt>
                <c:pt idx="19">
                  <c:v>120.329718608221</c:v>
                </c:pt>
                <c:pt idx="20">
                  <c:v>0</c:v>
                </c:pt>
              </c:numCache>
            </c:numRef>
          </c:xVal>
          <c:yVal>
            <c:numRef>
              <c:f>Sheet1!$DZ$18:$DZ$38</c:f>
              <c:numCache>
                <c:formatCode>General</c:formatCode>
                <c:ptCount val="21"/>
                <c:pt idx="0">
                  <c:v>204.74993210248701</c:v>
                </c:pt>
                <c:pt idx="1">
                  <c:v>209.071490547455</c:v>
                </c:pt>
                <c:pt idx="2">
                  <c:v>213.20273466645301</c:v>
                </c:pt>
                <c:pt idx="3">
                  <c:v>217.16005861467801</c:v>
                </c:pt>
                <c:pt idx="4">
                  <c:v>220.968920101149</c:v>
                </c:pt>
                <c:pt idx="5">
                  <c:v>224.53401805720699</c:v>
                </c:pt>
                <c:pt idx="6">
                  <c:v>227.885599964265</c:v>
                </c:pt>
                <c:pt idx="7">
                  <c:v>231.00462953086301</c:v>
                </c:pt>
                <c:pt idx="8">
                  <c:v>233.893729499708</c:v>
                </c:pt>
                <c:pt idx="9">
                  <c:v>236.54603891946601</c:v>
                </c:pt>
                <c:pt idx="10">
                  <c:v>238.96529842268001</c:v>
                </c:pt>
                <c:pt idx="11">
                  <c:v>241.14966975388401</c:v>
                </c:pt>
                <c:pt idx="12">
                  <c:v>243.10164967666401</c:v>
                </c:pt>
                <c:pt idx="13">
                  <c:v>244.81574923685099</c:v>
                </c:pt>
                <c:pt idx="14">
                  <c:v>246.287799711003</c:v>
                </c:pt>
                <c:pt idx="15">
                  <c:v>247.52344330365099</c:v>
                </c:pt>
                <c:pt idx="16">
                  <c:v>248.51590799257599</c:v>
                </c:pt>
                <c:pt idx="17">
                  <c:v>249.25709637385299</c:v>
                </c:pt>
                <c:pt idx="18">
                  <c:v>249.75267007374899</c:v>
                </c:pt>
                <c:pt idx="19">
                  <c:v>250</c:v>
                </c:pt>
                <c:pt idx="20">
                  <c:v>250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Sheet1!$DY$18:$DY$38</c:f>
              <c:numCache>
                <c:formatCode>General</c:formatCode>
                <c:ptCount val="21"/>
                <c:pt idx="0">
                  <c:v>217.239656720765</c:v>
                </c:pt>
                <c:pt idx="1">
                  <c:v>213.28719242467301</c:v>
                </c:pt>
                <c:pt idx="2">
                  <c:v>209.15975783450401</c:v>
                </c:pt>
                <c:pt idx="3">
                  <c:v>204.840849820296</c:v>
                </c:pt>
                <c:pt idx="4">
                  <c:v>200.293649186404</c:v>
                </c:pt>
                <c:pt idx="5">
                  <c:v>195.63069170871199</c:v>
                </c:pt>
                <c:pt idx="6">
                  <c:v>190.81993001565601</c:v>
                </c:pt>
                <c:pt idx="7">
                  <c:v>185.893153115453</c:v>
                </c:pt>
                <c:pt idx="8">
                  <c:v>180.85282072088199</c:v>
                </c:pt>
                <c:pt idx="9">
                  <c:v>175.717695839887</c:v>
                </c:pt>
                <c:pt idx="10">
                  <c:v>170.48720019540499</c:v>
                </c:pt>
                <c:pt idx="11">
                  <c:v>165.17018591609701</c:v>
                </c:pt>
                <c:pt idx="12">
                  <c:v>159.76300066070201</c:v>
                </c:pt>
                <c:pt idx="13">
                  <c:v>154.28186029304501</c:v>
                </c:pt>
                <c:pt idx="14">
                  <c:v>148.74417650000001</c:v>
                </c:pt>
                <c:pt idx="15">
                  <c:v>143.12640979701399</c:v>
                </c:pt>
                <c:pt idx="16">
                  <c:v>137.449327269798</c:v>
                </c:pt>
                <c:pt idx="17">
                  <c:v>131.76756137808101</c:v>
                </c:pt>
                <c:pt idx="18">
                  <c:v>126.04979928023199</c:v>
                </c:pt>
                <c:pt idx="19">
                  <c:v>120.329718608221</c:v>
                </c:pt>
                <c:pt idx="20">
                  <c:v>0</c:v>
                </c:pt>
              </c:numCache>
            </c:numRef>
          </c:xVal>
          <c:yVal>
            <c:numRef>
              <c:f>Sheet1!$EA$18:$EA$38</c:f>
              <c:numCache>
                <c:formatCode>General</c:formatCode>
                <c:ptCount val="21"/>
                <c:pt idx="0">
                  <c:v>217.239656720765</c:v>
                </c:pt>
                <c:pt idx="1">
                  <c:v>213.28719242467301</c:v>
                </c:pt>
                <c:pt idx="2">
                  <c:v>209.15975783450401</c:v>
                </c:pt>
                <c:pt idx="3">
                  <c:v>204.840849820296</c:v>
                </c:pt>
                <c:pt idx="4">
                  <c:v>200.293649186404</c:v>
                </c:pt>
                <c:pt idx="5">
                  <c:v>195.63069170871199</c:v>
                </c:pt>
                <c:pt idx="6">
                  <c:v>190.81993001565601</c:v>
                </c:pt>
                <c:pt idx="7">
                  <c:v>185.893153115453</c:v>
                </c:pt>
                <c:pt idx="8">
                  <c:v>180.85282072088199</c:v>
                </c:pt>
                <c:pt idx="9">
                  <c:v>175.717695839887</c:v>
                </c:pt>
                <c:pt idx="10">
                  <c:v>170.48720019540499</c:v>
                </c:pt>
                <c:pt idx="11">
                  <c:v>165.17018591609701</c:v>
                </c:pt>
                <c:pt idx="12">
                  <c:v>159.76300066070201</c:v>
                </c:pt>
                <c:pt idx="13">
                  <c:v>154.28186029304501</c:v>
                </c:pt>
                <c:pt idx="14">
                  <c:v>148.74417650000001</c:v>
                </c:pt>
                <c:pt idx="15">
                  <c:v>143.12640979701399</c:v>
                </c:pt>
                <c:pt idx="16">
                  <c:v>137.449327269798</c:v>
                </c:pt>
                <c:pt idx="17">
                  <c:v>131.76756137808101</c:v>
                </c:pt>
                <c:pt idx="18">
                  <c:v>126.04979928023199</c:v>
                </c:pt>
                <c:pt idx="19">
                  <c:v>120.329718608221</c:v>
                </c:pt>
                <c:pt idx="2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93600"/>
        <c:axId val="367995136"/>
      </c:scatterChart>
      <c:valAx>
        <c:axId val="367993600"/>
        <c:scaling>
          <c:orientation val="minMax"/>
          <c:max val="212"/>
          <c:min val="12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367995136"/>
        <c:crosses val="autoZero"/>
        <c:crossBetween val="midCat"/>
        <c:majorUnit val="1"/>
        <c:minorUnit val="1"/>
      </c:valAx>
      <c:valAx>
        <c:axId val="367995136"/>
        <c:scaling>
          <c:orientation val="minMax"/>
          <c:max val="250"/>
          <c:min val="2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7993600"/>
        <c:crosses val="autoZero"/>
        <c:crossBetween val="midCat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Sheet1!$CN$1:$CN$40</c:f>
              <c:numCache>
                <c:formatCode>General</c:formatCode>
                <c:ptCount val="40"/>
                <c:pt idx="0">
                  <c:v>250</c:v>
                </c:pt>
                <c:pt idx="1">
                  <c:v>250</c:v>
                </c:pt>
                <c:pt idx="2">
                  <c:v>249.779219068266</c:v>
                </c:pt>
                <c:pt idx="3">
                  <c:v>249.33581010066499</c:v>
                </c:pt>
                <c:pt idx="4">
                  <c:v>248.669482575074</c:v>
                </c:pt>
                <c:pt idx="5">
                  <c:v>247.780903682841</c:v>
                </c:pt>
                <c:pt idx="6">
                  <c:v>246.671028109698</c:v>
                </c:pt>
                <c:pt idx="7">
                  <c:v>245.34111187059401</c:v>
                </c:pt>
                <c:pt idx="8">
                  <c:v>243.78956262195399</c:v>
                </c:pt>
                <c:pt idx="9">
                  <c:v>242.01914387061399</c:v>
                </c:pt>
                <c:pt idx="10">
                  <c:v>240.01616190968301</c:v>
                </c:pt>
                <c:pt idx="11">
                  <c:v>237.81141015333901</c:v>
                </c:pt>
                <c:pt idx="12">
                  <c:v>235.40587541356399</c:v>
                </c:pt>
                <c:pt idx="13">
                  <c:v>232.79492735160301</c:v>
                </c:pt>
                <c:pt idx="14">
                  <c:v>229.98260752770099</c:v>
                </c:pt>
                <c:pt idx="15">
                  <c:v>226.977494623084</c:v>
                </c:pt>
                <c:pt idx="16">
                  <c:v>223.78478122798199</c:v>
                </c:pt>
                <c:pt idx="17">
                  <c:v>220.40879162758699</c:v>
                </c:pt>
                <c:pt idx="18">
                  <c:v>216.855527859874</c:v>
                </c:pt>
                <c:pt idx="19">
                  <c:v>213.130633636287</c:v>
                </c:pt>
                <c:pt idx="20">
                  <c:v>209.241726568449</c:v>
                </c:pt>
                <c:pt idx="21">
                  <c:v>205.19402466947901</c:v>
                </c:pt>
                <c:pt idx="22">
                  <c:v>200.99558661534701</c:v>
                </c:pt>
                <c:pt idx="23">
                  <c:v>196.65342370899799</c:v>
                </c:pt>
                <c:pt idx="24">
                  <c:v>192.17511748512999</c:v>
                </c:pt>
                <c:pt idx="25">
                  <c:v>187.566476527997</c:v>
                </c:pt>
                <c:pt idx="26">
                  <c:v>182.83556304797401</c:v>
                </c:pt>
                <c:pt idx="27">
                  <c:v>177.996345445712</c:v>
                </c:pt>
                <c:pt idx="28">
                  <c:v>173.05896521629401</c:v>
                </c:pt>
                <c:pt idx="29">
                  <c:v>168.01145434575801</c:v>
                </c:pt>
                <c:pt idx="30">
                  <c:v>162.85033980863801</c:v>
                </c:pt>
                <c:pt idx="31">
                  <c:v>157.658203861234</c:v>
                </c:pt>
                <c:pt idx="32">
                  <c:v>152.40652591716599</c:v>
                </c:pt>
                <c:pt idx="33">
                  <c:v>147.111083497891</c:v>
                </c:pt>
                <c:pt idx="34">
                  <c:v>141.76953105733801</c:v>
                </c:pt>
                <c:pt idx="35">
                  <c:v>136.39177493603501</c:v>
                </c:pt>
                <c:pt idx="36">
                  <c:v>130.988559781736</c:v>
                </c:pt>
                <c:pt idx="37">
                  <c:v>125.568520768996</c:v>
                </c:pt>
                <c:pt idx="38">
                  <c:v>120.147742497753</c:v>
                </c:pt>
                <c:pt idx="39">
                  <c:v>0</c:v>
                </c:pt>
              </c:numCache>
            </c:numRef>
          </c:xVal>
          <c:yVal>
            <c:numRef>
              <c:f>Sheet1!$CO$1:$CO$40</c:f>
              <c:numCache>
                <c:formatCode>General</c:formatCode>
                <c:ptCount val="40"/>
                <c:pt idx="0">
                  <c:v>0</c:v>
                </c:pt>
                <c:pt idx="1">
                  <c:v>120.147021929007</c:v>
                </c:pt>
                <c:pt idx="2">
                  <c:v>125.566326500467</c:v>
                </c:pt>
                <c:pt idx="3">
                  <c:v>130.98500068839601</c:v>
                </c:pt>
                <c:pt idx="4">
                  <c:v>136.38675360926501</c:v>
                </c:pt>
                <c:pt idx="5">
                  <c:v>141.76322159443399</c:v>
                </c:pt>
                <c:pt idx="6">
                  <c:v>147.10348221624599</c:v>
                </c:pt>
                <c:pt idx="7">
                  <c:v>152.39776772856601</c:v>
                </c:pt>
                <c:pt idx="8">
                  <c:v>157.648343797423</c:v>
                </c:pt>
                <c:pt idx="9">
                  <c:v>162.83958464238299</c:v>
                </c:pt>
                <c:pt idx="10">
                  <c:v>167.99975390589901</c:v>
                </c:pt>
                <c:pt idx="11">
                  <c:v>173.046645090265</c:v>
                </c:pt>
                <c:pt idx="12">
                  <c:v>177.98326900532501</c:v>
                </c:pt>
                <c:pt idx="13">
                  <c:v>182.82231012490601</c:v>
                </c:pt>
                <c:pt idx="14">
                  <c:v>187.55267757796599</c:v>
                </c:pt>
                <c:pt idx="15">
                  <c:v>192.16137600791299</c:v>
                </c:pt>
                <c:pt idx="16">
                  <c:v>196.639656838836</c:v>
                </c:pt>
                <c:pt idx="17">
                  <c:v>200.981786067602</c:v>
                </c:pt>
                <c:pt idx="18">
                  <c:v>205.18091453710201</c:v>
                </c:pt>
                <c:pt idx="19">
                  <c:v>209.22846594060101</c:v>
                </c:pt>
                <c:pt idx="20">
                  <c:v>213.11853557378899</c:v>
                </c:pt>
                <c:pt idx="21">
                  <c:v>216.84345455784199</c:v>
                </c:pt>
                <c:pt idx="22">
                  <c:v>220.39791430203601</c:v>
                </c:pt>
                <c:pt idx="23">
                  <c:v>223.77446836729101</c:v>
                </c:pt>
                <c:pt idx="24">
                  <c:v>226.967985547322</c:v>
                </c:pt>
                <c:pt idx="25">
                  <c:v>229.974308393401</c:v>
                </c:pt>
                <c:pt idx="26">
                  <c:v>232.78711600529101</c:v>
                </c:pt>
                <c:pt idx="27">
                  <c:v>235.399455233955</c:v>
                </c:pt>
                <c:pt idx="28">
                  <c:v>237.80553735593401</c:v>
                </c:pt>
                <c:pt idx="29">
                  <c:v>240.01149375732101</c:v>
                </c:pt>
                <c:pt idx="30">
                  <c:v>242.01517030780801</c:v>
                </c:pt>
                <c:pt idx="31">
                  <c:v>243.78642272813099</c:v>
                </c:pt>
                <c:pt idx="32">
                  <c:v>245.338821426621</c:v>
                </c:pt>
                <c:pt idx="33">
                  <c:v>246.66921000380799</c:v>
                </c:pt>
                <c:pt idx="34">
                  <c:v>247.779774512302</c:v>
                </c:pt>
                <c:pt idx="35">
                  <c:v>248.66886079891199</c:v>
                </c:pt>
                <c:pt idx="36">
                  <c:v>249.33530071179001</c:v>
                </c:pt>
                <c:pt idx="37">
                  <c:v>249.779219004331</c:v>
                </c:pt>
                <c:pt idx="38">
                  <c:v>250</c:v>
                </c:pt>
                <c:pt idx="39">
                  <c:v>250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Sheet1!$CN$1:$CN$40</c:f>
              <c:numCache>
                <c:formatCode>General</c:formatCode>
                <c:ptCount val="40"/>
                <c:pt idx="0">
                  <c:v>250</c:v>
                </c:pt>
                <c:pt idx="1">
                  <c:v>250</c:v>
                </c:pt>
                <c:pt idx="2">
                  <c:v>249.779219068266</c:v>
                </c:pt>
                <c:pt idx="3">
                  <c:v>249.33581010066499</c:v>
                </c:pt>
                <c:pt idx="4">
                  <c:v>248.669482575074</c:v>
                </c:pt>
                <c:pt idx="5">
                  <c:v>247.780903682841</c:v>
                </c:pt>
                <c:pt idx="6">
                  <c:v>246.671028109698</c:v>
                </c:pt>
                <c:pt idx="7">
                  <c:v>245.34111187059401</c:v>
                </c:pt>
                <c:pt idx="8">
                  <c:v>243.78956262195399</c:v>
                </c:pt>
                <c:pt idx="9">
                  <c:v>242.01914387061399</c:v>
                </c:pt>
                <c:pt idx="10">
                  <c:v>240.01616190968301</c:v>
                </c:pt>
                <c:pt idx="11">
                  <c:v>237.81141015333901</c:v>
                </c:pt>
                <c:pt idx="12">
                  <c:v>235.40587541356399</c:v>
                </c:pt>
                <c:pt idx="13">
                  <c:v>232.79492735160301</c:v>
                </c:pt>
                <c:pt idx="14">
                  <c:v>229.98260752770099</c:v>
                </c:pt>
                <c:pt idx="15">
                  <c:v>226.977494623084</c:v>
                </c:pt>
                <c:pt idx="16">
                  <c:v>223.78478122798199</c:v>
                </c:pt>
                <c:pt idx="17">
                  <c:v>220.40879162758699</c:v>
                </c:pt>
                <c:pt idx="18">
                  <c:v>216.855527859874</c:v>
                </c:pt>
                <c:pt idx="19">
                  <c:v>213.130633636287</c:v>
                </c:pt>
                <c:pt idx="20">
                  <c:v>209.241726568449</c:v>
                </c:pt>
                <c:pt idx="21">
                  <c:v>205.19402466947901</c:v>
                </c:pt>
                <c:pt idx="22">
                  <c:v>200.99558661534701</c:v>
                </c:pt>
                <c:pt idx="23">
                  <c:v>196.65342370899799</c:v>
                </c:pt>
                <c:pt idx="24">
                  <c:v>192.17511748512999</c:v>
                </c:pt>
                <c:pt idx="25">
                  <c:v>187.566476527997</c:v>
                </c:pt>
                <c:pt idx="26">
                  <c:v>182.83556304797401</c:v>
                </c:pt>
                <c:pt idx="27">
                  <c:v>177.996345445712</c:v>
                </c:pt>
                <c:pt idx="28">
                  <c:v>173.05896521629401</c:v>
                </c:pt>
                <c:pt idx="29">
                  <c:v>168.01145434575801</c:v>
                </c:pt>
                <c:pt idx="30">
                  <c:v>162.85033980863801</c:v>
                </c:pt>
                <c:pt idx="31">
                  <c:v>157.658203861234</c:v>
                </c:pt>
                <c:pt idx="32">
                  <c:v>152.40652591716599</c:v>
                </c:pt>
                <c:pt idx="33">
                  <c:v>147.111083497891</c:v>
                </c:pt>
                <c:pt idx="34">
                  <c:v>141.76953105733801</c:v>
                </c:pt>
                <c:pt idx="35">
                  <c:v>136.39177493603501</c:v>
                </c:pt>
                <c:pt idx="36">
                  <c:v>130.988559781736</c:v>
                </c:pt>
                <c:pt idx="37">
                  <c:v>125.568520768996</c:v>
                </c:pt>
                <c:pt idx="38">
                  <c:v>120.147742497753</c:v>
                </c:pt>
                <c:pt idx="39">
                  <c:v>0</c:v>
                </c:pt>
              </c:numCache>
            </c:numRef>
          </c:xVal>
          <c:yVal>
            <c:numRef>
              <c:f>Sheet1!$CP$1:$CP$40</c:f>
              <c:numCache>
                <c:formatCode>General</c:formatCode>
                <c:ptCount val="40"/>
                <c:pt idx="0">
                  <c:v>250</c:v>
                </c:pt>
                <c:pt idx="1">
                  <c:v>250</c:v>
                </c:pt>
                <c:pt idx="2">
                  <c:v>249.779219068266</c:v>
                </c:pt>
                <c:pt idx="3">
                  <c:v>249.33581010066499</c:v>
                </c:pt>
                <c:pt idx="4">
                  <c:v>248.669482575074</c:v>
                </c:pt>
                <c:pt idx="5">
                  <c:v>247.780903682841</c:v>
                </c:pt>
                <c:pt idx="6">
                  <c:v>246.671028109698</c:v>
                </c:pt>
                <c:pt idx="7">
                  <c:v>245.34111187059401</c:v>
                </c:pt>
                <c:pt idx="8">
                  <c:v>243.78956262195399</c:v>
                </c:pt>
                <c:pt idx="9">
                  <c:v>242.01914387061399</c:v>
                </c:pt>
                <c:pt idx="10">
                  <c:v>240.01616190968301</c:v>
                </c:pt>
                <c:pt idx="11">
                  <c:v>237.81141015333901</c:v>
                </c:pt>
                <c:pt idx="12">
                  <c:v>235.40587541356399</c:v>
                </c:pt>
                <c:pt idx="13">
                  <c:v>232.79492735160301</c:v>
                </c:pt>
                <c:pt idx="14">
                  <c:v>229.98260752770099</c:v>
                </c:pt>
                <c:pt idx="15">
                  <c:v>226.977494623084</c:v>
                </c:pt>
                <c:pt idx="16">
                  <c:v>223.78478122798199</c:v>
                </c:pt>
                <c:pt idx="17">
                  <c:v>220.40879162758699</c:v>
                </c:pt>
                <c:pt idx="18">
                  <c:v>216.855527859874</c:v>
                </c:pt>
                <c:pt idx="19">
                  <c:v>213.130633636287</c:v>
                </c:pt>
                <c:pt idx="20">
                  <c:v>209.241726568449</c:v>
                </c:pt>
                <c:pt idx="21">
                  <c:v>205.19402466947901</c:v>
                </c:pt>
                <c:pt idx="22">
                  <c:v>200.99558661534701</c:v>
                </c:pt>
                <c:pt idx="23">
                  <c:v>196.65342370899799</c:v>
                </c:pt>
                <c:pt idx="24">
                  <c:v>192.17511748512999</c:v>
                </c:pt>
                <c:pt idx="25">
                  <c:v>187.566476527997</c:v>
                </c:pt>
                <c:pt idx="26">
                  <c:v>182.83556304797401</c:v>
                </c:pt>
                <c:pt idx="27">
                  <c:v>177.996345445712</c:v>
                </c:pt>
                <c:pt idx="28">
                  <c:v>173.05896521629401</c:v>
                </c:pt>
                <c:pt idx="29">
                  <c:v>168.01145434575801</c:v>
                </c:pt>
                <c:pt idx="30">
                  <c:v>162.85033980863801</c:v>
                </c:pt>
                <c:pt idx="31">
                  <c:v>157.658203861234</c:v>
                </c:pt>
                <c:pt idx="32">
                  <c:v>152.40652591716599</c:v>
                </c:pt>
                <c:pt idx="33">
                  <c:v>147.111083497891</c:v>
                </c:pt>
                <c:pt idx="34">
                  <c:v>141.76953105733801</c:v>
                </c:pt>
                <c:pt idx="35">
                  <c:v>136.39177493603501</c:v>
                </c:pt>
                <c:pt idx="36">
                  <c:v>130.988559781736</c:v>
                </c:pt>
                <c:pt idx="37">
                  <c:v>125.568520768996</c:v>
                </c:pt>
                <c:pt idx="38">
                  <c:v>120.147742497753</c:v>
                </c:pt>
                <c:pt idx="3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018176"/>
        <c:axId val="368019712"/>
      </c:scatterChart>
      <c:valAx>
        <c:axId val="368018176"/>
        <c:scaling>
          <c:orientation val="minMax"/>
          <c:max val="213"/>
          <c:min val="12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368019712"/>
        <c:crosses val="autoZero"/>
        <c:crossBetween val="midCat"/>
        <c:majorUnit val="1"/>
        <c:minorUnit val="1"/>
      </c:valAx>
      <c:valAx>
        <c:axId val="368019712"/>
        <c:scaling>
          <c:orientation val="minMax"/>
          <c:max val="250"/>
          <c:min val="21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368018176"/>
        <c:crosses val="autoZero"/>
        <c:crossBetween val="midCat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Sheet1!$CN$48:$CN$87</c:f>
              <c:numCache>
                <c:formatCode>General</c:formatCode>
                <c:ptCount val="40"/>
                <c:pt idx="0">
                  <c:v>250</c:v>
                </c:pt>
                <c:pt idx="1">
                  <c:v>249</c:v>
                </c:pt>
                <c:pt idx="2">
                  <c:v>248</c:v>
                </c:pt>
                <c:pt idx="3">
                  <c:v>247</c:v>
                </c:pt>
                <c:pt idx="4">
                  <c:v>246</c:v>
                </c:pt>
                <c:pt idx="5">
                  <c:v>245</c:v>
                </c:pt>
                <c:pt idx="6">
                  <c:v>244</c:v>
                </c:pt>
                <c:pt idx="7">
                  <c:v>243</c:v>
                </c:pt>
                <c:pt idx="8">
                  <c:v>242</c:v>
                </c:pt>
                <c:pt idx="9">
                  <c:v>241</c:v>
                </c:pt>
                <c:pt idx="10">
                  <c:v>240</c:v>
                </c:pt>
                <c:pt idx="11">
                  <c:v>239</c:v>
                </c:pt>
                <c:pt idx="12">
                  <c:v>238</c:v>
                </c:pt>
                <c:pt idx="13">
                  <c:v>237</c:v>
                </c:pt>
                <c:pt idx="14">
                  <c:v>236</c:v>
                </c:pt>
                <c:pt idx="15">
                  <c:v>235</c:v>
                </c:pt>
                <c:pt idx="16">
                  <c:v>234</c:v>
                </c:pt>
                <c:pt idx="17">
                  <c:v>233</c:v>
                </c:pt>
                <c:pt idx="18">
                  <c:v>232</c:v>
                </c:pt>
                <c:pt idx="19">
                  <c:v>231</c:v>
                </c:pt>
                <c:pt idx="20">
                  <c:v>230</c:v>
                </c:pt>
                <c:pt idx="21">
                  <c:v>229</c:v>
                </c:pt>
                <c:pt idx="22">
                  <c:v>228</c:v>
                </c:pt>
                <c:pt idx="23">
                  <c:v>227</c:v>
                </c:pt>
                <c:pt idx="24">
                  <c:v>226</c:v>
                </c:pt>
                <c:pt idx="25">
                  <c:v>225</c:v>
                </c:pt>
                <c:pt idx="26">
                  <c:v>224</c:v>
                </c:pt>
                <c:pt idx="27">
                  <c:v>223</c:v>
                </c:pt>
                <c:pt idx="28">
                  <c:v>222</c:v>
                </c:pt>
                <c:pt idx="29">
                  <c:v>221</c:v>
                </c:pt>
                <c:pt idx="30">
                  <c:v>220</c:v>
                </c:pt>
                <c:pt idx="31">
                  <c:v>219</c:v>
                </c:pt>
                <c:pt idx="32">
                  <c:v>218</c:v>
                </c:pt>
                <c:pt idx="33">
                  <c:v>217</c:v>
                </c:pt>
                <c:pt idx="34">
                  <c:v>216</c:v>
                </c:pt>
                <c:pt idx="35">
                  <c:v>215</c:v>
                </c:pt>
                <c:pt idx="36">
                  <c:v>214</c:v>
                </c:pt>
                <c:pt idx="37">
                  <c:v>213</c:v>
                </c:pt>
                <c:pt idx="38">
                  <c:v>212</c:v>
                </c:pt>
                <c:pt idx="39">
                  <c:v>211</c:v>
                </c:pt>
              </c:numCache>
            </c:numRef>
          </c:xVal>
          <c:yVal>
            <c:numRef>
              <c:f>Sheet1!$CO$48:$CO$87</c:f>
              <c:numCache>
                <c:formatCode>General</c:formatCode>
                <c:ptCount val="40"/>
                <c:pt idx="0">
                  <c:v>120</c:v>
                </c:pt>
                <c:pt idx="1">
                  <c:v>134</c:v>
                </c:pt>
                <c:pt idx="2">
                  <c:v>140</c:v>
                </c:pt>
                <c:pt idx="3">
                  <c:v>145</c:v>
                </c:pt>
                <c:pt idx="4">
                  <c:v>150</c:v>
                </c:pt>
                <c:pt idx="5">
                  <c:v>153</c:v>
                </c:pt>
                <c:pt idx="6">
                  <c:v>157</c:v>
                </c:pt>
                <c:pt idx="7">
                  <c:v>160</c:v>
                </c:pt>
                <c:pt idx="8">
                  <c:v>163</c:v>
                </c:pt>
                <c:pt idx="9">
                  <c:v>165</c:v>
                </c:pt>
                <c:pt idx="10">
                  <c:v>168</c:v>
                </c:pt>
                <c:pt idx="11">
                  <c:v>170</c:v>
                </c:pt>
                <c:pt idx="12">
                  <c:v>173</c:v>
                </c:pt>
                <c:pt idx="13">
                  <c:v>175</c:v>
                </c:pt>
                <c:pt idx="14">
                  <c:v>177</c:v>
                </c:pt>
                <c:pt idx="15">
                  <c:v>179</c:v>
                </c:pt>
                <c:pt idx="16">
                  <c:v>180</c:v>
                </c:pt>
                <c:pt idx="17">
                  <c:v>182</c:v>
                </c:pt>
                <c:pt idx="18">
                  <c:v>184</c:v>
                </c:pt>
                <c:pt idx="19">
                  <c:v>186</c:v>
                </c:pt>
                <c:pt idx="20">
                  <c:v>187</c:v>
                </c:pt>
                <c:pt idx="21">
                  <c:v>189</c:v>
                </c:pt>
                <c:pt idx="22">
                  <c:v>190</c:v>
                </c:pt>
                <c:pt idx="23">
                  <c:v>192</c:v>
                </c:pt>
                <c:pt idx="24">
                  <c:v>193</c:v>
                </c:pt>
                <c:pt idx="25">
                  <c:v>195</c:v>
                </c:pt>
                <c:pt idx="26">
                  <c:v>196</c:v>
                </c:pt>
                <c:pt idx="27">
                  <c:v>198</c:v>
                </c:pt>
                <c:pt idx="28">
                  <c:v>199</c:v>
                </c:pt>
                <c:pt idx="29">
                  <c:v>200</c:v>
                </c:pt>
                <c:pt idx="30">
                  <c:v>201</c:v>
                </c:pt>
                <c:pt idx="31">
                  <c:v>202</c:v>
                </c:pt>
                <c:pt idx="32">
                  <c:v>204</c:v>
                </c:pt>
                <c:pt idx="33">
                  <c:v>205</c:v>
                </c:pt>
                <c:pt idx="34">
                  <c:v>206</c:v>
                </c:pt>
                <c:pt idx="35">
                  <c:v>207</c:v>
                </c:pt>
                <c:pt idx="36">
                  <c:v>208</c:v>
                </c:pt>
                <c:pt idx="37">
                  <c:v>209</c:v>
                </c:pt>
                <c:pt idx="38">
                  <c:v>210</c:v>
                </c:pt>
                <c:pt idx="39">
                  <c:v>211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Sheet1!$CN$48:$CN$87</c:f>
              <c:numCache>
                <c:formatCode>General</c:formatCode>
                <c:ptCount val="40"/>
                <c:pt idx="0">
                  <c:v>250</c:v>
                </c:pt>
                <c:pt idx="1">
                  <c:v>249</c:v>
                </c:pt>
                <c:pt idx="2">
                  <c:v>248</c:v>
                </c:pt>
                <c:pt idx="3">
                  <c:v>247</c:v>
                </c:pt>
                <c:pt idx="4">
                  <c:v>246</c:v>
                </c:pt>
                <c:pt idx="5">
                  <c:v>245</c:v>
                </c:pt>
                <c:pt idx="6">
                  <c:v>244</c:v>
                </c:pt>
                <c:pt idx="7">
                  <c:v>243</c:v>
                </c:pt>
                <c:pt idx="8">
                  <c:v>242</c:v>
                </c:pt>
                <c:pt idx="9">
                  <c:v>241</c:v>
                </c:pt>
                <c:pt idx="10">
                  <c:v>240</c:v>
                </c:pt>
                <c:pt idx="11">
                  <c:v>239</c:v>
                </c:pt>
                <c:pt idx="12">
                  <c:v>238</c:v>
                </c:pt>
                <c:pt idx="13">
                  <c:v>237</c:v>
                </c:pt>
                <c:pt idx="14">
                  <c:v>236</c:v>
                </c:pt>
                <c:pt idx="15">
                  <c:v>235</c:v>
                </c:pt>
                <c:pt idx="16">
                  <c:v>234</c:v>
                </c:pt>
                <c:pt idx="17">
                  <c:v>233</c:v>
                </c:pt>
                <c:pt idx="18">
                  <c:v>232</c:v>
                </c:pt>
                <c:pt idx="19">
                  <c:v>231</c:v>
                </c:pt>
                <c:pt idx="20">
                  <c:v>230</c:v>
                </c:pt>
                <c:pt idx="21">
                  <c:v>229</c:v>
                </c:pt>
                <c:pt idx="22">
                  <c:v>228</c:v>
                </c:pt>
                <c:pt idx="23">
                  <c:v>227</c:v>
                </c:pt>
                <c:pt idx="24">
                  <c:v>226</c:v>
                </c:pt>
                <c:pt idx="25">
                  <c:v>225</c:v>
                </c:pt>
                <c:pt idx="26">
                  <c:v>224</c:v>
                </c:pt>
                <c:pt idx="27">
                  <c:v>223</c:v>
                </c:pt>
                <c:pt idx="28">
                  <c:v>222</c:v>
                </c:pt>
                <c:pt idx="29">
                  <c:v>221</c:v>
                </c:pt>
                <c:pt idx="30">
                  <c:v>220</c:v>
                </c:pt>
                <c:pt idx="31">
                  <c:v>219</c:v>
                </c:pt>
                <c:pt idx="32">
                  <c:v>218</c:v>
                </c:pt>
                <c:pt idx="33">
                  <c:v>217</c:v>
                </c:pt>
                <c:pt idx="34">
                  <c:v>216</c:v>
                </c:pt>
                <c:pt idx="35">
                  <c:v>215</c:v>
                </c:pt>
                <c:pt idx="36">
                  <c:v>214</c:v>
                </c:pt>
                <c:pt idx="37">
                  <c:v>213</c:v>
                </c:pt>
                <c:pt idx="38">
                  <c:v>212</c:v>
                </c:pt>
                <c:pt idx="39">
                  <c:v>211</c:v>
                </c:pt>
              </c:numCache>
            </c:numRef>
          </c:xVal>
          <c:yVal>
            <c:numRef>
              <c:f>Sheet1!$CQ$48:$CQ$87</c:f>
              <c:numCache>
                <c:formatCode>General</c:formatCode>
                <c:ptCount val="40"/>
                <c:pt idx="0">
                  <c:v>120</c:v>
                </c:pt>
                <c:pt idx="1">
                  <c:v>134</c:v>
                </c:pt>
                <c:pt idx="2">
                  <c:v>0</c:v>
                </c:pt>
                <c:pt idx="3">
                  <c:v>0</c:v>
                </c:pt>
                <c:pt idx="4">
                  <c:v>150</c:v>
                </c:pt>
                <c:pt idx="5">
                  <c:v>0</c:v>
                </c:pt>
                <c:pt idx="6">
                  <c:v>157</c:v>
                </c:pt>
                <c:pt idx="7">
                  <c:v>160</c:v>
                </c:pt>
                <c:pt idx="8">
                  <c:v>163</c:v>
                </c:pt>
                <c:pt idx="9">
                  <c:v>0</c:v>
                </c:pt>
                <c:pt idx="10">
                  <c:v>168</c:v>
                </c:pt>
                <c:pt idx="11">
                  <c:v>0</c:v>
                </c:pt>
                <c:pt idx="12">
                  <c:v>173</c:v>
                </c:pt>
                <c:pt idx="13">
                  <c:v>175</c:v>
                </c:pt>
                <c:pt idx="14">
                  <c:v>177</c:v>
                </c:pt>
                <c:pt idx="15">
                  <c:v>179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186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195</c:v>
                </c:pt>
                <c:pt idx="26">
                  <c:v>0</c:v>
                </c:pt>
                <c:pt idx="27">
                  <c:v>0</c:v>
                </c:pt>
                <c:pt idx="28">
                  <c:v>199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204</c:v>
                </c:pt>
                <c:pt idx="33">
                  <c:v>205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048384"/>
        <c:axId val="368119808"/>
      </c:scatterChart>
      <c:valAx>
        <c:axId val="368048384"/>
        <c:scaling>
          <c:orientation val="minMax"/>
          <c:max val="250"/>
          <c:min val="21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368119808"/>
        <c:crosses val="autoZero"/>
        <c:crossBetween val="midCat"/>
        <c:majorUnit val="1"/>
        <c:minorUnit val="1"/>
      </c:valAx>
      <c:valAx>
        <c:axId val="368119808"/>
        <c:scaling>
          <c:orientation val="minMax"/>
          <c:max val="211"/>
          <c:min val="1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8048384"/>
        <c:crosses val="autoZero"/>
        <c:crossBetween val="midCat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Sheet2!$A$16:$A$22</c:f>
              <c:numCache>
                <c:formatCode>General</c:formatCode>
                <c:ptCount val="7"/>
                <c:pt idx="0">
                  <c:v>250</c:v>
                </c:pt>
                <c:pt idx="1">
                  <c:v>250</c:v>
                </c:pt>
                <c:pt idx="2">
                  <c:v>237</c:v>
                </c:pt>
                <c:pt idx="3">
                  <c:v>212</c:v>
                </c:pt>
                <c:pt idx="4">
                  <c:v>179</c:v>
                </c:pt>
                <c:pt idx="5">
                  <c:v>139</c:v>
                </c:pt>
                <c:pt idx="6">
                  <c:v>0</c:v>
                </c:pt>
              </c:numCache>
            </c:numRef>
          </c:xVal>
          <c:yVal>
            <c:numRef>
              <c:f>Sheet2!$B$16:$B$22</c:f>
              <c:numCache>
                <c:formatCode>General</c:formatCode>
                <c:ptCount val="7"/>
                <c:pt idx="0">
                  <c:v>0</c:v>
                </c:pt>
                <c:pt idx="1">
                  <c:v>139</c:v>
                </c:pt>
                <c:pt idx="2">
                  <c:v>179</c:v>
                </c:pt>
                <c:pt idx="3">
                  <c:v>212</c:v>
                </c:pt>
                <c:pt idx="4">
                  <c:v>237</c:v>
                </c:pt>
                <c:pt idx="5">
                  <c:v>250</c:v>
                </c:pt>
                <c:pt idx="6">
                  <c:v>250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Sheet2!$A$16:$A$22</c:f>
              <c:numCache>
                <c:formatCode>General</c:formatCode>
                <c:ptCount val="7"/>
                <c:pt idx="0">
                  <c:v>250</c:v>
                </c:pt>
                <c:pt idx="1">
                  <c:v>250</c:v>
                </c:pt>
                <c:pt idx="2">
                  <c:v>237</c:v>
                </c:pt>
                <c:pt idx="3">
                  <c:v>212</c:v>
                </c:pt>
                <c:pt idx="4">
                  <c:v>179</c:v>
                </c:pt>
                <c:pt idx="5">
                  <c:v>139</c:v>
                </c:pt>
                <c:pt idx="6">
                  <c:v>0</c:v>
                </c:pt>
              </c:numCache>
            </c:numRef>
          </c:xVal>
          <c:yVal>
            <c:numRef>
              <c:f>Sheet2!$C$16:$C$22</c:f>
              <c:numCache>
                <c:formatCode>General</c:formatCode>
                <c:ptCount val="7"/>
                <c:pt idx="0">
                  <c:v>250</c:v>
                </c:pt>
                <c:pt idx="1">
                  <c:v>250</c:v>
                </c:pt>
                <c:pt idx="2">
                  <c:v>237</c:v>
                </c:pt>
                <c:pt idx="3">
                  <c:v>212</c:v>
                </c:pt>
                <c:pt idx="4">
                  <c:v>179</c:v>
                </c:pt>
                <c:pt idx="5">
                  <c:v>139</c:v>
                </c:pt>
                <c:pt idx="6">
                  <c:v>0</c:v>
                </c:pt>
              </c:numCache>
            </c:numRef>
          </c:yVal>
          <c:smooth val="0"/>
        </c:ser>
        <c:ser>
          <c:idx val="2"/>
          <c:order val="2"/>
          <c:marker>
            <c:symbol val="circle"/>
            <c:size val="5"/>
          </c:marker>
          <c:xVal>
            <c:numRef>
              <c:f>Sheet2!$A$16:$A$22</c:f>
              <c:numCache>
                <c:formatCode>General</c:formatCode>
                <c:ptCount val="7"/>
                <c:pt idx="0">
                  <c:v>250</c:v>
                </c:pt>
                <c:pt idx="1">
                  <c:v>250</c:v>
                </c:pt>
                <c:pt idx="2">
                  <c:v>237</c:v>
                </c:pt>
                <c:pt idx="3">
                  <c:v>212</c:v>
                </c:pt>
                <c:pt idx="4">
                  <c:v>179</c:v>
                </c:pt>
                <c:pt idx="5">
                  <c:v>139</c:v>
                </c:pt>
                <c:pt idx="6">
                  <c:v>0</c:v>
                </c:pt>
              </c:numCache>
            </c:numRef>
          </c:xVal>
          <c:yVal>
            <c:numRef>
              <c:f>Sheet2!$D$16:$D$22</c:f>
              <c:numCache>
                <c:formatCode>General</c:formatCode>
                <c:ptCount val="7"/>
                <c:pt idx="0">
                  <c:v>0</c:v>
                </c:pt>
                <c:pt idx="1">
                  <c:v>138.66955334039383</c:v>
                </c:pt>
                <c:pt idx="2">
                  <c:v>178.62160040090879</c:v>
                </c:pt>
                <c:pt idx="3">
                  <c:v>212.84071590600485</c:v>
                </c:pt>
                <c:pt idx="4">
                  <c:v>236.80603547159751</c:v>
                </c:pt>
                <c:pt idx="5">
                  <c:v>250</c:v>
                </c:pt>
                <c:pt idx="6">
                  <c:v>250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170112"/>
        <c:axId val="368171648"/>
      </c:scatterChart>
      <c:valAx>
        <c:axId val="36817011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68171648"/>
        <c:crosses val="autoZero"/>
        <c:crossBetween val="midCat"/>
      </c:valAx>
      <c:valAx>
        <c:axId val="368171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81701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Sheet2!$J$2:$J$22</c:f>
              <c:numCache>
                <c:formatCode>General</c:formatCode>
                <c:ptCount val="21"/>
                <c:pt idx="0">
                  <c:v>250</c:v>
                </c:pt>
                <c:pt idx="1">
                  <c:v>250</c:v>
                </c:pt>
                <c:pt idx="2">
                  <c:v>249.10553919164099</c:v>
                </c:pt>
                <c:pt idx="3">
                  <c:v>247.320310885922</c:v>
                </c:pt>
                <c:pt idx="4">
                  <c:v>244.65137677772401</c:v>
                </c:pt>
                <c:pt idx="5">
                  <c:v>241.08859622110899</c:v>
                </c:pt>
                <c:pt idx="6">
                  <c:v>236.682992210972</c:v>
                </c:pt>
                <c:pt idx="7">
                  <c:v>231.460005295786</c:v>
                </c:pt>
                <c:pt idx="8">
                  <c:v>225.45357712793901</c:v>
                </c:pt>
                <c:pt idx="9">
                  <c:v>218.70610612825001</c:v>
                </c:pt>
                <c:pt idx="10">
                  <c:v>211.26375967751201</c:v>
                </c:pt>
                <c:pt idx="11">
                  <c:v>203.17752497100699</c:v>
                </c:pt>
                <c:pt idx="12">
                  <c:v>194.50280421321</c:v>
                </c:pt>
                <c:pt idx="13">
                  <c:v>185.29886434093899</c:v>
                </c:pt>
                <c:pt idx="14">
                  <c:v>175.63096655237399</c:v>
                </c:pt>
                <c:pt idx="15">
                  <c:v>165.56178426013301</c:v>
                </c:pt>
                <c:pt idx="16">
                  <c:v>155.142246351935</c:v>
                </c:pt>
                <c:pt idx="17">
                  <c:v>144.54588930610899</c:v>
                </c:pt>
                <c:pt idx="18">
                  <c:v>133.78501486674301</c:v>
                </c:pt>
                <c:pt idx="19">
                  <c:v>122.925398739766</c:v>
                </c:pt>
                <c:pt idx="20">
                  <c:v>0</c:v>
                </c:pt>
              </c:numCache>
            </c:numRef>
          </c:xVal>
          <c:yVal>
            <c:numRef>
              <c:f>Sheet2!$K$2:$K$22</c:f>
              <c:numCache>
                <c:formatCode>General</c:formatCode>
                <c:ptCount val="21"/>
                <c:pt idx="0">
                  <c:v>0</c:v>
                </c:pt>
                <c:pt idx="1">
                  <c:v>122.925380973239</c:v>
                </c:pt>
                <c:pt idx="2">
                  <c:v>133.785019938343</c:v>
                </c:pt>
                <c:pt idx="3">
                  <c:v>144.545908973091</c:v>
                </c:pt>
                <c:pt idx="4">
                  <c:v>155.142282225939</c:v>
                </c:pt>
                <c:pt idx="5">
                  <c:v>165.56183427121101</c:v>
                </c:pt>
                <c:pt idx="6">
                  <c:v>175.631009922196</c:v>
                </c:pt>
                <c:pt idx="7">
                  <c:v>185.29888689337099</c:v>
                </c:pt>
                <c:pt idx="8">
                  <c:v>194.502804175287</c:v>
                </c:pt>
                <c:pt idx="9">
                  <c:v>203.177514855607</c:v>
                </c:pt>
                <c:pt idx="10">
                  <c:v>211.263754825212</c:v>
                </c:pt>
                <c:pt idx="11">
                  <c:v>218.70610754055599</c:v>
                </c:pt>
                <c:pt idx="12">
                  <c:v>225.453565946076</c:v>
                </c:pt>
                <c:pt idx="13">
                  <c:v>231.45995397535199</c:v>
                </c:pt>
                <c:pt idx="14">
                  <c:v>236.68288596975</c:v>
                </c:pt>
                <c:pt idx="15">
                  <c:v>241.088446288879</c:v>
                </c:pt>
                <c:pt idx="16">
                  <c:v>244.65121429251599</c:v>
                </c:pt>
                <c:pt idx="17">
                  <c:v>247.32017608132099</c:v>
                </c:pt>
                <c:pt idx="18">
                  <c:v>249.10546349023599</c:v>
                </c:pt>
                <c:pt idx="19">
                  <c:v>250</c:v>
                </c:pt>
                <c:pt idx="20">
                  <c:v>250</c:v>
                </c:pt>
              </c:numCache>
            </c:numRef>
          </c:yVal>
          <c:smooth val="0"/>
        </c:ser>
        <c:ser>
          <c:idx val="1"/>
          <c:order val="1"/>
          <c:marker>
            <c:symbol val="circle"/>
            <c:size val="3"/>
          </c:marker>
          <c:xVal>
            <c:numRef>
              <c:f>Sheet2!$J$2:$J$22</c:f>
              <c:numCache>
                <c:formatCode>General</c:formatCode>
                <c:ptCount val="21"/>
                <c:pt idx="0">
                  <c:v>250</c:v>
                </c:pt>
                <c:pt idx="1">
                  <c:v>250</c:v>
                </c:pt>
                <c:pt idx="2">
                  <c:v>249.10553919164099</c:v>
                </c:pt>
                <c:pt idx="3">
                  <c:v>247.320310885922</c:v>
                </c:pt>
                <c:pt idx="4">
                  <c:v>244.65137677772401</c:v>
                </c:pt>
                <c:pt idx="5">
                  <c:v>241.08859622110899</c:v>
                </c:pt>
                <c:pt idx="6">
                  <c:v>236.682992210972</c:v>
                </c:pt>
                <c:pt idx="7">
                  <c:v>231.460005295786</c:v>
                </c:pt>
                <c:pt idx="8">
                  <c:v>225.45357712793901</c:v>
                </c:pt>
                <c:pt idx="9">
                  <c:v>218.70610612825001</c:v>
                </c:pt>
                <c:pt idx="10">
                  <c:v>211.26375967751201</c:v>
                </c:pt>
                <c:pt idx="11">
                  <c:v>203.17752497100699</c:v>
                </c:pt>
                <c:pt idx="12">
                  <c:v>194.50280421321</c:v>
                </c:pt>
                <c:pt idx="13">
                  <c:v>185.29886434093899</c:v>
                </c:pt>
                <c:pt idx="14">
                  <c:v>175.63096655237399</c:v>
                </c:pt>
                <c:pt idx="15">
                  <c:v>165.56178426013301</c:v>
                </c:pt>
                <c:pt idx="16">
                  <c:v>155.142246351935</c:v>
                </c:pt>
                <c:pt idx="17">
                  <c:v>144.54588930610899</c:v>
                </c:pt>
                <c:pt idx="18">
                  <c:v>133.78501486674301</c:v>
                </c:pt>
                <c:pt idx="19">
                  <c:v>122.925398739766</c:v>
                </c:pt>
                <c:pt idx="20">
                  <c:v>0</c:v>
                </c:pt>
              </c:numCache>
            </c:numRef>
          </c:xVal>
          <c:yVal>
            <c:numRef>
              <c:f>Sheet2!$L$2:$L$22</c:f>
              <c:numCache>
                <c:formatCode>General</c:formatCode>
                <c:ptCount val="21"/>
                <c:pt idx="0">
                  <c:v>250</c:v>
                </c:pt>
                <c:pt idx="1">
                  <c:v>250</c:v>
                </c:pt>
                <c:pt idx="2">
                  <c:v>249.10553919164099</c:v>
                </c:pt>
                <c:pt idx="3">
                  <c:v>247.320310885922</c:v>
                </c:pt>
                <c:pt idx="4">
                  <c:v>244.65137677772401</c:v>
                </c:pt>
                <c:pt idx="5">
                  <c:v>241.08859622110899</c:v>
                </c:pt>
                <c:pt idx="6">
                  <c:v>236.682992210972</c:v>
                </c:pt>
                <c:pt idx="7">
                  <c:v>231.460005295786</c:v>
                </c:pt>
                <c:pt idx="8">
                  <c:v>225.45357712793901</c:v>
                </c:pt>
                <c:pt idx="9">
                  <c:v>218.70610612825001</c:v>
                </c:pt>
                <c:pt idx="10">
                  <c:v>211.26375967751201</c:v>
                </c:pt>
                <c:pt idx="11">
                  <c:v>203.17752497100699</c:v>
                </c:pt>
                <c:pt idx="12">
                  <c:v>194.50280421321</c:v>
                </c:pt>
                <c:pt idx="13">
                  <c:v>185.29886434093899</c:v>
                </c:pt>
                <c:pt idx="14">
                  <c:v>175.63096655237399</c:v>
                </c:pt>
                <c:pt idx="15">
                  <c:v>165.56178426013301</c:v>
                </c:pt>
                <c:pt idx="16">
                  <c:v>155.142246351935</c:v>
                </c:pt>
                <c:pt idx="17">
                  <c:v>144.54588930610899</c:v>
                </c:pt>
                <c:pt idx="18">
                  <c:v>133.78501486674301</c:v>
                </c:pt>
                <c:pt idx="19">
                  <c:v>122.925398739766</c:v>
                </c:pt>
                <c:pt idx="2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616384"/>
        <c:axId val="367617920"/>
      </c:scatterChart>
      <c:valAx>
        <c:axId val="3676163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67617920"/>
        <c:crosses val="autoZero"/>
        <c:crossBetween val="midCat"/>
      </c:valAx>
      <c:valAx>
        <c:axId val="367617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7616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circle"/>
            <c:size val="5"/>
          </c:marker>
          <c:xVal>
            <c:numRef>
              <c:f>Sheet2!$T$2:$T$30</c:f>
              <c:numCache>
                <c:formatCode>General</c:formatCode>
                <c:ptCount val="29"/>
                <c:pt idx="0">
                  <c:v>250</c:v>
                </c:pt>
                <c:pt idx="1">
                  <c:v>250</c:v>
                </c:pt>
                <c:pt idx="2">
                  <c:v>249.598767714281</c:v>
                </c:pt>
                <c:pt idx="3">
                  <c:v>248.80649121989799</c:v>
                </c:pt>
                <c:pt idx="4">
                  <c:v>247.43153152570099</c:v>
                </c:pt>
                <c:pt idx="5">
                  <c:v>245.644595231343</c:v>
                </c:pt>
                <c:pt idx="6">
                  <c:v>243.43973009656</c:v>
                </c:pt>
                <c:pt idx="7">
                  <c:v>240.80985407337701</c:v>
                </c:pt>
                <c:pt idx="8">
                  <c:v>237.75636929531399</c:v>
                </c:pt>
                <c:pt idx="9">
                  <c:v>234.288272997608</c:v>
                </c:pt>
                <c:pt idx="10">
                  <c:v>230.420147277956</c:v>
                </c:pt>
                <c:pt idx="11">
                  <c:v>226.167142098971</c:v>
                </c:pt>
                <c:pt idx="12">
                  <c:v>221.543404285018</c:v>
                </c:pt>
                <c:pt idx="13">
                  <c:v>216.563688689401</c:v>
                </c:pt>
                <c:pt idx="14">
                  <c:v>211.24501481707699</c:v>
                </c:pt>
                <c:pt idx="15">
                  <c:v>205.60569230944299</c:v>
                </c:pt>
                <c:pt idx="16">
                  <c:v>199.664397739983</c:v>
                </c:pt>
                <c:pt idx="17">
                  <c:v>193.44125249931099</c:v>
                </c:pt>
                <c:pt idx="18">
                  <c:v>186.956590933835</c:v>
                </c:pt>
                <c:pt idx="19">
                  <c:v>180.23079857638001</c:v>
                </c:pt>
                <c:pt idx="20">
                  <c:v>173.28964288687899</c:v>
                </c:pt>
                <c:pt idx="21">
                  <c:v>166.16392849249999</c:v>
                </c:pt>
                <c:pt idx="22">
                  <c:v>158.87721933606099</c:v>
                </c:pt>
                <c:pt idx="23">
                  <c:v>151.42907022661001</c:v>
                </c:pt>
                <c:pt idx="24">
                  <c:v>143.755463181766</c:v>
                </c:pt>
                <c:pt idx="25">
                  <c:v>135.653847474934</c:v>
                </c:pt>
                <c:pt idx="26">
                  <c:v>128.473707661448</c:v>
                </c:pt>
                <c:pt idx="27">
                  <c:v>121.212356728929</c:v>
                </c:pt>
                <c:pt idx="28">
                  <c:v>0</c:v>
                </c:pt>
              </c:numCache>
            </c:numRef>
          </c:xVal>
          <c:yVal>
            <c:numRef>
              <c:f>Sheet2!$U$2:$U$30</c:f>
              <c:numCache>
                <c:formatCode>General</c:formatCode>
                <c:ptCount val="29"/>
                <c:pt idx="0">
                  <c:v>0</c:v>
                </c:pt>
                <c:pt idx="1">
                  <c:v>121.211817084267</c:v>
                </c:pt>
                <c:pt idx="2">
                  <c:v>128.47215850937999</c:v>
                </c:pt>
                <c:pt idx="3">
                  <c:v>135.65134074132899</c:v>
                </c:pt>
                <c:pt idx="4">
                  <c:v>143.751639480894</c:v>
                </c:pt>
                <c:pt idx="5">
                  <c:v>151.424153795146</c:v>
                </c:pt>
                <c:pt idx="6">
                  <c:v>158.87139843073501</c:v>
                </c:pt>
                <c:pt idx="7">
                  <c:v>166.15733384261901</c:v>
                </c:pt>
                <c:pt idx="8">
                  <c:v>173.282450409859</c:v>
                </c:pt>
                <c:pt idx="9">
                  <c:v>180.223145594644</c:v>
                </c:pt>
                <c:pt idx="10">
                  <c:v>186.94865972749801</c:v>
                </c:pt>
                <c:pt idx="11">
                  <c:v>193.433213928436</c:v>
                </c:pt>
                <c:pt idx="12">
                  <c:v>199.65642243752299</c:v>
                </c:pt>
                <c:pt idx="13">
                  <c:v>205.597944068722</c:v>
                </c:pt>
                <c:pt idx="14">
                  <c:v>211.237638391053</c:v>
                </c:pt>
                <c:pt idx="15">
                  <c:v>216.556811234897</c:v>
                </c:pt>
                <c:pt idx="16">
                  <c:v>221.53713205222201</c:v>
                </c:pt>
                <c:pt idx="17">
                  <c:v>226.16155798200899</c:v>
                </c:pt>
                <c:pt idx="18">
                  <c:v>230.41530406054801</c:v>
                </c:pt>
                <c:pt idx="19">
                  <c:v>234.28420167573501</c:v>
                </c:pt>
                <c:pt idx="20">
                  <c:v>237.75306813248599</c:v>
                </c:pt>
                <c:pt idx="21">
                  <c:v>240.807287312195</c:v>
                </c:pt>
                <c:pt idx="22">
                  <c:v>243.43784940066001</c:v>
                </c:pt>
                <c:pt idx="23">
                  <c:v>245.643322776388</c:v>
                </c:pt>
                <c:pt idx="24">
                  <c:v>247.430784265976</c:v>
                </c:pt>
                <c:pt idx="25">
                  <c:v>248.806165975797</c:v>
                </c:pt>
                <c:pt idx="26">
                  <c:v>249.598657508706</c:v>
                </c:pt>
                <c:pt idx="27">
                  <c:v>250</c:v>
                </c:pt>
                <c:pt idx="28">
                  <c:v>250</c:v>
                </c:pt>
              </c:numCache>
            </c:numRef>
          </c:yVal>
          <c:smooth val="0"/>
        </c:ser>
        <c:ser>
          <c:idx val="1"/>
          <c:order val="1"/>
          <c:marker>
            <c:symbol val="circle"/>
            <c:size val="4"/>
          </c:marker>
          <c:xVal>
            <c:numRef>
              <c:f>Sheet2!$T$2:$T$30</c:f>
              <c:numCache>
                <c:formatCode>General</c:formatCode>
                <c:ptCount val="29"/>
                <c:pt idx="0">
                  <c:v>250</c:v>
                </c:pt>
                <c:pt idx="1">
                  <c:v>250</c:v>
                </c:pt>
                <c:pt idx="2">
                  <c:v>249.598767714281</c:v>
                </c:pt>
                <c:pt idx="3">
                  <c:v>248.80649121989799</c:v>
                </c:pt>
                <c:pt idx="4">
                  <c:v>247.43153152570099</c:v>
                </c:pt>
                <c:pt idx="5">
                  <c:v>245.644595231343</c:v>
                </c:pt>
                <c:pt idx="6">
                  <c:v>243.43973009656</c:v>
                </c:pt>
                <c:pt idx="7">
                  <c:v>240.80985407337701</c:v>
                </c:pt>
                <c:pt idx="8">
                  <c:v>237.75636929531399</c:v>
                </c:pt>
                <c:pt idx="9">
                  <c:v>234.288272997608</c:v>
                </c:pt>
                <c:pt idx="10">
                  <c:v>230.420147277956</c:v>
                </c:pt>
                <c:pt idx="11">
                  <c:v>226.167142098971</c:v>
                </c:pt>
                <c:pt idx="12">
                  <c:v>221.543404285018</c:v>
                </c:pt>
                <c:pt idx="13">
                  <c:v>216.563688689401</c:v>
                </c:pt>
                <c:pt idx="14">
                  <c:v>211.24501481707699</c:v>
                </c:pt>
                <c:pt idx="15">
                  <c:v>205.60569230944299</c:v>
                </c:pt>
                <c:pt idx="16">
                  <c:v>199.664397739983</c:v>
                </c:pt>
                <c:pt idx="17">
                  <c:v>193.44125249931099</c:v>
                </c:pt>
                <c:pt idx="18">
                  <c:v>186.956590933835</c:v>
                </c:pt>
                <c:pt idx="19">
                  <c:v>180.23079857638001</c:v>
                </c:pt>
                <c:pt idx="20">
                  <c:v>173.28964288687899</c:v>
                </c:pt>
                <c:pt idx="21">
                  <c:v>166.16392849249999</c:v>
                </c:pt>
                <c:pt idx="22">
                  <c:v>158.87721933606099</c:v>
                </c:pt>
                <c:pt idx="23">
                  <c:v>151.42907022661001</c:v>
                </c:pt>
                <c:pt idx="24">
                  <c:v>143.755463181766</c:v>
                </c:pt>
                <c:pt idx="25">
                  <c:v>135.653847474934</c:v>
                </c:pt>
                <c:pt idx="26">
                  <c:v>128.473707661448</c:v>
                </c:pt>
                <c:pt idx="27">
                  <c:v>121.212356728929</c:v>
                </c:pt>
                <c:pt idx="28">
                  <c:v>0</c:v>
                </c:pt>
              </c:numCache>
            </c:numRef>
          </c:xVal>
          <c:yVal>
            <c:numRef>
              <c:f>Sheet2!$V$2:$V$30</c:f>
              <c:numCache>
                <c:formatCode>General</c:formatCode>
                <c:ptCount val="29"/>
                <c:pt idx="0">
                  <c:v>250</c:v>
                </c:pt>
                <c:pt idx="1">
                  <c:v>250</c:v>
                </c:pt>
                <c:pt idx="2">
                  <c:v>249.598767714281</c:v>
                </c:pt>
                <c:pt idx="3">
                  <c:v>248.80649121989799</c:v>
                </c:pt>
                <c:pt idx="4">
                  <c:v>247.43153152570099</c:v>
                </c:pt>
                <c:pt idx="5">
                  <c:v>245.644595231343</c:v>
                </c:pt>
                <c:pt idx="6">
                  <c:v>243.43973009656</c:v>
                </c:pt>
                <c:pt idx="7">
                  <c:v>240.80985407337701</c:v>
                </c:pt>
                <c:pt idx="8">
                  <c:v>237.75636929531399</c:v>
                </c:pt>
                <c:pt idx="9">
                  <c:v>234.288272997608</c:v>
                </c:pt>
                <c:pt idx="10">
                  <c:v>230.420147277956</c:v>
                </c:pt>
                <c:pt idx="11">
                  <c:v>226.167142098971</c:v>
                </c:pt>
                <c:pt idx="12">
                  <c:v>221.543404285018</c:v>
                </c:pt>
                <c:pt idx="13">
                  <c:v>216.563688689401</c:v>
                </c:pt>
                <c:pt idx="14">
                  <c:v>211.24501481707699</c:v>
                </c:pt>
                <c:pt idx="15">
                  <c:v>205.60569230944299</c:v>
                </c:pt>
                <c:pt idx="16">
                  <c:v>199.664397739983</c:v>
                </c:pt>
                <c:pt idx="17">
                  <c:v>193.44125249931099</c:v>
                </c:pt>
                <c:pt idx="18">
                  <c:v>186.956590933835</c:v>
                </c:pt>
                <c:pt idx="19">
                  <c:v>180.23079857638001</c:v>
                </c:pt>
                <c:pt idx="20">
                  <c:v>173.28964288687899</c:v>
                </c:pt>
                <c:pt idx="21">
                  <c:v>166.16392849249999</c:v>
                </c:pt>
                <c:pt idx="22">
                  <c:v>158.87721933606099</c:v>
                </c:pt>
                <c:pt idx="23">
                  <c:v>151.42907022661001</c:v>
                </c:pt>
                <c:pt idx="24">
                  <c:v>143.755463181766</c:v>
                </c:pt>
                <c:pt idx="25">
                  <c:v>135.653847474934</c:v>
                </c:pt>
                <c:pt idx="26">
                  <c:v>128.473707661448</c:v>
                </c:pt>
                <c:pt idx="27">
                  <c:v>121.212356728929</c:v>
                </c:pt>
                <c:pt idx="2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632768"/>
        <c:axId val="367634304"/>
      </c:scatterChart>
      <c:valAx>
        <c:axId val="36763276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67634304"/>
        <c:crosses val="autoZero"/>
        <c:crossBetween val="midCat"/>
      </c:valAx>
      <c:valAx>
        <c:axId val="367634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76327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circle"/>
            <c:size val="5"/>
          </c:marker>
          <c:xVal>
            <c:numRef>
              <c:f>Sheet2!$AC$2:$AC$31</c:f>
              <c:numCache>
                <c:formatCode>General</c:formatCode>
                <c:ptCount val="30"/>
                <c:pt idx="0">
                  <c:v>250</c:v>
                </c:pt>
                <c:pt idx="1">
                  <c:v>250</c:v>
                </c:pt>
                <c:pt idx="2">
                  <c:v>249.58875985425101</c:v>
                </c:pt>
                <c:pt idx="3">
                  <c:v>248.769224117177</c:v>
                </c:pt>
                <c:pt idx="4">
                  <c:v>247.539527378956</c:v>
                </c:pt>
                <c:pt idx="5">
                  <c:v>245.90671816309401</c:v>
                </c:pt>
                <c:pt idx="6">
                  <c:v>243.877559237149</c:v>
                </c:pt>
                <c:pt idx="7">
                  <c:v>241.448695406008</c:v>
                </c:pt>
                <c:pt idx="8">
                  <c:v>238.62511417699201</c:v>
                </c:pt>
                <c:pt idx="9">
                  <c:v>235.42244805954201</c:v>
                </c:pt>
                <c:pt idx="10">
                  <c:v>231.839277881198</c:v>
                </c:pt>
                <c:pt idx="11">
                  <c:v>227.87048745600899</c:v>
                </c:pt>
                <c:pt idx="12">
                  <c:v>223.53273960736001</c:v>
                </c:pt>
                <c:pt idx="13">
                  <c:v>218.818508175098</c:v>
                </c:pt>
                <c:pt idx="14">
                  <c:v>213.82652994896199</c:v>
                </c:pt>
                <c:pt idx="15">
                  <c:v>208.53623815951499</c:v>
                </c:pt>
                <c:pt idx="16">
                  <c:v>202.945863335691</c:v>
                </c:pt>
                <c:pt idx="17">
                  <c:v>197.02089078061499</c:v>
                </c:pt>
                <c:pt idx="18">
                  <c:v>190.88247303966</c:v>
                </c:pt>
                <c:pt idx="19">
                  <c:v>184.532201932107</c:v>
                </c:pt>
                <c:pt idx="20">
                  <c:v>178.008472714438</c:v>
                </c:pt>
                <c:pt idx="21">
                  <c:v>171.31367718531001</c:v>
                </c:pt>
                <c:pt idx="22">
                  <c:v>164.448771720445</c:v>
                </c:pt>
                <c:pt idx="23">
                  <c:v>157.45590412945</c:v>
                </c:pt>
                <c:pt idx="24">
                  <c:v>150.360346673686</c:v>
                </c:pt>
                <c:pt idx="25">
                  <c:v>143.15478014236299</c:v>
                </c:pt>
                <c:pt idx="26">
                  <c:v>135.86373768491401</c:v>
                </c:pt>
                <c:pt idx="27">
                  <c:v>128.536892252136</c:v>
                </c:pt>
                <c:pt idx="28">
                  <c:v>121.16736369692499</c:v>
                </c:pt>
                <c:pt idx="29">
                  <c:v>0</c:v>
                </c:pt>
              </c:numCache>
            </c:numRef>
          </c:xVal>
          <c:yVal>
            <c:numRef>
              <c:f>Sheet2!$AD$2:$AD$31</c:f>
              <c:numCache>
                <c:formatCode>General</c:formatCode>
                <c:ptCount val="30"/>
                <c:pt idx="0">
                  <c:v>0</c:v>
                </c:pt>
                <c:pt idx="1">
                  <c:v>121.167357203009</c:v>
                </c:pt>
                <c:pt idx="2">
                  <c:v>128.53689364890701</c:v>
                </c:pt>
                <c:pt idx="3">
                  <c:v>135.863728787675</c:v>
                </c:pt>
                <c:pt idx="4">
                  <c:v>143.154766771684</c:v>
                </c:pt>
                <c:pt idx="5">
                  <c:v>150.36033263502901</c:v>
                </c:pt>
                <c:pt idx="6">
                  <c:v>157.455873822809</c:v>
                </c:pt>
                <c:pt idx="7">
                  <c:v>164.44874750114499</c:v>
                </c:pt>
                <c:pt idx="8">
                  <c:v>171.31364394219699</c:v>
                </c:pt>
                <c:pt idx="9">
                  <c:v>178.00843265586499</c:v>
                </c:pt>
                <c:pt idx="10">
                  <c:v>184.53216756134401</c:v>
                </c:pt>
                <c:pt idx="11">
                  <c:v>190.88242928818701</c:v>
                </c:pt>
                <c:pt idx="12">
                  <c:v>197.02084894128899</c:v>
                </c:pt>
                <c:pt idx="13">
                  <c:v>202.94581775954299</c:v>
                </c:pt>
                <c:pt idx="14">
                  <c:v>208.536193927223</c:v>
                </c:pt>
                <c:pt idx="15">
                  <c:v>213.826488218957</c:v>
                </c:pt>
                <c:pt idx="16">
                  <c:v>218.81846990210599</c:v>
                </c:pt>
                <c:pt idx="17">
                  <c:v>223.532708005225</c:v>
                </c:pt>
                <c:pt idx="18">
                  <c:v>227.87045802344201</c:v>
                </c:pt>
                <c:pt idx="19">
                  <c:v>231.83925718708599</c:v>
                </c:pt>
                <c:pt idx="20">
                  <c:v>235.422427187853</c:v>
                </c:pt>
                <c:pt idx="21">
                  <c:v>238.62509931585799</c:v>
                </c:pt>
                <c:pt idx="22">
                  <c:v>241.44868604123599</c:v>
                </c:pt>
                <c:pt idx="23">
                  <c:v>243.87754948542599</c:v>
                </c:pt>
                <c:pt idx="24">
                  <c:v>245.906714311499</c:v>
                </c:pt>
                <c:pt idx="25">
                  <c:v>247.539524624721</c:v>
                </c:pt>
                <c:pt idx="26">
                  <c:v>248.76922301567501</c:v>
                </c:pt>
                <c:pt idx="27">
                  <c:v>249.58876016510499</c:v>
                </c:pt>
                <c:pt idx="28">
                  <c:v>250</c:v>
                </c:pt>
                <c:pt idx="29">
                  <c:v>250</c:v>
                </c:pt>
              </c:numCache>
            </c:numRef>
          </c:yVal>
          <c:smooth val="0"/>
        </c:ser>
        <c:ser>
          <c:idx val="1"/>
          <c:order val="1"/>
          <c:marker>
            <c:symbol val="circle"/>
            <c:size val="4"/>
          </c:marker>
          <c:xVal>
            <c:numRef>
              <c:f>Sheet2!$AC$2:$AC$31</c:f>
              <c:numCache>
                <c:formatCode>General</c:formatCode>
                <c:ptCount val="30"/>
                <c:pt idx="0">
                  <c:v>250</c:v>
                </c:pt>
                <c:pt idx="1">
                  <c:v>250</c:v>
                </c:pt>
                <c:pt idx="2">
                  <c:v>249.58875985425101</c:v>
                </c:pt>
                <c:pt idx="3">
                  <c:v>248.769224117177</c:v>
                </c:pt>
                <c:pt idx="4">
                  <c:v>247.539527378956</c:v>
                </c:pt>
                <c:pt idx="5">
                  <c:v>245.90671816309401</c:v>
                </c:pt>
                <c:pt idx="6">
                  <c:v>243.877559237149</c:v>
                </c:pt>
                <c:pt idx="7">
                  <c:v>241.448695406008</c:v>
                </c:pt>
                <c:pt idx="8">
                  <c:v>238.62511417699201</c:v>
                </c:pt>
                <c:pt idx="9">
                  <c:v>235.42244805954201</c:v>
                </c:pt>
                <c:pt idx="10">
                  <c:v>231.839277881198</c:v>
                </c:pt>
                <c:pt idx="11">
                  <c:v>227.87048745600899</c:v>
                </c:pt>
                <c:pt idx="12">
                  <c:v>223.53273960736001</c:v>
                </c:pt>
                <c:pt idx="13">
                  <c:v>218.818508175098</c:v>
                </c:pt>
                <c:pt idx="14">
                  <c:v>213.82652994896199</c:v>
                </c:pt>
                <c:pt idx="15">
                  <c:v>208.53623815951499</c:v>
                </c:pt>
                <c:pt idx="16">
                  <c:v>202.945863335691</c:v>
                </c:pt>
                <c:pt idx="17">
                  <c:v>197.02089078061499</c:v>
                </c:pt>
                <c:pt idx="18">
                  <c:v>190.88247303966</c:v>
                </c:pt>
                <c:pt idx="19">
                  <c:v>184.532201932107</c:v>
                </c:pt>
                <c:pt idx="20">
                  <c:v>178.008472714438</c:v>
                </c:pt>
                <c:pt idx="21">
                  <c:v>171.31367718531001</c:v>
                </c:pt>
                <c:pt idx="22">
                  <c:v>164.448771720445</c:v>
                </c:pt>
                <c:pt idx="23">
                  <c:v>157.45590412945</c:v>
                </c:pt>
                <c:pt idx="24">
                  <c:v>150.360346673686</c:v>
                </c:pt>
                <c:pt idx="25">
                  <c:v>143.15478014236299</c:v>
                </c:pt>
                <c:pt idx="26">
                  <c:v>135.86373768491401</c:v>
                </c:pt>
                <c:pt idx="27">
                  <c:v>128.536892252136</c:v>
                </c:pt>
                <c:pt idx="28">
                  <c:v>121.16736369692499</c:v>
                </c:pt>
                <c:pt idx="29">
                  <c:v>0</c:v>
                </c:pt>
              </c:numCache>
            </c:numRef>
          </c:xVal>
          <c:yVal>
            <c:numRef>
              <c:f>Sheet2!$AE$2:$AE$31</c:f>
              <c:numCache>
                <c:formatCode>General</c:formatCode>
                <c:ptCount val="30"/>
                <c:pt idx="0">
                  <c:v>250</c:v>
                </c:pt>
                <c:pt idx="1">
                  <c:v>250</c:v>
                </c:pt>
                <c:pt idx="2">
                  <c:v>249.58875985425101</c:v>
                </c:pt>
                <c:pt idx="3">
                  <c:v>248.769224117177</c:v>
                </c:pt>
                <c:pt idx="4">
                  <c:v>247.539527378956</c:v>
                </c:pt>
                <c:pt idx="5">
                  <c:v>245.90671816309401</c:v>
                </c:pt>
                <c:pt idx="6">
                  <c:v>243.877559237149</c:v>
                </c:pt>
                <c:pt idx="7">
                  <c:v>241.448695406008</c:v>
                </c:pt>
                <c:pt idx="8">
                  <c:v>238.62511417699201</c:v>
                </c:pt>
                <c:pt idx="9">
                  <c:v>235.42244805954201</c:v>
                </c:pt>
                <c:pt idx="10">
                  <c:v>231.839277881198</c:v>
                </c:pt>
                <c:pt idx="11">
                  <c:v>227.87048745600899</c:v>
                </c:pt>
                <c:pt idx="12">
                  <c:v>223.53273960736001</c:v>
                </c:pt>
                <c:pt idx="13">
                  <c:v>218.818508175098</c:v>
                </c:pt>
                <c:pt idx="14">
                  <c:v>213.82652994896199</c:v>
                </c:pt>
                <c:pt idx="15">
                  <c:v>208.53623815951499</c:v>
                </c:pt>
                <c:pt idx="16">
                  <c:v>202.945863335691</c:v>
                </c:pt>
                <c:pt idx="17">
                  <c:v>197.02089078061499</c:v>
                </c:pt>
                <c:pt idx="18">
                  <c:v>190.88247303966</c:v>
                </c:pt>
                <c:pt idx="19">
                  <c:v>184.532201932107</c:v>
                </c:pt>
                <c:pt idx="20">
                  <c:v>178.008472714438</c:v>
                </c:pt>
                <c:pt idx="21">
                  <c:v>171.31367718531001</c:v>
                </c:pt>
                <c:pt idx="22">
                  <c:v>164.448771720445</c:v>
                </c:pt>
                <c:pt idx="23">
                  <c:v>157.45590412945</c:v>
                </c:pt>
                <c:pt idx="24">
                  <c:v>150.360346673686</c:v>
                </c:pt>
                <c:pt idx="25">
                  <c:v>143.15478014236299</c:v>
                </c:pt>
                <c:pt idx="26">
                  <c:v>135.86373768491401</c:v>
                </c:pt>
                <c:pt idx="27">
                  <c:v>128.536892252136</c:v>
                </c:pt>
                <c:pt idx="28">
                  <c:v>121.16736369692499</c:v>
                </c:pt>
                <c:pt idx="2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654784"/>
        <c:axId val="367656320"/>
      </c:scatterChart>
      <c:valAx>
        <c:axId val="3676547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67656320"/>
        <c:crosses val="autoZero"/>
        <c:crossBetween val="midCat"/>
      </c:valAx>
      <c:valAx>
        <c:axId val="367656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7654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Sheet2!$AF$4:$AF$30</c:f>
              <c:numCache>
                <c:formatCode>General</c:formatCode>
                <c:ptCount val="27"/>
                <c:pt idx="0">
                  <c:v>7.3810016857398617</c:v>
                </c:pt>
                <c:pt idx="1">
                  <c:v>7.3725268378641244</c:v>
                </c:pt>
                <c:pt idx="2">
                  <c:v>7.3940103429906916</c:v>
                </c:pt>
                <c:pt idx="3">
                  <c:v>7.388250492938556</c:v>
                </c:pt>
                <c:pt idx="4">
                  <c:v>7.3799858193782812</c:v>
                </c:pt>
                <c:pt idx="5">
                  <c:v>7.4026793657019452</c:v>
                </c:pt>
                <c:pt idx="6">
                  <c:v>7.4228979585617232</c:v>
                </c:pt>
                <c:pt idx="7">
                  <c:v>7.4214059436550697</c:v>
                </c:pt>
                <c:pt idx="8">
                  <c:v>7.4429984310047477</c:v>
                </c:pt>
                <c:pt idx="9">
                  <c:v>7.4884658935244568</c:v>
                </c:pt>
                <c:pt idx="10">
                  <c:v>7.5163988875024046</c:v>
                </c:pt>
                <c:pt idx="11">
                  <c:v>7.5716070615298934</c:v>
                </c:pt>
                <c:pt idx="12">
                  <c:v>7.4948083568814914</c:v>
                </c:pt>
                <c:pt idx="13">
                  <c:v>7.4816041669312909</c:v>
                </c:pt>
                <c:pt idx="14">
                  <c:v>7.4948096570720315</c:v>
                </c:pt>
                <c:pt idx="15">
                  <c:v>7.571614139092345</c:v>
                </c:pt>
                <c:pt idx="16">
                  <c:v>7.5163985779768652</c:v>
                </c:pt>
                <c:pt idx="17">
                  <c:v>7.4884784796888839</c:v>
                </c:pt>
                <c:pt idx="18">
                  <c:v>7.4429933601921787</c:v>
                </c:pt>
                <c:pt idx="19">
                  <c:v>7.4214146856466732</c:v>
                </c:pt>
                <c:pt idx="20">
                  <c:v>7.4229083947779122</c:v>
                </c:pt>
                <c:pt idx="21">
                  <c:v>7.402673488389893</c:v>
                </c:pt>
                <c:pt idx="22">
                  <c:v>7.3800030826158975</c:v>
                </c:pt>
                <c:pt idx="23">
                  <c:v>7.3882513869173598</c:v>
                </c:pt>
                <c:pt idx="24">
                  <c:v>7.3940150289973419</c:v>
                </c:pt>
                <c:pt idx="25">
                  <c:v>7.372537225074951</c:v>
                </c:pt>
                <c:pt idx="26">
                  <c:v>7.3809937899902671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7737856"/>
        <c:axId val="367751936"/>
      </c:barChart>
      <c:catAx>
        <c:axId val="367737856"/>
        <c:scaling>
          <c:orientation val="minMax"/>
        </c:scaling>
        <c:delete val="0"/>
        <c:axPos val="b"/>
        <c:majorTickMark val="out"/>
        <c:minorTickMark val="none"/>
        <c:tickLblPos val="nextTo"/>
        <c:crossAx val="367751936"/>
        <c:crosses val="autoZero"/>
        <c:auto val="1"/>
        <c:lblAlgn val="ctr"/>
        <c:lblOffset val="100"/>
        <c:noMultiLvlLbl val="0"/>
      </c:catAx>
      <c:valAx>
        <c:axId val="367751936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7737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Sheet2!$W$4:$W$29</c:f>
              <c:numCache>
                <c:formatCode>General</c:formatCode>
                <c:ptCount val="26"/>
                <c:pt idx="0">
                  <c:v>7.2714197345714497</c:v>
                </c:pt>
                <c:pt idx="1">
                  <c:v>7.2227667526429258</c:v>
                </c:pt>
                <c:pt idx="2">
                  <c:v>8.2161641798873948</c:v>
                </c:pt>
                <c:pt idx="3">
                  <c:v>7.8778561311117929</c:v>
                </c:pt>
                <c:pt idx="4">
                  <c:v>7.7667807310938715</c:v>
                </c:pt>
                <c:pt idx="5">
                  <c:v>7.7460378725809234</c:v>
                </c:pt>
                <c:pt idx="6">
                  <c:v>7.7518420640916244</c:v>
                </c:pt>
                <c:pt idx="7">
                  <c:v>7.7589265738412312</c:v>
                </c:pt>
                <c:pt idx="8">
                  <c:v>7.7585396135002371</c:v>
                </c:pt>
                <c:pt idx="9">
                  <c:v>7.7548369574979361</c:v>
                </c:pt>
                <c:pt idx="10">
                  <c:v>7.7528882050337566</c:v>
                </c:pt>
                <c:pt idx="11">
                  <c:v>7.752370392804826</c:v>
                </c:pt>
                <c:pt idx="12">
                  <c:v>7.7520606169891746</c:v>
                </c:pt>
                <c:pt idx="13">
                  <c:v>7.752132486470737</c:v>
                </c:pt>
                <c:pt idx="14">
                  <c:v>7.7525851562285695</c:v>
                </c:pt>
                <c:pt idx="15">
                  <c:v>7.7532478269809531</c:v>
                </c:pt>
                <c:pt idx="16">
                  <c:v>7.755333088878106</c:v>
                </c:pt>
                <c:pt idx="17">
                  <c:v>7.7591656505322533</c:v>
                </c:pt>
                <c:pt idx="18">
                  <c:v>7.759682777064052</c:v>
                </c:pt>
                <c:pt idx="19">
                  <c:v>7.7526808542569636</c:v>
                </c:pt>
                <c:pt idx="20">
                  <c:v>7.7469985950561142</c:v>
                </c:pt>
                <c:pt idx="21">
                  <c:v>7.767820670410746</c:v>
                </c:pt>
                <c:pt idx="22">
                  <c:v>7.8790395135092242</c:v>
                </c:pt>
                <c:pt idx="23">
                  <c:v>8.2175332009610536</c:v>
                </c:pt>
                <c:pt idx="24">
                  <c:v>7.2237421445493979</c:v>
                </c:pt>
                <c:pt idx="25">
                  <c:v>7.2724337852271121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0390272"/>
        <c:axId val="320391808"/>
      </c:barChart>
      <c:catAx>
        <c:axId val="320390272"/>
        <c:scaling>
          <c:orientation val="minMax"/>
        </c:scaling>
        <c:delete val="0"/>
        <c:axPos val="b"/>
        <c:majorTickMark val="out"/>
        <c:minorTickMark val="none"/>
        <c:tickLblPos val="nextTo"/>
        <c:crossAx val="320391808"/>
        <c:crosses val="autoZero"/>
        <c:auto val="1"/>
        <c:lblAlgn val="ctr"/>
        <c:lblOffset val="100"/>
        <c:noMultiLvlLbl val="0"/>
      </c:catAx>
      <c:valAx>
        <c:axId val="320391808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0390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Sheet3!$A$1:$A$40</c:f>
              <c:numCache>
                <c:formatCode>General</c:formatCode>
                <c:ptCount val="40"/>
                <c:pt idx="0">
                  <c:v>0</c:v>
                </c:pt>
                <c:pt idx="1">
                  <c:v>120.147021929007</c:v>
                </c:pt>
                <c:pt idx="2">
                  <c:v>125.566326500467</c:v>
                </c:pt>
                <c:pt idx="3">
                  <c:v>130.98500068839601</c:v>
                </c:pt>
                <c:pt idx="4">
                  <c:v>136.38675360926501</c:v>
                </c:pt>
                <c:pt idx="5">
                  <c:v>141.76322159443399</c:v>
                </c:pt>
                <c:pt idx="6">
                  <c:v>147.10348221624599</c:v>
                </c:pt>
                <c:pt idx="7">
                  <c:v>152.39776772856601</c:v>
                </c:pt>
                <c:pt idx="8">
                  <c:v>157.648343797423</c:v>
                </c:pt>
                <c:pt idx="9">
                  <c:v>162.83958464238299</c:v>
                </c:pt>
                <c:pt idx="10">
                  <c:v>167.99975390589901</c:v>
                </c:pt>
                <c:pt idx="11">
                  <c:v>173.046645090265</c:v>
                </c:pt>
                <c:pt idx="12">
                  <c:v>177.98326900532501</c:v>
                </c:pt>
                <c:pt idx="13">
                  <c:v>182.82231012490601</c:v>
                </c:pt>
                <c:pt idx="14">
                  <c:v>187.55267757796599</c:v>
                </c:pt>
                <c:pt idx="15">
                  <c:v>192.16137600791299</c:v>
                </c:pt>
                <c:pt idx="16">
                  <c:v>196.639656838836</c:v>
                </c:pt>
                <c:pt idx="17">
                  <c:v>200.981786067602</c:v>
                </c:pt>
                <c:pt idx="18">
                  <c:v>205.18091453710201</c:v>
                </c:pt>
                <c:pt idx="19">
                  <c:v>209.22846594060101</c:v>
                </c:pt>
                <c:pt idx="20">
                  <c:v>213.11853557378899</c:v>
                </c:pt>
                <c:pt idx="21">
                  <c:v>216.84345455784199</c:v>
                </c:pt>
                <c:pt idx="22">
                  <c:v>220.39791430203601</c:v>
                </c:pt>
                <c:pt idx="23">
                  <c:v>223.77446836729101</c:v>
                </c:pt>
                <c:pt idx="24">
                  <c:v>226.967985547322</c:v>
                </c:pt>
                <c:pt idx="25">
                  <c:v>229.974308393401</c:v>
                </c:pt>
                <c:pt idx="26">
                  <c:v>232.78711600529101</c:v>
                </c:pt>
                <c:pt idx="27">
                  <c:v>235.399455233955</c:v>
                </c:pt>
                <c:pt idx="28">
                  <c:v>237.80553735593401</c:v>
                </c:pt>
                <c:pt idx="29">
                  <c:v>240.01149375732101</c:v>
                </c:pt>
                <c:pt idx="30">
                  <c:v>242.01517030780801</c:v>
                </c:pt>
                <c:pt idx="31">
                  <c:v>243.78642272813099</c:v>
                </c:pt>
                <c:pt idx="32">
                  <c:v>245.338821426621</c:v>
                </c:pt>
                <c:pt idx="33">
                  <c:v>246.66921000380799</c:v>
                </c:pt>
                <c:pt idx="34">
                  <c:v>247.779774512302</c:v>
                </c:pt>
                <c:pt idx="35">
                  <c:v>248.66886079891199</c:v>
                </c:pt>
                <c:pt idx="36">
                  <c:v>249.33530071179001</c:v>
                </c:pt>
                <c:pt idx="37">
                  <c:v>249.779219004331</c:v>
                </c:pt>
                <c:pt idx="38">
                  <c:v>250</c:v>
                </c:pt>
                <c:pt idx="39">
                  <c:v>250</c:v>
                </c:pt>
              </c:numCache>
            </c:numRef>
          </c:xVal>
          <c:yVal>
            <c:numRef>
              <c:f>Sheet3!$B$1:$B$40</c:f>
              <c:numCache>
                <c:formatCode>General</c:formatCode>
                <c:ptCount val="40"/>
                <c:pt idx="0">
                  <c:v>250</c:v>
                </c:pt>
                <c:pt idx="1">
                  <c:v>250</c:v>
                </c:pt>
                <c:pt idx="2">
                  <c:v>249.779219068266</c:v>
                </c:pt>
                <c:pt idx="3">
                  <c:v>249.33581010066499</c:v>
                </c:pt>
                <c:pt idx="4">
                  <c:v>248.669482575074</c:v>
                </c:pt>
                <c:pt idx="5">
                  <c:v>247.780903682841</c:v>
                </c:pt>
                <c:pt idx="6">
                  <c:v>246.671028109698</c:v>
                </c:pt>
                <c:pt idx="7">
                  <c:v>245.34111187059401</c:v>
                </c:pt>
                <c:pt idx="8">
                  <c:v>243.78956262195399</c:v>
                </c:pt>
                <c:pt idx="9">
                  <c:v>242.01914387061399</c:v>
                </c:pt>
                <c:pt idx="10">
                  <c:v>240.01616190968301</c:v>
                </c:pt>
                <c:pt idx="11">
                  <c:v>237.81141015333901</c:v>
                </c:pt>
                <c:pt idx="12">
                  <c:v>235.40587541356399</c:v>
                </c:pt>
                <c:pt idx="13">
                  <c:v>232.79492735160301</c:v>
                </c:pt>
                <c:pt idx="14">
                  <c:v>229.98260752770099</c:v>
                </c:pt>
                <c:pt idx="15">
                  <c:v>226.977494623084</c:v>
                </c:pt>
                <c:pt idx="16">
                  <c:v>223.78478122798199</c:v>
                </c:pt>
                <c:pt idx="17">
                  <c:v>220.40879162758699</c:v>
                </c:pt>
                <c:pt idx="18">
                  <c:v>216.855527859874</c:v>
                </c:pt>
                <c:pt idx="19">
                  <c:v>213.130633636287</c:v>
                </c:pt>
                <c:pt idx="20">
                  <c:v>209.241726568449</c:v>
                </c:pt>
                <c:pt idx="21">
                  <c:v>205.19402466947901</c:v>
                </c:pt>
                <c:pt idx="22">
                  <c:v>200.99558661534701</c:v>
                </c:pt>
                <c:pt idx="23">
                  <c:v>196.65342370899799</c:v>
                </c:pt>
                <c:pt idx="24">
                  <c:v>192.17511748512999</c:v>
                </c:pt>
                <c:pt idx="25">
                  <c:v>187.566476527997</c:v>
                </c:pt>
                <c:pt idx="26">
                  <c:v>182.83556304797401</c:v>
                </c:pt>
                <c:pt idx="27">
                  <c:v>177.996345445712</c:v>
                </c:pt>
                <c:pt idx="28">
                  <c:v>173.05896521629401</c:v>
                </c:pt>
                <c:pt idx="29">
                  <c:v>168.01145434575801</c:v>
                </c:pt>
                <c:pt idx="30">
                  <c:v>162.85033980863801</c:v>
                </c:pt>
                <c:pt idx="31">
                  <c:v>157.658203861234</c:v>
                </c:pt>
                <c:pt idx="32">
                  <c:v>152.40652591716599</c:v>
                </c:pt>
                <c:pt idx="33">
                  <c:v>147.111083497891</c:v>
                </c:pt>
                <c:pt idx="34">
                  <c:v>141.76953105733801</c:v>
                </c:pt>
                <c:pt idx="35">
                  <c:v>136.39177493603501</c:v>
                </c:pt>
                <c:pt idx="36">
                  <c:v>130.988559781736</c:v>
                </c:pt>
                <c:pt idx="37">
                  <c:v>125.568520768996</c:v>
                </c:pt>
                <c:pt idx="38">
                  <c:v>120.147742497753</c:v>
                </c:pt>
                <c:pt idx="39">
                  <c:v>0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Sheet3!$A$1:$A$40</c:f>
              <c:numCache>
                <c:formatCode>General</c:formatCode>
                <c:ptCount val="40"/>
                <c:pt idx="0">
                  <c:v>0</c:v>
                </c:pt>
                <c:pt idx="1">
                  <c:v>120.147021929007</c:v>
                </c:pt>
                <c:pt idx="2">
                  <c:v>125.566326500467</c:v>
                </c:pt>
                <c:pt idx="3">
                  <c:v>130.98500068839601</c:v>
                </c:pt>
                <c:pt idx="4">
                  <c:v>136.38675360926501</c:v>
                </c:pt>
                <c:pt idx="5">
                  <c:v>141.76322159443399</c:v>
                </c:pt>
                <c:pt idx="6">
                  <c:v>147.10348221624599</c:v>
                </c:pt>
                <c:pt idx="7">
                  <c:v>152.39776772856601</c:v>
                </c:pt>
                <c:pt idx="8">
                  <c:v>157.648343797423</c:v>
                </c:pt>
                <c:pt idx="9">
                  <c:v>162.83958464238299</c:v>
                </c:pt>
                <c:pt idx="10">
                  <c:v>167.99975390589901</c:v>
                </c:pt>
                <c:pt idx="11">
                  <c:v>173.046645090265</c:v>
                </c:pt>
                <c:pt idx="12">
                  <c:v>177.98326900532501</c:v>
                </c:pt>
                <c:pt idx="13">
                  <c:v>182.82231012490601</c:v>
                </c:pt>
                <c:pt idx="14">
                  <c:v>187.55267757796599</c:v>
                </c:pt>
                <c:pt idx="15">
                  <c:v>192.16137600791299</c:v>
                </c:pt>
                <c:pt idx="16">
                  <c:v>196.639656838836</c:v>
                </c:pt>
                <c:pt idx="17">
                  <c:v>200.981786067602</c:v>
                </c:pt>
                <c:pt idx="18">
                  <c:v>205.18091453710201</c:v>
                </c:pt>
                <c:pt idx="19">
                  <c:v>209.22846594060101</c:v>
                </c:pt>
                <c:pt idx="20">
                  <c:v>213.11853557378899</c:v>
                </c:pt>
                <c:pt idx="21">
                  <c:v>216.84345455784199</c:v>
                </c:pt>
                <c:pt idx="22">
                  <c:v>220.39791430203601</c:v>
                </c:pt>
                <c:pt idx="23">
                  <c:v>223.77446836729101</c:v>
                </c:pt>
                <c:pt idx="24">
                  <c:v>226.967985547322</c:v>
                </c:pt>
                <c:pt idx="25">
                  <c:v>229.974308393401</c:v>
                </c:pt>
                <c:pt idx="26">
                  <c:v>232.78711600529101</c:v>
                </c:pt>
                <c:pt idx="27">
                  <c:v>235.399455233955</c:v>
                </c:pt>
                <c:pt idx="28">
                  <c:v>237.80553735593401</c:v>
                </c:pt>
                <c:pt idx="29">
                  <c:v>240.01149375732101</c:v>
                </c:pt>
                <c:pt idx="30">
                  <c:v>242.01517030780801</c:v>
                </c:pt>
                <c:pt idx="31">
                  <c:v>243.78642272813099</c:v>
                </c:pt>
                <c:pt idx="32">
                  <c:v>245.338821426621</c:v>
                </c:pt>
                <c:pt idx="33">
                  <c:v>246.66921000380799</c:v>
                </c:pt>
                <c:pt idx="34">
                  <c:v>247.779774512302</c:v>
                </c:pt>
                <c:pt idx="35">
                  <c:v>248.66886079891199</c:v>
                </c:pt>
                <c:pt idx="36">
                  <c:v>249.33530071179001</c:v>
                </c:pt>
                <c:pt idx="37">
                  <c:v>249.779219004331</c:v>
                </c:pt>
                <c:pt idx="38">
                  <c:v>250</c:v>
                </c:pt>
                <c:pt idx="39">
                  <c:v>250</c:v>
                </c:pt>
              </c:numCache>
            </c:numRef>
          </c:xVal>
          <c:yVal>
            <c:numRef>
              <c:f>Sheet3!$C$1:$C$40</c:f>
              <c:numCache>
                <c:formatCode>General</c:formatCode>
                <c:ptCount val="40"/>
                <c:pt idx="0">
                  <c:v>0</c:v>
                </c:pt>
                <c:pt idx="1">
                  <c:v>120.147021929007</c:v>
                </c:pt>
                <c:pt idx="2">
                  <c:v>125.566326500467</c:v>
                </c:pt>
                <c:pt idx="3">
                  <c:v>130.98500068839601</c:v>
                </c:pt>
                <c:pt idx="4">
                  <c:v>136.38675360926501</c:v>
                </c:pt>
                <c:pt idx="5">
                  <c:v>141.76322159443399</c:v>
                </c:pt>
                <c:pt idx="6">
                  <c:v>147.10348221624599</c:v>
                </c:pt>
                <c:pt idx="7">
                  <c:v>152.39776772856601</c:v>
                </c:pt>
                <c:pt idx="8">
                  <c:v>157.648343797423</c:v>
                </c:pt>
                <c:pt idx="9">
                  <c:v>162.83958464238299</c:v>
                </c:pt>
                <c:pt idx="10">
                  <c:v>167.99975390589901</c:v>
                </c:pt>
                <c:pt idx="11">
                  <c:v>173.046645090265</c:v>
                </c:pt>
                <c:pt idx="12">
                  <c:v>177.98326900532501</c:v>
                </c:pt>
                <c:pt idx="13">
                  <c:v>182.82231012490601</c:v>
                </c:pt>
                <c:pt idx="14">
                  <c:v>187.55267757796599</c:v>
                </c:pt>
                <c:pt idx="15">
                  <c:v>192.16137600791299</c:v>
                </c:pt>
                <c:pt idx="16">
                  <c:v>196.639656838836</c:v>
                </c:pt>
                <c:pt idx="17">
                  <c:v>200.981786067602</c:v>
                </c:pt>
                <c:pt idx="18">
                  <c:v>205.18091453710201</c:v>
                </c:pt>
                <c:pt idx="19">
                  <c:v>209.22846594060101</c:v>
                </c:pt>
                <c:pt idx="20">
                  <c:v>213.11853557378899</c:v>
                </c:pt>
                <c:pt idx="21">
                  <c:v>216.84345455784199</c:v>
                </c:pt>
                <c:pt idx="22">
                  <c:v>220.39791430203601</c:v>
                </c:pt>
                <c:pt idx="23">
                  <c:v>223.77446836729101</c:v>
                </c:pt>
                <c:pt idx="24">
                  <c:v>226.967985547322</c:v>
                </c:pt>
                <c:pt idx="25">
                  <c:v>229.974308393401</c:v>
                </c:pt>
                <c:pt idx="26">
                  <c:v>232.78711600529101</c:v>
                </c:pt>
                <c:pt idx="27">
                  <c:v>235.399455233955</c:v>
                </c:pt>
                <c:pt idx="28">
                  <c:v>237.80553735593401</c:v>
                </c:pt>
                <c:pt idx="29">
                  <c:v>240.01149375732101</c:v>
                </c:pt>
                <c:pt idx="30">
                  <c:v>242.01517030780801</c:v>
                </c:pt>
                <c:pt idx="31">
                  <c:v>243.78642272813099</c:v>
                </c:pt>
                <c:pt idx="32">
                  <c:v>245.338821426621</c:v>
                </c:pt>
                <c:pt idx="33">
                  <c:v>246.66921000380799</c:v>
                </c:pt>
                <c:pt idx="34">
                  <c:v>247.779774512302</c:v>
                </c:pt>
                <c:pt idx="35">
                  <c:v>248.66886079891199</c:v>
                </c:pt>
                <c:pt idx="36">
                  <c:v>249.33530071179001</c:v>
                </c:pt>
                <c:pt idx="37">
                  <c:v>249.779219004331</c:v>
                </c:pt>
                <c:pt idx="38">
                  <c:v>250</c:v>
                </c:pt>
                <c:pt idx="39">
                  <c:v>250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297088"/>
        <c:axId val="368298624"/>
      </c:scatterChart>
      <c:valAx>
        <c:axId val="368297088"/>
        <c:scaling>
          <c:orientation val="minMax"/>
          <c:max val="214"/>
          <c:min val="12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368298624"/>
        <c:crosses val="autoZero"/>
        <c:crossBetween val="midCat"/>
        <c:majorUnit val="1"/>
        <c:minorUnit val="1"/>
      </c:valAx>
      <c:valAx>
        <c:axId val="368298624"/>
        <c:scaling>
          <c:orientation val="minMax"/>
          <c:max val="250"/>
          <c:min val="20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8297088"/>
        <c:crosses val="autoZero"/>
        <c:crossBetween val="midCat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Sheet3!$B$51:$B$88</c:f>
              <c:numCache>
                <c:formatCode>General</c:formatCode>
                <c:ptCount val="38"/>
                <c:pt idx="0">
                  <c:v>0</c:v>
                </c:pt>
                <c:pt idx="1">
                  <c:v>119</c:v>
                </c:pt>
                <c:pt idx="2">
                  <c:v>120</c:v>
                </c:pt>
                <c:pt idx="3">
                  <c:v>134</c:v>
                </c:pt>
                <c:pt idx="4">
                  <c:v>134</c:v>
                </c:pt>
                <c:pt idx="5">
                  <c:v>150</c:v>
                </c:pt>
                <c:pt idx="6">
                  <c:v>157</c:v>
                </c:pt>
                <c:pt idx="7">
                  <c:v>160</c:v>
                </c:pt>
                <c:pt idx="8">
                  <c:v>163</c:v>
                </c:pt>
                <c:pt idx="9">
                  <c:v>173</c:v>
                </c:pt>
                <c:pt idx="10">
                  <c:v>173</c:v>
                </c:pt>
                <c:pt idx="11">
                  <c:v>175</c:v>
                </c:pt>
                <c:pt idx="12">
                  <c:v>177</c:v>
                </c:pt>
                <c:pt idx="13">
                  <c:v>179</c:v>
                </c:pt>
                <c:pt idx="14">
                  <c:v>186</c:v>
                </c:pt>
                <c:pt idx="15">
                  <c:v>195</c:v>
                </c:pt>
                <c:pt idx="16">
                  <c:v>199</c:v>
                </c:pt>
                <c:pt idx="17">
                  <c:v>204</c:v>
                </c:pt>
                <c:pt idx="18">
                  <c:v>204</c:v>
                </c:pt>
                <c:pt idx="19">
                  <c:v>218</c:v>
                </c:pt>
                <c:pt idx="20">
                  <c:v>218</c:v>
                </c:pt>
                <c:pt idx="21">
                  <c:v>222</c:v>
                </c:pt>
                <c:pt idx="22">
                  <c:v>225</c:v>
                </c:pt>
                <c:pt idx="23">
                  <c:v>231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238</c:v>
                </c:pt>
                <c:pt idx="29">
                  <c:v>242</c:v>
                </c:pt>
                <c:pt idx="30">
                  <c:v>243</c:v>
                </c:pt>
                <c:pt idx="31">
                  <c:v>244</c:v>
                </c:pt>
                <c:pt idx="32">
                  <c:v>246</c:v>
                </c:pt>
                <c:pt idx="33">
                  <c:v>249</c:v>
                </c:pt>
                <c:pt idx="34">
                  <c:v>249</c:v>
                </c:pt>
                <c:pt idx="35">
                  <c:v>250</c:v>
                </c:pt>
                <c:pt idx="36">
                  <c:v>250</c:v>
                </c:pt>
                <c:pt idx="37">
                  <c:v>250</c:v>
                </c:pt>
              </c:numCache>
            </c:numRef>
          </c:xVal>
          <c:yVal>
            <c:numRef>
              <c:f>Sheet3!$C$51:$C$88</c:f>
              <c:numCache>
                <c:formatCode>General</c:formatCode>
                <c:ptCount val="38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249</c:v>
                </c:pt>
                <c:pt idx="4">
                  <c:v>249</c:v>
                </c:pt>
                <c:pt idx="5">
                  <c:v>246</c:v>
                </c:pt>
                <c:pt idx="6">
                  <c:v>244</c:v>
                </c:pt>
                <c:pt idx="7">
                  <c:v>243</c:v>
                </c:pt>
                <c:pt idx="8">
                  <c:v>242</c:v>
                </c:pt>
                <c:pt idx="9">
                  <c:v>238</c:v>
                </c:pt>
                <c:pt idx="10">
                  <c:v>238</c:v>
                </c:pt>
                <c:pt idx="11">
                  <c:v>237</c:v>
                </c:pt>
                <c:pt idx="12">
                  <c:v>236</c:v>
                </c:pt>
                <c:pt idx="13">
                  <c:v>235</c:v>
                </c:pt>
                <c:pt idx="14">
                  <c:v>231</c:v>
                </c:pt>
                <c:pt idx="15">
                  <c:v>225</c:v>
                </c:pt>
                <c:pt idx="16">
                  <c:v>222</c:v>
                </c:pt>
                <c:pt idx="17">
                  <c:v>218</c:v>
                </c:pt>
                <c:pt idx="18">
                  <c:v>218</c:v>
                </c:pt>
                <c:pt idx="19">
                  <c:v>204</c:v>
                </c:pt>
                <c:pt idx="20">
                  <c:v>204</c:v>
                </c:pt>
                <c:pt idx="21">
                  <c:v>199</c:v>
                </c:pt>
                <c:pt idx="22">
                  <c:v>195</c:v>
                </c:pt>
                <c:pt idx="23">
                  <c:v>186</c:v>
                </c:pt>
                <c:pt idx="24">
                  <c:v>179</c:v>
                </c:pt>
                <c:pt idx="25">
                  <c:v>177</c:v>
                </c:pt>
                <c:pt idx="26">
                  <c:v>175</c:v>
                </c:pt>
                <c:pt idx="27">
                  <c:v>173</c:v>
                </c:pt>
                <c:pt idx="28">
                  <c:v>173</c:v>
                </c:pt>
                <c:pt idx="29">
                  <c:v>163</c:v>
                </c:pt>
                <c:pt idx="30">
                  <c:v>160</c:v>
                </c:pt>
                <c:pt idx="31">
                  <c:v>157</c:v>
                </c:pt>
                <c:pt idx="32">
                  <c:v>150</c:v>
                </c:pt>
                <c:pt idx="33">
                  <c:v>134</c:v>
                </c:pt>
                <c:pt idx="34">
                  <c:v>134</c:v>
                </c:pt>
                <c:pt idx="35">
                  <c:v>120</c:v>
                </c:pt>
                <c:pt idx="36">
                  <c:v>119</c:v>
                </c:pt>
                <c:pt idx="37">
                  <c:v>0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Sheet3!$B$51:$B$88</c:f>
              <c:numCache>
                <c:formatCode>General</c:formatCode>
                <c:ptCount val="38"/>
                <c:pt idx="0">
                  <c:v>0</c:v>
                </c:pt>
                <c:pt idx="1">
                  <c:v>119</c:v>
                </c:pt>
                <c:pt idx="2">
                  <c:v>120</c:v>
                </c:pt>
                <c:pt idx="3">
                  <c:v>134</c:v>
                </c:pt>
                <c:pt idx="4">
                  <c:v>134</c:v>
                </c:pt>
                <c:pt idx="5">
                  <c:v>150</c:v>
                </c:pt>
                <c:pt idx="6">
                  <c:v>157</c:v>
                </c:pt>
                <c:pt idx="7">
                  <c:v>160</c:v>
                </c:pt>
                <c:pt idx="8">
                  <c:v>163</c:v>
                </c:pt>
                <c:pt idx="9">
                  <c:v>173</c:v>
                </c:pt>
                <c:pt idx="10">
                  <c:v>173</c:v>
                </c:pt>
                <c:pt idx="11">
                  <c:v>175</c:v>
                </c:pt>
                <c:pt idx="12">
                  <c:v>177</c:v>
                </c:pt>
                <c:pt idx="13">
                  <c:v>179</c:v>
                </c:pt>
                <c:pt idx="14">
                  <c:v>186</c:v>
                </c:pt>
                <c:pt idx="15">
                  <c:v>195</c:v>
                </c:pt>
                <c:pt idx="16">
                  <c:v>199</c:v>
                </c:pt>
                <c:pt idx="17">
                  <c:v>204</c:v>
                </c:pt>
                <c:pt idx="18">
                  <c:v>204</c:v>
                </c:pt>
                <c:pt idx="19">
                  <c:v>218</c:v>
                </c:pt>
                <c:pt idx="20">
                  <c:v>218</c:v>
                </c:pt>
                <c:pt idx="21">
                  <c:v>222</c:v>
                </c:pt>
                <c:pt idx="22">
                  <c:v>225</c:v>
                </c:pt>
                <c:pt idx="23">
                  <c:v>231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238</c:v>
                </c:pt>
                <c:pt idx="29">
                  <c:v>242</c:v>
                </c:pt>
                <c:pt idx="30">
                  <c:v>243</c:v>
                </c:pt>
                <c:pt idx="31">
                  <c:v>244</c:v>
                </c:pt>
                <c:pt idx="32">
                  <c:v>246</c:v>
                </c:pt>
                <c:pt idx="33">
                  <c:v>249</c:v>
                </c:pt>
                <c:pt idx="34">
                  <c:v>249</c:v>
                </c:pt>
                <c:pt idx="35">
                  <c:v>250</c:v>
                </c:pt>
                <c:pt idx="36">
                  <c:v>250</c:v>
                </c:pt>
                <c:pt idx="37">
                  <c:v>250</c:v>
                </c:pt>
              </c:numCache>
            </c:numRef>
          </c:xVal>
          <c:yVal>
            <c:numRef>
              <c:f>Sheet3!$D$51:$D$88</c:f>
              <c:numCache>
                <c:formatCode>General</c:formatCode>
                <c:ptCount val="38"/>
                <c:pt idx="0">
                  <c:v>0</c:v>
                </c:pt>
                <c:pt idx="1">
                  <c:v>119</c:v>
                </c:pt>
                <c:pt idx="2">
                  <c:v>120</c:v>
                </c:pt>
                <c:pt idx="3">
                  <c:v>134</c:v>
                </c:pt>
                <c:pt idx="4">
                  <c:v>134</c:v>
                </c:pt>
                <c:pt idx="5">
                  <c:v>150</c:v>
                </c:pt>
                <c:pt idx="6">
                  <c:v>157</c:v>
                </c:pt>
                <c:pt idx="7">
                  <c:v>160</c:v>
                </c:pt>
                <c:pt idx="8">
                  <c:v>163</c:v>
                </c:pt>
                <c:pt idx="9">
                  <c:v>173</c:v>
                </c:pt>
                <c:pt idx="10">
                  <c:v>173</c:v>
                </c:pt>
                <c:pt idx="11">
                  <c:v>175</c:v>
                </c:pt>
                <c:pt idx="12">
                  <c:v>177</c:v>
                </c:pt>
                <c:pt idx="13">
                  <c:v>179</c:v>
                </c:pt>
                <c:pt idx="14">
                  <c:v>186</c:v>
                </c:pt>
                <c:pt idx="15">
                  <c:v>195</c:v>
                </c:pt>
                <c:pt idx="16">
                  <c:v>199</c:v>
                </c:pt>
                <c:pt idx="17">
                  <c:v>204</c:v>
                </c:pt>
                <c:pt idx="18">
                  <c:v>204</c:v>
                </c:pt>
                <c:pt idx="19">
                  <c:v>218</c:v>
                </c:pt>
                <c:pt idx="20">
                  <c:v>218</c:v>
                </c:pt>
                <c:pt idx="21">
                  <c:v>222</c:v>
                </c:pt>
                <c:pt idx="22">
                  <c:v>225</c:v>
                </c:pt>
                <c:pt idx="23">
                  <c:v>231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238</c:v>
                </c:pt>
                <c:pt idx="29">
                  <c:v>242</c:v>
                </c:pt>
                <c:pt idx="30">
                  <c:v>243</c:v>
                </c:pt>
                <c:pt idx="31">
                  <c:v>244</c:v>
                </c:pt>
                <c:pt idx="32">
                  <c:v>246</c:v>
                </c:pt>
                <c:pt idx="33">
                  <c:v>249</c:v>
                </c:pt>
                <c:pt idx="34">
                  <c:v>249</c:v>
                </c:pt>
                <c:pt idx="35">
                  <c:v>250</c:v>
                </c:pt>
                <c:pt idx="36">
                  <c:v>250</c:v>
                </c:pt>
                <c:pt idx="37">
                  <c:v>250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315008"/>
        <c:axId val="368324992"/>
      </c:scatterChart>
      <c:valAx>
        <c:axId val="368315008"/>
        <c:scaling>
          <c:orientation val="minMax"/>
          <c:max val="214"/>
          <c:min val="12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368324992"/>
        <c:crosses val="autoZero"/>
        <c:crossBetween val="midCat"/>
        <c:majorUnit val="1"/>
        <c:minorUnit val="1"/>
      </c:valAx>
      <c:valAx>
        <c:axId val="368324992"/>
        <c:scaling>
          <c:orientation val="minMax"/>
          <c:max val="250"/>
          <c:min val="20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8315008"/>
        <c:crosses val="autoZero"/>
        <c:crossBetween val="midCat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Sheet4!$E$2:$E$39</c:f>
              <c:numCache>
                <c:formatCode>General</c:formatCode>
                <c:ptCount val="38"/>
                <c:pt idx="0">
                  <c:v>0</c:v>
                </c:pt>
                <c:pt idx="1">
                  <c:v>140</c:v>
                </c:pt>
                <c:pt idx="2">
                  <c:v>140</c:v>
                </c:pt>
                <c:pt idx="3">
                  <c:v>156</c:v>
                </c:pt>
                <c:pt idx="4">
                  <c:v>159</c:v>
                </c:pt>
                <c:pt idx="5">
                  <c:v>160</c:v>
                </c:pt>
                <c:pt idx="6">
                  <c:v>167</c:v>
                </c:pt>
                <c:pt idx="7">
                  <c:v>174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191</c:v>
                </c:pt>
                <c:pt idx="12">
                  <c:v>196</c:v>
                </c:pt>
                <c:pt idx="13">
                  <c:v>198</c:v>
                </c:pt>
                <c:pt idx="14">
                  <c:v>200</c:v>
                </c:pt>
                <c:pt idx="15">
                  <c:v>201</c:v>
                </c:pt>
                <c:pt idx="16">
                  <c:v>203</c:v>
                </c:pt>
                <c:pt idx="17">
                  <c:v>209</c:v>
                </c:pt>
                <c:pt idx="18">
                  <c:v>210</c:v>
                </c:pt>
                <c:pt idx="19">
                  <c:v>212</c:v>
                </c:pt>
                <c:pt idx="20">
                  <c:v>213</c:v>
                </c:pt>
                <c:pt idx="21">
                  <c:v>218</c:v>
                </c:pt>
                <c:pt idx="22">
                  <c:v>220</c:v>
                </c:pt>
                <c:pt idx="23">
                  <c:v>221</c:v>
                </c:pt>
                <c:pt idx="24">
                  <c:v>222</c:v>
                </c:pt>
                <c:pt idx="25">
                  <c:v>224</c:v>
                </c:pt>
                <c:pt idx="26">
                  <c:v>228</c:v>
                </c:pt>
                <c:pt idx="27">
                  <c:v>229</c:v>
                </c:pt>
                <c:pt idx="28">
                  <c:v>232</c:v>
                </c:pt>
                <c:pt idx="29">
                  <c:v>234</c:v>
                </c:pt>
                <c:pt idx="30">
                  <c:v>237</c:v>
                </c:pt>
                <c:pt idx="31">
                  <c:v>240</c:v>
                </c:pt>
                <c:pt idx="32">
                  <c:v>243</c:v>
                </c:pt>
                <c:pt idx="33">
                  <c:v>243</c:v>
                </c:pt>
                <c:pt idx="34">
                  <c:v>244</c:v>
                </c:pt>
                <c:pt idx="35">
                  <c:v>248</c:v>
                </c:pt>
                <c:pt idx="36">
                  <c:v>250</c:v>
                </c:pt>
                <c:pt idx="37">
                  <c:v>250</c:v>
                </c:pt>
              </c:numCache>
            </c:numRef>
          </c:xVal>
          <c:yVal>
            <c:numRef>
              <c:f>Sheet4!$F$2:$F$39</c:f>
              <c:numCache>
                <c:formatCode>General</c:formatCode>
                <c:ptCount val="38"/>
                <c:pt idx="0">
                  <c:v>250</c:v>
                </c:pt>
                <c:pt idx="1">
                  <c:v>250</c:v>
                </c:pt>
                <c:pt idx="2">
                  <c:v>248</c:v>
                </c:pt>
                <c:pt idx="3">
                  <c:v>244</c:v>
                </c:pt>
                <c:pt idx="4">
                  <c:v>243</c:v>
                </c:pt>
                <c:pt idx="5">
                  <c:v>243</c:v>
                </c:pt>
                <c:pt idx="6">
                  <c:v>240</c:v>
                </c:pt>
                <c:pt idx="7">
                  <c:v>237</c:v>
                </c:pt>
                <c:pt idx="8">
                  <c:v>234</c:v>
                </c:pt>
                <c:pt idx="9">
                  <c:v>232</c:v>
                </c:pt>
                <c:pt idx="10">
                  <c:v>229</c:v>
                </c:pt>
                <c:pt idx="11">
                  <c:v>228</c:v>
                </c:pt>
                <c:pt idx="12">
                  <c:v>224</c:v>
                </c:pt>
                <c:pt idx="13">
                  <c:v>222</c:v>
                </c:pt>
                <c:pt idx="14">
                  <c:v>221</c:v>
                </c:pt>
                <c:pt idx="15">
                  <c:v>220</c:v>
                </c:pt>
                <c:pt idx="16">
                  <c:v>218</c:v>
                </c:pt>
                <c:pt idx="17">
                  <c:v>213</c:v>
                </c:pt>
                <c:pt idx="18">
                  <c:v>212</c:v>
                </c:pt>
                <c:pt idx="19">
                  <c:v>210</c:v>
                </c:pt>
                <c:pt idx="20">
                  <c:v>209</c:v>
                </c:pt>
                <c:pt idx="21">
                  <c:v>203</c:v>
                </c:pt>
                <c:pt idx="22">
                  <c:v>201</c:v>
                </c:pt>
                <c:pt idx="23">
                  <c:v>200</c:v>
                </c:pt>
                <c:pt idx="24">
                  <c:v>198</c:v>
                </c:pt>
                <c:pt idx="25">
                  <c:v>196</c:v>
                </c:pt>
                <c:pt idx="26">
                  <c:v>191</c:v>
                </c:pt>
                <c:pt idx="27">
                  <c:v>188</c:v>
                </c:pt>
                <c:pt idx="28">
                  <c:v>184</c:v>
                </c:pt>
                <c:pt idx="29">
                  <c:v>180</c:v>
                </c:pt>
                <c:pt idx="30">
                  <c:v>174</c:v>
                </c:pt>
                <c:pt idx="31">
                  <c:v>167</c:v>
                </c:pt>
                <c:pt idx="32">
                  <c:v>160</c:v>
                </c:pt>
                <c:pt idx="33">
                  <c:v>159</c:v>
                </c:pt>
                <c:pt idx="34">
                  <c:v>156</c:v>
                </c:pt>
                <c:pt idx="35">
                  <c:v>140</c:v>
                </c:pt>
                <c:pt idx="36">
                  <c:v>140</c:v>
                </c:pt>
                <c:pt idx="37">
                  <c:v>0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Sheet4!$E$2:$E$39</c:f>
              <c:numCache>
                <c:formatCode>General</c:formatCode>
                <c:ptCount val="38"/>
                <c:pt idx="0">
                  <c:v>0</c:v>
                </c:pt>
                <c:pt idx="1">
                  <c:v>140</c:v>
                </c:pt>
                <c:pt idx="2">
                  <c:v>140</c:v>
                </c:pt>
                <c:pt idx="3">
                  <c:v>156</c:v>
                </c:pt>
                <c:pt idx="4">
                  <c:v>159</c:v>
                </c:pt>
                <c:pt idx="5">
                  <c:v>160</c:v>
                </c:pt>
                <c:pt idx="6">
                  <c:v>167</c:v>
                </c:pt>
                <c:pt idx="7">
                  <c:v>174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191</c:v>
                </c:pt>
                <c:pt idx="12">
                  <c:v>196</c:v>
                </c:pt>
                <c:pt idx="13">
                  <c:v>198</c:v>
                </c:pt>
                <c:pt idx="14">
                  <c:v>200</c:v>
                </c:pt>
                <c:pt idx="15">
                  <c:v>201</c:v>
                </c:pt>
                <c:pt idx="16">
                  <c:v>203</c:v>
                </c:pt>
                <c:pt idx="17">
                  <c:v>209</c:v>
                </c:pt>
                <c:pt idx="18">
                  <c:v>210</c:v>
                </c:pt>
                <c:pt idx="19">
                  <c:v>212</c:v>
                </c:pt>
                <c:pt idx="20">
                  <c:v>213</c:v>
                </c:pt>
                <c:pt idx="21">
                  <c:v>218</c:v>
                </c:pt>
                <c:pt idx="22">
                  <c:v>220</c:v>
                </c:pt>
                <c:pt idx="23">
                  <c:v>221</c:v>
                </c:pt>
                <c:pt idx="24">
                  <c:v>222</c:v>
                </c:pt>
                <c:pt idx="25">
                  <c:v>224</c:v>
                </c:pt>
                <c:pt idx="26">
                  <c:v>228</c:v>
                </c:pt>
                <c:pt idx="27">
                  <c:v>229</c:v>
                </c:pt>
                <c:pt idx="28">
                  <c:v>232</c:v>
                </c:pt>
                <c:pt idx="29">
                  <c:v>234</c:v>
                </c:pt>
                <c:pt idx="30">
                  <c:v>237</c:v>
                </c:pt>
                <c:pt idx="31">
                  <c:v>240</c:v>
                </c:pt>
                <c:pt idx="32">
                  <c:v>243</c:v>
                </c:pt>
                <c:pt idx="33">
                  <c:v>243</c:v>
                </c:pt>
                <c:pt idx="34">
                  <c:v>244</c:v>
                </c:pt>
                <c:pt idx="35">
                  <c:v>248</c:v>
                </c:pt>
                <c:pt idx="36">
                  <c:v>250</c:v>
                </c:pt>
                <c:pt idx="37">
                  <c:v>250</c:v>
                </c:pt>
              </c:numCache>
            </c:numRef>
          </c:xVal>
          <c:yVal>
            <c:numRef>
              <c:f>Sheet4!$G$2:$G$39</c:f>
              <c:numCache>
                <c:formatCode>General</c:formatCode>
                <c:ptCount val="38"/>
                <c:pt idx="0">
                  <c:v>0</c:v>
                </c:pt>
                <c:pt idx="1">
                  <c:v>140</c:v>
                </c:pt>
                <c:pt idx="2">
                  <c:v>140</c:v>
                </c:pt>
                <c:pt idx="3">
                  <c:v>156</c:v>
                </c:pt>
                <c:pt idx="4">
                  <c:v>159</c:v>
                </c:pt>
                <c:pt idx="5">
                  <c:v>160</c:v>
                </c:pt>
                <c:pt idx="6">
                  <c:v>167</c:v>
                </c:pt>
                <c:pt idx="7">
                  <c:v>174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191</c:v>
                </c:pt>
                <c:pt idx="12">
                  <c:v>196</c:v>
                </c:pt>
                <c:pt idx="13">
                  <c:v>198</c:v>
                </c:pt>
                <c:pt idx="14">
                  <c:v>200</c:v>
                </c:pt>
                <c:pt idx="15">
                  <c:v>201</c:v>
                </c:pt>
                <c:pt idx="16">
                  <c:v>203</c:v>
                </c:pt>
                <c:pt idx="17">
                  <c:v>209</c:v>
                </c:pt>
                <c:pt idx="18">
                  <c:v>210</c:v>
                </c:pt>
                <c:pt idx="19">
                  <c:v>212</c:v>
                </c:pt>
                <c:pt idx="20">
                  <c:v>213</c:v>
                </c:pt>
                <c:pt idx="21">
                  <c:v>218</c:v>
                </c:pt>
                <c:pt idx="22">
                  <c:v>220</c:v>
                </c:pt>
                <c:pt idx="23">
                  <c:v>221</c:v>
                </c:pt>
                <c:pt idx="24">
                  <c:v>222</c:v>
                </c:pt>
                <c:pt idx="25">
                  <c:v>224</c:v>
                </c:pt>
                <c:pt idx="26">
                  <c:v>228</c:v>
                </c:pt>
                <c:pt idx="27">
                  <c:v>229</c:v>
                </c:pt>
                <c:pt idx="28">
                  <c:v>232</c:v>
                </c:pt>
                <c:pt idx="29">
                  <c:v>234</c:v>
                </c:pt>
                <c:pt idx="30">
                  <c:v>237</c:v>
                </c:pt>
                <c:pt idx="31">
                  <c:v>240</c:v>
                </c:pt>
                <c:pt idx="32">
                  <c:v>243</c:v>
                </c:pt>
                <c:pt idx="33">
                  <c:v>243</c:v>
                </c:pt>
                <c:pt idx="34">
                  <c:v>244</c:v>
                </c:pt>
                <c:pt idx="35">
                  <c:v>248</c:v>
                </c:pt>
                <c:pt idx="36">
                  <c:v>250</c:v>
                </c:pt>
                <c:pt idx="37">
                  <c:v>250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456448"/>
        <c:axId val="368457984"/>
      </c:scatterChart>
      <c:valAx>
        <c:axId val="368456448"/>
        <c:scaling>
          <c:orientation val="minMax"/>
          <c:max val="215"/>
          <c:min val="12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368457984"/>
        <c:crosses val="autoZero"/>
        <c:crossBetween val="midCat"/>
        <c:majorUnit val="2"/>
        <c:minorUnit val="1"/>
      </c:valAx>
      <c:valAx>
        <c:axId val="368457984"/>
        <c:scaling>
          <c:orientation val="minMax"/>
          <c:max val="250"/>
          <c:min val="2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8456448"/>
        <c:crosses val="autoZero"/>
        <c:crossBetween val="midCat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22</xdr:row>
      <xdr:rowOff>19050</xdr:rowOff>
    </xdr:from>
    <xdr:to>
      <xdr:col>5</xdr:col>
      <xdr:colOff>209550</xdr:colOff>
      <xdr:row>43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61911</xdr:colOff>
      <xdr:row>19</xdr:row>
      <xdr:rowOff>28575</xdr:rowOff>
    </xdr:from>
    <xdr:to>
      <xdr:col>15</xdr:col>
      <xdr:colOff>304801</xdr:colOff>
      <xdr:row>39</xdr:row>
      <xdr:rowOff>142876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419100</xdr:colOff>
      <xdr:row>16</xdr:row>
      <xdr:rowOff>123825</xdr:rowOff>
    </xdr:from>
    <xdr:to>
      <xdr:col>24</xdr:col>
      <xdr:colOff>85725</xdr:colOff>
      <xdr:row>37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471487</xdr:colOff>
      <xdr:row>27</xdr:row>
      <xdr:rowOff>142876</xdr:rowOff>
    </xdr:from>
    <xdr:to>
      <xdr:col>34</xdr:col>
      <xdr:colOff>514350</xdr:colOff>
      <xdr:row>55</xdr:row>
      <xdr:rowOff>28576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466725</xdr:colOff>
      <xdr:row>39</xdr:row>
      <xdr:rowOff>119060</xdr:rowOff>
    </xdr:from>
    <xdr:to>
      <xdr:col>44</xdr:col>
      <xdr:colOff>381000</xdr:colOff>
      <xdr:row>66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57150</xdr:colOff>
      <xdr:row>42</xdr:row>
      <xdr:rowOff>66675</xdr:rowOff>
    </xdr:from>
    <xdr:to>
      <xdr:col>20</xdr:col>
      <xdr:colOff>57149</xdr:colOff>
      <xdr:row>68</xdr:row>
      <xdr:rowOff>142874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45</xdr:col>
      <xdr:colOff>490536</xdr:colOff>
      <xdr:row>28</xdr:row>
      <xdr:rowOff>190499</xdr:rowOff>
    </xdr:from>
    <xdr:to>
      <xdr:col>54</xdr:col>
      <xdr:colOff>390524</xdr:colOff>
      <xdr:row>56</xdr:row>
      <xdr:rowOff>47624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118</xdr:col>
      <xdr:colOff>180975</xdr:colOff>
      <xdr:row>44</xdr:row>
      <xdr:rowOff>152400</xdr:rowOff>
    </xdr:from>
    <xdr:to>
      <xdr:col>125</xdr:col>
      <xdr:colOff>257175</xdr:colOff>
      <xdr:row>59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100</xdr:col>
      <xdr:colOff>352425</xdr:colOff>
      <xdr:row>36</xdr:row>
      <xdr:rowOff>0</xdr:rowOff>
    </xdr:from>
    <xdr:to>
      <xdr:col>107</xdr:col>
      <xdr:colOff>238125</xdr:colOff>
      <xdr:row>50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107</xdr:col>
      <xdr:colOff>714374</xdr:colOff>
      <xdr:row>43</xdr:row>
      <xdr:rowOff>85723</xdr:rowOff>
    </xdr:from>
    <xdr:to>
      <xdr:col>139</xdr:col>
      <xdr:colOff>361950</xdr:colOff>
      <xdr:row>105</xdr:row>
      <xdr:rowOff>142875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66</xdr:col>
      <xdr:colOff>323851</xdr:colOff>
      <xdr:row>40</xdr:row>
      <xdr:rowOff>66676</xdr:rowOff>
    </xdr:from>
    <xdr:to>
      <xdr:col>88</xdr:col>
      <xdr:colOff>323850</xdr:colOff>
      <xdr:row>94</xdr:row>
      <xdr:rowOff>133350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75</xdr:col>
      <xdr:colOff>519111</xdr:colOff>
      <xdr:row>96</xdr:row>
      <xdr:rowOff>171449</xdr:rowOff>
    </xdr:from>
    <xdr:to>
      <xdr:col>90</xdr:col>
      <xdr:colOff>428625</xdr:colOff>
      <xdr:row>143</xdr:row>
      <xdr:rowOff>28574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13</xdr:row>
      <xdr:rowOff>119062</xdr:rowOff>
    </xdr:from>
    <xdr:to>
      <xdr:col>8</xdr:col>
      <xdr:colOff>85725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95250</xdr:colOff>
      <xdr:row>27</xdr:row>
      <xdr:rowOff>100012</xdr:rowOff>
    </xdr:from>
    <xdr:to>
      <xdr:col>17</xdr:col>
      <xdr:colOff>171450</xdr:colOff>
      <xdr:row>53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80962</xdr:colOff>
      <xdr:row>35</xdr:row>
      <xdr:rowOff>47624</xdr:rowOff>
    </xdr:from>
    <xdr:to>
      <xdr:col>27</xdr:col>
      <xdr:colOff>171450</xdr:colOff>
      <xdr:row>61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561974</xdr:colOff>
      <xdr:row>37</xdr:row>
      <xdr:rowOff>38099</xdr:rowOff>
    </xdr:from>
    <xdr:to>
      <xdr:col>36</xdr:col>
      <xdr:colOff>57149</xdr:colOff>
      <xdr:row>63</xdr:row>
      <xdr:rowOff>9524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295275</xdr:colOff>
      <xdr:row>63</xdr:row>
      <xdr:rowOff>85725</xdr:rowOff>
    </xdr:from>
    <xdr:to>
      <xdr:col>35</xdr:col>
      <xdr:colOff>371475</xdr:colOff>
      <xdr:row>77</xdr:row>
      <xdr:rowOff>161925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476250</xdr:colOff>
      <xdr:row>62</xdr:row>
      <xdr:rowOff>19050</xdr:rowOff>
    </xdr:from>
    <xdr:to>
      <xdr:col>26</xdr:col>
      <xdr:colOff>552450</xdr:colOff>
      <xdr:row>76</xdr:row>
      <xdr:rowOff>95250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490536</xdr:colOff>
      <xdr:row>0</xdr:row>
      <xdr:rowOff>57149</xdr:rowOff>
    </xdr:from>
    <xdr:to>
      <xdr:col>42</xdr:col>
      <xdr:colOff>38100</xdr:colOff>
      <xdr:row>45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352424</xdr:colOff>
      <xdr:row>46</xdr:row>
      <xdr:rowOff>104775</xdr:rowOff>
    </xdr:from>
    <xdr:to>
      <xdr:col>36</xdr:col>
      <xdr:colOff>123824</xdr:colOff>
      <xdr:row>100</xdr:row>
      <xdr:rowOff>104774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0</xdr:row>
      <xdr:rowOff>142875</xdr:rowOff>
    </xdr:from>
    <xdr:to>
      <xdr:col>25</xdr:col>
      <xdr:colOff>590550</xdr:colOff>
      <xdr:row>40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29"/>
  <sheetViews>
    <sheetView zoomScaleNormal="100" workbookViewId="0"/>
  </sheetViews>
  <sheetFormatPr defaultRowHeight="15" x14ac:dyDescent="0.25"/>
  <cols>
    <col min="1" max="1" width="14.42578125" customWidth="1"/>
    <col min="2" max="3" width="14.7109375" bestFit="1" customWidth="1"/>
    <col min="6" max="6" width="12.5703125" bestFit="1" customWidth="1"/>
    <col min="7" max="7" width="11.42578125" customWidth="1"/>
    <col min="15" max="15" width="12.5703125" bestFit="1" customWidth="1"/>
    <col min="17" max="17" width="10.5703125" bestFit="1" customWidth="1"/>
    <col min="22" max="22" width="10.28515625" customWidth="1"/>
    <col min="24" max="24" width="12.5703125" bestFit="1" customWidth="1"/>
    <col min="28" max="28" width="12.85546875" customWidth="1"/>
    <col min="33" max="33" width="12.5703125" bestFit="1" customWidth="1"/>
    <col min="38" max="38" width="14.7109375" bestFit="1" customWidth="1"/>
    <col min="39" max="39" width="12.5703125" bestFit="1" customWidth="1"/>
    <col min="43" max="43" width="12.5703125" bestFit="1" customWidth="1"/>
    <col min="47" max="47" width="9.140625" customWidth="1"/>
    <col min="51" max="51" width="9.85546875" customWidth="1"/>
    <col min="52" max="52" width="12.5703125" bestFit="1" customWidth="1"/>
    <col min="61" max="61" width="12.5703125" bestFit="1" customWidth="1"/>
    <col min="70" max="70" width="12.5703125" bestFit="1" customWidth="1"/>
    <col min="79" max="79" width="12.5703125" bestFit="1" customWidth="1"/>
    <col min="88" max="88" width="12.5703125" bestFit="1" customWidth="1"/>
    <col min="92" max="92" width="13.7109375" bestFit="1" customWidth="1"/>
    <col min="97" max="97" width="12.5703125" bestFit="1" customWidth="1"/>
    <col min="103" max="103" width="12" bestFit="1" customWidth="1"/>
    <col min="106" max="106" width="12.5703125" bestFit="1" customWidth="1"/>
    <col min="108" max="108" width="12.5703125" bestFit="1" customWidth="1"/>
    <col min="115" max="115" width="12.5703125" bestFit="1" customWidth="1"/>
    <col min="124" max="124" width="12.5703125" bestFit="1" customWidth="1"/>
    <col min="134" max="134" width="12.5703125" bestFit="1" customWidth="1"/>
  </cols>
  <sheetData>
    <row r="1" spans="1:136" x14ac:dyDescent="0.25">
      <c r="A1">
        <v>250</v>
      </c>
      <c r="B1">
        <v>0</v>
      </c>
      <c r="C1">
        <f t="shared" ref="C1:C14" si="0">A1</f>
        <v>250</v>
      </c>
      <c r="F1">
        <v>0</v>
      </c>
      <c r="J1">
        <v>250</v>
      </c>
      <c r="K1">
        <v>0</v>
      </c>
      <c r="L1">
        <f>J1</f>
        <v>250</v>
      </c>
      <c r="O1">
        <v>0</v>
      </c>
      <c r="R1">
        <f>132.539726067152</f>
        <v>132.539726067152</v>
      </c>
      <c r="S1">
        <v>250</v>
      </c>
      <c r="T1">
        <v>0</v>
      </c>
      <c r="U1">
        <f>S1</f>
        <v>250</v>
      </c>
      <c r="X1" s="2">
        <v>0</v>
      </c>
      <c r="Z1" s="2"/>
      <c r="AB1" s="2">
        <v>250</v>
      </c>
      <c r="AC1" s="2">
        <v>0</v>
      </c>
      <c r="AD1" s="2">
        <f t="shared" ref="AD1:AD12" si="1">AB1</f>
        <v>250</v>
      </c>
      <c r="AE1" s="2"/>
      <c r="AF1" s="2"/>
      <c r="AG1" s="2">
        <v>0</v>
      </c>
      <c r="AH1" s="2"/>
      <c r="AI1" s="2"/>
      <c r="AK1">
        <v>1</v>
      </c>
      <c r="AL1" s="2">
        <v>250</v>
      </c>
      <c r="AM1" s="2">
        <v>0</v>
      </c>
      <c r="AN1" s="2">
        <f>AL1</f>
        <v>250</v>
      </c>
      <c r="AO1" s="2"/>
      <c r="AP1" s="2"/>
      <c r="AQ1" s="2">
        <v>0</v>
      </c>
      <c r="AR1" s="2"/>
      <c r="AS1" s="2"/>
      <c r="AU1">
        <v>250</v>
      </c>
      <c r="AV1">
        <v>0</v>
      </c>
      <c r="AW1" s="2">
        <f t="shared" ref="AW1:AW22" si="2">AU1</f>
        <v>250</v>
      </c>
      <c r="AX1" s="2"/>
      <c r="AY1" s="2"/>
      <c r="AZ1" s="2">
        <v>0</v>
      </c>
      <c r="BA1" s="2"/>
      <c r="BB1" s="2"/>
      <c r="BD1" s="2">
        <v>250</v>
      </c>
      <c r="BE1">
        <v>0</v>
      </c>
      <c r="BF1" s="2">
        <f t="shared" ref="BF1:BF23" si="3">BD1</f>
        <v>250</v>
      </c>
      <c r="BG1" s="2"/>
      <c r="BH1" s="2"/>
      <c r="BI1" s="2">
        <v>0</v>
      </c>
      <c r="BJ1" s="2"/>
      <c r="BK1" s="2"/>
      <c r="BM1" s="2">
        <v>250</v>
      </c>
      <c r="BN1" s="2">
        <v>0</v>
      </c>
      <c r="BO1" s="2">
        <f t="shared" ref="BO1:BO27" si="4">BM1</f>
        <v>250</v>
      </c>
      <c r="BP1" s="2"/>
      <c r="BQ1" s="2"/>
      <c r="BR1" s="2">
        <v>0</v>
      </c>
      <c r="BS1" s="2"/>
      <c r="BT1" s="2"/>
      <c r="BV1" s="2">
        <v>250</v>
      </c>
      <c r="BW1" s="2">
        <v>0</v>
      </c>
      <c r="BX1" s="2">
        <f t="shared" ref="BX1:BX26" si="5">BV1</f>
        <v>250</v>
      </c>
      <c r="BY1" s="2"/>
      <c r="BZ1" s="2"/>
      <c r="CA1" s="2">
        <v>0</v>
      </c>
      <c r="CB1" s="2"/>
      <c r="CC1" s="2"/>
      <c r="CE1" s="2">
        <v>250</v>
      </c>
      <c r="CF1" s="2">
        <v>0</v>
      </c>
      <c r="CG1" s="2">
        <f t="shared" ref="CG1:CG23" si="6">CE1</f>
        <v>250</v>
      </c>
      <c r="CH1" s="2"/>
      <c r="CI1" s="2"/>
      <c r="CJ1" s="2">
        <v>0</v>
      </c>
      <c r="CK1" s="2"/>
      <c r="CL1" s="2"/>
      <c r="CN1" s="2">
        <v>250</v>
      </c>
      <c r="CO1">
        <v>0</v>
      </c>
      <c r="CP1" s="2">
        <f t="shared" ref="CP1:CP40" si="7">CN1</f>
        <v>250</v>
      </c>
      <c r="CQ1" s="2"/>
      <c r="CR1" s="2"/>
      <c r="CS1" s="2">
        <v>0</v>
      </c>
      <c r="CT1" s="2"/>
      <c r="CU1" s="2"/>
      <c r="CW1">
        <v>250</v>
      </c>
      <c r="CX1">
        <v>0</v>
      </c>
      <c r="CY1" s="2">
        <f t="shared" ref="CY1:CY19" si="8">CW1</f>
        <v>250</v>
      </c>
      <c r="CZ1" s="2"/>
      <c r="DA1" s="2"/>
      <c r="DB1" s="2">
        <v>0</v>
      </c>
      <c r="DC1" s="2"/>
      <c r="DD1" s="2"/>
      <c r="DF1">
        <v>250</v>
      </c>
      <c r="DG1">
        <v>0</v>
      </c>
      <c r="DH1" s="2">
        <f t="shared" ref="DH1:DH34" si="9">DF1</f>
        <v>250</v>
      </c>
      <c r="DI1" s="2"/>
      <c r="DJ1" s="2"/>
      <c r="DK1" s="2">
        <v>0</v>
      </c>
      <c r="DL1" s="2"/>
      <c r="DM1" s="2"/>
      <c r="DO1" s="2">
        <v>250</v>
      </c>
      <c r="DP1" s="2">
        <v>0</v>
      </c>
      <c r="DQ1" s="2">
        <f t="shared" ref="DQ1:DQ33" si="10">DO1</f>
        <v>250</v>
      </c>
      <c r="DR1" s="2"/>
      <c r="DS1" s="2"/>
      <c r="DT1" s="2">
        <v>0</v>
      </c>
      <c r="DU1" s="2"/>
      <c r="DV1" s="2"/>
      <c r="DY1" s="2">
        <v>250</v>
      </c>
      <c r="DZ1" s="2">
        <v>0</v>
      </c>
      <c r="EA1" s="2">
        <f t="shared" ref="EA1:EA38" si="11">DY1</f>
        <v>250</v>
      </c>
      <c r="EB1" s="2"/>
      <c r="EC1" s="2"/>
      <c r="ED1" s="2">
        <v>0</v>
      </c>
      <c r="EE1" s="2"/>
      <c r="EF1" s="2"/>
    </row>
    <row r="2" spans="1:136" x14ac:dyDescent="0.25">
      <c r="A2">
        <v>250</v>
      </c>
      <c r="B2">
        <v>126.188878592885</v>
      </c>
      <c r="C2">
        <f t="shared" si="0"/>
        <v>250</v>
      </c>
      <c r="D2" s="2">
        <f t="shared" ref="D2:D14" si="12">SQRT((A1-A2)^2+(B1-B2)^2)</f>
        <v>126.188878592885</v>
      </c>
      <c r="E2" s="2">
        <f>A2*B2/2</f>
        <v>15773.609824110625</v>
      </c>
      <c r="F2">
        <f t="shared" ref="F2:F12" si="13">SQRT(H2)+A$17</f>
        <v>126.18838647849562</v>
      </c>
      <c r="G2">
        <f t="shared" ref="G2:G12" si="14">(A2+A$18-A$17)*(A$18+A$17-A2)</f>
        <v>75.418490380953074</v>
      </c>
      <c r="H2">
        <f>IF(G2&lt;0,0,G2)</f>
        <v>75.418490380953074</v>
      </c>
      <c r="J2">
        <v>250</v>
      </c>
      <c r="K2">
        <v>125.50745483868501</v>
      </c>
      <c r="L2">
        <f t="shared" ref="L2:L15" si="15">J2</f>
        <v>250</v>
      </c>
      <c r="M2">
        <f t="shared" ref="M2:M15" si="16">SQRT((J1-J2)^2+(K1-K2)^2)</f>
        <v>125.50745483868501</v>
      </c>
      <c r="N2" s="2">
        <f>J2*K2/2</f>
        <v>15688.431854835626</v>
      </c>
      <c r="O2">
        <f t="shared" ref="O2:O13" si="17">SQRT(Q2)+J$17</f>
        <v>125.50748428218753</v>
      </c>
      <c r="P2" s="2">
        <f t="shared" ref="P2:P13" si="18">(J2+J$18-J$17)*(J$18+J$17-J2)</f>
        <v>64.170715473134095</v>
      </c>
      <c r="Q2">
        <f t="shared" ref="Q2:Q13" si="19">IF(P2&lt;0,0,P2)</f>
        <v>64.170715473134095</v>
      </c>
      <c r="S2">
        <v>250</v>
      </c>
      <c r="T2" s="2">
        <v>138.66930099999999</v>
      </c>
      <c r="U2" s="2">
        <f t="shared" ref="U2:U7" si="20">S2</f>
        <v>250</v>
      </c>
      <c r="V2" s="2">
        <f t="shared" ref="V2:V7" si="21">SQRT((S1-S2)^2+(T1-T2)^2)</f>
        <v>138.66930099999999</v>
      </c>
      <c r="W2" s="2">
        <f>S2*T2/2</f>
        <v>17333.662624999997</v>
      </c>
      <c r="X2" s="2">
        <f>SQRT(Z2)+S$9</f>
        <v>138.66955334039383</v>
      </c>
      <c r="Y2" s="2">
        <f>(S2+S$10-S$9)*(S$10+S$9-S2)</f>
        <v>439.00726927398733</v>
      </c>
      <c r="Z2" s="2">
        <f t="shared" ref="Z2:Z5" si="22">IF(Y2&lt;0,0,Y2)</f>
        <v>439.00726927398733</v>
      </c>
      <c r="AB2" s="2">
        <v>250</v>
      </c>
      <c r="AC2" s="2">
        <v>122.925380973239</v>
      </c>
      <c r="AD2" s="2">
        <f t="shared" si="1"/>
        <v>250</v>
      </c>
      <c r="AE2" s="2">
        <f t="shared" ref="AE2:AE12" si="23">SQRT((AB1-AB2)^2+(AC1-AC2)^2)</f>
        <v>122.925380973239</v>
      </c>
      <c r="AF2" s="2">
        <f>AB2*AC2/2</f>
        <v>15365.672621654876</v>
      </c>
      <c r="AG2" s="2">
        <f>SQRT(AI2)+AB$23</f>
        <v>122.92750309882729</v>
      </c>
      <c r="AH2" s="2">
        <f>(AB2+AB$24-AB$23)*(AB$24+AB$23-AB2)</f>
        <v>29.722495184846284</v>
      </c>
      <c r="AI2" s="2">
        <f>IF(AH2&lt;0,0,AH2)</f>
        <v>29.722495184846284</v>
      </c>
      <c r="AK2">
        <v>2</v>
      </c>
      <c r="AL2" s="2">
        <v>250</v>
      </c>
      <c r="AM2" s="2">
        <v>120.527363513677</v>
      </c>
      <c r="AN2" s="2">
        <f t="shared" ref="AN2:AN24" si="24">AL2</f>
        <v>250</v>
      </c>
      <c r="AO2" s="2">
        <f t="shared" ref="AO2:AO18" si="25">SQRT((AL1-AL2)^2+(AM1-AM2)^2)</f>
        <v>120.527363513677</v>
      </c>
      <c r="AP2" s="2">
        <f>AL2*AM2/2</f>
        <v>15065.920439209625</v>
      </c>
      <c r="AQ2" s="2">
        <f t="shared" ref="AQ2" si="26">SQRT(AS2)+AL$42</f>
        <v>120.5271323349548</v>
      </c>
      <c r="AR2" s="2">
        <f t="shared" ref="AR2" si="27">(AL2+AL$43-AL$42)*(AL$43+AL$42-AL2)</f>
        <v>9.3716202498889114</v>
      </c>
      <c r="AS2" s="2">
        <f>IF(AR2&lt;0,0,AR2)</f>
        <v>9.3716202498889114</v>
      </c>
      <c r="AU2">
        <v>250</v>
      </c>
      <c r="AV2">
        <v>122.600095399395</v>
      </c>
      <c r="AW2" s="2">
        <f t="shared" si="2"/>
        <v>250</v>
      </c>
      <c r="AX2" s="2">
        <f t="shared" ref="AX2:AX22" si="28">SQRT((AU1-AU2)^2+(AV1-AV2)^2)</f>
        <v>122.600095399395</v>
      </c>
      <c r="AY2" s="2">
        <f>AU2*AV2/2</f>
        <v>15325.011924924374</v>
      </c>
      <c r="AZ2" s="2">
        <f t="shared" ref="AZ2:AZ20" si="29">SQRT(BB2)+AU$24</f>
        <v>122.6033015432043</v>
      </c>
      <c r="BA2" s="2">
        <f t="shared" ref="BA2:BA21" si="30">(AU2+AU$25-AU$24)*(AU$25+AU$24-AU2)</f>
        <v>26.337319407107291</v>
      </c>
      <c r="BB2" s="2">
        <f t="shared" ref="BB2:BB21" si="31">IF(BA2&lt;0,0,BA2)</f>
        <v>26.337319407107291</v>
      </c>
      <c r="BD2" s="2">
        <v>250</v>
      </c>
      <c r="BE2">
        <v>122.358324649498</v>
      </c>
      <c r="BF2" s="2">
        <f t="shared" si="3"/>
        <v>250</v>
      </c>
      <c r="BG2" s="2">
        <f t="shared" ref="BG2:BG23" si="32">SQRT((BD1-BD2)^2+(BE1-BE2)^2)</f>
        <v>122.358324649498</v>
      </c>
      <c r="BH2" s="2">
        <f>BD2*BE2/2</f>
        <v>15294.79058118725</v>
      </c>
      <c r="BI2" s="2">
        <f t="shared" ref="BI2:BI22" si="33">SQRT(BK2)+BD$25</f>
        <v>122.35769041247553</v>
      </c>
      <c r="BJ2" s="2">
        <f t="shared" ref="BJ2:BJ22" si="34">(BD2+BD$26-BD$25)*(BD$26+BD$25-BD2)</f>
        <v>23.883225553228186</v>
      </c>
      <c r="BK2" s="2">
        <f t="shared" ref="BK2:BK22" si="35">IF(BJ2&lt;0,0,BJ2)</f>
        <v>23.883225553228186</v>
      </c>
      <c r="BM2" s="2">
        <v>250</v>
      </c>
      <c r="BN2" s="2">
        <v>121.66215731476299</v>
      </c>
      <c r="BO2" s="2">
        <f t="shared" si="4"/>
        <v>250</v>
      </c>
      <c r="BP2" s="2">
        <f t="shared" ref="BP2:BP27" si="36">SQRT((BM1-BM2)^2+(BN1-BN2)^2)</f>
        <v>121.66215731476299</v>
      </c>
      <c r="BQ2" s="2">
        <f>BM2*BN2/2</f>
        <v>15207.769664345375</v>
      </c>
      <c r="BR2" s="2">
        <f t="shared" ref="BR2:BR26" si="37">SQRT(BT2)+BM$29</f>
        <v>121.66215085365361</v>
      </c>
      <c r="BS2" s="2">
        <f t="shared" ref="BS2:BS26" si="38">(BM2+BM$30-BM$29)*(BM$30+BM$29-BM2)</f>
        <v>17.561611868983906</v>
      </c>
      <c r="BT2" s="2">
        <f t="shared" ref="BT2:BT26" si="39">IF(BS2&lt;0,0,BS2)</f>
        <v>17.561611868983906</v>
      </c>
      <c r="BV2" s="2">
        <v>250</v>
      </c>
      <c r="BW2" s="2">
        <v>121.322884000009</v>
      </c>
      <c r="BX2" s="2">
        <f t="shared" si="5"/>
        <v>250</v>
      </c>
      <c r="BY2" s="2">
        <f t="shared" ref="BY2:BY28" si="40">SQRT((BV1-BV2)^2+(BW1-BW2)^2)</f>
        <v>121.322884000009</v>
      </c>
      <c r="BZ2" s="2">
        <f>BV2*BW2/2</f>
        <v>15165.360500001125</v>
      </c>
      <c r="CA2" s="2">
        <f t="shared" ref="CA2:CA28" si="41">SQRT(CC2)+BV$34</f>
        <v>121.32288531293672</v>
      </c>
      <c r="CB2" s="2">
        <f t="shared" ref="CB2:CB28" si="42">(BV2+BV$35-BV$34)*(BV$35+BV$34-BV2)</f>
        <v>14.852841626944402</v>
      </c>
      <c r="CC2" s="2">
        <f>IF(CB2&lt;0,0,CB2)</f>
        <v>14.852841626944402</v>
      </c>
      <c r="CE2" s="2">
        <v>250</v>
      </c>
      <c r="CF2" s="2">
        <v>121.977647615778</v>
      </c>
      <c r="CG2" s="2">
        <f t="shared" si="6"/>
        <v>250</v>
      </c>
      <c r="CH2" s="2">
        <f t="shared" ref="CH2:CH24" si="43">SQRT((CE1-CE2)^2+(CF1-CF2)^2)</f>
        <v>121.977647615778</v>
      </c>
      <c r="CI2" s="2">
        <f>CE2*CF2/2</f>
        <v>15247.20595197225</v>
      </c>
      <c r="CJ2" s="2">
        <f t="shared" ref="CJ2:CJ24" si="44">SQRT(CL2)+CE$29</f>
        <v>121.9776846882132</v>
      </c>
      <c r="CK2" s="2">
        <f t="shared" ref="CK2:CK24" si="45">(CE2+CE$30-CE$29)*(CE$30+CE$29-CE2)</f>
        <v>20.306122937891843</v>
      </c>
      <c r="CL2" s="2">
        <f>IF(CK2&lt;0,0,CK2)</f>
        <v>20.306122937891843</v>
      </c>
      <c r="CN2" s="2">
        <v>250</v>
      </c>
      <c r="CO2" s="2">
        <v>120.147021929007</v>
      </c>
      <c r="CP2" s="2">
        <f t="shared" si="7"/>
        <v>250</v>
      </c>
      <c r="CQ2" s="2">
        <f t="shared" ref="CQ2:CQ40" si="46">SQRT((CN1-CN2)^2+(CO1-CO2)^2)</f>
        <v>120.147021929007</v>
      </c>
      <c r="CR2" s="2">
        <f>CN2*CO2/2</f>
        <v>15018.377741125874</v>
      </c>
      <c r="CS2" s="2">
        <f t="shared" ref="CS2:CS39" si="47">SQRT(CU2)+CN$42</f>
        <v>120.14689731736111</v>
      </c>
      <c r="CT2" s="2">
        <f t="shared" ref="CT2:CT39" si="48">(CN2+CN$43-CN$42)*(CN$43+CN$42-CN2)</f>
        <v>7.2034444389182424</v>
      </c>
      <c r="CU2" s="2">
        <f t="shared" ref="CU2:CU39" si="49">IF(CT2&lt;0,0,CT2)</f>
        <v>7.2034444389182424</v>
      </c>
      <c r="CW2">
        <v>250</v>
      </c>
      <c r="CX2" s="2">
        <v>123.265327609876</v>
      </c>
      <c r="CY2" s="2">
        <f t="shared" si="8"/>
        <v>250</v>
      </c>
      <c r="CZ2" s="2">
        <f t="shared" ref="CZ2:CZ19" si="50">SQRT((CW1-CW2)^2+(CX1-CX2)^2)</f>
        <v>123.265327609876</v>
      </c>
      <c r="DA2" s="2">
        <f>CW2*CX2/2</f>
        <v>15408.1659512345</v>
      </c>
      <c r="DB2" s="2">
        <f t="shared" ref="DB2:DB19" si="51">SQRT(DD2)+CW$22</f>
        <v>123.26533144407465</v>
      </c>
      <c r="DC2" s="2">
        <f t="shared" ref="DC2:DC19" si="52">(CW2+CW$23-CW$22)*(CW$23+CW$22-CW2)</f>
        <v>33.469757508727724</v>
      </c>
      <c r="DD2" s="2">
        <f>IF(DC2&lt;0,0,DC2)</f>
        <v>33.469757508727724</v>
      </c>
      <c r="DF2">
        <v>250</v>
      </c>
      <c r="DG2">
        <v>120.720074413321</v>
      </c>
      <c r="DH2" s="2">
        <f t="shared" si="9"/>
        <v>250</v>
      </c>
      <c r="DI2" s="2">
        <f t="shared" ref="DI2:DI34" si="53">SQRT((DF1-DF2)^2+(DG1-DG2)^2)</f>
        <v>120.720074413321</v>
      </c>
      <c r="DJ2" s="2">
        <f>DF2*DG2/2</f>
        <v>15090.009301665124</v>
      </c>
      <c r="DK2" s="2">
        <f t="shared" ref="DK2:DK33" si="54">SQRT(DM2)+DF$39</f>
        <v>120.72009951769451</v>
      </c>
      <c r="DL2" s="2">
        <f t="shared" ref="DL2:DL33" si="55">(DF2+DF$40-DF$39)*(DF$40+DF$39-DF2)</f>
        <v>10.584255138495854</v>
      </c>
      <c r="DM2" s="2">
        <f t="shared" ref="DM2:DM33" si="56">IF(DL2&lt;0,0,DL2)</f>
        <v>10.584255138495854</v>
      </c>
      <c r="DO2" s="2">
        <v>250</v>
      </c>
      <c r="DP2" s="2">
        <v>120.43884554991</v>
      </c>
      <c r="DQ2" s="2">
        <f t="shared" si="10"/>
        <v>250</v>
      </c>
      <c r="DR2" s="2">
        <f t="shared" ref="DR2:DR33" si="57">SQRT((DO1-DO2)^2+(DP1-DP2)^2)</f>
        <v>120.43884554991</v>
      </c>
      <c r="DS2" s="2">
        <f>DO2*DP2/2</f>
        <v>15054.855693738749</v>
      </c>
      <c r="DT2" s="2">
        <f t="shared" ref="DT2:DT33" si="58">SQRT(DV2)+DO$39</f>
        <v>120.43885849619522</v>
      </c>
      <c r="DU2" s="2">
        <f t="shared" ref="DU2:DU33" si="59">(DO2+DO$40-DO$39)*(DO$40+DO$39-DO2)</f>
        <v>8.8405782443291407</v>
      </c>
      <c r="DV2" s="2">
        <f t="shared" ref="DV2:DV36" si="60">IF(DU2&lt;0,0,DU2)</f>
        <v>8.8405782443291407</v>
      </c>
      <c r="DY2" s="2">
        <v>250</v>
      </c>
      <c r="DZ2" s="2">
        <v>120.32495625136499</v>
      </c>
      <c r="EA2" s="2">
        <f t="shared" si="11"/>
        <v>250</v>
      </c>
      <c r="EB2" s="2">
        <f t="shared" ref="EB2:EB38" si="61">SQRT((DY1-DY2)^2+(DZ1-DZ2)^2)</f>
        <v>120.32495625136499</v>
      </c>
      <c r="EC2" s="2">
        <f>DY2*DZ2/2</f>
        <v>15040.619531420625</v>
      </c>
      <c r="ED2" s="2">
        <f t="shared" ref="ED2:ED37" si="62">SQRT(EF2)+DY$40</f>
        <v>120.32500579078733</v>
      </c>
      <c r="EE2" s="2">
        <f t="shared" ref="EE2:EE37" si="63">(DY2+DY$41-DY$40)*(DY$41+DY$40-DY2)</f>
        <v>8.1826303133851859</v>
      </c>
      <c r="EF2" s="2">
        <f t="shared" ref="EF2:EF37" si="64">IF(EE2&lt;0,0,EE2)</f>
        <v>8.1826303133851859</v>
      </c>
    </row>
    <row r="3" spans="1:136" x14ac:dyDescent="0.25">
      <c r="A3">
        <v>247.73330970868099</v>
      </c>
      <c r="B3">
        <v>143.406516715197</v>
      </c>
      <c r="C3">
        <f t="shared" si="0"/>
        <v>247.73330970868099</v>
      </c>
      <c r="D3" s="2">
        <f t="shared" si="12"/>
        <v>17.366201294112976</v>
      </c>
      <c r="E3" s="2">
        <f>A3*B3/2+(A2-A3)*B2+(A2-A3)*(B3-B2)/2-A2*B2/2</f>
        <v>2295.2203182784597</v>
      </c>
      <c r="F3" s="2">
        <f t="shared" si="13"/>
        <v>143.40642482499362</v>
      </c>
      <c r="G3" s="2">
        <f t="shared" si="14"/>
        <v>670.93537878967868</v>
      </c>
      <c r="H3" s="2">
        <f t="shared" ref="H3:H12" si="65">IF(G3&lt;0,0,G3)</f>
        <v>670.93537878967868</v>
      </c>
      <c r="J3">
        <v>248.06964922425999</v>
      </c>
      <c r="K3">
        <v>141.41350477354399</v>
      </c>
      <c r="L3">
        <f t="shared" si="15"/>
        <v>248.06964922425999</v>
      </c>
      <c r="M3">
        <f t="shared" si="16"/>
        <v>16.02275502676202</v>
      </c>
      <c r="N3" s="2">
        <f>J3*K3/2+(J2-J3)*K2+(J2-J3)*(K3-K2)/2-J2*K2/2</f>
        <v>2109.3929482618787</v>
      </c>
      <c r="O3" s="2">
        <f t="shared" si="17"/>
        <v>141.413336624034</v>
      </c>
      <c r="P3" s="2">
        <f t="shared" si="18"/>
        <v>571.99968750722633</v>
      </c>
      <c r="Q3" s="2">
        <f t="shared" si="19"/>
        <v>571.99968750722633</v>
      </c>
      <c r="S3" s="2">
        <v>237.05129400000001</v>
      </c>
      <c r="T3" s="2">
        <v>178.52131199999999</v>
      </c>
      <c r="U3" s="2">
        <f t="shared" si="20"/>
        <v>237.05129400000001</v>
      </c>
      <c r="V3" s="2">
        <f t="shared" si="21"/>
        <v>41.902884958181069</v>
      </c>
      <c r="W3" s="2">
        <f>S3*T3/2+(S2-S3)*T2+(S2-S3)*(T3-T2)/2-S2*T2/2</f>
        <v>5879.2953799372517</v>
      </c>
      <c r="X3" s="2">
        <f>SQRT(Z3)+S$9</f>
        <v>178.52103530433064</v>
      </c>
      <c r="Y3" s="2">
        <f>(S3+S$10-S$9)*(S$10+S$9-S3)</f>
        <v>3697.1242604662548</v>
      </c>
      <c r="Z3" s="2">
        <f t="shared" si="22"/>
        <v>3697.1242604662548</v>
      </c>
      <c r="AB3" s="2">
        <v>249.10553919164099</v>
      </c>
      <c r="AC3" s="2">
        <v>133.785019938343</v>
      </c>
      <c r="AD3" s="2">
        <f t="shared" si="1"/>
        <v>249.10553919164099</v>
      </c>
      <c r="AE3" s="2">
        <f t="shared" si="23"/>
        <v>10.89641310661886</v>
      </c>
      <c r="AF3" s="2">
        <f>AB3*AC3/2+(AB2-AB3)*AC2+(AB2-AB3)*(AC3-AC2)/2-AB2*AC2/2</f>
        <v>1412.4308384545784</v>
      </c>
      <c r="AG3" s="2">
        <f>SQRT(AI3)+AB$23</f>
        <v>133.78511641883711</v>
      </c>
      <c r="AH3" s="2">
        <f t="shared" ref="AH3:AH20" si="66">(AB3+AB$24-AB$23)*(AB$24+AB$23-AB3)</f>
        <v>265.99807553772911</v>
      </c>
      <c r="AI3" s="2">
        <f t="shared" ref="AI3:AI12" si="67">IF(AH3&lt;0,0,AH3)</f>
        <v>265.99807553772911</v>
      </c>
      <c r="AK3" s="2">
        <v>3</v>
      </c>
      <c r="AL3" s="2">
        <v>249.71734833209601</v>
      </c>
      <c r="AM3" s="2">
        <v>126.64269685738201</v>
      </c>
      <c r="AN3" s="2">
        <f t="shared" si="24"/>
        <v>249.71734833209601</v>
      </c>
      <c r="AO3" s="2">
        <f t="shared" si="25"/>
        <v>6.1218619610375997</v>
      </c>
      <c r="AP3" s="2">
        <f>AL3*AM3/2+(AL2-AL3)*AM2+(AL2-AL3)*(AM3-AM2)/2-AL2*AM2/2</f>
        <v>781.45029812573193</v>
      </c>
      <c r="AQ3" s="2">
        <f t="shared" ref="AQ3:AQ34" si="68">SQRT(AS3)+AL$42</f>
        <v>126.64262663449311</v>
      </c>
      <c r="AR3" s="2">
        <f t="shared" ref="AR3:AR35" si="69">(AL3+AL$43-AL$42)*(AL$43+AL$42-AL3)</f>
        <v>84.213741150286978</v>
      </c>
      <c r="AS3" s="2">
        <f t="shared" ref="AS3:AS18" si="70">IF(AR3&lt;0,0,AR3)</f>
        <v>84.213741150286978</v>
      </c>
      <c r="AU3">
        <v>249.20022224447001</v>
      </c>
      <c r="AV3">
        <v>132.88781474307899</v>
      </c>
      <c r="AW3" s="2">
        <f t="shared" si="2"/>
        <v>249.20022224447001</v>
      </c>
      <c r="AX3" s="2">
        <f t="shared" si="28"/>
        <v>10.318760281770786</v>
      </c>
      <c r="AY3" s="2">
        <f t="shared" ref="AY3:AY21" si="71">AU3*AV3/2+(AU2-AU3)*AV2+(AU2-AU3)*(AV3-AV2)/2-AU2*AV2/2</f>
        <v>1334.991332523643</v>
      </c>
      <c r="AZ3" s="2">
        <f t="shared" si="29"/>
        <v>132.88833701850655</v>
      </c>
      <c r="BA3" s="2">
        <f t="shared" si="30"/>
        <v>237.68466863912718</v>
      </c>
      <c r="BB3" s="2">
        <f t="shared" si="31"/>
        <v>237.68466863912718</v>
      </c>
      <c r="BD3">
        <v>249.27407548394299</v>
      </c>
      <c r="BE3">
        <v>132.158244202595</v>
      </c>
      <c r="BF3" s="2">
        <f t="shared" si="3"/>
        <v>249.27407548394299</v>
      </c>
      <c r="BG3" s="2">
        <f t="shared" si="32"/>
        <v>9.8267690341325036</v>
      </c>
      <c r="BH3" s="2">
        <f t="shared" ref="BH3:BH22" si="72">BD3*BE3/2+(BD2-BD3)*BE2+(BD2-BD3)*(BE3-BE2)/2-BD2*BE2/2</f>
        <v>1269.4013979404899</v>
      </c>
      <c r="BI3" s="2">
        <f t="shared" si="33"/>
        <v>132.15971708359874</v>
      </c>
      <c r="BJ3" s="2">
        <f t="shared" si="34"/>
        <v>215.76887681858454</v>
      </c>
      <c r="BK3" s="2">
        <f t="shared" si="35"/>
        <v>215.76887681858454</v>
      </c>
      <c r="BM3" s="2">
        <v>249.47124191349599</v>
      </c>
      <c r="BN3" s="2">
        <v>130.01870286961</v>
      </c>
      <c r="BO3" s="2">
        <f t="shared" si="4"/>
        <v>249.47124191349599</v>
      </c>
      <c r="BP3" s="2">
        <f t="shared" si="36"/>
        <v>8.3732573544754132</v>
      </c>
      <c r="BQ3" s="2">
        <f t="shared" ref="BQ3:BQ26" si="73">BM3*BN3/2+(BM2-BM3)*BN2+(BM2-BM3)*(BN3-BN2)/2-BM2*BN2/2</f>
        <v>1076.733119106726</v>
      </c>
      <c r="BR3" s="2">
        <f t="shared" si="37"/>
        <v>130.01872656929072</v>
      </c>
      <c r="BS3" s="2">
        <f t="shared" si="38"/>
        <v>157.43306611825315</v>
      </c>
      <c r="BT3" s="2">
        <f t="shared" si="39"/>
        <v>157.43306611825315</v>
      </c>
      <c r="BV3" s="2">
        <v>249.551944315047</v>
      </c>
      <c r="BW3" s="2">
        <v>129.01947938766401</v>
      </c>
      <c r="BX3" s="2">
        <f t="shared" si="5"/>
        <v>249.551944315047</v>
      </c>
      <c r="BY3" s="2">
        <f t="shared" si="40"/>
        <v>7.7096260906798237</v>
      </c>
      <c r="BZ3" s="2">
        <f>BV3*BW3/2+(BV2-BV3)*BW2+(BV2-BV3)*(BW3-BW2)/2-BV2*BW2/2</f>
        <v>989.25412740242427</v>
      </c>
      <c r="CA3" s="2">
        <f t="shared" si="41"/>
        <v>129.01947374123208</v>
      </c>
      <c r="CB3" s="2">
        <f t="shared" si="42"/>
        <v>133.41467131774314</v>
      </c>
      <c r="CC3" s="2">
        <f t="shared" ref="CC3:CC28" si="74">IF(CB3&lt;0,0,CB3)</f>
        <v>133.41467131774314</v>
      </c>
      <c r="CE3" s="2">
        <v>249.38799358853001</v>
      </c>
      <c r="CF3" s="2">
        <v>130.96774138229901</v>
      </c>
      <c r="CG3" s="2">
        <f t="shared" si="6"/>
        <v>249.38799358853001</v>
      </c>
      <c r="CH3" s="2">
        <f t="shared" si="43"/>
        <v>9.0109010525318922</v>
      </c>
      <c r="CI3" s="2">
        <f>CE3*CF3/2+(CE2-CE3)*CF2+(CE2-CE3)*(CF3-CF2)/2-CE2*CF2/2</f>
        <v>1161.0872720135667</v>
      </c>
      <c r="CJ3" s="2">
        <f t="shared" si="44"/>
        <v>130.96768266388187</v>
      </c>
      <c r="CK3" s="2">
        <f t="shared" si="45"/>
        <v>182.14821187578391</v>
      </c>
      <c r="CL3" s="2">
        <f t="shared" ref="CL3:CL24" si="75">IF(CK3&lt;0,0,CK3)</f>
        <v>182.14821187578391</v>
      </c>
      <c r="CN3" s="2">
        <v>249.779219068266</v>
      </c>
      <c r="CO3" s="2">
        <v>125.566326500467</v>
      </c>
      <c r="CP3" s="2">
        <f t="shared" si="7"/>
        <v>249.779219068266</v>
      </c>
      <c r="CQ3" s="2">
        <f t="shared" si="46"/>
        <v>5.4237999832280526</v>
      </c>
      <c r="CR3" s="2">
        <f t="shared" ref="CR3:CR39" si="76">CN3*CO3/2+(CN2-CN3)*CO2+(CN2-CN3)*(CO3-CO2)/2-CN2*CO2/2</f>
        <v>690.67615715577631</v>
      </c>
      <c r="CS3" s="2">
        <f t="shared" si="47"/>
        <v>125.56717020973861</v>
      </c>
      <c r="CT3" s="2">
        <f t="shared" si="48"/>
        <v>65.677996403550537</v>
      </c>
      <c r="CU3" s="2">
        <f t="shared" si="49"/>
        <v>65.677996403550537</v>
      </c>
      <c r="CW3">
        <v>248.99171205872301</v>
      </c>
      <c r="CX3" s="2">
        <v>134.79158471338701</v>
      </c>
      <c r="CY3" s="2">
        <f t="shared" si="8"/>
        <v>248.99171205872301</v>
      </c>
      <c r="CZ3" s="2">
        <f t="shared" si="50"/>
        <v>11.570274300497925</v>
      </c>
      <c r="DA3" s="2">
        <f>CW3*CX3/2+(CW2-CW3)*CX2+(CW2-CW3)*(CX3-CX2)/2-CW2*CX2/2</f>
        <v>1502.9256096421741</v>
      </c>
      <c r="DB3" s="2">
        <f t="shared" si="51"/>
        <v>134.79157419456351</v>
      </c>
      <c r="DC3" s="2">
        <f t="shared" si="52"/>
        <v>299.6896961872194</v>
      </c>
      <c r="DD3" s="2">
        <f t="shared" ref="DD3:DD19" si="77">IF(DC3&lt;0,0,DC3)</f>
        <v>299.6896961872194</v>
      </c>
      <c r="DF3">
        <v>249.680965150585</v>
      </c>
      <c r="DG3">
        <v>127.21599652838</v>
      </c>
      <c r="DH3" s="2">
        <f t="shared" si="9"/>
        <v>249.680965150585</v>
      </c>
      <c r="DI3" s="2">
        <f t="shared" si="53"/>
        <v>6.5037517910859632</v>
      </c>
      <c r="DJ3" s="2">
        <f t="shared" ref="DJ3:DJ33" si="78">DF3*DG3/2+(DF2-DF3)*DG2+(DF2-DF3)*(DG3-DG2)/2-DF2*DG2/2</f>
        <v>831.2472197632851</v>
      </c>
      <c r="DK3" s="2">
        <f t="shared" si="54"/>
        <v>127.21600657781404</v>
      </c>
      <c r="DL3" s="2">
        <f t="shared" si="55"/>
        <v>95.047920075353275</v>
      </c>
      <c r="DM3" s="2">
        <f t="shared" si="56"/>
        <v>95.047920075353275</v>
      </c>
      <c r="DO3" s="2">
        <v>249.73338373134601</v>
      </c>
      <c r="DP3" s="2">
        <v>126.378513773408</v>
      </c>
      <c r="DQ3" s="2">
        <f t="shared" si="10"/>
        <v>249.73338373134601</v>
      </c>
      <c r="DR3" s="2">
        <f t="shared" si="57"/>
        <v>5.9456490680112388</v>
      </c>
      <c r="DS3" s="2">
        <f t="shared" ref="DS3:DS33" si="79">DO3*DP3/2+(DO2-DO3)*DP2+(DO2-DO3)*(DP3-DP2)/2-DO2*DP2/2</f>
        <v>758.51400573800493</v>
      </c>
      <c r="DT3" s="2">
        <f t="shared" si="58"/>
        <v>126.37852548162462</v>
      </c>
      <c r="DU3" s="2">
        <f t="shared" si="59"/>
        <v>79.441176393710109</v>
      </c>
      <c r="DV3" s="2">
        <f t="shared" si="60"/>
        <v>79.441176393710109</v>
      </c>
      <c r="DY3">
        <v>249.75360378537999</v>
      </c>
      <c r="DZ3">
        <v>126.03390311755599</v>
      </c>
      <c r="EA3" s="2">
        <f t="shared" si="11"/>
        <v>249.75360378537999</v>
      </c>
      <c r="EB3" s="2">
        <f t="shared" si="61"/>
        <v>5.7142615809543669</v>
      </c>
      <c r="EC3" s="2">
        <f t="shared" ref="EC3:EC36" si="80">DY3*DZ3/2+(DY2-DY3)*DZ2+(DY2-DY3)*(DZ3-DZ2)/2-DY2*DZ2/2</f>
        <v>728.44216514620166</v>
      </c>
      <c r="ED3" s="2">
        <f t="shared" si="62"/>
        <v>126.03386472555395</v>
      </c>
      <c r="EE3" s="2">
        <f t="shared" si="63"/>
        <v>73.434422019442124</v>
      </c>
      <c r="EF3" s="2">
        <f t="shared" si="64"/>
        <v>73.434422019442124</v>
      </c>
    </row>
    <row r="4" spans="1:136" x14ac:dyDescent="0.25">
      <c r="A4">
        <v>243.23978823681401</v>
      </c>
      <c r="B4">
        <v>160.178498039022</v>
      </c>
      <c r="C4">
        <f t="shared" si="0"/>
        <v>243.23978823681401</v>
      </c>
      <c r="D4" s="2">
        <f t="shared" si="12"/>
        <v>17.363498862408587</v>
      </c>
      <c r="E4" s="2">
        <f t="shared" ref="E4:E13" si="81">A4*B4/2+(A3-A4)*B3+(A3-A4)*(B4-B3)/2-A3*B3/2</f>
        <v>2399.6893528943692</v>
      </c>
      <c r="F4" s="2">
        <f t="shared" si="13"/>
        <v>160.17858712094156</v>
      </c>
      <c r="G4" s="2">
        <f t="shared" si="14"/>
        <v>1821.1200020314363</v>
      </c>
      <c r="H4" s="2">
        <f t="shared" si="65"/>
        <v>1821.1200020314363</v>
      </c>
      <c r="J4">
        <v>244.23643285873499</v>
      </c>
      <c r="K4">
        <v>156.972716852731</v>
      </c>
      <c r="L4">
        <f t="shared" si="15"/>
        <v>244.23643285873499</v>
      </c>
      <c r="M4">
        <f t="shared" si="16"/>
        <v>16.024438468478312</v>
      </c>
      <c r="N4" s="2">
        <f t="shared" ref="N4:N14" si="82">J4*K4/2+(J3-J4)*K3+(J3-J4)*(K4-K3)/2-J3*K3/2</f>
        <v>2200.918421746992</v>
      </c>
      <c r="O4" s="2">
        <f t="shared" si="17"/>
        <v>156.97256028004503</v>
      </c>
      <c r="P4" s="2">
        <f t="shared" si="18"/>
        <v>1558.333938743725</v>
      </c>
      <c r="Q4" s="2">
        <f t="shared" si="19"/>
        <v>1558.333938743725</v>
      </c>
      <c r="S4" s="2">
        <v>212.421392</v>
      </c>
      <c r="T4" s="2">
        <v>212.421448</v>
      </c>
      <c r="U4" s="2">
        <f t="shared" si="20"/>
        <v>212.421392</v>
      </c>
      <c r="V4" s="2">
        <f t="shared" si="21"/>
        <v>41.902879296631887</v>
      </c>
      <c r="W4" s="2">
        <f t="shared" ref="W4:W6" si="83">S4*T4/2+(S3-S4)*T3+(S3-S4)*(T4-T3)/2-S3*T3/2</f>
        <v>6216.5167625237045</v>
      </c>
      <c r="X4" s="2">
        <f>SQRT(Z4)+S$9</f>
        <v>212.42118973242177</v>
      </c>
      <c r="Y4" s="2">
        <f>(S4+S$10-S$9)*(S$10+S$9-S4)</f>
        <v>8968.8735086275301</v>
      </c>
      <c r="Z4" s="2">
        <f t="shared" si="22"/>
        <v>8968.8735086275301</v>
      </c>
      <c r="AB4" s="2">
        <v>247.320310885922</v>
      </c>
      <c r="AC4" s="2">
        <v>144.545908973091</v>
      </c>
      <c r="AD4" s="2">
        <f t="shared" si="1"/>
        <v>247.320310885922</v>
      </c>
      <c r="AE4" s="2">
        <f t="shared" si="23"/>
        <v>10.907968322364166</v>
      </c>
      <c r="AF4" s="2">
        <f t="shared" ref="AF4:AF12" si="84">AB4*AC4/2+(AB3-AB4)*AC3+(AB3-AB4)*(AC4-AC3)/2-AB3*AC3/2</f>
        <v>1459.7169348287134</v>
      </c>
      <c r="AG4" s="2">
        <f t="shared" ref="AG4:AG19" si="85">SQRT(AI4)+AB$23</f>
        <v>144.54575904521681</v>
      </c>
      <c r="AH4" s="2">
        <f t="shared" si="66"/>
        <v>732.78977576971454</v>
      </c>
      <c r="AI4" s="2">
        <f t="shared" si="67"/>
        <v>732.78977576971454</v>
      </c>
      <c r="AK4" s="2">
        <v>4</v>
      </c>
      <c r="AL4" s="2">
        <v>249.15261228358</v>
      </c>
      <c r="AM4" s="2">
        <v>132.73901366082401</v>
      </c>
      <c r="AN4" s="2">
        <f t="shared" si="24"/>
        <v>249.15261228358</v>
      </c>
      <c r="AO4" s="2">
        <f t="shared" si="25"/>
        <v>6.1224182618000587</v>
      </c>
      <c r="AP4" s="2">
        <f t="shared" ref="AP4:AP18" si="86">AL4*AM4/2+(AL3-AL4)*AM3+(AL3-AL4)*(AM4-AM3)/2-AL3*AM3/2</f>
        <v>796.93788147229498</v>
      </c>
      <c r="AQ4" s="2">
        <f t="shared" si="68"/>
        <v>132.73897578606392</v>
      </c>
      <c r="AR4" s="2">
        <f t="shared" si="69"/>
        <v>233.26922299552052</v>
      </c>
      <c r="AS4" s="2">
        <f t="shared" si="70"/>
        <v>233.26922299552052</v>
      </c>
      <c r="AU4">
        <v>247.597169209474</v>
      </c>
      <c r="AV4">
        <v>143.11209732922799</v>
      </c>
      <c r="AW4" s="2">
        <f t="shared" si="2"/>
        <v>247.597169209474</v>
      </c>
      <c r="AX4" s="2">
        <f t="shared" si="28"/>
        <v>10.349189989290931</v>
      </c>
      <c r="AY4" s="2">
        <f t="shared" si="71"/>
        <v>1380.4598537482416</v>
      </c>
      <c r="AZ4" s="2">
        <f t="shared" si="29"/>
        <v>143.11213366236655</v>
      </c>
      <c r="BA4" s="2">
        <f t="shared" si="30"/>
        <v>657.45174918883549</v>
      </c>
      <c r="BB4" s="2">
        <f t="shared" si="31"/>
        <v>657.45174918883549</v>
      </c>
      <c r="BD4">
        <v>247.818281079326</v>
      </c>
      <c r="BE4">
        <v>141.91099728747099</v>
      </c>
      <c r="BF4" s="2">
        <f t="shared" si="3"/>
        <v>247.818281079326</v>
      </c>
      <c r="BG4" s="2">
        <f t="shared" si="32"/>
        <v>9.8608077804545147</v>
      </c>
      <c r="BH4" s="2">
        <f t="shared" si="72"/>
        <v>1311.7518705448929</v>
      </c>
      <c r="BI4" s="2">
        <f t="shared" si="33"/>
        <v>141.91255312928425</v>
      </c>
      <c r="BJ4" s="2">
        <f t="shared" si="34"/>
        <v>597.40693646586271</v>
      </c>
      <c r="BK4" s="2">
        <f t="shared" si="35"/>
        <v>597.40693646586271</v>
      </c>
      <c r="BM4" s="2">
        <v>248.42115319699701</v>
      </c>
      <c r="BN4" s="2">
        <v>138.29342391614199</v>
      </c>
      <c r="BO4" s="2">
        <f t="shared" si="4"/>
        <v>248.42115319699701</v>
      </c>
      <c r="BP4" s="2">
        <f t="shared" si="36"/>
        <v>8.3410847442306935</v>
      </c>
      <c r="BQ4" s="2">
        <f t="shared" si="73"/>
        <v>1100.4180543916464</v>
      </c>
      <c r="BR4" s="2">
        <f t="shared" si="37"/>
        <v>138.29343527573306</v>
      </c>
      <c r="BS4" s="2">
        <f t="shared" si="38"/>
        <v>433.55327329010692</v>
      </c>
      <c r="BT4" s="2">
        <f t="shared" si="39"/>
        <v>433.55327329010692</v>
      </c>
      <c r="BV4" s="2">
        <v>248.65722483348401</v>
      </c>
      <c r="BW4" s="2">
        <v>136.67750804167</v>
      </c>
      <c r="BX4" s="2">
        <f t="shared" si="5"/>
        <v>248.65722483348401</v>
      </c>
      <c r="BY4" s="2">
        <f t="shared" si="40"/>
        <v>7.7101184048148781</v>
      </c>
      <c r="BZ4" s="2">
        <f t="shared" ref="BZ4:BZ28" si="87">BV4*BW4/2+(BV3-BV4)*BW3+(BV3-BV4)*(BW4-BW3)/2-BV3*BW3/2</f>
        <v>1013.2560909683962</v>
      </c>
      <c r="CA4" s="2">
        <f t="shared" si="41"/>
        <v>136.67750251228443</v>
      </c>
      <c r="CB4" s="2">
        <f t="shared" si="42"/>
        <v>368.96861038606664</v>
      </c>
      <c r="CC4" s="2">
        <f t="shared" si="74"/>
        <v>368.96861038606664</v>
      </c>
      <c r="CE4" s="2">
        <v>248.16294122689001</v>
      </c>
      <c r="CF4" s="2">
        <v>139.91827038489501</v>
      </c>
      <c r="CG4" s="2">
        <f t="shared" si="6"/>
        <v>248.16294122689001</v>
      </c>
      <c r="CH4" s="2">
        <f t="shared" si="43"/>
        <v>9.0339760191773735</v>
      </c>
      <c r="CI4" s="2">
        <f t="shared" ref="CI4:CI24" si="88">CE4*CF4/2+(CE3-CE4)*CF3+(CE3-CE4)*(CF4-CF3)/2-CE3*CF3/2</f>
        <v>1196.298405196203</v>
      </c>
      <c r="CJ4" s="2">
        <f t="shared" si="44"/>
        <v>139.91820784106406</v>
      </c>
      <c r="CK4" s="2">
        <f t="shared" si="45"/>
        <v>503.85679746542337</v>
      </c>
      <c r="CL4" s="2">
        <f t="shared" si="75"/>
        <v>503.85679746542337</v>
      </c>
      <c r="CN4" s="2">
        <v>249.33581010066499</v>
      </c>
      <c r="CO4" s="2">
        <v>130.98500068839601</v>
      </c>
      <c r="CP4" s="2">
        <f t="shared" si="7"/>
        <v>249.33581010066499</v>
      </c>
      <c r="CQ4" s="2">
        <f t="shared" si="46"/>
        <v>5.4367859501250511</v>
      </c>
      <c r="CR4" s="2">
        <f t="shared" si="76"/>
        <v>704.5747211226535</v>
      </c>
      <c r="CS4" s="2">
        <f t="shared" si="47"/>
        <v>130.98413533389603</v>
      </c>
      <c r="CT4" s="2">
        <f t="shared" si="48"/>
        <v>182.82180414693917</v>
      </c>
      <c r="CU4" s="2">
        <f t="shared" si="49"/>
        <v>182.82180414693917</v>
      </c>
      <c r="CW4">
        <v>246.982848545336</v>
      </c>
      <c r="CX4" s="2">
        <v>146.18599676699401</v>
      </c>
      <c r="CY4" s="2">
        <f>CW4</f>
        <v>246.982848545336</v>
      </c>
      <c r="CZ4" s="2">
        <f>SQRT((CW3-CW4)^2+(CX3-CX4)^2)</f>
        <v>11.570140822946023</v>
      </c>
      <c r="DA4" s="2">
        <f>CW4*CX4/2+(CW3-CW4)*CX3+(CW3-CW4)*(CX4-CX3)/2-CW3*CX3/2</f>
        <v>1553.9460307862464</v>
      </c>
      <c r="DB4" s="2">
        <f t="shared" si="51"/>
        <v>146.18598751051434</v>
      </c>
      <c r="DC4" s="2">
        <f t="shared" si="52"/>
        <v>824.032218440522</v>
      </c>
      <c r="DD4" s="2">
        <f>IF(DC4&lt;0,0,DC4)</f>
        <v>824.032218440522</v>
      </c>
      <c r="DF4">
        <v>249.04459624330499</v>
      </c>
      <c r="DG4">
        <v>133.68149182825201</v>
      </c>
      <c r="DH4" s="2">
        <f t="shared" si="9"/>
        <v>249.04459624330499</v>
      </c>
      <c r="DI4" s="2">
        <f t="shared" si="53"/>
        <v>6.4967372471741314</v>
      </c>
      <c r="DJ4" s="2">
        <f t="shared" si="78"/>
        <v>847.63370567395577</v>
      </c>
      <c r="DK4" s="2">
        <f t="shared" si="54"/>
        <v>133.68146923128791</v>
      </c>
      <c r="DL4" s="2">
        <f t="shared" si="55"/>
        <v>262.91698046740447</v>
      </c>
      <c r="DM4" s="2">
        <f t="shared" si="56"/>
        <v>262.91698046740447</v>
      </c>
      <c r="DO4" s="2">
        <v>249.20068815865599</v>
      </c>
      <c r="DP4" s="2">
        <v>132.300441153842</v>
      </c>
      <c r="DQ4" s="2">
        <f t="shared" si="10"/>
        <v>249.20068815865599</v>
      </c>
      <c r="DR4" s="2">
        <f t="shared" si="57"/>
        <v>5.9458379117074349</v>
      </c>
      <c r="DS4" s="2">
        <f t="shared" si="79"/>
        <v>773.11211884866498</v>
      </c>
      <c r="DT4" s="2">
        <f t="shared" si="58"/>
        <v>132.30045206767559</v>
      </c>
      <c r="DU4" s="2">
        <f t="shared" si="59"/>
        <v>220.07439335359112</v>
      </c>
      <c r="DV4" s="2">
        <f t="shared" si="60"/>
        <v>220.07439335359112</v>
      </c>
      <c r="DY4">
        <v>249.25978922151401</v>
      </c>
      <c r="DZ4">
        <v>131.74188820346399</v>
      </c>
      <c r="EA4" s="2">
        <f t="shared" si="11"/>
        <v>249.25978922151401</v>
      </c>
      <c r="EB4" s="2">
        <f t="shared" si="61"/>
        <v>5.7293059409001907</v>
      </c>
      <c r="EC4" s="2">
        <f t="shared" si="80"/>
        <v>743.91361122952367</v>
      </c>
      <c r="ED4" s="2">
        <f t="shared" si="62"/>
        <v>131.74184154357226</v>
      </c>
      <c r="EE4" s="2">
        <f t="shared" si="63"/>
        <v>203.84316501507686</v>
      </c>
      <c r="EF4" s="2">
        <f t="shared" si="64"/>
        <v>203.84316501507686</v>
      </c>
    </row>
    <row r="5" spans="1:136" x14ac:dyDescent="0.25">
      <c r="A5">
        <v>236.593362632083</v>
      </c>
      <c r="B5">
        <v>176.226301309983</v>
      </c>
      <c r="C5">
        <f t="shared" si="0"/>
        <v>236.593362632083</v>
      </c>
      <c r="D5" s="2">
        <f t="shared" si="12"/>
        <v>17.36971396260429</v>
      </c>
      <c r="E5" s="2">
        <f t="shared" si="81"/>
        <v>2484.0393699942579</v>
      </c>
      <c r="F5" s="2">
        <f t="shared" si="13"/>
        <v>176.22650524235331</v>
      </c>
      <c r="G5" s="2">
        <f t="shared" si="14"/>
        <v>3448.3320936556734</v>
      </c>
      <c r="H5" s="2">
        <f t="shared" si="65"/>
        <v>3448.3320936556734</v>
      </c>
      <c r="J5">
        <v>238.55625574911801</v>
      </c>
      <c r="K5">
        <v>171.95681335260301</v>
      </c>
      <c r="L5">
        <f t="shared" si="15"/>
        <v>238.55625574911801</v>
      </c>
      <c r="M5">
        <f t="shared" si="16"/>
        <v>16.024592347828801</v>
      </c>
      <c r="N5" s="2">
        <f t="shared" si="82"/>
        <v>2275.6475559205355</v>
      </c>
      <c r="O5" s="2">
        <f t="shared" si="17"/>
        <v>171.95668215035096</v>
      </c>
      <c r="P5" s="2">
        <f t="shared" si="18"/>
        <v>2965.8764034497904</v>
      </c>
      <c r="Q5" s="2">
        <f t="shared" si="19"/>
        <v>2965.8764034497904</v>
      </c>
      <c r="S5" s="2">
        <v>178.52128200000001</v>
      </c>
      <c r="T5" s="2">
        <v>237.051309</v>
      </c>
      <c r="U5" s="2">
        <f t="shared" si="20"/>
        <v>178.52128200000001</v>
      </c>
      <c r="V5" s="2">
        <f t="shared" si="21"/>
        <v>41.902834162994516</v>
      </c>
      <c r="W5" s="2">
        <f t="shared" si="83"/>
        <v>6216.5099059728927</v>
      </c>
      <c r="X5" s="2">
        <f>SQRT(Z5)+S$9</f>
        <v>237.05116830164792</v>
      </c>
      <c r="Y5" s="2">
        <f>(S5+S$10-S$9)*(S$10+S$9-S5)</f>
        <v>14240.631067763399</v>
      </c>
      <c r="Z5" s="2">
        <f t="shared" si="22"/>
        <v>14240.631067763399</v>
      </c>
      <c r="AB5" s="2">
        <v>244.65137677772401</v>
      </c>
      <c r="AC5" s="2">
        <v>155.142282225939</v>
      </c>
      <c r="AD5" s="2">
        <f t="shared" si="1"/>
        <v>244.65137677772401</v>
      </c>
      <c r="AE5" s="2">
        <f t="shared" si="23"/>
        <v>10.927320595076134</v>
      </c>
      <c r="AF5" s="2">
        <f t="shared" si="84"/>
        <v>1503.2409169082021</v>
      </c>
      <c r="AG5" s="2">
        <f t="shared" si="85"/>
        <v>155.14210170294464</v>
      </c>
      <c r="AH5" s="2">
        <f t="shared" si="66"/>
        <v>1418.7601535583458</v>
      </c>
      <c r="AI5" s="2">
        <f t="shared" si="67"/>
        <v>1418.7601535583458</v>
      </c>
      <c r="AK5" s="2">
        <v>5</v>
      </c>
      <c r="AL5" s="2">
        <v>248.306901320469</v>
      </c>
      <c r="AM5" s="2">
        <v>138.80341684374901</v>
      </c>
      <c r="AN5" s="2">
        <f t="shared" si="24"/>
        <v>248.306901320469</v>
      </c>
      <c r="AO5" s="2">
        <f t="shared" si="25"/>
        <v>6.1230885179129091</v>
      </c>
      <c r="AP5" s="2">
        <f t="shared" si="86"/>
        <v>811.61036702605998</v>
      </c>
      <c r="AQ5" s="2">
        <f t="shared" si="68"/>
        <v>138.80339274367631</v>
      </c>
      <c r="AR5" s="2">
        <f t="shared" si="69"/>
        <v>455.29192024376044</v>
      </c>
      <c r="AS5" s="2">
        <f t="shared" si="70"/>
        <v>455.29192024376044</v>
      </c>
      <c r="AU5">
        <v>245.189607981433</v>
      </c>
      <c r="AV5">
        <v>153.223763251588</v>
      </c>
      <c r="AW5" s="2">
        <f t="shared" si="2"/>
        <v>245.189607981433</v>
      </c>
      <c r="AX5" s="2">
        <f t="shared" si="28"/>
        <v>10.394332051275969</v>
      </c>
      <c r="AY5" s="2">
        <f t="shared" si="71"/>
        <v>1424.0854975808616</v>
      </c>
      <c r="AZ5" s="2">
        <f t="shared" si="29"/>
        <v>153.22361706574773</v>
      </c>
      <c r="BA5" s="2">
        <f t="shared" si="30"/>
        <v>1278.2273365716517</v>
      </c>
      <c r="BB5" s="2">
        <f t="shared" si="31"/>
        <v>1278.2273365716517</v>
      </c>
      <c r="BD5">
        <v>245.63421986665699</v>
      </c>
      <c r="BE5">
        <v>151.55780831864399</v>
      </c>
      <c r="BF5" s="2">
        <f t="shared" si="3"/>
        <v>245.63421986665699</v>
      </c>
      <c r="BG5" s="2">
        <f t="shared" si="32"/>
        <v>9.8909598347099923</v>
      </c>
      <c r="BH5" s="2">
        <f t="shared" si="72"/>
        <v>1350.2992162345581</v>
      </c>
      <c r="BI5" s="2">
        <f t="shared" si="33"/>
        <v>151.55892982765087</v>
      </c>
      <c r="BJ5" s="2">
        <f t="shared" si="34"/>
        <v>1162.0112510041804</v>
      </c>
      <c r="BK5" s="2">
        <f t="shared" si="35"/>
        <v>1162.0112510041804</v>
      </c>
      <c r="BM5" s="2">
        <v>246.85388167848299</v>
      </c>
      <c r="BN5" s="2">
        <v>146.481209438658</v>
      </c>
      <c r="BO5" s="2">
        <f t="shared" si="4"/>
        <v>246.85388167848299</v>
      </c>
      <c r="BP5" s="2">
        <f t="shared" si="36"/>
        <v>8.336436395455074</v>
      </c>
      <c r="BQ5" s="2">
        <f t="shared" si="73"/>
        <v>1125.3812330673281</v>
      </c>
      <c r="BR5" s="2">
        <f t="shared" si="37"/>
        <v>146.48122046974643</v>
      </c>
      <c r="BS5" s="2">
        <f t="shared" si="38"/>
        <v>841.56427833390842</v>
      </c>
      <c r="BT5" s="2">
        <f t="shared" si="39"/>
        <v>841.56427833390842</v>
      </c>
      <c r="BV5" s="2">
        <v>247.31875797842599</v>
      </c>
      <c r="BW5" s="2">
        <v>144.271179755795</v>
      </c>
      <c r="BX5" s="2">
        <f t="shared" si="5"/>
        <v>247.31875797842599</v>
      </c>
      <c r="BY5" s="2">
        <f t="shared" si="40"/>
        <v>7.7107291240187621</v>
      </c>
      <c r="BZ5" s="2">
        <f t="shared" si="87"/>
        <v>1035.5798245382757</v>
      </c>
      <c r="CA5" s="2">
        <f t="shared" si="41"/>
        <v>144.27117513226861</v>
      </c>
      <c r="CB5" s="2">
        <f t="shared" si="42"/>
        <v>718.35944055296613</v>
      </c>
      <c r="CC5" s="2">
        <f t="shared" si="74"/>
        <v>718.35944055296613</v>
      </c>
      <c r="CE5" s="2">
        <v>246.331955060219</v>
      </c>
      <c r="CF5" s="2">
        <v>148.76197394448701</v>
      </c>
      <c r="CG5" s="2">
        <f t="shared" si="6"/>
        <v>246.331955060219</v>
      </c>
      <c r="CH5" s="2">
        <f t="shared" si="43"/>
        <v>9.0312569995810001</v>
      </c>
      <c r="CI5" s="2">
        <f t="shared" si="88"/>
        <v>1225.4339521131697</v>
      </c>
      <c r="CJ5" s="2">
        <f t="shared" si="44"/>
        <v>148.7619133407922</v>
      </c>
      <c r="CK5" s="2">
        <f t="shared" si="45"/>
        <v>979.09290077017022</v>
      </c>
      <c r="CL5" s="2">
        <f t="shared" si="75"/>
        <v>979.09290077017022</v>
      </c>
      <c r="CN5" s="2">
        <v>248.669482575074</v>
      </c>
      <c r="CO5" s="2">
        <v>136.38675360926501</v>
      </c>
      <c r="CP5" s="2">
        <f t="shared" si="7"/>
        <v>248.669482575074</v>
      </c>
      <c r="CQ5" s="2">
        <f t="shared" si="46"/>
        <v>5.4426948278841598</v>
      </c>
      <c r="CR5" s="2">
        <f t="shared" si="76"/>
        <v>717.06467594336937</v>
      </c>
      <c r="CS5" s="2">
        <f t="shared" si="47"/>
        <v>136.38700138514281</v>
      </c>
      <c r="CT5" s="2">
        <f t="shared" si="48"/>
        <v>358.11881293507008</v>
      </c>
      <c r="CU5" s="2">
        <f t="shared" si="49"/>
        <v>358.11881293507008</v>
      </c>
      <c r="CW5">
        <v>243.98851256733701</v>
      </c>
      <c r="CX5" s="2">
        <v>157.36255913981699</v>
      </c>
      <c r="CY5" s="2">
        <f t="shared" si="8"/>
        <v>243.98851256733701</v>
      </c>
      <c r="CZ5" s="2">
        <f t="shared" si="50"/>
        <v>11.570721430522028</v>
      </c>
      <c r="DA5" s="2">
        <f>CW5*CX5/2+(CW4-CW5)*CX4+(CW4-CW5)*(CX5-CX4)/2-CW4*CX4/2</f>
        <v>1599.0746006917507</v>
      </c>
      <c r="DB5" s="2">
        <f t="shared" si="51"/>
        <v>157.36255478288751</v>
      </c>
      <c r="DC5" s="2">
        <f t="shared" si="52"/>
        <v>1590.6160912773237</v>
      </c>
      <c r="DD5" s="2">
        <f t="shared" si="77"/>
        <v>1590.6160912773237</v>
      </c>
      <c r="DF5">
        <v>248.09315374595499</v>
      </c>
      <c r="DG5">
        <v>140.10282523819799</v>
      </c>
      <c r="DH5" s="2">
        <f t="shared" si="9"/>
        <v>248.09315374595499</v>
      </c>
      <c r="DI5" s="2">
        <f t="shared" si="53"/>
        <v>6.4914378674876163</v>
      </c>
      <c r="DJ5" s="2">
        <f t="shared" si="78"/>
        <v>863.19431942909796</v>
      </c>
      <c r="DK5" s="2">
        <f t="shared" si="54"/>
        <v>140.10277070065248</v>
      </c>
      <c r="DL5" s="2">
        <f t="shared" si="55"/>
        <v>512.38923872021542</v>
      </c>
      <c r="DM5" s="2">
        <f t="shared" si="56"/>
        <v>512.38923872021542</v>
      </c>
      <c r="DO5" s="2">
        <v>248.40299123586701</v>
      </c>
      <c r="DP5" s="2">
        <v>138.19251269916401</v>
      </c>
      <c r="DQ5" s="2">
        <f t="shared" si="10"/>
        <v>248.40299123586701</v>
      </c>
      <c r="DR5" s="2">
        <f t="shared" si="57"/>
        <v>5.9458243731059142</v>
      </c>
      <c r="DS5" s="2">
        <f t="shared" si="79"/>
        <v>786.9219692831648</v>
      </c>
      <c r="DT5" s="2">
        <f t="shared" si="58"/>
        <v>138.19252281879324</v>
      </c>
      <c r="DU5" s="2">
        <f t="shared" si="59"/>
        <v>429.60750561653697</v>
      </c>
      <c r="DV5" s="2">
        <f t="shared" si="60"/>
        <v>429.60750561653697</v>
      </c>
      <c r="DY5">
        <v>248.521437177178</v>
      </c>
      <c r="DZ5">
        <v>137.412479047294</v>
      </c>
      <c r="EA5" s="2">
        <f t="shared" si="11"/>
        <v>248.521437177178</v>
      </c>
      <c r="EB5" s="2">
        <f t="shared" si="61"/>
        <v>5.7184582065014649</v>
      </c>
      <c r="EC5" s="2">
        <f t="shared" si="80"/>
        <v>755.36108548711854</v>
      </c>
      <c r="ED5" s="2">
        <f t="shared" si="62"/>
        <v>137.41242530975174</v>
      </c>
      <c r="EE5" s="2">
        <f t="shared" si="63"/>
        <v>397.92067908006396</v>
      </c>
      <c r="EF5" s="2">
        <f t="shared" si="64"/>
        <v>397.92067908006396</v>
      </c>
    </row>
    <row r="6" spans="1:136" x14ac:dyDescent="0.25">
      <c r="A6">
        <v>227.90428353837299</v>
      </c>
      <c r="B6">
        <v>191.276219328038</v>
      </c>
      <c r="C6">
        <f t="shared" si="0"/>
        <v>227.90428353837299</v>
      </c>
      <c r="D6" s="2">
        <f t="shared" si="12"/>
        <v>17.378150875364291</v>
      </c>
      <c r="E6" s="2">
        <f t="shared" si="81"/>
        <v>2545.9774908516119</v>
      </c>
      <c r="F6" s="2">
        <f t="shared" si="13"/>
        <v>191.2765312424992</v>
      </c>
      <c r="G6" s="2">
        <f t="shared" si="14"/>
        <v>5442.3857022491284</v>
      </c>
      <c r="H6" s="2">
        <f t="shared" si="65"/>
        <v>5442.3857022491284</v>
      </c>
      <c r="J6">
        <v>231.10979349945401</v>
      </c>
      <c r="K6">
        <v>186.15077877717101</v>
      </c>
      <c r="L6">
        <f t="shared" si="15"/>
        <v>231.10979349945401</v>
      </c>
      <c r="M6">
        <f t="shared" si="16"/>
        <v>16.028676006130482</v>
      </c>
      <c r="N6" s="2">
        <f t="shared" si="82"/>
        <v>2333.2645825600266</v>
      </c>
      <c r="O6" s="2">
        <f t="shared" si="17"/>
        <v>186.15070440933522</v>
      </c>
      <c r="P6" s="2">
        <f t="shared" si="18"/>
        <v>4713.3556150735594</v>
      </c>
      <c r="Q6" s="2">
        <f t="shared" si="19"/>
        <v>4713.3556150735594</v>
      </c>
      <c r="S6" s="2">
        <v>138.66930300000001</v>
      </c>
      <c r="T6">
        <v>250</v>
      </c>
      <c r="U6" s="2">
        <f t="shared" si="20"/>
        <v>138.66930300000001</v>
      </c>
      <c r="V6" s="2">
        <f t="shared" si="21"/>
        <v>41.90284988911759</v>
      </c>
      <c r="W6" s="2">
        <f t="shared" si="83"/>
        <v>5879.2903528661882</v>
      </c>
      <c r="X6" s="2">
        <v>250</v>
      </c>
      <c r="Y6" s="2">
        <f>(S6+S$10-S$9)*(S$10+S$9-S6)</f>
        <v>17498.788549626435</v>
      </c>
      <c r="Z6" s="2">
        <f t="shared" ref="Z6" si="89">IF(Y6&lt;0,0,Y6)</f>
        <v>17498.788549626435</v>
      </c>
      <c r="AB6" s="2">
        <v>241.08859622110899</v>
      </c>
      <c r="AC6" s="2">
        <v>165.56183427121101</v>
      </c>
      <c r="AD6" s="2">
        <f t="shared" si="1"/>
        <v>241.08859622110899</v>
      </c>
      <c r="AE6" s="2">
        <f t="shared" si="23"/>
        <v>11.011833186110579</v>
      </c>
      <c r="AF6" s="2">
        <f t="shared" si="84"/>
        <v>1550.947829953202</v>
      </c>
      <c r="AG6" s="2">
        <f t="shared" si="85"/>
        <v>165.56168593817628</v>
      </c>
      <c r="AH6" s="2">
        <f t="shared" si="66"/>
        <v>2312.2650262461248</v>
      </c>
      <c r="AI6" s="2">
        <f t="shared" si="67"/>
        <v>2312.2650262461248</v>
      </c>
      <c r="AK6" s="2">
        <v>6</v>
      </c>
      <c r="AL6" s="2">
        <v>247.182140092293</v>
      </c>
      <c r="AM6" s="2">
        <v>144.821949095436</v>
      </c>
      <c r="AN6" s="2">
        <f t="shared" si="24"/>
        <v>247.182140092293</v>
      </c>
      <c r="AO6" s="2">
        <f t="shared" si="25"/>
        <v>6.1227296433048934</v>
      </c>
      <c r="AP6" s="2">
        <f t="shared" si="86"/>
        <v>825.28189775895225</v>
      </c>
      <c r="AQ6" s="2">
        <f t="shared" si="68"/>
        <v>144.82193255526568</v>
      </c>
      <c r="AR6" s="2">
        <f t="shared" si="69"/>
        <v>748.35677830464169</v>
      </c>
      <c r="AS6" s="2">
        <f t="shared" si="70"/>
        <v>748.35677830464169</v>
      </c>
      <c r="AU6">
        <v>241.984846233383</v>
      </c>
      <c r="AV6">
        <v>163.15051291383699</v>
      </c>
      <c r="AW6" s="2">
        <f t="shared" si="2"/>
        <v>241.984846233383</v>
      </c>
      <c r="AX6" s="2">
        <f t="shared" si="28"/>
        <v>10.431244255539463</v>
      </c>
      <c r="AY6" s="2">
        <f t="shared" si="71"/>
        <v>1462.4907567888076</v>
      </c>
      <c r="AZ6" s="2">
        <f t="shared" si="29"/>
        <v>163.15030317804957</v>
      </c>
      <c r="BA6" s="2">
        <f t="shared" si="30"/>
        <v>2086.5702593929991</v>
      </c>
      <c r="BB6" s="2">
        <f t="shared" si="31"/>
        <v>2086.5702593929991</v>
      </c>
      <c r="BD6">
        <v>242.72224761069299</v>
      </c>
      <c r="BE6">
        <v>161.05845263900801</v>
      </c>
      <c r="BF6" s="2">
        <f t="shared" si="3"/>
        <v>242.72224761069299</v>
      </c>
      <c r="BG6" s="2">
        <f t="shared" si="32"/>
        <v>9.9368921158262129</v>
      </c>
      <c r="BH6" s="2">
        <f t="shared" si="72"/>
        <v>1387.5077444309027</v>
      </c>
      <c r="BI6" s="2">
        <f t="shared" si="33"/>
        <v>161.05905069966516</v>
      </c>
      <c r="BJ6" s="2">
        <f t="shared" si="34"/>
        <v>1899.9492246196003</v>
      </c>
      <c r="BK6" s="2">
        <f t="shared" si="35"/>
        <v>1899.9492246196003</v>
      </c>
      <c r="BM6" s="2">
        <v>244.77281871490101</v>
      </c>
      <c r="BN6" s="2">
        <v>154.562452421448</v>
      </c>
      <c r="BO6" s="2">
        <f t="shared" si="4"/>
        <v>244.77281871490101</v>
      </c>
      <c r="BP6" s="2">
        <f t="shared" si="36"/>
        <v>8.3448973154428501</v>
      </c>
      <c r="BQ6" s="2">
        <f t="shared" si="73"/>
        <v>1149.8614094561017</v>
      </c>
      <c r="BR6" s="2">
        <f t="shared" si="37"/>
        <v>154.56245229225681</v>
      </c>
      <c r="BS6" s="2">
        <f t="shared" si="38"/>
        <v>1375.7392490286227</v>
      </c>
      <c r="BT6" s="2">
        <f t="shared" si="39"/>
        <v>1375.7392490286227</v>
      </c>
      <c r="BV6" s="2">
        <v>245.54112377913199</v>
      </c>
      <c r="BW6" s="2">
        <v>151.7742034133</v>
      </c>
      <c r="BX6" s="2">
        <f t="shared" si="5"/>
        <v>245.54112377913199</v>
      </c>
      <c r="BY6" s="2">
        <f t="shared" si="40"/>
        <v>7.7107293657331324</v>
      </c>
      <c r="BZ6" s="2">
        <f t="shared" si="87"/>
        <v>1056.0499375816398</v>
      </c>
      <c r="CA6" s="2">
        <f t="shared" si="41"/>
        <v>151.77419991259791</v>
      </c>
      <c r="CB6" s="2">
        <f t="shared" si="42"/>
        <v>1176.8503872513052</v>
      </c>
      <c r="CC6" s="2">
        <f t="shared" si="74"/>
        <v>1176.8503872513052</v>
      </c>
      <c r="CE6" s="2">
        <v>243.90740890345501</v>
      </c>
      <c r="CF6" s="2">
        <v>157.44737888120301</v>
      </c>
      <c r="CG6" s="2">
        <f t="shared" si="6"/>
        <v>243.90740890345501</v>
      </c>
      <c r="CH6" s="2">
        <f t="shared" si="43"/>
        <v>9.0174654410765367</v>
      </c>
      <c r="CI6" s="2">
        <f t="shared" si="88"/>
        <v>1250.0865253753291</v>
      </c>
      <c r="CJ6" s="2">
        <f t="shared" si="44"/>
        <v>157.44733267567887</v>
      </c>
      <c r="CK6" s="2">
        <f t="shared" si="45"/>
        <v>1598.0709461750089</v>
      </c>
      <c r="CL6" s="2">
        <f t="shared" si="75"/>
        <v>1598.0709461750089</v>
      </c>
      <c r="CN6" s="2">
        <v>247.780903682841</v>
      </c>
      <c r="CO6" s="2">
        <v>141.76322159443399</v>
      </c>
      <c r="CP6" s="2">
        <f t="shared" si="7"/>
        <v>247.780903682841</v>
      </c>
      <c r="CQ6" s="2">
        <f t="shared" si="46"/>
        <v>5.4494018427042921</v>
      </c>
      <c r="CR6" s="2">
        <f t="shared" si="76"/>
        <v>729.07695119539858</v>
      </c>
      <c r="CS6" s="2">
        <f t="shared" si="47"/>
        <v>141.76326017122204</v>
      </c>
      <c r="CT6" s="2">
        <f t="shared" si="48"/>
        <v>590.50390859581239</v>
      </c>
      <c r="CU6" s="2">
        <f t="shared" si="49"/>
        <v>590.50390859581239</v>
      </c>
      <c r="CW6">
        <v>240.03155997171899</v>
      </c>
      <c r="CX6" s="2">
        <v>168.23566388734301</v>
      </c>
      <c r="CY6" s="2">
        <f t="shared" si="8"/>
        <v>240.03155997171899</v>
      </c>
      <c r="CZ6" s="2">
        <f t="shared" si="50"/>
        <v>11.570733801044812</v>
      </c>
      <c r="DA6" s="2">
        <f t="shared" ref="DA6:DA19" si="90">CW6*CX6/2+(CW5-CW6)*CX5+(CW5-CW6)*(CX6-CX5)/2-CW5*CX5/2</f>
        <v>1637.7944205895546</v>
      </c>
      <c r="DB6" s="2">
        <f t="shared" si="51"/>
        <v>168.23566409799298</v>
      </c>
      <c r="DC6" s="2">
        <f t="shared" si="52"/>
        <v>2576.1347849384742</v>
      </c>
      <c r="DD6" s="2">
        <f t="shared" si="77"/>
        <v>2576.1347849384742</v>
      </c>
      <c r="DF6">
        <v>246.82790747993801</v>
      </c>
      <c r="DG6">
        <v>146.472533546552</v>
      </c>
      <c r="DH6" s="2">
        <f t="shared" si="9"/>
        <v>246.82790747993801</v>
      </c>
      <c r="DI6" s="2">
        <f t="shared" si="53"/>
        <v>6.4941536821347237</v>
      </c>
      <c r="DJ6" s="2">
        <f t="shared" si="78"/>
        <v>878.77279957620703</v>
      </c>
      <c r="DK6" s="2">
        <f t="shared" si="54"/>
        <v>146.47257300262649</v>
      </c>
      <c r="DL6" s="2">
        <f t="shared" si="55"/>
        <v>841.33751890385565</v>
      </c>
      <c r="DM6" s="2">
        <f t="shared" si="56"/>
        <v>841.33751890385565</v>
      </c>
      <c r="DO6" s="2">
        <v>247.341912306913</v>
      </c>
      <c r="DP6" s="2">
        <v>144.042813119746</v>
      </c>
      <c r="DQ6" s="2">
        <f t="shared" si="10"/>
        <v>247.341912306913</v>
      </c>
      <c r="DR6" s="2">
        <f t="shared" si="57"/>
        <v>5.9457466734239492</v>
      </c>
      <c r="DS6" s="2">
        <f t="shared" si="79"/>
        <v>799.93264373265265</v>
      </c>
      <c r="DT6" s="2">
        <f t="shared" si="58"/>
        <v>144.04282242705867</v>
      </c>
      <c r="DU6" s="2">
        <f t="shared" si="59"/>
        <v>706.35154222876065</v>
      </c>
      <c r="DV6" s="2">
        <f t="shared" si="60"/>
        <v>706.35154222876065</v>
      </c>
      <c r="DY6">
        <v>247.53234701329299</v>
      </c>
      <c r="DZ6">
        <v>143.08084511036901</v>
      </c>
      <c r="EA6" s="2">
        <f t="shared" si="11"/>
        <v>247.53234701329299</v>
      </c>
      <c r="EB6" s="2">
        <f t="shared" si="61"/>
        <v>5.7540136580750829</v>
      </c>
      <c r="EC6" s="2">
        <f t="shared" si="80"/>
        <v>772.31190593123756</v>
      </c>
      <c r="ED6" s="2">
        <f t="shared" si="62"/>
        <v>143.08081229808079</v>
      </c>
      <c r="EE6" s="2">
        <f t="shared" si="63"/>
        <v>656.19668201764057</v>
      </c>
      <c r="EF6" s="2">
        <f t="shared" si="64"/>
        <v>656.19668201764057</v>
      </c>
    </row>
    <row r="7" spans="1:136" x14ac:dyDescent="0.25">
      <c r="A7">
        <v>217.31661716327699</v>
      </c>
      <c r="B7">
        <v>205.070989587675</v>
      </c>
      <c r="C7">
        <f t="shared" si="0"/>
        <v>217.31661716327699</v>
      </c>
      <c r="D7" s="2">
        <f t="shared" si="12"/>
        <v>17.389490095644099</v>
      </c>
      <c r="E7" s="2">
        <f t="shared" si="81"/>
        <v>2584.5280141669937</v>
      </c>
      <c r="F7" s="2">
        <f t="shared" si="13"/>
        <v>205.07140520963625</v>
      </c>
      <c r="G7" s="2">
        <f t="shared" si="14"/>
        <v>7668.04966737005</v>
      </c>
      <c r="H7" s="2">
        <f t="shared" si="65"/>
        <v>7668.04966737005</v>
      </c>
      <c r="J7">
        <v>221.99786350811399</v>
      </c>
      <c r="K7">
        <v>199.35519383148699</v>
      </c>
      <c r="L7">
        <f t="shared" si="15"/>
        <v>221.99786350811399</v>
      </c>
      <c r="M7">
        <f t="shared" si="16"/>
        <v>16.043186874612164</v>
      </c>
      <c r="N7" s="2">
        <f t="shared" si="82"/>
        <v>2373.9312502675275</v>
      </c>
      <c r="O7" s="2">
        <f t="shared" si="17"/>
        <v>199.35520693297823</v>
      </c>
      <c r="P7" s="2">
        <f t="shared" si="18"/>
        <v>6700.7952377276442</v>
      </c>
      <c r="Q7" s="2">
        <f t="shared" si="19"/>
        <v>6700.7952377276442</v>
      </c>
      <c r="S7">
        <v>0</v>
      </c>
      <c r="T7">
        <v>250</v>
      </c>
      <c r="U7" s="2">
        <f t="shared" si="20"/>
        <v>0</v>
      </c>
      <c r="V7" s="2">
        <f t="shared" si="21"/>
        <v>138.66930300000001</v>
      </c>
      <c r="W7" s="2">
        <f>T6*S6/2</f>
        <v>17333.662875000002</v>
      </c>
      <c r="X7">
        <v>250</v>
      </c>
      <c r="AB7" s="2">
        <v>236.682992210972</v>
      </c>
      <c r="AC7" s="2">
        <v>175.631009922196</v>
      </c>
      <c r="AD7" s="2">
        <f t="shared" si="1"/>
        <v>236.682992210972</v>
      </c>
      <c r="AE7" s="2">
        <f t="shared" si="23"/>
        <v>10.990798195969392</v>
      </c>
      <c r="AF7" s="2">
        <f t="shared" si="84"/>
        <v>1578.4816518953121</v>
      </c>
      <c r="AG7" s="2">
        <f t="shared" si="85"/>
        <v>175.63093440112536</v>
      </c>
      <c r="AH7" s="2">
        <f t="shared" si="66"/>
        <v>3382.0348954083001</v>
      </c>
      <c r="AI7" s="2">
        <f t="shared" si="67"/>
        <v>3382.0348954083001</v>
      </c>
      <c r="AK7" s="2">
        <v>7</v>
      </c>
      <c r="AL7" s="2">
        <v>245.78078442696901</v>
      </c>
      <c r="AM7" s="2">
        <v>150.78175155496001</v>
      </c>
      <c r="AN7" s="2">
        <f t="shared" si="24"/>
        <v>245.78078442696901</v>
      </c>
      <c r="AO7" s="2">
        <f t="shared" si="25"/>
        <v>6.1223396718316865</v>
      </c>
      <c r="AP7" s="2">
        <f t="shared" si="86"/>
        <v>838.05189265030276</v>
      </c>
      <c r="AQ7" s="2">
        <f t="shared" si="68"/>
        <v>150.78173985567463</v>
      </c>
      <c r="AR7" s="2">
        <f t="shared" si="69"/>
        <v>1109.9503747628914</v>
      </c>
      <c r="AS7" s="2">
        <f t="shared" si="70"/>
        <v>1109.9503747628914</v>
      </c>
      <c r="AU7">
        <v>237.993449089325</v>
      </c>
      <c r="AV7">
        <v>172.83041305516301</v>
      </c>
      <c r="AW7" s="2">
        <f t="shared" si="2"/>
        <v>237.993449089325</v>
      </c>
      <c r="AX7" s="2">
        <f t="shared" si="28"/>
        <v>10.470516601755511</v>
      </c>
      <c r="AY7" s="2">
        <f t="shared" si="71"/>
        <v>1496.7938192745823</v>
      </c>
      <c r="AZ7" s="2">
        <f t="shared" si="29"/>
        <v>172.83018582093263</v>
      </c>
      <c r="BA7" s="2">
        <f t="shared" si="30"/>
        <v>3064.6049402303588</v>
      </c>
      <c r="BB7" s="2">
        <f t="shared" si="31"/>
        <v>3064.6049402303588</v>
      </c>
      <c r="BD7">
        <v>239.09633692746999</v>
      </c>
      <c r="BE7">
        <v>170.33925636709401</v>
      </c>
      <c r="BF7" s="2">
        <f t="shared" si="3"/>
        <v>239.09633692746999</v>
      </c>
      <c r="BG7" s="2">
        <f t="shared" si="32"/>
        <v>9.9639623705615055</v>
      </c>
      <c r="BH7" s="2">
        <f t="shared" si="72"/>
        <v>1418.3205522809367</v>
      </c>
      <c r="BI7" s="2">
        <f t="shared" si="33"/>
        <v>170.33938923009794</v>
      </c>
      <c r="BJ7" s="2">
        <f t="shared" si="34"/>
        <v>2795.1042537457006</v>
      </c>
      <c r="BK7" s="2">
        <f t="shared" si="35"/>
        <v>2795.1042537457006</v>
      </c>
      <c r="BM7" s="2">
        <v>242.188579413665</v>
      </c>
      <c r="BN7" s="2">
        <v>162.49388679150701</v>
      </c>
      <c r="BO7" s="2">
        <f t="shared" si="4"/>
        <v>242.188579413665</v>
      </c>
      <c r="BP7" s="2">
        <f t="shared" si="36"/>
        <v>8.3418189822487836</v>
      </c>
      <c r="BQ7" s="2">
        <f t="shared" si="73"/>
        <v>1170.4129556272601</v>
      </c>
      <c r="BR7" s="2">
        <f t="shared" si="37"/>
        <v>162.49387796831462</v>
      </c>
      <c r="BS7" s="2">
        <f t="shared" si="38"/>
        <v>2027.0151334369571</v>
      </c>
      <c r="BT7" s="2">
        <f t="shared" si="39"/>
        <v>2027.0151334369571</v>
      </c>
      <c r="BV7" s="2">
        <v>243.33041701559901</v>
      </c>
      <c r="BW7" s="2">
        <v>159.16095324617601</v>
      </c>
      <c r="BX7" s="2">
        <f t="shared" si="5"/>
        <v>243.33041701559901</v>
      </c>
      <c r="BY7" s="2">
        <f t="shared" si="40"/>
        <v>7.7104667490252616</v>
      </c>
      <c r="BZ7" s="2">
        <f t="shared" si="87"/>
        <v>1074.6395565276507</v>
      </c>
      <c r="CA7" s="2">
        <f t="shared" si="41"/>
        <v>159.16095110592209</v>
      </c>
      <c r="CB7" s="2">
        <f t="shared" si="42"/>
        <v>1738.2232183440258</v>
      </c>
      <c r="CC7" s="2">
        <f t="shared" si="74"/>
        <v>1738.2232183440258</v>
      </c>
      <c r="CE7" s="2">
        <v>240.895264845242</v>
      </c>
      <c r="CF7" s="2">
        <v>165.955335699985</v>
      </c>
      <c r="CG7" s="2">
        <f t="shared" si="6"/>
        <v>240.895264845242</v>
      </c>
      <c r="CH7" s="2">
        <f t="shared" si="43"/>
        <v>9.0254274722966414</v>
      </c>
      <c r="CI7" s="2">
        <f t="shared" si="88"/>
        <v>1274.7039447549105</v>
      </c>
      <c r="CJ7" s="2">
        <f t="shared" si="44"/>
        <v>165.95531188091422</v>
      </c>
      <c r="CK7" s="2">
        <f t="shared" si="45"/>
        <v>2350.6845602571543</v>
      </c>
      <c r="CL7" s="2">
        <f t="shared" si="75"/>
        <v>2350.6845602571543</v>
      </c>
      <c r="CN7" s="2">
        <v>246.671028109698</v>
      </c>
      <c r="CO7" s="2">
        <v>147.10348221624599</v>
      </c>
      <c r="CP7" s="2">
        <f t="shared" si="7"/>
        <v>246.671028109698</v>
      </c>
      <c r="CQ7" s="2">
        <f t="shared" si="46"/>
        <v>5.4543750601453391</v>
      </c>
      <c r="CR7" s="2">
        <f t="shared" si="76"/>
        <v>740.27706979609138</v>
      </c>
      <c r="CS7" s="2">
        <f t="shared" si="47"/>
        <v>147.10324150735198</v>
      </c>
      <c r="CT7" s="2">
        <f t="shared" si="48"/>
        <v>878.54545863012004</v>
      </c>
      <c r="CU7" s="2">
        <f t="shared" si="49"/>
        <v>878.54545863012004</v>
      </c>
      <c r="CW7">
        <v>235.14190119315001</v>
      </c>
      <c r="CX7" s="2">
        <v>178.72295231528301</v>
      </c>
      <c r="CY7" s="2">
        <f t="shared" si="8"/>
        <v>235.14190119315001</v>
      </c>
      <c r="CZ7" s="2">
        <f t="shared" si="50"/>
        <v>11.571170275371502</v>
      </c>
      <c r="DA7" s="2">
        <f t="shared" si="90"/>
        <v>1669.9475960134623</v>
      </c>
      <c r="DB7" s="2">
        <f t="shared" si="51"/>
        <v>178.72295542951798</v>
      </c>
      <c r="DC7" s="2">
        <f t="shared" si="52"/>
        <v>3750.6963884623942</v>
      </c>
      <c r="DD7" s="2">
        <f t="shared" si="77"/>
        <v>3750.6963884623942</v>
      </c>
      <c r="DF7">
        <v>245.250363508753</v>
      </c>
      <c r="DG7">
        <v>152.77957526603299</v>
      </c>
      <c r="DH7" s="2">
        <f t="shared" si="9"/>
        <v>245.250363508753</v>
      </c>
      <c r="DI7" s="2">
        <f t="shared" si="53"/>
        <v>6.501339879770625</v>
      </c>
      <c r="DJ7" s="2">
        <f t="shared" si="78"/>
        <v>893.91038612436023</v>
      </c>
      <c r="DK7" s="2">
        <f t="shared" si="54"/>
        <v>152.77956625529103</v>
      </c>
      <c r="DL7" s="2">
        <f t="shared" si="55"/>
        <v>1246.9946885479383</v>
      </c>
      <c r="DM7" s="2">
        <f t="shared" si="56"/>
        <v>1246.9946885479383</v>
      </c>
      <c r="DO7" s="2">
        <v>246.019476329112</v>
      </c>
      <c r="DP7" s="2">
        <v>149.84005150409999</v>
      </c>
      <c r="DQ7" s="2">
        <f t="shared" si="10"/>
        <v>246.019476329112</v>
      </c>
      <c r="DR7" s="2">
        <f t="shared" si="57"/>
        <v>5.9461592478178504</v>
      </c>
      <c r="DS7" s="2">
        <f t="shared" si="79"/>
        <v>812.19371324918757</v>
      </c>
      <c r="DT7" s="2">
        <f t="shared" si="58"/>
        <v>149.84006001617928</v>
      </c>
      <c r="DU7" s="2">
        <f t="shared" si="59"/>
        <v>1048.1090602708109</v>
      </c>
      <c r="DV7" s="2">
        <f t="shared" si="60"/>
        <v>1048.1090602708109</v>
      </c>
      <c r="DY7">
        <v>246.301117585535</v>
      </c>
      <c r="DZ7">
        <v>148.68897800925799</v>
      </c>
      <c r="EA7" s="2">
        <f t="shared" si="11"/>
        <v>246.301117585535</v>
      </c>
      <c r="EB7" s="2">
        <f t="shared" si="61"/>
        <v>5.7416966582516551</v>
      </c>
      <c r="EC7" s="2">
        <f t="shared" si="80"/>
        <v>782.17982293641035</v>
      </c>
      <c r="ED7" s="2">
        <f t="shared" si="62"/>
        <v>148.68894622439996</v>
      </c>
      <c r="EE7" s="2">
        <f t="shared" si="63"/>
        <v>974.96753674914612</v>
      </c>
      <c r="EF7" s="2">
        <f t="shared" si="64"/>
        <v>974.96753674914612</v>
      </c>
    </row>
    <row r="8" spans="1:136" x14ac:dyDescent="0.25">
      <c r="A8">
        <v>204.990654906299</v>
      </c>
      <c r="B8">
        <v>217.38694470651399</v>
      </c>
      <c r="C8">
        <f t="shared" si="0"/>
        <v>204.990654906299</v>
      </c>
      <c r="D8" s="2">
        <f t="shared" si="12"/>
        <v>17.424468314691904</v>
      </c>
      <c r="E8" s="2">
        <f t="shared" si="81"/>
        <v>2602.0794906098199</v>
      </c>
      <c r="F8" s="2">
        <f t="shared" si="13"/>
        <v>217.38740309254604</v>
      </c>
      <c r="G8" s="2">
        <f t="shared" si="14"/>
        <v>9976.6933147716118</v>
      </c>
      <c r="H8" s="2">
        <f t="shared" si="65"/>
        <v>9976.6933147716118</v>
      </c>
      <c r="J8">
        <v>211.336475797465</v>
      </c>
      <c r="K8">
        <v>211.38700788562701</v>
      </c>
      <c r="L8">
        <f t="shared" si="15"/>
        <v>211.336475797465</v>
      </c>
      <c r="M8">
        <f t="shared" si="16"/>
        <v>16.075749977844858</v>
      </c>
      <c r="N8" s="2">
        <f t="shared" si="82"/>
        <v>2398.2200138575245</v>
      </c>
      <c r="O8" s="2">
        <f t="shared" si="17"/>
        <v>211.3870889843144</v>
      </c>
      <c r="P8" s="2">
        <f t="shared" si="18"/>
        <v>8815.3822961991154</v>
      </c>
      <c r="Q8" s="2">
        <f t="shared" si="19"/>
        <v>8815.3822961991154</v>
      </c>
      <c r="AB8" s="2">
        <v>231.460005295786</v>
      </c>
      <c r="AC8" s="2">
        <v>185.29888689337099</v>
      </c>
      <c r="AD8" s="2">
        <f t="shared" si="1"/>
        <v>231.460005295786</v>
      </c>
      <c r="AE8" s="2">
        <f t="shared" si="23"/>
        <v>10.988513887054058</v>
      </c>
      <c r="AF8" s="2">
        <f t="shared" si="84"/>
        <v>1602.7702582948878</v>
      </c>
      <c r="AG8" s="2">
        <f t="shared" si="85"/>
        <v>185.29890897047369</v>
      </c>
      <c r="AH8" s="2">
        <f t="shared" si="66"/>
        <v>4599.9918818802835</v>
      </c>
      <c r="AI8" s="2">
        <f t="shared" si="67"/>
        <v>4599.9918818802835</v>
      </c>
      <c r="AK8" s="2">
        <v>8</v>
      </c>
      <c r="AL8" s="2">
        <v>244.10571073140201</v>
      </c>
      <c r="AM8" s="2">
        <v>156.67065842157001</v>
      </c>
      <c r="AN8" s="2">
        <f t="shared" si="24"/>
        <v>244.10571073140201</v>
      </c>
      <c r="AO8" s="2">
        <f t="shared" si="25"/>
        <v>6.122507327001486</v>
      </c>
      <c r="AP8" s="2">
        <f t="shared" si="86"/>
        <v>849.9753474470017</v>
      </c>
      <c r="AQ8" s="2">
        <f t="shared" si="68"/>
        <v>156.6706501246787</v>
      </c>
      <c r="AR8" s="2">
        <f t="shared" si="69"/>
        <v>1537.0185391031455</v>
      </c>
      <c r="AS8" s="2">
        <f t="shared" si="70"/>
        <v>1537.0185391031455</v>
      </c>
      <c r="AU8">
        <v>233.266295100863</v>
      </c>
      <c r="AV8">
        <v>182.13771398116899</v>
      </c>
      <c r="AW8" s="2">
        <f t="shared" si="2"/>
        <v>233.266295100863</v>
      </c>
      <c r="AX8" s="2">
        <f t="shared" si="28"/>
        <v>10.438957580039489</v>
      </c>
      <c r="AY8" s="2">
        <f t="shared" si="71"/>
        <v>1516.0363127468408</v>
      </c>
      <c r="AZ8" s="2">
        <f t="shared" si="29"/>
        <v>182.13747259060142</v>
      </c>
      <c r="BA8" s="2">
        <f t="shared" si="30"/>
        <v>4181.7123599990146</v>
      </c>
      <c r="BB8" s="2">
        <f t="shared" si="31"/>
        <v>4181.7123599990146</v>
      </c>
      <c r="BD8">
        <v>234.79530005818</v>
      </c>
      <c r="BE8">
        <v>179.299968710358</v>
      </c>
      <c r="BF8" s="2">
        <f t="shared" si="3"/>
        <v>234.79530005818</v>
      </c>
      <c r="BG8" s="2">
        <f t="shared" si="32"/>
        <v>9.9394810654136005</v>
      </c>
      <c r="BH8" s="2">
        <f t="shared" si="72"/>
        <v>1437.554459728748</v>
      </c>
      <c r="BI8" s="2">
        <f t="shared" si="33"/>
        <v>179.29975106408682</v>
      </c>
      <c r="BJ8" s="2">
        <f t="shared" si="34"/>
        <v>3822.8385172286239</v>
      </c>
      <c r="BK8" s="2">
        <f t="shared" si="35"/>
        <v>3822.8385172286239</v>
      </c>
      <c r="BM8" s="2">
        <v>239.11929309884999</v>
      </c>
      <c r="BN8" s="2">
        <v>170.227360582248</v>
      </c>
      <c r="BO8" s="2">
        <f t="shared" si="4"/>
        <v>239.11929309884999</v>
      </c>
      <c r="BP8" s="2">
        <f t="shared" si="36"/>
        <v>8.3202845717191938</v>
      </c>
      <c r="BQ8" s="2">
        <f t="shared" si="73"/>
        <v>1185.84964714132</v>
      </c>
      <c r="BR8" s="2">
        <f t="shared" si="37"/>
        <v>170.22734124824618</v>
      </c>
      <c r="BS8" s="2">
        <f t="shared" si="38"/>
        <v>2783.1795070519429</v>
      </c>
      <c r="BT8" s="2">
        <f t="shared" si="39"/>
        <v>2783.1795070519429</v>
      </c>
      <c r="BV8" s="2">
        <v>240.693012263719</v>
      </c>
      <c r="BW8" s="2">
        <v>166.409346147126</v>
      </c>
      <c r="BX8" s="2">
        <f t="shared" si="5"/>
        <v>240.693012263719</v>
      </c>
      <c r="BY8" s="2">
        <f t="shared" si="40"/>
        <v>7.7133069089581507</v>
      </c>
      <c r="BZ8" s="2">
        <f t="shared" si="87"/>
        <v>1091.7631608431439</v>
      </c>
      <c r="CA8" s="2">
        <f t="shared" si="41"/>
        <v>166.40934523513894</v>
      </c>
      <c r="CB8" s="2">
        <f t="shared" si="42"/>
        <v>2395.1625934718554</v>
      </c>
      <c r="CC8" s="2">
        <f t="shared" si="74"/>
        <v>2395.1625934718554</v>
      </c>
      <c r="CE8" s="2">
        <v>237.308321891525</v>
      </c>
      <c r="CF8" s="2">
        <v>174.24509727616501</v>
      </c>
      <c r="CG8" s="2">
        <f t="shared" si="6"/>
        <v>237.308321891525</v>
      </c>
      <c r="CH8" s="2">
        <f t="shared" si="43"/>
        <v>9.0325138662019544</v>
      </c>
      <c r="CI8" s="2">
        <f t="shared" si="88"/>
        <v>1296.1183162092966</v>
      </c>
      <c r="CJ8" s="2">
        <f t="shared" si="44"/>
        <v>174.24509792268461</v>
      </c>
      <c r="CK8" s="2">
        <f t="shared" si="45"/>
        <v>3223.2467440746927</v>
      </c>
      <c r="CL8" s="2">
        <f t="shared" si="75"/>
        <v>3223.2467440746927</v>
      </c>
      <c r="CN8" s="2">
        <v>245.34111187059401</v>
      </c>
      <c r="CO8" s="2">
        <v>152.39776772856601</v>
      </c>
      <c r="CP8" s="2">
        <f t="shared" si="7"/>
        <v>245.34111187059401</v>
      </c>
      <c r="CQ8" s="2">
        <f t="shared" si="46"/>
        <v>5.4587669201930691</v>
      </c>
      <c r="CR8" s="2">
        <f t="shared" si="76"/>
        <v>750.7910801291946</v>
      </c>
      <c r="CS8" s="2">
        <f t="shared" si="47"/>
        <v>152.39789291180955</v>
      </c>
      <c r="CT8" s="2">
        <f t="shared" si="48"/>
        <v>1220.4485602265459</v>
      </c>
      <c r="CU8" s="2">
        <f t="shared" si="49"/>
        <v>1220.4485602265459</v>
      </c>
      <c r="CW8">
        <v>229.35631402786399</v>
      </c>
      <c r="CX8" s="2">
        <v>188.74508620901901</v>
      </c>
      <c r="CY8" s="2">
        <f t="shared" si="8"/>
        <v>229.35631402786399</v>
      </c>
      <c r="CZ8" s="2">
        <f t="shared" si="50"/>
        <v>11.572216150379068</v>
      </c>
      <c r="DA8" s="2">
        <f t="shared" si="90"/>
        <v>1695.3204184213573</v>
      </c>
      <c r="DB8" s="2">
        <f t="shared" si="51"/>
        <v>188.7450907746516</v>
      </c>
      <c r="DC8" s="2">
        <f t="shared" si="52"/>
        <v>5078.7094379646314</v>
      </c>
      <c r="DD8" s="2">
        <f t="shared" si="77"/>
        <v>5078.7094379646314</v>
      </c>
      <c r="DF8">
        <v>243.36368882488</v>
      </c>
      <c r="DG8">
        <v>159.007175242009</v>
      </c>
      <c r="DH8" s="2">
        <f t="shared" si="9"/>
        <v>243.36368882488</v>
      </c>
      <c r="DI8" s="2">
        <f t="shared" si="53"/>
        <v>6.5071147848753679</v>
      </c>
      <c r="DJ8" s="2">
        <f t="shared" si="78"/>
        <v>907.78325738125568</v>
      </c>
      <c r="DK8" s="2">
        <f t="shared" si="54"/>
        <v>159.00718457941687</v>
      </c>
      <c r="DL8" s="2">
        <f t="shared" si="55"/>
        <v>1725.6073482204574</v>
      </c>
      <c r="DM8" s="2">
        <f t="shared" si="56"/>
        <v>1725.6073482204574</v>
      </c>
      <c r="DO8" s="2">
        <v>244.43840055349801</v>
      </c>
      <c r="DP8" s="2">
        <v>155.572183057291</v>
      </c>
      <c r="DQ8" s="2">
        <f t="shared" si="10"/>
        <v>244.43840055349801</v>
      </c>
      <c r="DR8" s="2">
        <f t="shared" si="57"/>
        <v>5.9461864040173964</v>
      </c>
      <c r="DS8" s="2">
        <f t="shared" si="79"/>
        <v>823.56223930775741</v>
      </c>
      <c r="DT8" s="2">
        <f t="shared" si="58"/>
        <v>155.57219082587395</v>
      </c>
      <c r="DU8" s="2">
        <f t="shared" si="59"/>
        <v>1452.1162651069844</v>
      </c>
      <c r="DV8" s="2">
        <f t="shared" si="60"/>
        <v>1452.1162651069844</v>
      </c>
      <c r="DY8">
        <v>244.834104100172</v>
      </c>
      <c r="DZ8">
        <v>154.218079417913</v>
      </c>
      <c r="EA8" s="2">
        <f t="shared" si="11"/>
        <v>244.834104100172</v>
      </c>
      <c r="EB8" s="2">
        <f t="shared" si="61"/>
        <v>5.7204100336800767</v>
      </c>
      <c r="EC8" s="2">
        <f t="shared" si="80"/>
        <v>789.97629602995221</v>
      </c>
      <c r="ED8" s="2">
        <f t="shared" si="62"/>
        <v>154.21805533568084</v>
      </c>
      <c r="EE8" s="2">
        <f t="shared" si="63"/>
        <v>1350.8255892225679</v>
      </c>
      <c r="EF8" s="2">
        <f t="shared" si="64"/>
        <v>1350.8255892225679</v>
      </c>
    </row>
    <row r="9" spans="1:136" x14ac:dyDescent="0.25">
      <c r="A9">
        <v>191.19331889822701</v>
      </c>
      <c r="B9">
        <v>227.959356945834</v>
      </c>
      <c r="C9">
        <f t="shared" si="0"/>
        <v>191.19331889822701</v>
      </c>
      <c r="D9" s="2">
        <f t="shared" si="12"/>
        <v>17.382243280939424</v>
      </c>
      <c r="E9" s="2">
        <f t="shared" si="81"/>
        <v>2583.3032143807613</v>
      </c>
      <c r="F9" s="2">
        <f t="shared" si="13"/>
        <v>227.95984299323104</v>
      </c>
      <c r="G9" s="2">
        <f t="shared" si="14"/>
        <v>12200.49225765653</v>
      </c>
      <c r="H9" s="2">
        <f t="shared" si="65"/>
        <v>12200.49225765653</v>
      </c>
      <c r="J9">
        <v>199.30064252509999</v>
      </c>
      <c r="K9">
        <v>222.040454085004</v>
      </c>
      <c r="L9">
        <f t="shared" si="15"/>
        <v>199.30064252509999</v>
      </c>
      <c r="M9">
        <f t="shared" si="16"/>
        <v>16.073493661403813</v>
      </c>
      <c r="N9" s="2">
        <f t="shared" si="82"/>
        <v>2397.8402788648746</v>
      </c>
      <c r="O9" s="2">
        <f t="shared" si="17"/>
        <v>222.04058225196928</v>
      </c>
      <c r="P9" s="2">
        <f t="shared" si="18"/>
        <v>10929.397876448304</v>
      </c>
      <c r="Q9" s="2">
        <f t="shared" si="19"/>
        <v>10929.397876448304</v>
      </c>
      <c r="S9" s="2">
        <v>117.7170530295959</v>
      </c>
      <c r="T9" s="2" t="s">
        <v>0</v>
      </c>
      <c r="V9">
        <f>SUM(V2:V7)</f>
        <v>444.95005230692504</v>
      </c>
      <c r="W9" s="2">
        <f>SUM(W2:W7)</f>
        <v>58858.937901300036</v>
      </c>
      <c r="X9" s="4">
        <f>W9/V9</f>
        <v>132.28212379374963</v>
      </c>
      <c r="AB9" s="2">
        <v>225.45357712793901</v>
      </c>
      <c r="AC9" s="2">
        <v>194.502804175287</v>
      </c>
      <c r="AD9" s="2">
        <f t="shared" si="1"/>
        <v>225.45357712793901</v>
      </c>
      <c r="AE9" s="2">
        <f t="shared" si="23"/>
        <v>10.9904173109058</v>
      </c>
      <c r="AF9" s="2">
        <f t="shared" si="84"/>
        <v>1621.661598260649</v>
      </c>
      <c r="AG9" s="2">
        <f t="shared" si="85"/>
        <v>194.50288598927838</v>
      </c>
      <c r="AH9" s="2">
        <f t="shared" si="66"/>
        <v>5933.192159143814</v>
      </c>
      <c r="AI9" s="2">
        <f t="shared" si="67"/>
        <v>5933.192159143814</v>
      </c>
      <c r="AK9" s="2">
        <v>9</v>
      </c>
      <c r="AL9" s="2">
        <v>242.16020754989199</v>
      </c>
      <c r="AM9" s="2">
        <v>162.47682841315901</v>
      </c>
      <c r="AN9" s="2">
        <f t="shared" si="24"/>
        <v>242.16020754989199</v>
      </c>
      <c r="AO9" s="2">
        <f t="shared" si="25"/>
        <v>6.1234461376331408</v>
      </c>
      <c r="AP9" s="2">
        <f t="shared" si="86"/>
        <v>861.06125841630637</v>
      </c>
      <c r="AQ9" s="2">
        <f t="shared" si="68"/>
        <v>162.47682264902582</v>
      </c>
      <c r="AR9" s="2">
        <f t="shared" si="69"/>
        <v>2025.990168884244</v>
      </c>
      <c r="AS9" s="2">
        <f t="shared" si="70"/>
        <v>2025.990168884244</v>
      </c>
      <c r="AU9">
        <v>227.813441447543</v>
      </c>
      <c r="AV9">
        <v>191.05691186698999</v>
      </c>
      <c r="AW9" s="2">
        <f t="shared" si="2"/>
        <v>227.813441447543</v>
      </c>
      <c r="AX9" s="2">
        <f t="shared" si="28"/>
        <v>10.45398028939022</v>
      </c>
      <c r="AY9" s="2">
        <f t="shared" si="71"/>
        <v>1536.8592725932431</v>
      </c>
      <c r="AZ9" s="2">
        <f t="shared" si="29"/>
        <v>191.05666994567127</v>
      </c>
      <c r="BA9" s="2">
        <f t="shared" si="30"/>
        <v>5414.8049432164089</v>
      </c>
      <c r="BB9" s="2">
        <f t="shared" si="31"/>
        <v>5414.8049432164089</v>
      </c>
      <c r="BD9">
        <v>229.82729111862199</v>
      </c>
      <c r="BE9">
        <v>187.92604020202401</v>
      </c>
      <c r="BF9" s="2">
        <f t="shared" si="3"/>
        <v>229.82729111862199</v>
      </c>
      <c r="BG9" s="2">
        <f t="shared" si="32"/>
        <v>9.9544071748578506</v>
      </c>
      <c r="BH9" s="2">
        <f t="shared" si="72"/>
        <v>1458.0624458122802</v>
      </c>
      <c r="BI9" s="2">
        <f t="shared" si="33"/>
        <v>187.92557459816186</v>
      </c>
      <c r="BJ9" s="2">
        <f t="shared" si="34"/>
        <v>4963.8972876241514</v>
      </c>
      <c r="BK9" s="2">
        <f t="shared" si="35"/>
        <v>4963.8972876241514</v>
      </c>
      <c r="BM9" s="2">
        <v>235.58675074984799</v>
      </c>
      <c r="BN9" s="2">
        <v>177.722261828353</v>
      </c>
      <c r="BO9" s="2">
        <f t="shared" si="4"/>
        <v>235.58675074984799</v>
      </c>
      <c r="BP9" s="2">
        <f t="shared" si="36"/>
        <v>8.2856743923689695</v>
      </c>
      <c r="BQ9" s="2">
        <f t="shared" si="73"/>
        <v>1196.755424014973</v>
      </c>
      <c r="BR9" s="2">
        <f t="shared" si="37"/>
        <v>177.72224138764318</v>
      </c>
      <c r="BS9" s="2">
        <f t="shared" si="38"/>
        <v>3630.1526614675927</v>
      </c>
      <c r="BT9" s="2">
        <f t="shared" si="39"/>
        <v>3630.1526614675927</v>
      </c>
      <c r="BV9" s="2">
        <v>237.63809798006201</v>
      </c>
      <c r="BW9" s="2">
        <v>173.49312012492601</v>
      </c>
      <c r="BX9" s="2">
        <f t="shared" si="5"/>
        <v>237.63809798006201</v>
      </c>
      <c r="BY9" s="2">
        <f t="shared" si="40"/>
        <v>7.7144251275806672</v>
      </c>
      <c r="BZ9" s="2">
        <f t="shared" si="87"/>
        <v>1106.6905926954532</v>
      </c>
      <c r="CA9" s="2">
        <f t="shared" si="41"/>
        <v>173.49312027462372</v>
      </c>
      <c r="CB9" s="2">
        <f t="shared" si="42"/>
        <v>3138.708007197703</v>
      </c>
      <c r="CC9" s="2">
        <f t="shared" si="74"/>
        <v>3138.708007197703</v>
      </c>
      <c r="CE9" s="2">
        <v>233.151915929127</v>
      </c>
      <c r="CF9" s="2">
        <v>182.295441091264</v>
      </c>
      <c r="CG9" s="2">
        <f t="shared" si="6"/>
        <v>233.151915929127</v>
      </c>
      <c r="CH9" s="2">
        <f t="shared" si="43"/>
        <v>9.0600080610096629</v>
      </c>
      <c r="CI9" s="2">
        <f t="shared" si="88"/>
        <v>1317.3234713241109</v>
      </c>
      <c r="CJ9" s="2">
        <f t="shared" si="44"/>
        <v>182.29546399111632</v>
      </c>
      <c r="CK9" s="2">
        <f t="shared" si="45"/>
        <v>4202.1523852967694</v>
      </c>
      <c r="CL9" s="2">
        <f t="shared" si="75"/>
        <v>4202.1523852967694</v>
      </c>
      <c r="CN9" s="2">
        <v>243.78956262195399</v>
      </c>
      <c r="CO9" s="2">
        <v>157.648343797423</v>
      </c>
      <c r="CP9" s="2">
        <f t="shared" si="7"/>
        <v>243.78956262195399</v>
      </c>
      <c r="CQ9" s="2">
        <f t="shared" si="46"/>
        <v>5.475020924691437</v>
      </c>
      <c r="CR9" s="2">
        <f t="shared" si="76"/>
        <v>762.31740635409005</v>
      </c>
      <c r="CS9" s="2">
        <f t="shared" si="47"/>
        <v>157.64829111551833</v>
      </c>
      <c r="CT9" s="2">
        <f t="shared" si="48"/>
        <v>1614.859712654631</v>
      </c>
      <c r="CU9" s="2">
        <f t="shared" si="49"/>
        <v>1614.859712654631</v>
      </c>
      <c r="CW9">
        <v>222.718885817092</v>
      </c>
      <c r="CX9" s="2">
        <v>198.22527247231599</v>
      </c>
      <c r="CY9" s="2">
        <f t="shared" si="8"/>
        <v>222.718885817092</v>
      </c>
      <c r="CZ9" s="2">
        <f t="shared" si="50"/>
        <v>11.572786390491993</v>
      </c>
      <c r="DA9" s="2">
        <f t="shared" si="90"/>
        <v>1713.5612687478606</v>
      </c>
      <c r="DB9" s="2">
        <f t="shared" si="51"/>
        <v>198.22527765853422</v>
      </c>
      <c r="DC9" s="2">
        <f t="shared" si="52"/>
        <v>6519.795643452544</v>
      </c>
      <c r="DD9" s="2">
        <f t="shared" si="77"/>
        <v>6519.795643452544</v>
      </c>
      <c r="DF9">
        <v>241.17353809423901</v>
      </c>
      <c r="DG9">
        <v>165.13517847039699</v>
      </c>
      <c r="DH9" s="2">
        <f t="shared" si="9"/>
        <v>241.17353809423901</v>
      </c>
      <c r="DI9" s="2">
        <f t="shared" si="53"/>
        <v>6.5076250498980794</v>
      </c>
      <c r="DJ9" s="2">
        <f t="shared" si="78"/>
        <v>919.79157591236071</v>
      </c>
      <c r="DK9" s="2">
        <f t="shared" si="54"/>
        <v>165.13516222187712</v>
      </c>
      <c r="DL9" s="2">
        <f t="shared" si="55"/>
        <v>2272.2771142900006</v>
      </c>
      <c r="DM9" s="2">
        <f t="shared" si="56"/>
        <v>2272.2771142900006</v>
      </c>
      <c r="DO9" s="2">
        <v>242.60159111384499</v>
      </c>
      <c r="DP9" s="2">
        <v>161.22845026203899</v>
      </c>
      <c r="DQ9" s="2">
        <f t="shared" si="10"/>
        <v>242.60159111384499</v>
      </c>
      <c r="DR9" s="2">
        <f t="shared" si="57"/>
        <v>5.9470351948770324</v>
      </c>
      <c r="DS9" s="2">
        <f t="shared" si="79"/>
        <v>834.18268150943186</v>
      </c>
      <c r="DT9" s="2">
        <f t="shared" si="58"/>
        <v>161.22845721622434</v>
      </c>
      <c r="DU9" s="2">
        <f t="shared" si="59"/>
        <v>1915.1922663039734</v>
      </c>
      <c r="DV9" s="2">
        <f t="shared" si="60"/>
        <v>1915.1922663039734</v>
      </c>
      <c r="DY9">
        <v>243.12541978610901</v>
      </c>
      <c r="DZ9">
        <v>159.69214803598601</v>
      </c>
      <c r="EA9" s="2">
        <f t="shared" si="11"/>
        <v>243.12541978610901</v>
      </c>
      <c r="EB9" s="2">
        <f t="shared" si="61"/>
        <v>5.7345470022048488</v>
      </c>
      <c r="EC9" s="2">
        <f t="shared" si="80"/>
        <v>801.87434956754078</v>
      </c>
      <c r="ED9" s="2">
        <f t="shared" si="62"/>
        <v>159.69213238337616</v>
      </c>
      <c r="EE9" s="2">
        <f t="shared" si="63"/>
        <v>1783.1749581616759</v>
      </c>
      <c r="EF9" s="2">
        <f t="shared" si="64"/>
        <v>1783.1749581616759</v>
      </c>
    </row>
    <row r="10" spans="1:136" x14ac:dyDescent="0.25">
      <c r="A10">
        <v>176.14981598345199</v>
      </c>
      <c r="B10">
        <v>236.63059069096599</v>
      </c>
      <c r="C10">
        <f t="shared" si="0"/>
        <v>176.14981598345199</v>
      </c>
      <c r="D10" s="2">
        <f t="shared" si="12"/>
        <v>17.363676874716372</v>
      </c>
      <c r="E10" s="2">
        <f t="shared" si="81"/>
        <v>2543.594604669488</v>
      </c>
      <c r="F10" s="2">
        <f t="shared" si="13"/>
        <v>236.63114712163247</v>
      </c>
      <c r="G10" s="2">
        <f t="shared" si="14"/>
        <v>14191.27610964104</v>
      </c>
      <c r="H10" s="2">
        <f t="shared" si="65"/>
        <v>14191.27610964104</v>
      </c>
      <c r="J10">
        <v>186.09654119797099</v>
      </c>
      <c r="K10">
        <v>231.14234243093699</v>
      </c>
      <c r="L10">
        <f t="shared" si="15"/>
        <v>186.09654119797099</v>
      </c>
      <c r="M10">
        <f t="shared" si="16"/>
        <v>16.037227419941406</v>
      </c>
      <c r="N10" s="2">
        <f t="shared" si="82"/>
        <v>2372.9284249981429</v>
      </c>
      <c r="O10" s="2">
        <f t="shared" si="17"/>
        <v>231.14250554664522</v>
      </c>
      <c r="P10" s="2">
        <f t="shared" si="18"/>
        <v>12915.34146360361</v>
      </c>
      <c r="Q10" s="2">
        <f t="shared" si="19"/>
        <v>12915.34146360361</v>
      </c>
      <c r="S10" s="2">
        <v>133.93201756282448</v>
      </c>
      <c r="T10" s="2" t="s">
        <v>1</v>
      </c>
      <c r="AB10" s="2">
        <v>218.70610612825001</v>
      </c>
      <c r="AC10" s="2">
        <v>203.177514855607</v>
      </c>
      <c r="AD10" s="2">
        <f t="shared" si="1"/>
        <v>218.70610612825001</v>
      </c>
      <c r="AE10" s="2">
        <f t="shared" si="23"/>
        <v>10.989948602195646</v>
      </c>
      <c r="AF10" s="2">
        <f t="shared" si="84"/>
        <v>1634.0732919795119</v>
      </c>
      <c r="AG10" s="2">
        <f t="shared" si="85"/>
        <v>203.17759079625631</v>
      </c>
      <c r="AH10" s="2">
        <f t="shared" si="66"/>
        <v>7344.8194018307377</v>
      </c>
      <c r="AI10" s="2">
        <f t="shared" si="67"/>
        <v>7344.8194018307377</v>
      </c>
      <c r="AK10" s="2">
        <v>10</v>
      </c>
      <c r="AL10" s="2">
        <v>239.948979211129</v>
      </c>
      <c r="AM10" s="2">
        <v>168.18619814452299</v>
      </c>
      <c r="AN10" s="2">
        <f t="shared" si="24"/>
        <v>239.948979211129</v>
      </c>
      <c r="AO10" s="2">
        <f t="shared" si="25"/>
        <v>6.1226165563069301</v>
      </c>
      <c r="AP10" s="2">
        <f t="shared" si="86"/>
        <v>870.92776325283558</v>
      </c>
      <c r="AQ10" s="2">
        <f t="shared" si="68"/>
        <v>168.18619431236479</v>
      </c>
      <c r="AR10" s="2">
        <f t="shared" si="69"/>
        <v>2572.5561556253065</v>
      </c>
      <c r="AS10" s="2">
        <f t="shared" si="70"/>
        <v>2572.5561556253065</v>
      </c>
      <c r="AU10">
        <v>221.67102955379499</v>
      </c>
      <c r="AV10">
        <v>199.52401723577401</v>
      </c>
      <c r="AW10" s="2">
        <f t="shared" si="2"/>
        <v>221.67102955379499</v>
      </c>
      <c r="AX10" s="2">
        <f t="shared" si="28"/>
        <v>10.460453967134892</v>
      </c>
      <c r="AY10" s="2">
        <f t="shared" si="71"/>
        <v>1551.2353304981079</v>
      </c>
      <c r="AZ10" s="2">
        <f t="shared" si="29"/>
        <v>199.52379091124976</v>
      </c>
      <c r="BA10" s="2">
        <f t="shared" si="30"/>
        <v>6732.6093392182347</v>
      </c>
      <c r="BB10" s="2">
        <f t="shared" si="31"/>
        <v>6732.6093392182347</v>
      </c>
      <c r="BD10">
        <v>224.222542407883</v>
      </c>
      <c r="BE10">
        <v>196.160157545679</v>
      </c>
      <c r="BF10" s="2">
        <f t="shared" si="3"/>
        <v>224.222542407883</v>
      </c>
      <c r="BG10" s="2">
        <f t="shared" si="32"/>
        <v>9.9606172770371124</v>
      </c>
      <c r="BH10" s="2">
        <f t="shared" si="72"/>
        <v>1472.8515576908321</v>
      </c>
      <c r="BI10" s="2">
        <f t="shared" si="33"/>
        <v>196.15956051353965</v>
      </c>
      <c r="BJ10" s="2">
        <f t="shared" si="34"/>
        <v>6191.945629019433</v>
      </c>
      <c r="BK10" s="2">
        <f t="shared" si="35"/>
        <v>6191.945629019433</v>
      </c>
      <c r="BM10" s="2">
        <v>231.59502024663701</v>
      </c>
      <c r="BN10" s="2">
        <v>184.97845558207101</v>
      </c>
      <c r="BO10" s="2">
        <f t="shared" si="4"/>
        <v>231.59502024663701</v>
      </c>
      <c r="BP10" s="2">
        <f t="shared" si="36"/>
        <v>8.2816822084502437</v>
      </c>
      <c r="BQ10" s="2">
        <f t="shared" si="73"/>
        <v>1209.4412414448234</v>
      </c>
      <c r="BR10" s="2">
        <f t="shared" si="37"/>
        <v>184.97843578696967</v>
      </c>
      <c r="BS10" s="2">
        <f t="shared" si="38"/>
        <v>4557.1873022546997</v>
      </c>
      <c r="BT10" s="2">
        <f t="shared" si="39"/>
        <v>4557.1873022546997</v>
      </c>
      <c r="BV10" s="2">
        <v>234.17586830067501</v>
      </c>
      <c r="BW10" s="2">
        <v>180.38815916322699</v>
      </c>
      <c r="BX10" s="2">
        <f t="shared" si="5"/>
        <v>234.17586830067501</v>
      </c>
      <c r="BY10" s="2">
        <f t="shared" si="40"/>
        <v>7.7154778006629474</v>
      </c>
      <c r="BZ10" s="2">
        <f t="shared" si="87"/>
        <v>1119.5984961130453</v>
      </c>
      <c r="CA10" s="2">
        <f t="shared" si="41"/>
        <v>180.3881599472866</v>
      </c>
      <c r="CB10" s="2">
        <f t="shared" si="42"/>
        <v>3958.8273759791996</v>
      </c>
      <c r="CC10" s="2">
        <f t="shared" si="74"/>
        <v>3958.8273759791996</v>
      </c>
      <c r="CE10" s="2">
        <v>228.44958664353999</v>
      </c>
      <c r="CF10" s="2">
        <v>190.052235413315</v>
      </c>
      <c r="CG10" s="2">
        <f t="shared" si="6"/>
        <v>228.44958664353999</v>
      </c>
      <c r="CH10" s="2">
        <f t="shared" si="43"/>
        <v>9.0708190845530599</v>
      </c>
      <c r="CI10" s="2">
        <f t="shared" si="88"/>
        <v>1332.8623244634146</v>
      </c>
      <c r="CJ10" s="2">
        <f t="shared" si="44"/>
        <v>190.05227524809035</v>
      </c>
      <c r="CK10" s="2">
        <f t="shared" si="45"/>
        <v>5267.9757406530762</v>
      </c>
      <c r="CL10" s="2">
        <f t="shared" si="75"/>
        <v>5267.9757406530762</v>
      </c>
      <c r="CN10" s="2">
        <v>242.01914387061399</v>
      </c>
      <c r="CO10" s="2">
        <v>162.83958464238299</v>
      </c>
      <c r="CP10" s="2">
        <f t="shared" si="7"/>
        <v>242.01914387061399</v>
      </c>
      <c r="CQ10" s="2">
        <f t="shared" si="46"/>
        <v>5.4848303588604477</v>
      </c>
      <c r="CR10" s="2">
        <f t="shared" si="76"/>
        <v>772.33695951733171</v>
      </c>
      <c r="CS10" s="2">
        <f t="shared" si="47"/>
        <v>162.83947950245698</v>
      </c>
      <c r="CT10" s="2">
        <f t="shared" si="48"/>
        <v>2059.0272527209477</v>
      </c>
      <c r="CU10" s="2">
        <f t="shared" si="49"/>
        <v>2059.0272527209477</v>
      </c>
      <c r="CW10">
        <v>215.27853236743201</v>
      </c>
      <c r="CX10" s="2">
        <v>207.092885196244</v>
      </c>
      <c r="CY10" s="2">
        <f t="shared" si="8"/>
        <v>215.27853236743201</v>
      </c>
      <c r="CZ10" s="2">
        <f t="shared" si="50"/>
        <v>11.575552465322648</v>
      </c>
      <c r="DA10" s="2">
        <f t="shared" si="90"/>
        <v>1724.9254577899483</v>
      </c>
      <c r="DB10" s="2">
        <f t="shared" si="51"/>
        <v>207.09289021987007</v>
      </c>
      <c r="DC10" s="2">
        <f t="shared" si="52"/>
        <v>8030.4654093310737</v>
      </c>
      <c r="DD10" s="2">
        <f t="shared" si="77"/>
        <v>8030.4654093310737</v>
      </c>
      <c r="DF10">
        <v>238.68707765437799</v>
      </c>
      <c r="DG10">
        <v>171.144301758045</v>
      </c>
      <c r="DH10" s="2">
        <f t="shared" si="9"/>
        <v>238.68707765437799</v>
      </c>
      <c r="DI10" s="2">
        <f t="shared" si="53"/>
        <v>6.5032336729620495</v>
      </c>
      <c r="DJ10" s="2">
        <f t="shared" si="78"/>
        <v>929.92180631129304</v>
      </c>
      <c r="DK10" s="2">
        <f t="shared" si="54"/>
        <v>171.14429780140648</v>
      </c>
      <c r="DL10" s="2">
        <f t="shared" si="55"/>
        <v>2881.2786768898591</v>
      </c>
      <c r="DM10" s="2">
        <f t="shared" si="56"/>
        <v>2881.2786768898591</v>
      </c>
      <c r="DO10" s="2">
        <v>240.51324709476501</v>
      </c>
      <c r="DP10" s="2">
        <v>166.79591033551199</v>
      </c>
      <c r="DQ10" s="2">
        <f t="shared" si="10"/>
        <v>240.51324709476501</v>
      </c>
      <c r="DR10" s="2">
        <f t="shared" si="57"/>
        <v>5.946241872960023</v>
      </c>
      <c r="DS10" s="2">
        <f t="shared" si="79"/>
        <v>843.68757104880933</v>
      </c>
      <c r="DT10" s="2">
        <f t="shared" si="58"/>
        <v>166.7959164691739</v>
      </c>
      <c r="DU10" s="2">
        <f t="shared" si="59"/>
        <v>2433.4853020414357</v>
      </c>
      <c r="DV10" s="2">
        <f t="shared" si="60"/>
        <v>2433.4853020414357</v>
      </c>
      <c r="DY10">
        <v>241.17936688504801</v>
      </c>
      <c r="DZ10">
        <v>165.092972283986</v>
      </c>
      <c r="EA10" s="2">
        <f t="shared" si="11"/>
        <v>241.17936688504801</v>
      </c>
      <c r="EB10" s="2">
        <f t="shared" si="61"/>
        <v>5.7407337903366145</v>
      </c>
      <c r="EC10" s="2">
        <f t="shared" si="80"/>
        <v>811.92351522404715</v>
      </c>
      <c r="ED10" s="2">
        <f t="shared" si="62"/>
        <v>165.09297094364047</v>
      </c>
      <c r="EE10" s="2">
        <f t="shared" si="63"/>
        <v>2268.4735244258663</v>
      </c>
      <c r="EF10" s="2">
        <f t="shared" si="64"/>
        <v>2268.4735244258663</v>
      </c>
    </row>
    <row r="11" spans="1:136" x14ac:dyDescent="0.25">
      <c r="A11">
        <v>160.11643132231299</v>
      </c>
      <c r="B11">
        <v>243.26021278137699</v>
      </c>
      <c r="C11">
        <f t="shared" si="0"/>
        <v>160.11643132231299</v>
      </c>
      <c r="D11" s="2">
        <f t="shared" si="12"/>
        <v>17.349965785375854</v>
      </c>
      <c r="E11" s="2">
        <f t="shared" si="81"/>
        <v>2480.8979972032575</v>
      </c>
      <c r="F11" s="2">
        <f t="shared" si="13"/>
        <v>243.26086671473405</v>
      </c>
      <c r="G11" s="2">
        <f t="shared" si="14"/>
        <v>15814.788394566718</v>
      </c>
      <c r="H11" s="2">
        <f t="shared" si="65"/>
        <v>15814.788394566718</v>
      </c>
      <c r="J11">
        <v>171.908213036185</v>
      </c>
      <c r="K11">
        <v>238.577827731393</v>
      </c>
      <c r="L11">
        <f t="shared" si="15"/>
        <v>171.908213036185</v>
      </c>
      <c r="M11">
        <f t="shared" si="16"/>
        <v>16.018586007504744</v>
      </c>
      <c r="N11" s="2">
        <f t="shared" si="82"/>
        <v>2331.6207515186325</v>
      </c>
      <c r="O11" s="2">
        <f t="shared" si="17"/>
        <v>238.57804842580808</v>
      </c>
      <c r="P11" s="2">
        <f t="shared" si="18"/>
        <v>14660.663472492424</v>
      </c>
      <c r="Q11" s="2">
        <f t="shared" si="19"/>
        <v>14660.663472492424</v>
      </c>
      <c r="AB11" s="2">
        <v>211.26375967751201</v>
      </c>
      <c r="AC11" s="2">
        <v>211.263754825212</v>
      </c>
      <c r="AD11" s="2">
        <f t="shared" si="1"/>
        <v>211.26375967751201</v>
      </c>
      <c r="AE11" s="2">
        <f t="shared" si="23"/>
        <v>10.989804253891425</v>
      </c>
      <c r="AF11" s="2">
        <f t="shared" si="84"/>
        <v>1640.3137567631602</v>
      </c>
      <c r="AG11" s="2">
        <f t="shared" si="85"/>
        <v>211.26380709751226</v>
      </c>
      <c r="AH11" s="2">
        <f t="shared" si="66"/>
        <v>8796.2148502702821</v>
      </c>
      <c r="AI11" s="2">
        <f t="shared" si="67"/>
        <v>8796.2148502702821</v>
      </c>
      <c r="AK11" s="2">
        <v>11</v>
      </c>
      <c r="AL11" s="2">
        <v>237.47608032947301</v>
      </c>
      <c r="AM11" s="2">
        <v>173.78826977559399</v>
      </c>
      <c r="AN11" s="2">
        <f t="shared" si="24"/>
        <v>237.47608032947301</v>
      </c>
      <c r="AO11" s="2">
        <f t="shared" si="25"/>
        <v>6.1235966097176862</v>
      </c>
      <c r="AP11" s="2">
        <f t="shared" si="86"/>
        <v>880.05941532233919</v>
      </c>
      <c r="AQ11" s="2">
        <f t="shared" si="68"/>
        <v>173.78826747546833</v>
      </c>
      <c r="AR11" s="2">
        <f t="shared" si="69"/>
        <v>3172.2178511454076</v>
      </c>
      <c r="AS11" s="2">
        <f t="shared" si="70"/>
        <v>3172.2178511454076</v>
      </c>
      <c r="AU11">
        <v>214.88056512569401</v>
      </c>
      <c r="AV11">
        <v>207.48055398628901</v>
      </c>
      <c r="AW11" s="2">
        <f t="shared" si="2"/>
        <v>214.88056512569401</v>
      </c>
      <c r="AX11" s="2">
        <f t="shared" si="28"/>
        <v>10.460252588326952</v>
      </c>
      <c r="AY11" s="2">
        <f t="shared" si="71"/>
        <v>1559.2972173802991</v>
      </c>
      <c r="AZ11" s="2">
        <f t="shared" si="29"/>
        <v>207.48035509370609</v>
      </c>
      <c r="BA11" s="2">
        <f t="shared" si="30"/>
        <v>8101.6278866229413</v>
      </c>
      <c r="BB11" s="2">
        <f t="shared" si="31"/>
        <v>8101.6278866229413</v>
      </c>
      <c r="BD11">
        <v>218.01675852886299</v>
      </c>
      <c r="BE11">
        <v>203.94897344273701</v>
      </c>
      <c r="BF11" s="2">
        <f t="shared" si="3"/>
        <v>218.01675852886299</v>
      </c>
      <c r="BG11" s="2">
        <f t="shared" si="32"/>
        <v>9.9587853994032933</v>
      </c>
      <c r="BH11" s="2">
        <f t="shared" si="72"/>
        <v>1481.8778230941425</v>
      </c>
      <c r="BI11" s="2">
        <f t="shared" si="33"/>
        <v>203.94834198026632</v>
      </c>
      <c r="BJ11" s="2">
        <f t="shared" si="34"/>
        <v>7478.3922995574494</v>
      </c>
      <c r="BK11" s="2">
        <f t="shared" si="35"/>
        <v>7478.3922995574494</v>
      </c>
      <c r="BM11" s="2">
        <v>227.146641007472</v>
      </c>
      <c r="BN11" s="2">
        <v>191.98814037797999</v>
      </c>
      <c r="BO11" s="2">
        <f t="shared" si="4"/>
        <v>227.146641007472</v>
      </c>
      <c r="BP11" s="2">
        <f t="shared" si="36"/>
        <v>8.3020334131724489</v>
      </c>
      <c r="BQ11" s="2">
        <f t="shared" si="73"/>
        <v>1223.131206867587</v>
      </c>
      <c r="BR11" s="2">
        <f t="shared" si="37"/>
        <v>191.98812675406907</v>
      </c>
      <c r="BS11" s="2">
        <f t="shared" si="38"/>
        <v>5552.7286815455955</v>
      </c>
      <c r="BT11" s="2">
        <f t="shared" si="39"/>
        <v>5552.7286815455955</v>
      </c>
      <c r="BV11" s="2">
        <v>230.318172440175</v>
      </c>
      <c r="BW11" s="2">
        <v>187.07056328014701</v>
      </c>
      <c r="BX11" s="2">
        <f t="shared" si="5"/>
        <v>230.318172440175</v>
      </c>
      <c r="BY11" s="2">
        <f t="shared" si="40"/>
        <v>7.7159796613228933</v>
      </c>
      <c r="BZ11" s="2">
        <f t="shared" si="87"/>
        <v>1130.3702206514754</v>
      </c>
      <c r="CA11" s="2">
        <f t="shared" si="41"/>
        <v>187.07056446776522</v>
      </c>
      <c r="CB11" s="2">
        <f t="shared" si="42"/>
        <v>4844.3851741218086</v>
      </c>
      <c r="CC11" s="2">
        <f t="shared" si="74"/>
        <v>4844.3851741218086</v>
      </c>
      <c r="CE11" s="2">
        <v>223.19494645702699</v>
      </c>
      <c r="CF11" s="2">
        <v>197.51304826600099</v>
      </c>
      <c r="CG11" s="2">
        <f t="shared" si="6"/>
        <v>223.19494645702699</v>
      </c>
      <c r="CH11" s="2">
        <f t="shared" si="43"/>
        <v>9.1255121452180337</v>
      </c>
      <c r="CI11" s="2">
        <f t="shared" si="88"/>
        <v>1351.537862980178</v>
      </c>
      <c r="CJ11" s="2">
        <f t="shared" si="44"/>
        <v>197.51309739207824</v>
      </c>
      <c r="CK11" s="2">
        <f t="shared" si="45"/>
        <v>6406.6648176274812</v>
      </c>
      <c r="CL11" s="2">
        <f t="shared" si="75"/>
        <v>6406.6648176274812</v>
      </c>
      <c r="CN11" s="2">
        <v>240.01616190968301</v>
      </c>
      <c r="CO11" s="2">
        <v>167.99975390589901</v>
      </c>
      <c r="CP11" s="2">
        <f t="shared" si="7"/>
        <v>240.01616190968301</v>
      </c>
      <c r="CQ11" s="2">
        <f t="shared" si="46"/>
        <v>5.5352762861442102</v>
      </c>
      <c r="CR11" s="2">
        <f t="shared" si="76"/>
        <v>787.51224897389693</v>
      </c>
      <c r="CS11" s="2">
        <f t="shared" si="47"/>
        <v>167.99991927322256</v>
      </c>
      <c r="CT11" s="2">
        <f t="shared" si="48"/>
        <v>2553.9828387809625</v>
      </c>
      <c r="CU11" s="2">
        <f t="shared" si="49"/>
        <v>2553.9828387809625</v>
      </c>
      <c r="CW11">
        <v>207.09411419020799</v>
      </c>
      <c r="CX11" s="2">
        <v>215.277406685682</v>
      </c>
      <c r="CY11" s="2">
        <f t="shared" si="8"/>
        <v>207.09411419020799</v>
      </c>
      <c r="CZ11" s="2">
        <f t="shared" si="50"/>
        <v>11.574588239360711</v>
      </c>
      <c r="DA11" s="2">
        <f t="shared" si="90"/>
        <v>1728.4432741749115</v>
      </c>
      <c r="DB11" s="2">
        <f t="shared" si="51"/>
        <v>215.2774108281597</v>
      </c>
      <c r="DC11" s="2">
        <f t="shared" si="52"/>
        <v>9564.3284526447187</v>
      </c>
      <c r="DD11" s="2">
        <f t="shared" si="77"/>
        <v>9564.3284526447187</v>
      </c>
      <c r="DF11">
        <v>235.91154495311801</v>
      </c>
      <c r="DG11">
        <v>177.018931926259</v>
      </c>
      <c r="DH11" s="2">
        <f t="shared" si="9"/>
        <v>235.91154495311801</v>
      </c>
      <c r="DI11" s="2">
        <f t="shared" si="53"/>
        <v>6.4972964676897353</v>
      </c>
      <c r="DJ11" s="2">
        <f t="shared" si="78"/>
        <v>938.60745665750073</v>
      </c>
      <c r="DK11" s="2">
        <f t="shared" si="54"/>
        <v>177.01905935692415</v>
      </c>
      <c r="DL11" s="2">
        <f t="shared" si="55"/>
        <v>3546.4770381970184</v>
      </c>
      <c r="DM11" s="2">
        <f t="shared" si="56"/>
        <v>3546.4770381970184</v>
      </c>
      <c r="DO11" s="2">
        <v>238.177120886349</v>
      </c>
      <c r="DP11" s="2">
        <v>172.26460906859899</v>
      </c>
      <c r="DQ11" s="2">
        <f t="shared" si="10"/>
        <v>238.177120886349</v>
      </c>
      <c r="DR11" s="2">
        <f t="shared" si="57"/>
        <v>5.9467765633925955</v>
      </c>
      <c r="DS11" s="2">
        <f t="shared" si="79"/>
        <v>852.47539363458782</v>
      </c>
      <c r="DT11" s="2">
        <f t="shared" si="58"/>
        <v>172.26461436092501</v>
      </c>
      <c r="DU11" s="2">
        <f t="shared" si="59"/>
        <v>3002.9377281689463</v>
      </c>
      <c r="DV11" s="2">
        <f t="shared" si="60"/>
        <v>3002.9377281689463</v>
      </c>
      <c r="DY11">
        <v>239.00112357940199</v>
      </c>
      <c r="DZ11">
        <v>170.404912962</v>
      </c>
      <c r="EA11" s="2">
        <f t="shared" si="11"/>
        <v>239.00112357940199</v>
      </c>
      <c r="EB11" s="2">
        <f t="shared" si="61"/>
        <v>5.7412069868043867</v>
      </c>
      <c r="EC11" s="2">
        <f t="shared" si="80"/>
        <v>820.37157567056784</v>
      </c>
      <c r="ED11" s="2">
        <f t="shared" si="62"/>
        <v>170.40492417398085</v>
      </c>
      <c r="EE11" s="2">
        <f t="shared" si="63"/>
        <v>2802.6910460032391</v>
      </c>
      <c r="EF11" s="2">
        <f t="shared" si="64"/>
        <v>2802.6910460032391</v>
      </c>
    </row>
    <row r="12" spans="1:136" x14ac:dyDescent="0.25">
      <c r="A12">
        <v>143.36689920284201</v>
      </c>
      <c r="B12">
        <v>247.74042975897399</v>
      </c>
      <c r="C12">
        <f t="shared" si="0"/>
        <v>143.36689920284201</v>
      </c>
      <c r="D12" s="2">
        <f t="shared" si="12"/>
        <v>17.338372772193431</v>
      </c>
      <c r="E12" s="2">
        <f t="shared" si="81"/>
        <v>2395.9255506867448</v>
      </c>
      <c r="F12" s="2">
        <f t="shared" si="13"/>
        <v>247.74116506263761</v>
      </c>
      <c r="G12" s="2">
        <f t="shared" si="14"/>
        <v>16961.717991906145</v>
      </c>
      <c r="H12" s="2">
        <f t="shared" si="65"/>
        <v>16961.717991906145</v>
      </c>
      <c r="J12">
        <v>156.93396785674</v>
      </c>
      <c r="K12">
        <v>244.248150636503</v>
      </c>
      <c r="L12">
        <f t="shared" si="15"/>
        <v>156.93396785674</v>
      </c>
      <c r="M12">
        <f t="shared" si="16"/>
        <v>16.011888725017641</v>
      </c>
      <c r="N12" s="2">
        <f t="shared" si="82"/>
        <v>2273.6489823924385</v>
      </c>
      <c r="O12" s="2">
        <f t="shared" si="17"/>
        <v>244.24844684193209</v>
      </c>
      <c r="P12" s="2">
        <f t="shared" si="18"/>
        <v>16065.974483517666</v>
      </c>
      <c r="Q12" s="2">
        <f t="shared" si="19"/>
        <v>16065.974483517666</v>
      </c>
      <c r="S12" s="1">
        <f>SUMXMY2(T2:T6,X2:X6)</f>
        <v>2.2673433605011468E-7</v>
      </c>
      <c r="AB12" s="2">
        <v>203.17752497100699</v>
      </c>
      <c r="AC12" s="2">
        <v>218.70610754055599</v>
      </c>
      <c r="AD12" s="2">
        <f t="shared" si="1"/>
        <v>203.17752497100699</v>
      </c>
      <c r="AE12" s="2">
        <f t="shared" si="23"/>
        <v>10.989804623753528</v>
      </c>
      <c r="AF12" s="2">
        <f t="shared" si="84"/>
        <v>1640.3138609919552</v>
      </c>
      <c r="AG12" s="2">
        <f t="shared" si="85"/>
        <v>218.70616185602134</v>
      </c>
      <c r="AH12" s="2">
        <f t="shared" si="66"/>
        <v>10247.612686541424</v>
      </c>
      <c r="AI12" s="2">
        <f t="shared" si="67"/>
        <v>10247.612686541424</v>
      </c>
      <c r="AK12" s="2">
        <v>12</v>
      </c>
      <c r="AL12" s="2">
        <v>234.746602790363</v>
      </c>
      <c r="AM12" s="2">
        <v>179.271149968081</v>
      </c>
      <c r="AN12" s="2">
        <f t="shared" si="24"/>
        <v>234.746602790363</v>
      </c>
      <c r="AO12" s="2">
        <f t="shared" si="25"/>
        <v>6.1247059392000596</v>
      </c>
      <c r="AP12" s="2">
        <f t="shared" si="86"/>
        <v>888.2020379705973</v>
      </c>
      <c r="AQ12" s="2">
        <f t="shared" si="68"/>
        <v>179.2711488456018</v>
      </c>
      <c r="AR12" s="2">
        <f t="shared" si="69"/>
        <v>3819.8984120157834</v>
      </c>
      <c r="AS12" s="2">
        <f t="shared" si="70"/>
        <v>3819.8984120157834</v>
      </c>
      <c r="AU12">
        <v>207.48681590026399</v>
      </c>
      <c r="AV12">
        <v>214.87477697431601</v>
      </c>
      <c r="AW12" s="2">
        <f t="shared" si="2"/>
        <v>207.48681590026399</v>
      </c>
      <c r="AX12" s="2">
        <f t="shared" si="28"/>
        <v>10.456675437499904</v>
      </c>
      <c r="AY12" s="2">
        <f t="shared" si="71"/>
        <v>1561.4669998302779</v>
      </c>
      <c r="AZ12" s="2">
        <f t="shared" si="29"/>
        <v>214.87459475130908</v>
      </c>
      <c r="BA12" s="2">
        <f t="shared" si="30"/>
        <v>9487.3995426511829</v>
      </c>
      <c r="BB12" s="2">
        <f t="shared" si="31"/>
        <v>9487.3995426511829</v>
      </c>
      <c r="BD12">
        <v>211.247232880132</v>
      </c>
      <c r="BE12">
        <v>211.24688622473801</v>
      </c>
      <c r="BF12" s="2">
        <f t="shared" si="3"/>
        <v>211.247232880132</v>
      </c>
      <c r="BG12" s="2">
        <f t="shared" si="32"/>
        <v>9.9541955216139986</v>
      </c>
      <c r="BH12" s="2">
        <f t="shared" si="72"/>
        <v>1485.8525477555886</v>
      </c>
      <c r="BI12" s="2">
        <f t="shared" si="33"/>
        <v>211.24625262243907</v>
      </c>
      <c r="BJ12" s="2">
        <f t="shared" si="34"/>
        <v>8793.8648284539813</v>
      </c>
      <c r="BK12" s="2">
        <f t="shared" si="35"/>
        <v>8793.8648284539813</v>
      </c>
      <c r="BM12" s="2">
        <v>222.26171759681301</v>
      </c>
      <c r="BN12" s="2">
        <v>198.71419646029</v>
      </c>
      <c r="BO12" s="2">
        <f t="shared" si="4"/>
        <v>222.26171759681301</v>
      </c>
      <c r="BP12" s="2">
        <f t="shared" si="36"/>
        <v>8.3127797486992083</v>
      </c>
      <c r="BQ12" s="2">
        <f t="shared" si="73"/>
        <v>1232.8242039129327</v>
      </c>
      <c r="BR12" s="2">
        <f t="shared" si="37"/>
        <v>198.71418883201676</v>
      </c>
      <c r="BS12" s="2">
        <f t="shared" si="38"/>
        <v>6600.3755993503692</v>
      </c>
      <c r="BT12" s="2">
        <f t="shared" si="39"/>
        <v>6600.3755993503692</v>
      </c>
      <c r="BV12" s="2">
        <v>226.07791021904799</v>
      </c>
      <c r="BW12" s="2">
        <v>193.51778497803801</v>
      </c>
      <c r="BX12" s="2">
        <f t="shared" si="5"/>
        <v>226.07791021904799</v>
      </c>
      <c r="BY12" s="2">
        <f t="shared" si="40"/>
        <v>7.7166373068632312</v>
      </c>
      <c r="BZ12" s="2">
        <f t="shared" si="87"/>
        <v>1139.0702804683242</v>
      </c>
      <c r="CA12" s="2">
        <f t="shared" si="41"/>
        <v>193.51778620498794</v>
      </c>
      <c r="CB12" s="2">
        <f t="shared" si="42"/>
        <v>5783.4259662707245</v>
      </c>
      <c r="CC12" s="2">
        <f t="shared" si="74"/>
        <v>5783.4259662707245</v>
      </c>
      <c r="CE12" s="2">
        <v>217.450198580234</v>
      </c>
      <c r="CF12" s="2">
        <v>204.58266568598401</v>
      </c>
      <c r="CG12" s="2">
        <f t="shared" si="6"/>
        <v>217.450198580234</v>
      </c>
      <c r="CH12" s="2">
        <f t="shared" si="43"/>
        <v>9.1094247147031666</v>
      </c>
      <c r="CI12" s="2">
        <f t="shared" si="88"/>
        <v>1356.2827730948957</v>
      </c>
      <c r="CJ12" s="2">
        <f t="shared" si="44"/>
        <v>204.58271712967064</v>
      </c>
      <c r="CK12" s="2">
        <f t="shared" si="45"/>
        <v>7588.3723171988131</v>
      </c>
      <c r="CL12" s="2">
        <f t="shared" si="75"/>
        <v>7588.3723171988131</v>
      </c>
      <c r="CN12" s="2">
        <v>237.81141015333901</v>
      </c>
      <c r="CO12" s="2">
        <v>173.046645090265</v>
      </c>
      <c r="CP12" s="2">
        <f t="shared" si="7"/>
        <v>237.81141015333901</v>
      </c>
      <c r="CQ12" s="2">
        <f t="shared" si="46"/>
        <v>5.5074532166812888</v>
      </c>
      <c r="CR12" s="2">
        <f t="shared" si="76"/>
        <v>790.86660206836314</v>
      </c>
      <c r="CS12" s="2">
        <f t="shared" si="47"/>
        <v>173.04643034944951</v>
      </c>
      <c r="CT12" s="2">
        <f t="shared" si="48"/>
        <v>3089.5206211064788</v>
      </c>
      <c r="CU12" s="2">
        <f t="shared" si="49"/>
        <v>3089.5206211064788</v>
      </c>
      <c r="CW12">
        <v>198.22655467814599</v>
      </c>
      <c r="CX12" s="2">
        <v>222.71790331124799</v>
      </c>
      <c r="CY12" s="2">
        <f t="shared" si="8"/>
        <v>198.22655467814599</v>
      </c>
      <c r="CZ12" s="2">
        <f t="shared" si="50"/>
        <v>11.575603730908393</v>
      </c>
      <c r="DA12" s="2">
        <f t="shared" si="90"/>
        <v>1724.9341365972432</v>
      </c>
      <c r="DB12" s="2">
        <f t="shared" si="51"/>
        <v>222.71790600254946</v>
      </c>
      <c r="DC12" s="2">
        <f t="shared" si="52"/>
        <v>11075.011358826139</v>
      </c>
      <c r="DD12" s="2">
        <f t="shared" si="77"/>
        <v>11075.011358826139</v>
      </c>
      <c r="DF12">
        <v>232.85257432391799</v>
      </c>
      <c r="DG12">
        <v>182.74875518562899</v>
      </c>
      <c r="DH12" s="2">
        <f t="shared" si="9"/>
        <v>232.85257432391799</v>
      </c>
      <c r="DI12" s="2">
        <f t="shared" si="53"/>
        <v>6.4952425585135574</v>
      </c>
      <c r="DJ12" s="2">
        <f t="shared" si="78"/>
        <v>946.6135855005341</v>
      </c>
      <c r="DK12" s="2">
        <f t="shared" si="54"/>
        <v>182.74889586899894</v>
      </c>
      <c r="DL12" s="2">
        <f t="shared" si="55"/>
        <v>4261.7580084970041</v>
      </c>
      <c r="DM12" s="2">
        <f t="shared" si="56"/>
        <v>4261.7580084970041</v>
      </c>
      <c r="DO12" s="2">
        <v>235.59778181264599</v>
      </c>
      <c r="DP12" s="2">
        <v>177.623642250389</v>
      </c>
      <c r="DQ12" s="2">
        <f t="shared" si="10"/>
        <v>235.59778181264599</v>
      </c>
      <c r="DR12" s="2">
        <f t="shared" si="57"/>
        <v>5.947455481183316</v>
      </c>
      <c r="DS12" s="2">
        <f t="shared" si="79"/>
        <v>860.3639655799816</v>
      </c>
      <c r="DT12" s="2">
        <f t="shared" si="58"/>
        <v>177.62364666022609</v>
      </c>
      <c r="DU12" s="2">
        <f t="shared" si="59"/>
        <v>3618.9968938479442</v>
      </c>
      <c r="DV12" s="2">
        <f t="shared" si="60"/>
        <v>3618.9968938479442</v>
      </c>
      <c r="DY12">
        <v>236.588515408662</v>
      </c>
      <c r="DZ12">
        <v>175.63068883367799</v>
      </c>
      <c r="EA12" s="2">
        <f t="shared" si="11"/>
        <v>236.588515408662</v>
      </c>
      <c r="EB12" s="2">
        <f t="shared" si="61"/>
        <v>5.7558154632105136</v>
      </c>
      <c r="EC12" s="2">
        <f t="shared" si="80"/>
        <v>830.04329512576442</v>
      </c>
      <c r="ED12" s="2">
        <f t="shared" si="62"/>
        <v>175.63071185061796</v>
      </c>
      <c r="EE12" s="2">
        <f t="shared" si="63"/>
        <v>3383.3109854939744</v>
      </c>
      <c r="EF12" s="2">
        <f t="shared" si="64"/>
        <v>3383.3109854939744</v>
      </c>
    </row>
    <row r="13" spans="1:136" x14ac:dyDescent="0.25">
      <c r="A13">
        <v>126.175760956549</v>
      </c>
      <c r="B13">
        <v>250</v>
      </c>
      <c r="C13">
        <f t="shared" si="0"/>
        <v>126.175760956549</v>
      </c>
      <c r="D13" s="2">
        <f t="shared" si="12"/>
        <v>17.338999160196316</v>
      </c>
      <c r="E13" s="2">
        <f t="shared" si="81"/>
        <v>2291.4437780847402</v>
      </c>
      <c r="F13">
        <v>250</v>
      </c>
      <c r="J13">
        <v>141.389172399047</v>
      </c>
      <c r="K13">
        <v>248.073689629585</v>
      </c>
      <c r="L13">
        <f t="shared" si="15"/>
        <v>141.389172399047</v>
      </c>
      <c r="M13">
        <f t="shared" si="16"/>
        <v>16.008604386676055</v>
      </c>
      <c r="N13" s="2">
        <f t="shared" si="82"/>
        <v>2198.5722779696334</v>
      </c>
      <c r="O13" s="2">
        <f t="shared" si="17"/>
        <v>248.07407298010082</v>
      </c>
      <c r="P13" s="2">
        <f t="shared" si="18"/>
        <v>17050.418559486629</v>
      </c>
      <c r="Q13" s="2">
        <f t="shared" si="19"/>
        <v>17050.418559486629</v>
      </c>
      <c r="AB13" s="2">
        <v>194.50280421321</v>
      </c>
      <c r="AC13" s="2">
        <v>225.453565946076</v>
      </c>
      <c r="AD13" s="2">
        <f t="shared" ref="AD13:AD19" si="91">AB13</f>
        <v>194.50280421321</v>
      </c>
      <c r="AE13" s="2">
        <f t="shared" ref="AE13:AE19" si="92">SQRT((AB12-AB13)^2+(AC12-AC13)^2)</f>
        <v>10.989948824265587</v>
      </c>
      <c r="AF13" s="2">
        <f t="shared" ref="AF13:AF19" si="93">AB13*AC13/2+(AB12-AB13)*AC12+(AB12-AB13)*(AC13-AC12)/2-AB12*AC12/2</f>
        <v>1634.0731548087097</v>
      </c>
      <c r="AG13" s="2">
        <f t="shared" si="85"/>
        <v>225.45363546374148</v>
      </c>
      <c r="AH13" s="2">
        <f t="shared" si="66"/>
        <v>11659.241244491181</v>
      </c>
      <c r="AI13" s="2">
        <f t="shared" ref="AI13:AI19" si="94">IF(AH13&lt;0,0,AH13)</f>
        <v>11659.241244491181</v>
      </c>
      <c r="AK13" s="2">
        <v>13</v>
      </c>
      <c r="AL13" s="2">
        <v>231.76718212274901</v>
      </c>
      <c r="AM13" s="2">
        <v>184.62145519775601</v>
      </c>
      <c r="AN13" s="2">
        <f t="shared" si="24"/>
        <v>231.76718212274901</v>
      </c>
      <c r="AO13" s="2">
        <f t="shared" si="25"/>
        <v>6.1239459146283357</v>
      </c>
      <c r="AP13" s="2">
        <f t="shared" si="86"/>
        <v>895.0450729397744</v>
      </c>
      <c r="AQ13" s="2">
        <f t="shared" si="68"/>
        <v>184.62145500225671</v>
      </c>
      <c r="AR13" s="2">
        <f t="shared" si="69"/>
        <v>4509.879028204773</v>
      </c>
      <c r="AS13" s="2">
        <f t="shared" si="70"/>
        <v>4509.879028204773</v>
      </c>
      <c r="AU13">
        <v>199.53054087978001</v>
      </c>
      <c r="AV13">
        <v>221.66588159913499</v>
      </c>
      <c r="AW13" s="2">
        <f t="shared" si="2"/>
        <v>199.53054087978001</v>
      </c>
      <c r="AX13" s="2">
        <f t="shared" si="28"/>
        <v>10.460469120781115</v>
      </c>
      <c r="AY13" s="2">
        <f t="shared" si="71"/>
        <v>1559.3337478110334</v>
      </c>
      <c r="AZ13" s="2">
        <f t="shared" si="29"/>
        <v>221.66571391021233</v>
      </c>
      <c r="BA13" s="2">
        <f t="shared" si="30"/>
        <v>10856.473444966505</v>
      </c>
      <c r="BB13" s="2">
        <f t="shared" si="31"/>
        <v>10856.473444966505</v>
      </c>
      <c r="BD13">
        <v>203.949385607425</v>
      </c>
      <c r="BE13">
        <v>218.01649445920199</v>
      </c>
      <c r="BF13" s="2">
        <f t="shared" si="3"/>
        <v>203.949385607425</v>
      </c>
      <c r="BG13" s="2">
        <f t="shared" si="32"/>
        <v>9.9542036579467101</v>
      </c>
      <c r="BH13" s="2">
        <f t="shared" si="72"/>
        <v>1485.8542598580607</v>
      </c>
      <c r="BI13" s="2">
        <f t="shared" si="33"/>
        <v>218.01586091663668</v>
      </c>
      <c r="BJ13" s="2">
        <f t="shared" si="34"/>
        <v>10109.340704797283</v>
      </c>
      <c r="BK13" s="2">
        <f t="shared" si="35"/>
        <v>10109.340704797283</v>
      </c>
      <c r="BM13" s="2">
        <v>216.95967296764599</v>
      </c>
      <c r="BN13" s="2">
        <v>205.126892193679</v>
      </c>
      <c r="BO13" s="2">
        <f t="shared" si="4"/>
        <v>216.95967296764599</v>
      </c>
      <c r="BP13" s="2">
        <f t="shared" si="36"/>
        <v>8.3207177466072242</v>
      </c>
      <c r="BQ13" s="2">
        <f t="shared" si="73"/>
        <v>1239.4441531051634</v>
      </c>
      <c r="BR13" s="2">
        <f t="shared" si="37"/>
        <v>205.1268912604292</v>
      </c>
      <c r="BS13" s="2">
        <f t="shared" si="38"/>
        <v>7683.4688153834695</v>
      </c>
      <c r="BT13" s="2">
        <f t="shared" si="39"/>
        <v>7683.4688153834695</v>
      </c>
      <c r="BV13" s="2">
        <v>221.47210499739401</v>
      </c>
      <c r="BW13" s="2">
        <v>199.70443664285699</v>
      </c>
      <c r="BX13" s="2">
        <f t="shared" si="5"/>
        <v>221.47210499739401</v>
      </c>
      <c r="BY13" s="2">
        <f t="shared" si="40"/>
        <v>7.7128529456759738</v>
      </c>
      <c r="BZ13" s="2">
        <f t="shared" si="87"/>
        <v>1144.9852520851164</v>
      </c>
      <c r="CA13" s="2">
        <f t="shared" si="41"/>
        <v>199.70443789084123</v>
      </c>
      <c r="CB13" s="2">
        <f t="shared" si="42"/>
        <v>6762.6759856793333</v>
      </c>
      <c r="CC13" s="2">
        <f t="shared" si="74"/>
        <v>6762.6759856793333</v>
      </c>
      <c r="CE13" s="2">
        <v>211.23820856000799</v>
      </c>
      <c r="CF13" s="2">
        <v>211.23662845637801</v>
      </c>
      <c r="CG13" s="2">
        <f t="shared" si="6"/>
        <v>211.23820856000799</v>
      </c>
      <c r="CH13" s="2">
        <f t="shared" si="43"/>
        <v>9.1029687773372583</v>
      </c>
      <c r="CI13" s="2">
        <f t="shared" si="88"/>
        <v>1358.8855016601156</v>
      </c>
      <c r="CJ13" s="2">
        <f t="shared" si="44"/>
        <v>211.23667820595261</v>
      </c>
      <c r="CK13" s="2">
        <f t="shared" si="45"/>
        <v>8791.9174352431291</v>
      </c>
      <c r="CL13" s="2">
        <f t="shared" si="75"/>
        <v>8791.9174352431291</v>
      </c>
      <c r="CN13" s="2">
        <v>235.40587541356399</v>
      </c>
      <c r="CO13" s="2">
        <v>177.98326900532501</v>
      </c>
      <c r="CP13" s="2">
        <f t="shared" si="7"/>
        <v>235.40587541356399</v>
      </c>
      <c r="CQ13" s="2">
        <f t="shared" si="46"/>
        <v>5.491525567909787</v>
      </c>
      <c r="CR13" s="2">
        <f t="shared" si="76"/>
        <v>795.12760550163512</v>
      </c>
      <c r="CS13" s="2">
        <f t="shared" si="47"/>
        <v>177.98353835951394</v>
      </c>
      <c r="CT13" s="2">
        <f t="shared" si="48"/>
        <v>3662.7387118697757</v>
      </c>
      <c r="CU13" s="2">
        <f t="shared" si="49"/>
        <v>3662.7387118697757</v>
      </c>
      <c r="CW13">
        <v>188.746365241441</v>
      </c>
      <c r="CX13" s="2">
        <v>229.355501015524</v>
      </c>
      <c r="CY13" s="2">
        <f t="shared" si="8"/>
        <v>188.746365241441</v>
      </c>
      <c r="CZ13" s="2">
        <f t="shared" si="50"/>
        <v>11.572886201791796</v>
      </c>
      <c r="DA13" s="2">
        <f t="shared" si="90"/>
        <v>1713.5780192972888</v>
      </c>
      <c r="DB13" s="2">
        <f t="shared" si="51"/>
        <v>229.35550218380376</v>
      </c>
      <c r="DC13" s="2">
        <f t="shared" si="52"/>
        <v>12516.122140943815</v>
      </c>
      <c r="DD13" s="2">
        <f t="shared" si="77"/>
        <v>12516.122140943815</v>
      </c>
      <c r="DF13">
        <v>229.51456655803099</v>
      </c>
      <c r="DG13">
        <v>188.32521651363001</v>
      </c>
      <c r="DH13" s="2">
        <f t="shared" si="9"/>
        <v>229.51456655803099</v>
      </c>
      <c r="DI13" s="2">
        <f t="shared" si="53"/>
        <v>6.4991704692070345</v>
      </c>
      <c r="DJ13" s="2">
        <f t="shared" si="78"/>
        <v>954.25506992930968</v>
      </c>
      <c r="DK13" s="2">
        <f t="shared" si="54"/>
        <v>188.32529816447089</v>
      </c>
      <c r="DL13" s="2">
        <f t="shared" si="55"/>
        <v>5020.9332393118966</v>
      </c>
      <c r="DM13" s="2">
        <f t="shared" si="56"/>
        <v>5020.9332393118966</v>
      </c>
      <c r="DO13" s="2">
        <v>232.78063446390399</v>
      </c>
      <c r="DP13" s="2">
        <v>182.861663136891</v>
      </c>
      <c r="DQ13" s="2">
        <f t="shared" si="10"/>
        <v>232.78063446390399</v>
      </c>
      <c r="DR13" s="2">
        <f t="shared" si="57"/>
        <v>5.9475357915657181</v>
      </c>
      <c r="DS13" s="2">
        <f t="shared" si="79"/>
        <v>867.2290373938813</v>
      </c>
      <c r="DT13" s="2">
        <f t="shared" si="58"/>
        <v>182.86166662648844</v>
      </c>
      <c r="DU13" s="2">
        <f t="shared" si="59"/>
        <v>4276.6523960192108</v>
      </c>
      <c r="DV13" s="2">
        <f t="shared" si="60"/>
        <v>4276.6523960192108</v>
      </c>
      <c r="DY13">
        <v>233.94249892615699</v>
      </c>
      <c r="DZ13">
        <v>180.76308296520401</v>
      </c>
      <c r="EA13" s="2">
        <f t="shared" si="11"/>
        <v>233.94249892615699</v>
      </c>
      <c r="EB13" s="2">
        <f t="shared" si="61"/>
        <v>5.7743287702564086</v>
      </c>
      <c r="EC13" s="2">
        <f t="shared" si="80"/>
        <v>839.49360277874439</v>
      </c>
      <c r="ED13" s="2">
        <f t="shared" si="62"/>
        <v>180.76311685114266</v>
      </c>
      <c r="EE13" s="2">
        <f t="shared" si="63"/>
        <v>4006.7179254012754</v>
      </c>
      <c r="EF13" s="2">
        <f t="shared" si="64"/>
        <v>4006.7179254012754</v>
      </c>
    </row>
    <row r="14" spans="1:136" x14ac:dyDescent="0.25">
      <c r="A14">
        <v>0</v>
      </c>
      <c r="B14">
        <v>250</v>
      </c>
      <c r="C14">
        <f t="shared" si="0"/>
        <v>0</v>
      </c>
      <c r="D14" s="2">
        <f t="shared" si="12"/>
        <v>126.175760956549</v>
      </c>
      <c r="E14" s="2">
        <f>B13*A13/2</f>
        <v>15771.970119568625</v>
      </c>
      <c r="F14">
        <v>250</v>
      </c>
      <c r="J14">
        <v>125.49933221756601</v>
      </c>
      <c r="K14">
        <v>250</v>
      </c>
      <c r="L14">
        <f t="shared" si="15"/>
        <v>125.49933221756601</v>
      </c>
      <c r="M14">
        <f t="shared" si="16"/>
        <v>16.006176702641273</v>
      </c>
      <c r="N14" s="2">
        <f t="shared" si="82"/>
        <v>2107.1053552505509</v>
      </c>
      <c r="O14">
        <v>250</v>
      </c>
      <c r="Q14" s="2"/>
      <c r="AB14" s="2">
        <v>185.29886434093899</v>
      </c>
      <c r="AC14" s="2">
        <v>231.45995397535199</v>
      </c>
      <c r="AD14" s="2">
        <f t="shared" si="91"/>
        <v>185.29886434093899</v>
      </c>
      <c r="AE14" s="2">
        <f t="shared" si="92"/>
        <v>10.990414292946832</v>
      </c>
      <c r="AF14" s="2">
        <f t="shared" si="93"/>
        <v>1621.6601899218003</v>
      </c>
      <c r="AG14" s="2">
        <f t="shared" si="85"/>
        <v>231.46003185134964</v>
      </c>
      <c r="AH14" s="2">
        <f t="shared" si="66"/>
        <v>12992.434977632765</v>
      </c>
      <c r="AI14" s="2">
        <f t="shared" si="94"/>
        <v>12992.434977632765</v>
      </c>
      <c r="AK14" s="2">
        <v>14</v>
      </c>
      <c r="AL14" s="2">
        <v>228.54344939240599</v>
      </c>
      <c r="AM14" s="2">
        <v>189.82907636947499</v>
      </c>
      <c r="AN14" s="2">
        <f t="shared" si="24"/>
        <v>228.54344939240599</v>
      </c>
      <c r="AO14" s="2">
        <f t="shared" si="25"/>
        <v>6.1246853784354212</v>
      </c>
      <c r="AP14" s="2">
        <f t="shared" si="86"/>
        <v>901.06295618832155</v>
      </c>
      <c r="AQ14" s="2">
        <f t="shared" si="68"/>
        <v>189.82907692390893</v>
      </c>
      <c r="AR14" s="2">
        <f t="shared" si="69"/>
        <v>5236.4406462338939</v>
      </c>
      <c r="AS14" s="2">
        <f t="shared" si="70"/>
        <v>5236.4406462338939</v>
      </c>
      <c r="AU14">
        <v>191.06346465320399</v>
      </c>
      <c r="AV14">
        <v>227.80904994365599</v>
      </c>
      <c r="AW14" s="2">
        <f t="shared" si="2"/>
        <v>191.06346465320399</v>
      </c>
      <c r="AX14" s="2">
        <f t="shared" si="28"/>
        <v>10.460874587517699</v>
      </c>
      <c r="AY14" s="2">
        <f t="shared" si="71"/>
        <v>1551.3058094144326</v>
      </c>
      <c r="AZ14" s="2">
        <f t="shared" si="29"/>
        <v>227.8089098661726</v>
      </c>
      <c r="BA14" s="2">
        <f t="shared" si="30"/>
        <v>12174.385561691422</v>
      </c>
      <c r="BB14" s="2">
        <f t="shared" si="31"/>
        <v>12174.385561691422</v>
      </c>
      <c r="BD14">
        <v>196.16063298679401</v>
      </c>
      <c r="BE14">
        <v>224.22239774600499</v>
      </c>
      <c r="BF14" s="2">
        <f t="shared" si="3"/>
        <v>196.16063298679401</v>
      </c>
      <c r="BG14" s="2">
        <f t="shared" si="32"/>
        <v>9.9588103200401523</v>
      </c>
      <c r="BH14" s="2">
        <f t="shared" si="72"/>
        <v>1481.8833525212322</v>
      </c>
      <c r="BI14" s="2">
        <f t="shared" si="33"/>
        <v>224.2217518585129</v>
      </c>
      <c r="BJ14" s="2">
        <f t="shared" si="34"/>
        <v>11395.799092705955</v>
      </c>
      <c r="BK14" s="2">
        <f t="shared" si="35"/>
        <v>11395.799092705955</v>
      </c>
      <c r="BM14" s="2">
        <v>211.23155150713399</v>
      </c>
      <c r="BN14" s="2">
        <v>211.228720833371</v>
      </c>
      <c r="BO14" s="2">
        <f t="shared" si="4"/>
        <v>211.23155150713399</v>
      </c>
      <c r="BP14" s="2">
        <f t="shared" si="36"/>
        <v>8.369210728291149</v>
      </c>
      <c r="BQ14" s="2">
        <f t="shared" si="73"/>
        <v>1249.4212497374683</v>
      </c>
      <c r="BR14" s="2">
        <f t="shared" si="37"/>
        <v>211.22872326162201</v>
      </c>
      <c r="BS14" s="2">
        <f t="shared" si="38"/>
        <v>8790.4181955142503</v>
      </c>
      <c r="BT14" s="2">
        <f t="shared" si="39"/>
        <v>8790.4181955142503</v>
      </c>
      <c r="BV14" s="2">
        <v>216.51427912112501</v>
      </c>
      <c r="BW14" s="2">
        <v>205.61289054821799</v>
      </c>
      <c r="BX14" s="2">
        <f t="shared" si="5"/>
        <v>216.51427912112501</v>
      </c>
      <c r="BY14" s="2">
        <f t="shared" si="40"/>
        <v>7.7129673259503777</v>
      </c>
      <c r="BZ14" s="2">
        <f t="shared" si="87"/>
        <v>1149.3287736470265</v>
      </c>
      <c r="CA14" s="2">
        <f t="shared" si="41"/>
        <v>205.61289188693775</v>
      </c>
      <c r="CB14" s="2">
        <f t="shared" si="42"/>
        <v>7769.3550455503855</v>
      </c>
      <c r="CC14" s="2">
        <f t="shared" si="74"/>
        <v>7769.3550455503855</v>
      </c>
      <c r="CE14" s="2">
        <v>204.58433344371301</v>
      </c>
      <c r="CF14" s="2">
        <v>217.44874554069</v>
      </c>
      <c r="CG14" s="2">
        <f t="shared" si="6"/>
        <v>204.58433344371301</v>
      </c>
      <c r="CH14" s="2">
        <f t="shared" si="43"/>
        <v>9.1029914166965149</v>
      </c>
      <c r="CI14" s="2">
        <f t="shared" si="88"/>
        <v>1358.8893149955147</v>
      </c>
      <c r="CJ14" s="2">
        <f t="shared" si="44"/>
        <v>217.44879026633157</v>
      </c>
      <c r="CK14" s="2">
        <f t="shared" si="45"/>
        <v>9995.4679426833463</v>
      </c>
      <c r="CL14" s="2">
        <f t="shared" si="75"/>
        <v>9995.4679426833463</v>
      </c>
      <c r="CN14" s="2">
        <v>232.79492735160301</v>
      </c>
      <c r="CO14" s="2">
        <v>182.82231012490601</v>
      </c>
      <c r="CP14" s="2">
        <f t="shared" si="7"/>
        <v>232.79492735160301</v>
      </c>
      <c r="CQ14" s="2">
        <f t="shared" si="46"/>
        <v>5.4984878593349213</v>
      </c>
      <c r="CR14" s="2">
        <f t="shared" si="76"/>
        <v>801.921891094069</v>
      </c>
      <c r="CS14" s="2">
        <f t="shared" si="47"/>
        <v>182.82203794902773</v>
      </c>
      <c r="CT14" s="2">
        <f t="shared" si="48"/>
        <v>4271.8072418867832</v>
      </c>
      <c r="CU14" s="2">
        <f t="shared" si="49"/>
        <v>4271.8072418867832</v>
      </c>
      <c r="CW14">
        <v>178.72416655505299</v>
      </c>
      <c r="CX14" s="2">
        <v>235.141270672681</v>
      </c>
      <c r="CY14" s="2">
        <f t="shared" si="8"/>
        <v>178.72416655505299</v>
      </c>
      <c r="CZ14" s="2">
        <f t="shared" si="50"/>
        <v>11.572363502548484</v>
      </c>
      <c r="DA14" s="2">
        <f t="shared" si="90"/>
        <v>1695.3446969531287</v>
      </c>
      <c r="DB14" s="2">
        <f t="shared" si="51"/>
        <v>235.1412707951763</v>
      </c>
      <c r="DC14" s="2">
        <f t="shared" si="52"/>
        <v>13844.168494768732</v>
      </c>
      <c r="DD14" s="2">
        <f t="shared" si="77"/>
        <v>13844.168494768732</v>
      </c>
      <c r="DF14">
        <v>225.90102029264801</v>
      </c>
      <c r="DG14">
        <v>193.74014325007099</v>
      </c>
      <c r="DH14" s="2">
        <f t="shared" si="9"/>
        <v>225.90102029264801</v>
      </c>
      <c r="DI14" s="2">
        <f t="shared" si="53"/>
        <v>6.5099268946038542</v>
      </c>
      <c r="DJ14" s="2">
        <f t="shared" si="78"/>
        <v>961.66322283400586</v>
      </c>
      <c r="DK14" s="2">
        <f t="shared" si="54"/>
        <v>193.74031085154343</v>
      </c>
      <c r="DL14" s="2">
        <f t="shared" si="55"/>
        <v>5817.6554297951689</v>
      </c>
      <c r="DM14" s="2">
        <f t="shared" si="56"/>
        <v>5817.6554297951689</v>
      </c>
      <c r="DO14" s="2">
        <v>229.73073326228501</v>
      </c>
      <c r="DP14" s="2">
        <v>187.96908919465</v>
      </c>
      <c r="DQ14" s="2">
        <f t="shared" si="10"/>
        <v>229.73073326228501</v>
      </c>
      <c r="DR14" s="2">
        <f t="shared" si="57"/>
        <v>5.9487560275331957</v>
      </c>
      <c r="DS14" s="2">
        <f t="shared" si="79"/>
        <v>873.30994216693216</v>
      </c>
      <c r="DT14" s="2">
        <f t="shared" si="58"/>
        <v>187.96909169518921</v>
      </c>
      <c r="DU14" s="2">
        <f t="shared" si="59"/>
        <v>4970.7497432349019</v>
      </c>
      <c r="DV14" s="2">
        <f t="shared" si="60"/>
        <v>4970.7497432349019</v>
      </c>
      <c r="DY14">
        <v>231.06044412863</v>
      </c>
      <c r="DZ14">
        <v>185.80039496189701</v>
      </c>
      <c r="EA14" s="2">
        <f t="shared" si="11"/>
        <v>231.06044412863</v>
      </c>
      <c r="EB14" s="2">
        <f t="shared" si="61"/>
        <v>5.8035120408228353</v>
      </c>
      <c r="EC14" s="2">
        <f t="shared" si="80"/>
        <v>849.70523342634988</v>
      </c>
      <c r="ED14" s="2">
        <f t="shared" si="62"/>
        <v>185.80043859354805</v>
      </c>
      <c r="EE14" s="2">
        <f t="shared" si="63"/>
        <v>4669.8037747335202</v>
      </c>
      <c r="EF14" s="2">
        <f t="shared" si="64"/>
        <v>4669.8037747335202</v>
      </c>
    </row>
    <row r="15" spans="1:136" x14ac:dyDescent="0.25">
      <c r="D15" s="2"/>
      <c r="E15" s="2"/>
      <c r="J15">
        <v>0</v>
      </c>
      <c r="K15">
        <v>250</v>
      </c>
      <c r="L15">
        <f t="shared" si="15"/>
        <v>0</v>
      </c>
      <c r="M15">
        <f t="shared" si="16"/>
        <v>125.49933221756601</v>
      </c>
      <c r="N15" s="2">
        <f>K14*J14/2</f>
        <v>15687.41652719575</v>
      </c>
      <c r="O15">
        <v>250</v>
      </c>
      <c r="AB15" s="2">
        <v>175.63096655237399</v>
      </c>
      <c r="AC15" s="2">
        <v>236.68288596975</v>
      </c>
      <c r="AD15" s="2">
        <f t="shared" si="91"/>
        <v>175.63096655237399</v>
      </c>
      <c r="AE15" s="2">
        <f t="shared" si="92"/>
        <v>10.988506098112081</v>
      </c>
      <c r="AF15" s="2">
        <f t="shared" si="93"/>
        <v>1602.7672721357885</v>
      </c>
      <c r="AG15" s="2">
        <f t="shared" si="85"/>
        <v>236.68297652598733</v>
      </c>
      <c r="AH15" s="2">
        <f t="shared" si="66"/>
        <v>14210.382170737621</v>
      </c>
      <c r="AI15" s="2">
        <f t="shared" si="94"/>
        <v>14210.382170737621</v>
      </c>
      <c r="AK15" s="2">
        <v>15</v>
      </c>
      <c r="AL15" s="2">
        <v>225.08215246107</v>
      </c>
      <c r="AM15" s="2">
        <v>194.88290805701101</v>
      </c>
      <c r="AN15" s="2">
        <f t="shared" si="24"/>
        <v>225.08215246107</v>
      </c>
      <c r="AO15" s="2">
        <f t="shared" si="25"/>
        <v>6.1255033403647019</v>
      </c>
      <c r="AP15" s="2">
        <f t="shared" si="86"/>
        <v>906.03746301706633</v>
      </c>
      <c r="AQ15" s="2">
        <f t="shared" si="68"/>
        <v>194.88290918865357</v>
      </c>
      <c r="AR15" s="2">
        <f t="shared" si="69"/>
        <v>5993.4053706431578</v>
      </c>
      <c r="AS15" s="2">
        <f t="shared" si="70"/>
        <v>5993.4053706431578</v>
      </c>
      <c r="AU15">
        <v>182.14404641710101</v>
      </c>
      <c r="AV15">
        <v>233.26272592574</v>
      </c>
      <c r="AW15" s="2">
        <f t="shared" si="2"/>
        <v>182.14404641710101</v>
      </c>
      <c r="AX15" s="2">
        <f t="shared" si="28"/>
        <v>10.454597237009489</v>
      </c>
      <c r="AY15" s="2">
        <f t="shared" si="71"/>
        <v>1536.9612113248404</v>
      </c>
      <c r="AZ15" s="2">
        <f t="shared" si="29"/>
        <v>233.26262367696552</v>
      </c>
      <c r="BA15" s="2">
        <f t="shared" si="30"/>
        <v>13407.627921593417</v>
      </c>
      <c r="BB15" s="2">
        <f t="shared" si="31"/>
        <v>13407.627921593417</v>
      </c>
      <c r="BD15">
        <v>187.92658340566001</v>
      </c>
      <c r="BE15">
        <v>229.827324823076</v>
      </c>
      <c r="BF15" s="2">
        <f t="shared" si="3"/>
        <v>187.92658340566001</v>
      </c>
      <c r="BG15" s="2">
        <f t="shared" si="32"/>
        <v>9.9606616268125894</v>
      </c>
      <c r="BH15" s="2">
        <f t="shared" si="72"/>
        <v>1472.8621917622113</v>
      </c>
      <c r="BI15" s="2">
        <f t="shared" si="33"/>
        <v>229.82665852435059</v>
      </c>
      <c r="BJ15" s="2">
        <f t="shared" si="34"/>
        <v>12623.874066825989</v>
      </c>
      <c r="BK15" s="2">
        <f t="shared" si="35"/>
        <v>12623.874066825989</v>
      </c>
      <c r="BM15" s="2">
        <v>205.13141387781499</v>
      </c>
      <c r="BN15" s="2">
        <v>216.95568631511699</v>
      </c>
      <c r="BO15" s="2">
        <f t="shared" si="4"/>
        <v>205.13141387781499</v>
      </c>
      <c r="BP15" s="2">
        <f t="shared" si="36"/>
        <v>8.3671866673179736</v>
      </c>
      <c r="BQ15" s="2">
        <f t="shared" si="73"/>
        <v>1249.1200362427844</v>
      </c>
      <c r="BR15" s="2">
        <f t="shared" si="37"/>
        <v>216.95568807220511</v>
      </c>
      <c r="BS15" s="2">
        <f t="shared" si="38"/>
        <v>9897.105036465633</v>
      </c>
      <c r="BT15" s="2">
        <f t="shared" si="39"/>
        <v>9897.105036465633</v>
      </c>
      <c r="BV15" s="2">
        <v>211.22110700787599</v>
      </c>
      <c r="BW15" s="2">
        <v>211.22322714683801</v>
      </c>
      <c r="BX15" s="2">
        <f t="shared" si="5"/>
        <v>211.22110700787599</v>
      </c>
      <c r="BY15" s="2">
        <f t="shared" si="40"/>
        <v>7.7132060629995145</v>
      </c>
      <c r="BZ15" s="2">
        <f t="shared" si="87"/>
        <v>1151.5312013257171</v>
      </c>
      <c r="CA15" s="2">
        <f t="shared" si="41"/>
        <v>211.22322865679681</v>
      </c>
      <c r="CB15" s="2">
        <f t="shared" si="42"/>
        <v>8789.8653559123959</v>
      </c>
      <c r="CC15" s="2">
        <f t="shared" si="74"/>
        <v>8789.8653559123959</v>
      </c>
      <c r="CE15" s="2">
        <v>197.51476413830801</v>
      </c>
      <c r="CF15" s="2">
        <v>223.19364837212299</v>
      </c>
      <c r="CG15" s="2">
        <f t="shared" si="6"/>
        <v>197.51476413830801</v>
      </c>
      <c r="CH15" s="2">
        <f t="shared" si="43"/>
        <v>9.1094850955765505</v>
      </c>
      <c r="CI15" s="2">
        <f t="shared" si="88"/>
        <v>1356.2930467204496</v>
      </c>
      <c r="CJ15" s="2">
        <f t="shared" si="44"/>
        <v>223.19368456820922</v>
      </c>
      <c r="CK15" s="2">
        <f t="shared" si="45"/>
        <v>11177.190222190016</v>
      </c>
      <c r="CL15" s="2">
        <f t="shared" si="75"/>
        <v>11177.190222190016</v>
      </c>
      <c r="CN15" s="2">
        <v>229.98260752770099</v>
      </c>
      <c r="CO15" s="2">
        <v>187.55267757796599</v>
      </c>
      <c r="CP15" s="2">
        <f t="shared" si="7"/>
        <v>229.98260752770099</v>
      </c>
      <c r="CQ15" s="2">
        <f t="shared" si="46"/>
        <v>5.5032280556852688</v>
      </c>
      <c r="CR15" s="2">
        <f t="shared" si="76"/>
        <v>807.68017729865824</v>
      </c>
      <c r="CS15" s="2">
        <f t="shared" si="47"/>
        <v>187.55290747788621</v>
      </c>
      <c r="CT15" s="2">
        <f t="shared" si="48"/>
        <v>4912.5987766435564</v>
      </c>
      <c r="CU15" s="2">
        <f t="shared" si="49"/>
        <v>4912.5987766435564</v>
      </c>
      <c r="CW15">
        <v>168.23675464133399</v>
      </c>
      <c r="CX15" s="2">
        <v>240.03110874420099</v>
      </c>
      <c r="CY15" s="2">
        <f t="shared" si="8"/>
        <v>168.23675464133399</v>
      </c>
      <c r="CZ15" s="2">
        <f t="shared" si="50"/>
        <v>11.571357958930385</v>
      </c>
      <c r="DA15" s="2">
        <f t="shared" si="90"/>
        <v>1669.9777986906411</v>
      </c>
      <c r="DB15" s="2">
        <f t="shared" si="51"/>
        <v>240.03110830932107</v>
      </c>
      <c r="DC15" s="2">
        <f t="shared" si="52"/>
        <v>15018.767741875206</v>
      </c>
      <c r="DD15" s="2">
        <f t="shared" si="77"/>
        <v>15018.767741875206</v>
      </c>
      <c r="DF15">
        <v>222.02555533806901</v>
      </c>
      <c r="DG15">
        <v>198.971905008178</v>
      </c>
      <c r="DH15" s="2">
        <f t="shared" si="9"/>
        <v>222.02555533806901</v>
      </c>
      <c r="DI15" s="2">
        <f t="shared" si="53"/>
        <v>6.5108033074084641</v>
      </c>
      <c r="DJ15" s="2">
        <f t="shared" si="78"/>
        <v>966.34672727260113</v>
      </c>
      <c r="DK15" s="2">
        <f t="shared" si="54"/>
        <v>198.97198478156832</v>
      </c>
      <c r="DL15" s="2">
        <f t="shared" si="55"/>
        <v>6643.102596680319</v>
      </c>
      <c r="DM15" s="2">
        <f t="shared" si="56"/>
        <v>6643.102596680319</v>
      </c>
      <c r="DO15" s="2">
        <v>226.45444027578301</v>
      </c>
      <c r="DP15" s="2">
        <v>192.935029511523</v>
      </c>
      <c r="DQ15" s="2">
        <f t="shared" si="10"/>
        <v>226.45444027578301</v>
      </c>
      <c r="DR15" s="2">
        <f t="shared" si="57"/>
        <v>5.9493410529357726</v>
      </c>
      <c r="DS15" s="2">
        <f t="shared" si="79"/>
        <v>878.33545946978847</v>
      </c>
      <c r="DT15" s="2">
        <f t="shared" si="58"/>
        <v>192.93503093438264</v>
      </c>
      <c r="DU15" s="2">
        <f t="shared" si="59"/>
        <v>5695.6429289447251</v>
      </c>
      <c r="DV15" s="2">
        <f t="shared" si="60"/>
        <v>5695.6429289447251</v>
      </c>
      <c r="DY15">
        <v>227.947150818258</v>
      </c>
      <c r="DZ15">
        <v>190.72714514038299</v>
      </c>
      <c r="EA15" s="2">
        <f t="shared" si="11"/>
        <v>227.947150818258</v>
      </c>
      <c r="EB15" s="2">
        <f t="shared" si="61"/>
        <v>5.8279895811178859</v>
      </c>
      <c r="EC15" s="2">
        <f t="shared" si="80"/>
        <v>858.41410552556772</v>
      </c>
      <c r="ED15" s="2">
        <f t="shared" si="62"/>
        <v>190.72719724283624</v>
      </c>
      <c r="EE15" s="2">
        <f t="shared" si="63"/>
        <v>5367.4263144139595</v>
      </c>
      <c r="EF15" s="2">
        <f t="shared" si="64"/>
        <v>5367.4263144139595</v>
      </c>
    </row>
    <row r="16" spans="1:136" x14ac:dyDescent="0.25">
      <c r="D16" s="2"/>
      <c r="E16" s="2"/>
      <c r="AB16" s="2">
        <v>165.56178426013301</v>
      </c>
      <c r="AC16" s="2">
        <v>241.088446288879</v>
      </c>
      <c r="AD16" s="2">
        <f t="shared" si="91"/>
        <v>165.56178426013301</v>
      </c>
      <c r="AE16" s="2">
        <f t="shared" si="92"/>
        <v>10.990786767100129</v>
      </c>
      <c r="AF16" s="2">
        <f t="shared" si="93"/>
        <v>1578.4779706682493</v>
      </c>
      <c r="AG16" s="2">
        <f t="shared" si="85"/>
        <v>241.08855797335491</v>
      </c>
      <c r="AH16" s="2">
        <f t="shared" si="66"/>
        <v>15280.146323597408</v>
      </c>
      <c r="AI16" s="2">
        <f t="shared" si="94"/>
        <v>15280.146323597408</v>
      </c>
      <c r="AK16" s="2">
        <v>16</v>
      </c>
      <c r="AL16" s="2">
        <v>221.390485120302</v>
      </c>
      <c r="AM16" s="2">
        <v>199.77222587672699</v>
      </c>
      <c r="AN16" s="2">
        <f t="shared" si="24"/>
        <v>221.390485120302</v>
      </c>
      <c r="AO16" s="2">
        <f t="shared" si="25"/>
        <v>6.1264864724477501</v>
      </c>
      <c r="AP16" s="2">
        <f t="shared" si="86"/>
        <v>909.97052293795059</v>
      </c>
      <c r="AQ16" s="2">
        <f t="shared" si="68"/>
        <v>199.77222737828183</v>
      </c>
      <c r="AR16" s="2">
        <f t="shared" si="69"/>
        <v>6774.3443470164675</v>
      </c>
      <c r="AS16" s="2">
        <f t="shared" si="70"/>
        <v>6774.3443470164675</v>
      </c>
      <c r="AU16">
        <v>172.836285970864</v>
      </c>
      <c r="AV16">
        <v>237.99071997061699</v>
      </c>
      <c r="AW16" s="2">
        <f t="shared" si="2"/>
        <v>172.836285970864</v>
      </c>
      <c r="AX16" s="2">
        <f t="shared" si="28"/>
        <v>10.439747708298633</v>
      </c>
      <c r="AY16" s="2">
        <f t="shared" si="71"/>
        <v>1516.1647703614399</v>
      </c>
      <c r="AZ16" s="2">
        <f t="shared" si="29"/>
        <v>237.99064694881133</v>
      </c>
      <c r="BA16" s="2">
        <f t="shared" si="30"/>
        <v>14524.910160745247</v>
      </c>
      <c r="BB16" s="2">
        <f t="shared" si="31"/>
        <v>14524.910160745247</v>
      </c>
      <c r="BD16">
        <v>179.300576497512</v>
      </c>
      <c r="BE16">
        <v>234.795581369921</v>
      </c>
      <c r="BF16" s="2">
        <f t="shared" si="3"/>
        <v>179.300576497512</v>
      </c>
      <c r="BG16" s="2">
        <f t="shared" si="32"/>
        <v>9.9544747874855464</v>
      </c>
      <c r="BH16" s="2">
        <f t="shared" si="72"/>
        <v>1458.0797849682094</v>
      </c>
      <c r="BI16" s="2">
        <f t="shared" si="33"/>
        <v>234.79486505799562</v>
      </c>
      <c r="BJ16" s="2">
        <f t="shared" si="34"/>
        <v>13764.972916859282</v>
      </c>
      <c r="BK16" s="2">
        <f t="shared" si="35"/>
        <v>13764.972916859282</v>
      </c>
      <c r="BM16" s="2">
        <v>198.71742854934001</v>
      </c>
      <c r="BN16" s="2">
        <v>222.25920572196</v>
      </c>
      <c r="BO16" s="2">
        <f t="shared" si="4"/>
        <v>198.71742854934001</v>
      </c>
      <c r="BP16" s="2">
        <f t="shared" si="36"/>
        <v>8.3226513739704799</v>
      </c>
      <c r="BQ16" s="2">
        <f t="shared" si="73"/>
        <v>1239.7345117042569</v>
      </c>
      <c r="BR16" s="2">
        <f t="shared" si="37"/>
        <v>222.25920579981658</v>
      </c>
      <c r="BS16" s="2">
        <f t="shared" si="38"/>
        <v>10980.46471937473</v>
      </c>
      <c r="BT16" s="2">
        <f t="shared" si="39"/>
        <v>10980.46471937473</v>
      </c>
      <c r="BV16" s="2">
        <v>205.610665699088</v>
      </c>
      <c r="BW16" s="2">
        <v>216.516258528881</v>
      </c>
      <c r="BX16" s="2">
        <f t="shared" si="5"/>
        <v>205.610665699088</v>
      </c>
      <c r="BY16" s="2">
        <f t="shared" si="40"/>
        <v>7.7131856512498436</v>
      </c>
      <c r="BZ16" s="2">
        <f t="shared" si="87"/>
        <v>1151.5277334513376</v>
      </c>
      <c r="CA16" s="2">
        <f t="shared" si="41"/>
        <v>216.51626023961487</v>
      </c>
      <c r="CB16" s="2">
        <f t="shared" si="42"/>
        <v>9810.3702884371887</v>
      </c>
      <c r="CC16" s="2">
        <f t="shared" si="74"/>
        <v>9810.3702884371887</v>
      </c>
      <c r="CE16" s="2">
        <v>190.05392759669201</v>
      </c>
      <c r="CF16" s="2">
        <v>228.44848187216999</v>
      </c>
      <c r="CG16" s="2">
        <f t="shared" si="6"/>
        <v>190.05392759669201</v>
      </c>
      <c r="CH16" s="2">
        <f t="shared" si="43"/>
        <v>9.125642827435712</v>
      </c>
      <c r="CI16" s="2">
        <f t="shared" si="88"/>
        <v>1351.5592634895947</v>
      </c>
      <c r="CJ16" s="2">
        <f t="shared" si="44"/>
        <v>228.44850597327465</v>
      </c>
      <c r="CK16" s="2">
        <f t="shared" si="45"/>
        <v>12315.906259789936</v>
      </c>
      <c r="CL16" s="2">
        <f t="shared" si="75"/>
        <v>12315.906259789936</v>
      </c>
      <c r="CN16" s="2">
        <v>226.977494623084</v>
      </c>
      <c r="CO16" s="2">
        <v>192.16137600791299</v>
      </c>
      <c r="CP16" s="2">
        <f t="shared" si="7"/>
        <v>226.977494623084</v>
      </c>
      <c r="CQ16" s="2">
        <f t="shared" si="46"/>
        <v>5.5018910192488821</v>
      </c>
      <c r="CR16" s="2">
        <f t="shared" si="76"/>
        <v>811.76872695652492</v>
      </c>
      <c r="CS16" s="2">
        <f t="shared" si="47"/>
        <v>192.16127703828636</v>
      </c>
      <c r="CT16" s="2">
        <f t="shared" si="48"/>
        <v>5579.8364786210732</v>
      </c>
      <c r="CU16" s="2">
        <f t="shared" si="49"/>
        <v>5579.8364786210732</v>
      </c>
      <c r="CW16">
        <v>157.36346975499299</v>
      </c>
      <c r="CX16" s="2">
        <v>243.98822510083801</v>
      </c>
      <c r="CY16" s="2">
        <f t="shared" si="8"/>
        <v>157.36346975499299</v>
      </c>
      <c r="CZ16" s="2">
        <f t="shared" si="50"/>
        <v>11.570959082094094</v>
      </c>
      <c r="DA16" s="2">
        <f t="shared" si="90"/>
        <v>1637.8295202693698</v>
      </c>
      <c r="DB16" s="2">
        <f t="shared" si="51"/>
        <v>243.98822411347572</v>
      </c>
      <c r="DC16" s="2">
        <f t="shared" si="52"/>
        <v>16004.324155532051</v>
      </c>
      <c r="DD16" s="2">
        <f t="shared" si="77"/>
        <v>16004.324155532051</v>
      </c>
      <c r="DF16">
        <v>217.89478263790599</v>
      </c>
      <c r="DG16">
        <v>204.010637144843</v>
      </c>
      <c r="DH16" s="2">
        <f t="shared" si="9"/>
        <v>217.89478263790599</v>
      </c>
      <c r="DI16" s="2">
        <f t="shared" si="53"/>
        <v>6.5155279636782142</v>
      </c>
      <c r="DJ16" s="2">
        <f t="shared" si="78"/>
        <v>970.31750707501851</v>
      </c>
      <c r="DK16" s="2">
        <f t="shared" si="54"/>
        <v>204.01071188528505</v>
      </c>
      <c r="DL16" s="2">
        <f t="shared" si="55"/>
        <v>7489.856595401473</v>
      </c>
      <c r="DM16" s="2">
        <f t="shared" si="56"/>
        <v>7489.856595401473</v>
      </c>
      <c r="DO16" s="2">
        <v>222.95813158071701</v>
      </c>
      <c r="DP16" s="2">
        <v>197.749645203727</v>
      </c>
      <c r="DQ16" s="2">
        <f t="shared" si="10"/>
        <v>222.95813158071701</v>
      </c>
      <c r="DR16" s="2">
        <f t="shared" si="57"/>
        <v>5.9501847664430692</v>
      </c>
      <c r="DS16" s="2">
        <f t="shared" si="79"/>
        <v>882.42576149250817</v>
      </c>
      <c r="DT16" s="2">
        <f t="shared" si="58"/>
        <v>197.74964544182404</v>
      </c>
      <c r="DU16" s="2">
        <f t="shared" si="59"/>
        <v>6445.5363813666481</v>
      </c>
      <c r="DV16" s="2">
        <f t="shared" si="60"/>
        <v>6445.5363813666481</v>
      </c>
      <c r="DY16">
        <v>224.602676402393</v>
      </c>
      <c r="DZ16">
        <v>195.53652309284001</v>
      </c>
      <c r="EA16" s="2">
        <f t="shared" si="11"/>
        <v>224.602676402393</v>
      </c>
      <c r="EB16" s="2">
        <f t="shared" si="61"/>
        <v>5.8579540291773577</v>
      </c>
      <c r="EC16" s="2">
        <f t="shared" si="80"/>
        <v>867.0830294018524</v>
      </c>
      <c r="ED16" s="2">
        <f t="shared" si="62"/>
        <v>195.53658224562994</v>
      </c>
      <c r="EE16" s="2">
        <f t="shared" si="63"/>
        <v>6095.2537635142817</v>
      </c>
      <c r="EF16" s="2">
        <f t="shared" si="64"/>
        <v>6095.2537635142817</v>
      </c>
    </row>
    <row r="17" spans="1:136" x14ac:dyDescent="0.25">
      <c r="A17">
        <v>117.50400449812689</v>
      </c>
      <c r="B17" t="s">
        <v>0</v>
      </c>
      <c r="C17" s="2"/>
      <c r="D17" s="2">
        <f>SUM(D2:D14)</f>
        <v>443.42942082768161</v>
      </c>
      <c r="E17" s="2">
        <f>SUM(E2:E14)</f>
        <v>58752.279125499743</v>
      </c>
      <c r="F17" s="4">
        <f>E17/D17</f>
        <v>132.49522103390407</v>
      </c>
      <c r="J17">
        <v>117.49682167082172</v>
      </c>
      <c r="K17" t="s">
        <v>0</v>
      </c>
      <c r="M17" s="2">
        <f>SUM(M2:M15)</f>
        <v>443.38216266109248</v>
      </c>
      <c r="N17" s="2">
        <f>SUM(N2:N15)</f>
        <v>58748.939225640133</v>
      </c>
      <c r="O17" s="4">
        <f>N17/M17</f>
        <v>132.50181034131043</v>
      </c>
      <c r="AB17" s="2">
        <v>155.142246351935</v>
      </c>
      <c r="AC17" s="2">
        <v>244.65121429251599</v>
      </c>
      <c r="AD17" s="2">
        <f t="shared" si="91"/>
        <v>155.142246351935</v>
      </c>
      <c r="AE17" s="2">
        <f t="shared" si="92"/>
        <v>11.011815748009719</v>
      </c>
      <c r="AF17" s="2">
        <f t="shared" si="93"/>
        <v>1550.9442164612956</v>
      </c>
      <c r="AG17" s="2">
        <f t="shared" si="85"/>
        <v>244.65133393602935</v>
      </c>
      <c r="AH17" s="2">
        <f t="shared" si="66"/>
        <v>16173.649755273558</v>
      </c>
      <c r="AI17" s="2">
        <f t="shared" si="94"/>
        <v>16173.649755273558</v>
      </c>
      <c r="AK17" s="2">
        <v>17</v>
      </c>
      <c r="AL17" s="2">
        <v>217.47687652394501</v>
      </c>
      <c r="AM17" s="2">
        <v>204.485754497448</v>
      </c>
      <c r="AN17" s="2">
        <f t="shared" si="24"/>
        <v>217.47687652394501</v>
      </c>
      <c r="AO17" s="2">
        <f t="shared" si="25"/>
        <v>6.1264740515108231</v>
      </c>
      <c r="AP17" s="2">
        <f t="shared" si="86"/>
        <v>912.68034423718927</v>
      </c>
      <c r="AQ17" s="2">
        <f t="shared" si="68"/>
        <v>204.48575617693541</v>
      </c>
      <c r="AR17" s="2">
        <f t="shared" si="69"/>
        <v>7572.4689237765897</v>
      </c>
      <c r="AS17" s="2">
        <f t="shared" si="70"/>
        <v>7572.4689237765897</v>
      </c>
      <c r="AU17">
        <v>163.15566167385501</v>
      </c>
      <c r="AV17">
        <v>241.98293858867601</v>
      </c>
      <c r="AW17" s="2">
        <f t="shared" si="2"/>
        <v>163.15566167385501</v>
      </c>
      <c r="AX17" s="2">
        <f t="shared" si="28"/>
        <v>10.471499237177923</v>
      </c>
      <c r="AY17" s="2">
        <f t="shared" si="71"/>
        <v>1496.9494924696337</v>
      </c>
      <c r="AZ17" s="2">
        <f t="shared" si="29"/>
        <v>241.98288028667488</v>
      </c>
      <c r="BA17" s="2">
        <f t="shared" si="30"/>
        <v>15503.130703576786</v>
      </c>
      <c r="BB17" s="2">
        <f t="shared" si="31"/>
        <v>15503.130703576786</v>
      </c>
      <c r="BD17">
        <v>170.33989965127799</v>
      </c>
      <c r="BE17">
        <v>239.096910467778</v>
      </c>
      <c r="BF17" s="2">
        <f t="shared" si="3"/>
        <v>170.33989965127799</v>
      </c>
      <c r="BG17" s="2">
        <f t="shared" si="32"/>
        <v>9.9395755216561241</v>
      </c>
      <c r="BH17" s="2">
        <f t="shared" si="72"/>
        <v>1437.5790582653899</v>
      </c>
      <c r="BI17" s="2">
        <f t="shared" si="33"/>
        <v>239.09611505426506</v>
      </c>
      <c r="BJ17" s="2">
        <f t="shared" si="34"/>
        <v>14792.755281731788</v>
      </c>
      <c r="BK17" s="2">
        <f t="shared" si="35"/>
        <v>14792.755281731788</v>
      </c>
      <c r="BM17" s="2">
        <v>191.992912967194</v>
      </c>
      <c r="BN17" s="2">
        <v>227.14339127749301</v>
      </c>
      <c r="BO17" s="2">
        <f t="shared" si="4"/>
        <v>191.992912967194</v>
      </c>
      <c r="BP17" s="2">
        <f t="shared" si="36"/>
        <v>8.3110997079448996</v>
      </c>
      <c r="BQ17" s="2">
        <f t="shared" si="73"/>
        <v>1232.5791431530342</v>
      </c>
      <c r="BR17" s="2">
        <f t="shared" si="37"/>
        <v>227.14338895594926</v>
      </c>
      <c r="BS17" s="2">
        <f t="shared" si="38"/>
        <v>12027.924726525092</v>
      </c>
      <c r="BT17" s="2">
        <f t="shared" si="39"/>
        <v>12027.924726525092</v>
      </c>
      <c r="BV17" s="2">
        <v>199.70214795229199</v>
      </c>
      <c r="BW17" s="2">
        <v>221.47391369665101</v>
      </c>
      <c r="BX17" s="2">
        <f t="shared" si="5"/>
        <v>199.70214795229199</v>
      </c>
      <c r="BY17" s="2">
        <f t="shared" si="40"/>
        <v>7.7129065031750574</v>
      </c>
      <c r="BZ17" s="2">
        <f t="shared" si="87"/>
        <v>1149.3184676697419</v>
      </c>
      <c r="CA17" s="2">
        <f t="shared" si="41"/>
        <v>221.47391561510335</v>
      </c>
      <c r="CB17" s="2">
        <f t="shared" si="42"/>
        <v>10817.033526503499</v>
      </c>
      <c r="CC17" s="2">
        <f t="shared" si="74"/>
        <v>10817.033526503499</v>
      </c>
      <c r="CE17" s="2">
        <v>182.297106182411</v>
      </c>
      <c r="CF17" s="2">
        <v>233.15098418974401</v>
      </c>
      <c r="CG17" s="2">
        <f t="shared" si="6"/>
        <v>182.297106182411</v>
      </c>
      <c r="CH17" s="2">
        <f t="shared" si="43"/>
        <v>9.0709319532139254</v>
      </c>
      <c r="CI17" s="2">
        <f t="shared" si="88"/>
        <v>1332.881555616761</v>
      </c>
      <c r="CJ17" s="2">
        <f t="shared" si="44"/>
        <v>233.15099567694628</v>
      </c>
      <c r="CK17" s="2">
        <f t="shared" si="45"/>
        <v>13381.756565966929</v>
      </c>
      <c r="CL17" s="2">
        <f t="shared" si="75"/>
        <v>13381.756565966929</v>
      </c>
      <c r="CN17" s="2">
        <v>223.78478122798199</v>
      </c>
      <c r="CO17" s="2">
        <v>196.639656838836</v>
      </c>
      <c r="CP17" s="2">
        <f t="shared" si="7"/>
        <v>223.78478122798199</v>
      </c>
      <c r="CQ17" s="2">
        <f t="shared" si="46"/>
        <v>5.4998561821084255</v>
      </c>
      <c r="CR17" s="2">
        <f t="shared" si="76"/>
        <v>814.99258121159437</v>
      </c>
      <c r="CS17" s="2">
        <f t="shared" si="47"/>
        <v>196.63961204335243</v>
      </c>
      <c r="CT17" s="2">
        <f t="shared" si="48"/>
        <v>6268.9400137786497</v>
      </c>
      <c r="CU17" s="2">
        <f t="shared" si="49"/>
        <v>6268.9400137786497</v>
      </c>
      <c r="CW17">
        <v>146.186681906682</v>
      </c>
      <c r="CX17" s="2">
        <v>246.98269662306299</v>
      </c>
      <c r="CY17" s="2">
        <f t="shared" si="8"/>
        <v>146.186681906682</v>
      </c>
      <c r="CZ17" s="2">
        <f t="shared" si="50"/>
        <v>11.57097430226032</v>
      </c>
      <c r="DA17" s="2">
        <f t="shared" si="90"/>
        <v>1599.1125291289281</v>
      </c>
      <c r="DB17" s="2">
        <f t="shared" si="51"/>
        <v>246.98269462156708</v>
      </c>
      <c r="DC17" s="2">
        <f t="shared" si="52"/>
        <v>16770.941144907116</v>
      </c>
      <c r="DD17" s="2">
        <f t="shared" si="77"/>
        <v>16770.941144907116</v>
      </c>
      <c r="DF17">
        <v>213.52743108326001</v>
      </c>
      <c r="DG17">
        <v>208.83408347838201</v>
      </c>
      <c r="DH17" s="2">
        <f t="shared" si="9"/>
        <v>213.52743108326001</v>
      </c>
      <c r="DI17" s="2">
        <f t="shared" si="53"/>
        <v>6.5068728383455881</v>
      </c>
      <c r="DJ17" s="2">
        <f t="shared" si="78"/>
        <v>970.9949818554669</v>
      </c>
      <c r="DK17" s="2">
        <f t="shared" si="54"/>
        <v>208.83409992358858</v>
      </c>
      <c r="DL17" s="2">
        <f t="shared" si="55"/>
        <v>8347.991847227071</v>
      </c>
      <c r="DM17" s="2">
        <f t="shared" si="56"/>
        <v>8347.991847227071</v>
      </c>
      <c r="DO17" s="2">
        <v>219.24910584125999</v>
      </c>
      <c r="DP17" s="2">
        <v>202.402754360215</v>
      </c>
      <c r="DQ17" s="2">
        <f t="shared" si="10"/>
        <v>219.24910584125999</v>
      </c>
      <c r="DR17" s="2">
        <f t="shared" si="57"/>
        <v>5.9504871025948081</v>
      </c>
      <c r="DS17" s="2">
        <f t="shared" si="79"/>
        <v>885.4535238004064</v>
      </c>
      <c r="DT17" s="2">
        <f t="shared" si="58"/>
        <v>202.40275330383031</v>
      </c>
      <c r="DU17" s="2">
        <f t="shared" si="59"/>
        <v>7214.3289287405023</v>
      </c>
      <c r="DV17" s="2">
        <f t="shared" si="60"/>
        <v>7214.3289287405023</v>
      </c>
      <c r="DY17">
        <v>221.04239224430799</v>
      </c>
      <c r="DZ17">
        <v>200.2017296695</v>
      </c>
      <c r="EA17" s="2">
        <f t="shared" si="11"/>
        <v>221.04239224430799</v>
      </c>
      <c r="EB17" s="2">
        <f t="shared" si="61"/>
        <v>5.8685411891902621</v>
      </c>
      <c r="EC17" s="2">
        <f t="shared" si="80"/>
        <v>871.99173429116854</v>
      </c>
      <c r="ED17" s="2">
        <f t="shared" si="62"/>
        <v>200.2017893823097</v>
      </c>
      <c r="EE17" s="2">
        <f t="shared" si="63"/>
        <v>6845.4630150034718</v>
      </c>
      <c r="EF17" s="2">
        <f t="shared" si="64"/>
        <v>6845.4630150034718</v>
      </c>
    </row>
    <row r="18" spans="1:136" x14ac:dyDescent="0.25">
      <c r="A18" s="2">
        <v>132.78029716194089</v>
      </c>
      <c r="B18" t="s">
        <v>1</v>
      </c>
      <c r="J18">
        <v>132.74510530639972</v>
      </c>
      <c r="K18" t="s">
        <v>1</v>
      </c>
      <c r="AB18" s="2">
        <v>144.54588930610899</v>
      </c>
      <c r="AC18" s="2">
        <v>247.32017608132099</v>
      </c>
      <c r="AD18" s="2">
        <f t="shared" si="91"/>
        <v>144.54588930610899</v>
      </c>
      <c r="AE18" s="2">
        <f t="shared" si="92"/>
        <v>10.927311639773425</v>
      </c>
      <c r="AF18" s="2">
        <f t="shared" si="93"/>
        <v>1503.2401728405384</v>
      </c>
      <c r="AG18" s="2">
        <f t="shared" si="85"/>
        <v>247.32028372898367</v>
      </c>
      <c r="AH18" s="2">
        <f t="shared" si="66"/>
        <v>16859.623977540909</v>
      </c>
      <c r="AI18" s="2">
        <f t="shared" si="94"/>
        <v>16859.623977540909</v>
      </c>
      <c r="AK18" s="2">
        <v>18</v>
      </c>
      <c r="AL18" s="2">
        <v>213.34829787049</v>
      </c>
      <c r="AM18" s="2">
        <v>209.01488255464</v>
      </c>
      <c r="AN18" s="2">
        <f t="shared" si="24"/>
        <v>213.34829787049</v>
      </c>
      <c r="AO18" s="2">
        <f t="shared" si="25"/>
        <v>6.1284714779631733</v>
      </c>
      <c r="AP18" s="2">
        <f t="shared" si="86"/>
        <v>914.60807210444182</v>
      </c>
      <c r="AQ18" s="2">
        <f t="shared" si="68"/>
        <v>209.0148842135934</v>
      </c>
      <c r="AR18" s="2">
        <f t="shared" si="69"/>
        <v>8381.2307707460095</v>
      </c>
      <c r="AS18" s="2">
        <f t="shared" si="70"/>
        <v>8381.2307707460095</v>
      </c>
      <c r="AU18">
        <v>153.22802484571099</v>
      </c>
      <c r="AV18">
        <v>245.188417587988</v>
      </c>
      <c r="AW18" s="2">
        <f t="shared" si="2"/>
        <v>153.22802484571099</v>
      </c>
      <c r="AX18" s="2">
        <f t="shared" si="28"/>
        <v>10.432308881860793</v>
      </c>
      <c r="AY18" s="2">
        <f t="shared" si="71"/>
        <v>1462.6553900149265</v>
      </c>
      <c r="AZ18" s="2">
        <f t="shared" si="29"/>
        <v>245.1883740253335</v>
      </c>
      <c r="BA18" s="2">
        <f t="shared" si="30"/>
        <v>16311.64800046102</v>
      </c>
      <c r="BB18" s="2">
        <f t="shared" si="31"/>
        <v>16311.64800046102</v>
      </c>
      <c r="BD18">
        <v>161.05906934255501</v>
      </c>
      <c r="BE18">
        <v>242.72308477987499</v>
      </c>
      <c r="BF18" s="2">
        <f t="shared" si="3"/>
        <v>161.05906934255501</v>
      </c>
      <c r="BG18" s="2">
        <f t="shared" si="32"/>
        <v>9.9640830667464453</v>
      </c>
      <c r="BH18" s="2">
        <f t="shared" si="72"/>
        <v>1418.3500109160123</v>
      </c>
      <c r="BI18" s="2">
        <f t="shared" si="33"/>
        <v>242.72224112283942</v>
      </c>
      <c r="BJ18" s="2">
        <f t="shared" si="34"/>
        <v>15687.962656545287</v>
      </c>
      <c r="BK18" s="2">
        <f t="shared" si="35"/>
        <v>15687.962656545287</v>
      </c>
      <c r="BM18" s="2">
        <v>184.98137258385401</v>
      </c>
      <c r="BN18" s="2">
        <v>231.59328410945901</v>
      </c>
      <c r="BO18" s="2">
        <f t="shared" si="4"/>
        <v>184.98137258385401</v>
      </c>
      <c r="BP18" s="2">
        <f t="shared" si="36"/>
        <v>8.3044111629416477</v>
      </c>
      <c r="BQ18" s="2">
        <f t="shared" si="73"/>
        <v>1223.4864739759614</v>
      </c>
      <c r="BR18" s="2">
        <f t="shared" si="37"/>
        <v>231.59328300625174</v>
      </c>
      <c r="BS18" s="2">
        <f t="shared" si="38"/>
        <v>13023.782916720942</v>
      </c>
      <c r="BT18" s="2">
        <f t="shared" si="39"/>
        <v>13023.782916720942</v>
      </c>
      <c r="BV18" s="2">
        <v>193.51547731521899</v>
      </c>
      <c r="BW18" s="2">
        <v>226.079524716604</v>
      </c>
      <c r="BX18" s="2">
        <f t="shared" si="5"/>
        <v>193.51547731521899</v>
      </c>
      <c r="BY18" s="2">
        <f t="shared" si="40"/>
        <v>7.7127521961186938</v>
      </c>
      <c r="BZ18" s="2">
        <f t="shared" si="87"/>
        <v>1144.9682860310349</v>
      </c>
      <c r="CA18" s="2">
        <f t="shared" si="41"/>
        <v>226.07952688501535</v>
      </c>
      <c r="CB18" s="2">
        <f t="shared" si="42"/>
        <v>11796.258094157103</v>
      </c>
      <c r="CC18" s="2">
        <f t="shared" si="74"/>
        <v>11796.258094157103</v>
      </c>
      <c r="CE18" s="2">
        <v>174.246642429947</v>
      </c>
      <c r="CF18" s="2">
        <v>237.30758864624701</v>
      </c>
      <c r="CG18" s="2">
        <f t="shared" si="6"/>
        <v>174.246642429947</v>
      </c>
      <c r="CH18" s="2">
        <f t="shared" si="43"/>
        <v>9.0602056951019243</v>
      </c>
      <c r="CI18" s="2">
        <f t="shared" si="88"/>
        <v>1317.3552555181232</v>
      </c>
      <c r="CJ18" s="2">
        <f t="shared" si="44"/>
        <v>237.307590157059</v>
      </c>
      <c r="CK18" s="2">
        <f t="shared" si="45"/>
        <v>14360.699739739553</v>
      </c>
      <c r="CL18" s="2">
        <f t="shared" si="75"/>
        <v>14360.699739739553</v>
      </c>
      <c r="CN18" s="2">
        <v>220.40879162758699</v>
      </c>
      <c r="CO18" s="2">
        <v>200.981786067602</v>
      </c>
      <c r="CP18" s="2">
        <f t="shared" si="7"/>
        <v>220.40879162758699</v>
      </c>
      <c r="CQ18" s="2">
        <f t="shared" si="46"/>
        <v>5.5001265459332114</v>
      </c>
      <c r="CR18" s="2">
        <f t="shared" si="76"/>
        <v>817.7779380180873</v>
      </c>
      <c r="CS18" s="2">
        <f t="shared" si="47"/>
        <v>200.9819858298597</v>
      </c>
      <c r="CT18" s="2">
        <f t="shared" si="48"/>
        <v>6975.4253390727308</v>
      </c>
      <c r="CU18" s="2">
        <f t="shared" si="49"/>
        <v>6975.4253390727308</v>
      </c>
      <c r="CW18">
        <v>134.79200708149901</v>
      </c>
      <c r="CX18" s="2">
        <v>248.99165872237</v>
      </c>
      <c r="CY18" s="2">
        <f t="shared" si="8"/>
        <v>134.79200708149901</v>
      </c>
      <c r="CZ18" s="2">
        <f t="shared" si="50"/>
        <v>11.570416720590101</v>
      </c>
      <c r="DA18" s="2">
        <f t="shared" si="90"/>
        <v>1553.9855094202976</v>
      </c>
      <c r="DB18" s="2">
        <f t="shared" si="51"/>
        <v>248.9916550749025</v>
      </c>
      <c r="DC18" s="2">
        <f t="shared" si="52"/>
        <v>17295.308546188378</v>
      </c>
      <c r="DD18" s="2">
        <f t="shared" si="77"/>
        <v>17295.308546188378</v>
      </c>
      <c r="DF18">
        <v>208.93509343879501</v>
      </c>
      <c r="DG18">
        <v>213.43124616797499</v>
      </c>
      <c r="DH18" s="2">
        <f t="shared" si="9"/>
        <v>208.93509343879501</v>
      </c>
      <c r="DI18" s="2">
        <f t="shared" si="53"/>
        <v>6.4979588976351739</v>
      </c>
      <c r="DJ18" s="2">
        <f t="shared" si="78"/>
        <v>970.32848119286064</v>
      </c>
      <c r="DK18" s="2">
        <f t="shared" si="54"/>
        <v>213.43127068782209</v>
      </c>
      <c r="DL18" s="2">
        <f t="shared" si="55"/>
        <v>9209.1884065219856</v>
      </c>
      <c r="DM18" s="2">
        <f t="shared" si="56"/>
        <v>9209.1884065219856</v>
      </c>
      <c r="DO18" s="2">
        <v>215.334405038809</v>
      </c>
      <c r="DP18" s="2">
        <v>206.88539341616101</v>
      </c>
      <c r="DQ18" s="2">
        <f t="shared" si="10"/>
        <v>215.334405038809</v>
      </c>
      <c r="DR18" s="2">
        <f t="shared" si="57"/>
        <v>5.9513809555936668</v>
      </c>
      <c r="DS18" s="2">
        <f t="shared" si="79"/>
        <v>887.58041486874572</v>
      </c>
      <c r="DT18" s="2">
        <f t="shared" si="58"/>
        <v>206.88539094890143</v>
      </c>
      <c r="DU18" s="2">
        <f t="shared" si="59"/>
        <v>7995.9084013503989</v>
      </c>
      <c r="DV18" s="2">
        <f t="shared" si="60"/>
        <v>7995.9084013503989</v>
      </c>
      <c r="DY18">
        <v>217.239656720765</v>
      </c>
      <c r="DZ18">
        <v>204.74993210248701</v>
      </c>
      <c r="EA18" s="2">
        <f t="shared" si="11"/>
        <v>217.239656720765</v>
      </c>
      <c r="EB18" s="2">
        <f t="shared" si="61"/>
        <v>5.9284857116674212</v>
      </c>
      <c r="EC18" s="2">
        <f t="shared" si="80"/>
        <v>883.32988774389742</v>
      </c>
      <c r="ED18" s="2">
        <f t="shared" si="62"/>
        <v>204.74999067151163</v>
      </c>
      <c r="EE18" s="2">
        <f t="shared" si="63"/>
        <v>7618.7610601623728</v>
      </c>
      <c r="EF18" s="2">
        <f t="shared" si="64"/>
        <v>7618.7610601623728</v>
      </c>
    </row>
    <row r="19" spans="1:136" x14ac:dyDescent="0.25">
      <c r="AB19" s="2">
        <v>133.78501486674301</v>
      </c>
      <c r="AC19" s="2">
        <v>249.10546349023599</v>
      </c>
      <c r="AD19" s="2">
        <f t="shared" si="91"/>
        <v>133.78501486674301</v>
      </c>
      <c r="AE19" s="2">
        <f t="shared" si="92"/>
        <v>10.907963596942853</v>
      </c>
      <c r="AF19" s="2">
        <f t="shared" si="93"/>
        <v>1459.7186586607968</v>
      </c>
      <c r="AG19" s="2">
        <f t="shared" si="85"/>
        <v>249.10555177429643</v>
      </c>
      <c r="AH19" s="2">
        <f t="shared" si="66"/>
        <v>17326.426042644787</v>
      </c>
      <c r="AI19" s="2">
        <f t="shared" si="94"/>
        <v>17326.426042644787</v>
      </c>
      <c r="AK19" s="2">
        <v>19</v>
      </c>
      <c r="AL19" s="2">
        <v>209.016033183449</v>
      </c>
      <c r="AM19" s="2">
        <v>213.347199300493</v>
      </c>
      <c r="AN19" s="2">
        <f t="shared" si="24"/>
        <v>209.016033183449</v>
      </c>
      <c r="AO19" s="2">
        <f t="shared" ref="AO19:AO34" si="95">SQRT((AL18-AL19)^2+(AM18-AM19)^2)</f>
        <v>6.1267842874529927</v>
      </c>
      <c r="AP19" s="2">
        <f t="shared" ref="AP19:AP34" si="96">AL19*AM19/2+(AL18-AL19)*AM18+(AL18-AL19)*(AM19-AM18)/2-AL18*AM18/2</f>
        <v>914.90009916052441</v>
      </c>
      <c r="AQ19" s="2">
        <f t="shared" si="68"/>
        <v>213.34720081522875</v>
      </c>
      <c r="AR19" s="2">
        <f t="shared" si="69"/>
        <v>9193.2387810523051</v>
      </c>
      <c r="AS19" s="2">
        <f t="shared" ref="AS19:AS34" si="97">IF(AR19&lt;0,0,AR19)</f>
        <v>9193.2387810523051</v>
      </c>
      <c r="AU19">
        <v>143.115245218007</v>
      </c>
      <c r="AV19">
        <v>247.596568669807</v>
      </c>
      <c r="AW19" s="2">
        <f t="shared" si="2"/>
        <v>143.115245218007</v>
      </c>
      <c r="AX19" s="2">
        <f t="shared" si="28"/>
        <v>10.395552098439543</v>
      </c>
      <c r="AY19" s="2">
        <f t="shared" si="71"/>
        <v>1424.2663340649815</v>
      </c>
      <c r="AZ19" s="2">
        <f t="shared" si="29"/>
        <v>247.59655605022559</v>
      </c>
      <c r="BA19" s="2">
        <f t="shared" si="30"/>
        <v>16932.579208492556</v>
      </c>
      <c r="BB19" s="2">
        <f t="shared" si="31"/>
        <v>16932.579208492556</v>
      </c>
      <c r="BD19">
        <v>151.558316584457</v>
      </c>
      <c r="BE19">
        <v>245.635183466456</v>
      </c>
      <c r="BF19" s="2">
        <f t="shared" si="3"/>
        <v>151.558316584457</v>
      </c>
      <c r="BG19" s="2">
        <f t="shared" si="32"/>
        <v>9.937032843404193</v>
      </c>
      <c r="BH19" s="2">
        <f t="shared" si="72"/>
        <v>1387.5359607354367</v>
      </c>
      <c r="BI19" s="2">
        <f t="shared" si="33"/>
        <v>245.63438297234387</v>
      </c>
      <c r="BJ19" s="2">
        <f t="shared" si="34"/>
        <v>16425.944063831645</v>
      </c>
      <c r="BK19" s="2">
        <f t="shared" si="35"/>
        <v>16425.944063831645</v>
      </c>
      <c r="BM19" s="2">
        <v>177.72445239274401</v>
      </c>
      <c r="BN19" s="2">
        <v>235.585622679831</v>
      </c>
      <c r="BO19" s="2">
        <f t="shared" si="4"/>
        <v>177.72445239274401</v>
      </c>
      <c r="BP19" s="2">
        <f t="shared" si="36"/>
        <v>8.282611781353749</v>
      </c>
      <c r="BQ19" s="2">
        <f t="shared" si="73"/>
        <v>1209.5811240731418</v>
      </c>
      <c r="BR19" s="2">
        <f t="shared" si="37"/>
        <v>235.58562288715962</v>
      </c>
      <c r="BS19" s="2">
        <f t="shared" si="38"/>
        <v>13950.947640178514</v>
      </c>
      <c r="BT19" s="2">
        <f t="shared" si="39"/>
        <v>13950.947640178514</v>
      </c>
      <c r="BV19" s="2">
        <v>187.06828518372001</v>
      </c>
      <c r="BW19" s="2">
        <v>230.319575874675</v>
      </c>
      <c r="BX19" s="2">
        <f t="shared" si="5"/>
        <v>187.06828518372001</v>
      </c>
      <c r="BY19" s="2">
        <f t="shared" si="40"/>
        <v>7.7164966275844096</v>
      </c>
      <c r="BZ19" s="2">
        <f t="shared" si="87"/>
        <v>1139.046828270486</v>
      </c>
      <c r="CA19" s="2">
        <f t="shared" si="41"/>
        <v>230.31957819435792</v>
      </c>
      <c r="CB19" s="2">
        <f t="shared" si="42"/>
        <v>12735.264993380721</v>
      </c>
      <c r="CC19" s="2">
        <f t="shared" si="74"/>
        <v>12735.264993380721</v>
      </c>
      <c r="CE19" s="2">
        <v>165.956763665539</v>
      </c>
      <c r="CF19" s="2">
        <v>240.894700173898</v>
      </c>
      <c r="CG19" s="2">
        <f t="shared" si="6"/>
        <v>165.956763665539</v>
      </c>
      <c r="CH19" s="2">
        <f t="shared" si="43"/>
        <v>9.0326883617442135</v>
      </c>
      <c r="CI19" s="2">
        <f t="shared" si="88"/>
        <v>1296.1466397331678</v>
      </c>
      <c r="CJ19" s="2">
        <f t="shared" si="44"/>
        <v>240.89469453926796</v>
      </c>
      <c r="CK19" s="2">
        <f t="shared" si="45"/>
        <v>15233.296522206934</v>
      </c>
      <c r="CL19" s="2">
        <f t="shared" si="75"/>
        <v>15233.296522206934</v>
      </c>
      <c r="CN19" s="2">
        <v>216.855527859874</v>
      </c>
      <c r="CO19" s="2">
        <v>205.18091453710201</v>
      </c>
      <c r="CP19" s="2">
        <f t="shared" si="7"/>
        <v>216.855527859874</v>
      </c>
      <c r="CQ19" s="2">
        <f t="shared" si="46"/>
        <v>5.5007602480300326</v>
      </c>
      <c r="CR19" s="2">
        <f t="shared" si="76"/>
        <v>819.83306512787749</v>
      </c>
      <c r="CS19" s="2">
        <f t="shared" si="47"/>
        <v>205.18062867250563</v>
      </c>
      <c r="CT19" s="2">
        <f t="shared" si="48"/>
        <v>7694.3869433838199</v>
      </c>
      <c r="CU19" s="2">
        <f t="shared" si="49"/>
        <v>7694.3869433838199</v>
      </c>
      <c r="CW19">
        <v>123.26546642818499</v>
      </c>
      <c r="CX19">
        <v>250</v>
      </c>
      <c r="CY19" s="2">
        <f t="shared" si="8"/>
        <v>123.26546642818499</v>
      </c>
      <c r="CZ19" s="2">
        <f t="shared" si="50"/>
        <v>11.570561419597286</v>
      </c>
      <c r="DA19" s="2">
        <f t="shared" si="90"/>
        <v>1502.96441061718</v>
      </c>
      <c r="DB19" s="2">
        <f t="shared" si="51"/>
        <v>249.99999410705118</v>
      </c>
      <c r="DC19" s="2">
        <f t="shared" si="52"/>
        <v>17561.541911073429</v>
      </c>
      <c r="DD19" s="2">
        <f t="shared" si="77"/>
        <v>17561.541911073429</v>
      </c>
      <c r="DF19">
        <v>204.11568299424999</v>
      </c>
      <c r="DG19">
        <v>217.804269481982</v>
      </c>
      <c r="DH19" s="2">
        <f t="shared" si="9"/>
        <v>204.11568299424999</v>
      </c>
      <c r="DI19" s="2">
        <f t="shared" si="53"/>
        <v>6.5076915982426859</v>
      </c>
      <c r="DJ19" s="2">
        <f t="shared" si="78"/>
        <v>971.14540584814313</v>
      </c>
      <c r="DK19" s="2">
        <f t="shared" si="54"/>
        <v>217.80422799005015</v>
      </c>
      <c r="DL19" s="2">
        <f t="shared" si="55"/>
        <v>10067.60862751927</v>
      </c>
      <c r="DM19" s="2">
        <f t="shared" si="56"/>
        <v>10067.60862751927</v>
      </c>
      <c r="DO19" s="2">
        <v>211.22131124065001</v>
      </c>
      <c r="DP19" s="2">
        <v>211.18896612588901</v>
      </c>
      <c r="DQ19" s="2">
        <f t="shared" si="10"/>
        <v>211.22131124065001</v>
      </c>
      <c r="DR19" s="2">
        <f t="shared" si="57"/>
        <v>5.9530058508596744</v>
      </c>
      <c r="DS19" s="2">
        <f t="shared" si="79"/>
        <v>888.82314879011756</v>
      </c>
      <c r="DT19" s="2">
        <f t="shared" si="58"/>
        <v>211.18896209735362</v>
      </c>
      <c r="DU19" s="2">
        <f t="shared" si="59"/>
        <v>8784.0784426600294</v>
      </c>
      <c r="DV19" s="2">
        <f t="shared" si="60"/>
        <v>8784.0784426600294</v>
      </c>
      <c r="DY19">
        <v>213.28719242467301</v>
      </c>
      <c r="DZ19">
        <v>209.071490547455</v>
      </c>
      <c r="EA19" s="2">
        <f t="shared" si="11"/>
        <v>213.28719242467301</v>
      </c>
      <c r="EB19" s="2">
        <f t="shared" si="61"/>
        <v>5.8564358961023473</v>
      </c>
      <c r="EC19" s="2">
        <f t="shared" si="80"/>
        <v>874.04033467295085</v>
      </c>
      <c r="ED19" s="2">
        <f t="shared" si="62"/>
        <v>209.07154328400654</v>
      </c>
      <c r="EE19" s="2">
        <f t="shared" si="63"/>
        <v>8391.8547645083272</v>
      </c>
      <c r="EF19" s="2">
        <f t="shared" si="64"/>
        <v>8391.8547645083272</v>
      </c>
    </row>
    <row r="20" spans="1:136" x14ac:dyDescent="0.25">
      <c r="A20" s="3">
        <f>SUMXMY2(B2:B13,F2:F13)</f>
        <v>2.2944518538979019E-6</v>
      </c>
      <c r="J20" s="1">
        <f>SUMXMY2(K2:K14,O2:O14)</f>
        <v>4.0958423996559545E-7</v>
      </c>
      <c r="AB20" s="2">
        <v>122.925398739766</v>
      </c>
      <c r="AC20" s="2">
        <v>250</v>
      </c>
      <c r="AD20" s="2">
        <f t="shared" ref="AD20:AD21" si="98">AB20</f>
        <v>122.925398739766</v>
      </c>
      <c r="AE20" s="2">
        <f>SQRT((AB19-AB20)^2+(AC19-AC20)^2)</f>
        <v>10.896396559991752</v>
      </c>
      <c r="AF20" s="2">
        <f t="shared" ref="AF20" si="99">AB20*AC20/2+(AB19-AB20)*AC19+(AB19-AB20)*(AC20-AC19)/2-AB19*AC19/2</f>
        <v>1412.4326444471371</v>
      </c>
      <c r="AG20" s="2">
        <v>250</v>
      </c>
      <c r="AH20" s="2">
        <f t="shared" si="66"/>
        <v>17562.721251295603</v>
      </c>
      <c r="AI20" s="2">
        <f t="shared" ref="AI20" si="100">IF(AH20&lt;0,0,AH20)</f>
        <v>17562.721251295603</v>
      </c>
      <c r="AK20" s="2">
        <v>20</v>
      </c>
      <c r="AL20" s="2">
        <v>204.48694421587899</v>
      </c>
      <c r="AM20" s="2">
        <v>217.475841531394</v>
      </c>
      <c r="AN20" s="2">
        <f t="shared" si="24"/>
        <v>204.48694421587899</v>
      </c>
      <c r="AO20" s="2">
        <f t="shared" si="95"/>
        <v>6.1284854203092838</v>
      </c>
      <c r="AP20" s="2">
        <f t="shared" si="96"/>
        <v>914.61043407520629</v>
      </c>
      <c r="AQ20" s="2">
        <f t="shared" si="68"/>
        <v>217.47584279511216</v>
      </c>
      <c r="AR20" s="2">
        <f t="shared" si="69"/>
        <v>10002.004236014676</v>
      </c>
      <c r="AS20" s="2">
        <f t="shared" si="97"/>
        <v>10002.004236014676</v>
      </c>
      <c r="AU20">
        <v>132.88974899687099</v>
      </c>
      <c r="AV20">
        <v>249.200022677823</v>
      </c>
      <c r="AW20" s="2">
        <f t="shared" si="2"/>
        <v>132.88974899687099</v>
      </c>
      <c r="AX20" s="2">
        <f t="shared" si="28"/>
        <v>10.350451087961792</v>
      </c>
      <c r="AY20" s="2">
        <f t="shared" si="71"/>
        <v>1380.6382454261802</v>
      </c>
      <c r="AZ20" s="2">
        <f t="shared" si="29"/>
        <v>249.20005698449359</v>
      </c>
      <c r="BA20" s="2">
        <f t="shared" si="30"/>
        <v>17352.462325406261</v>
      </c>
      <c r="BB20" s="2">
        <f t="shared" si="31"/>
        <v>17352.462325406261</v>
      </c>
      <c r="BD20">
        <v>141.91133785462401</v>
      </c>
      <c r="BE20">
        <v>247.819140654558</v>
      </c>
      <c r="BF20" s="2">
        <f t="shared" si="3"/>
        <v>141.91133785462401</v>
      </c>
      <c r="BG20" s="2">
        <f t="shared" si="32"/>
        <v>9.8911004247916026</v>
      </c>
      <c r="BH20" s="2">
        <f t="shared" si="72"/>
        <v>1350.3171325603944</v>
      </c>
      <c r="BI20" s="2">
        <f t="shared" si="33"/>
        <v>247.8185089535657</v>
      </c>
      <c r="BJ20" s="2">
        <f t="shared" si="34"/>
        <v>16990.565975716574</v>
      </c>
      <c r="BK20" s="2">
        <f t="shared" si="35"/>
        <v>16990.565975716574</v>
      </c>
      <c r="BM20" s="2">
        <v>170.23011935339699</v>
      </c>
      <c r="BN20" s="2">
        <v>239.11808248588201</v>
      </c>
      <c r="BO20" s="2">
        <f t="shared" si="4"/>
        <v>170.23011935339699</v>
      </c>
      <c r="BP20" s="2">
        <f t="shared" si="36"/>
        <v>8.2851252245222202</v>
      </c>
      <c r="BQ20" s="2">
        <f t="shared" si="73"/>
        <v>1196.6808001371974</v>
      </c>
      <c r="BR20" s="2">
        <f t="shared" si="37"/>
        <v>239.1180882609645</v>
      </c>
      <c r="BS20" s="2">
        <f t="shared" si="38"/>
        <v>14797.894098601544</v>
      </c>
      <c r="BT20" s="2">
        <f t="shared" si="39"/>
        <v>14797.894098601544</v>
      </c>
      <c r="BV20" s="2">
        <v>180.385956678941</v>
      </c>
      <c r="BW20" s="2">
        <v>234.17705370165299</v>
      </c>
      <c r="BX20" s="2">
        <f t="shared" si="5"/>
        <v>180.385956678941</v>
      </c>
      <c r="BY20" s="2">
        <f t="shared" si="40"/>
        <v>7.7158051706486832</v>
      </c>
      <c r="BZ20" s="2">
        <f t="shared" si="87"/>
        <v>1130.3414146514733</v>
      </c>
      <c r="CA20" s="2">
        <f t="shared" si="41"/>
        <v>234.1770561032165</v>
      </c>
      <c r="CB20" s="2">
        <f t="shared" si="42"/>
        <v>13620.782763972053</v>
      </c>
      <c r="CC20" s="2">
        <f t="shared" si="74"/>
        <v>13620.782763972053</v>
      </c>
      <c r="CE20" s="2">
        <v>157.44858837363199</v>
      </c>
      <c r="CF20" s="2">
        <v>243.907022960105</v>
      </c>
      <c r="CG20" s="2">
        <f t="shared" si="6"/>
        <v>157.44858837363199</v>
      </c>
      <c r="CH20" s="2">
        <f t="shared" si="43"/>
        <v>9.0256930684639816</v>
      </c>
      <c r="CI20" s="2">
        <f t="shared" si="88"/>
        <v>1274.7448383428855</v>
      </c>
      <c r="CJ20" s="2">
        <f t="shared" si="44"/>
        <v>243.90701187638288</v>
      </c>
      <c r="CK20" s="2">
        <f t="shared" si="45"/>
        <v>15985.950517801115</v>
      </c>
      <c r="CL20" s="2">
        <f t="shared" si="75"/>
        <v>15985.950517801115</v>
      </c>
      <c r="CN20" s="2">
        <v>213.130633636287</v>
      </c>
      <c r="CO20" s="2">
        <v>209.22846594060101</v>
      </c>
      <c r="CP20" s="2">
        <f t="shared" si="7"/>
        <v>213.130633636287</v>
      </c>
      <c r="CQ20" s="2">
        <f t="shared" si="46"/>
        <v>5.5006826249910592</v>
      </c>
      <c r="CR20" s="2">
        <f t="shared" si="76"/>
        <v>821.00554974764964</v>
      </c>
      <c r="CS20" s="2">
        <f t="shared" si="47"/>
        <v>209.22879336505861</v>
      </c>
      <c r="CT20" s="2">
        <f t="shared" si="48"/>
        <v>8420.9656059781428</v>
      </c>
      <c r="CU20" s="2">
        <f t="shared" si="49"/>
        <v>8420.9656059781428</v>
      </c>
      <c r="CW20">
        <v>0</v>
      </c>
      <c r="CX20">
        <v>250</v>
      </c>
      <c r="CY20" s="2">
        <f>CW20</f>
        <v>0</v>
      </c>
      <c r="CZ20" s="2">
        <f>SQRT((CW19-CW20)^2+(CX19-CX20)^2)</f>
        <v>123.26546642818499</v>
      </c>
      <c r="DA20" s="2">
        <f>CX19*CW19/2</f>
        <v>15408.183303523125</v>
      </c>
      <c r="DB20" s="2">
        <v>250</v>
      </c>
      <c r="DC20" s="2"/>
      <c r="DD20" s="2"/>
      <c r="DF20">
        <v>199.07986167646999</v>
      </c>
      <c r="DG20">
        <v>221.94143788989899</v>
      </c>
      <c r="DH20" s="2">
        <f t="shared" si="9"/>
        <v>199.07986167646999</v>
      </c>
      <c r="DI20" s="2">
        <f t="shared" si="53"/>
        <v>6.5173352514715654</v>
      </c>
      <c r="DJ20" s="2">
        <f t="shared" si="78"/>
        <v>970.64216930253315</v>
      </c>
      <c r="DK20" s="2">
        <f t="shared" si="54"/>
        <v>221.94137406350342</v>
      </c>
      <c r="DL20" s="2">
        <f t="shared" si="55"/>
        <v>10914.946175788351</v>
      </c>
      <c r="DM20" s="2">
        <f t="shared" si="56"/>
        <v>10914.946175788351</v>
      </c>
      <c r="DO20" s="2">
        <v>206.91905319410799</v>
      </c>
      <c r="DP20" s="2">
        <v>215.303643974989</v>
      </c>
      <c r="DQ20" s="2">
        <f t="shared" si="10"/>
        <v>206.91905319410799</v>
      </c>
      <c r="DR20" s="2">
        <f t="shared" si="57"/>
        <v>5.9531502669519192</v>
      </c>
      <c r="DS20" s="2">
        <f t="shared" si="79"/>
        <v>888.8485397378754</v>
      </c>
      <c r="DT20" s="2">
        <f t="shared" si="58"/>
        <v>215.30363822857032</v>
      </c>
      <c r="DU20" s="2">
        <f t="shared" si="59"/>
        <v>9572.2919962350479</v>
      </c>
      <c r="DV20" s="2">
        <f t="shared" si="60"/>
        <v>9572.2919962350479</v>
      </c>
      <c r="DY20">
        <v>209.15975783450401</v>
      </c>
      <c r="DZ20">
        <v>213.20273466645301</v>
      </c>
      <c r="EA20" s="2">
        <f t="shared" si="11"/>
        <v>209.15975783450401</v>
      </c>
      <c r="EB20" s="2">
        <f t="shared" si="61"/>
        <v>5.8397683401723413</v>
      </c>
      <c r="EC20" s="2">
        <f t="shared" si="80"/>
        <v>872.03518063289448</v>
      </c>
      <c r="ED20" s="2">
        <f t="shared" si="62"/>
        <v>213.20278102296965</v>
      </c>
      <c r="EE20" s="2">
        <f t="shared" si="63"/>
        <v>9165.8230362677732</v>
      </c>
      <c r="EF20" s="2">
        <f t="shared" si="64"/>
        <v>9165.8230362677732</v>
      </c>
    </row>
    <row r="21" spans="1:136" x14ac:dyDescent="0.25">
      <c r="AB21" s="2">
        <v>0</v>
      </c>
      <c r="AC21" s="2">
        <v>250</v>
      </c>
      <c r="AD21" s="2">
        <f t="shared" si="98"/>
        <v>0</v>
      </c>
      <c r="AE21" s="2">
        <f>SQRT((AB20-AB21)^2+(AC20-AC21)^2)</f>
        <v>122.925398739766</v>
      </c>
      <c r="AF21" s="2">
        <f>AC20*AB20/2</f>
        <v>15365.674842470749</v>
      </c>
      <c r="AG21" s="2">
        <v>250</v>
      </c>
      <c r="AH21" s="2"/>
      <c r="AI21" s="2"/>
      <c r="AK21" s="2">
        <v>21</v>
      </c>
      <c r="AL21" s="2">
        <v>199.77344171649699</v>
      </c>
      <c r="AM21" s="2">
        <v>221.38952250394701</v>
      </c>
      <c r="AN21" s="2">
        <f t="shared" si="24"/>
        <v>199.77344171649699</v>
      </c>
      <c r="AO21" s="2">
        <f t="shared" si="95"/>
        <v>6.1265001890642141</v>
      </c>
      <c r="AP21" s="2">
        <f t="shared" si="96"/>
        <v>912.68479266330905</v>
      </c>
      <c r="AQ21" s="2">
        <f t="shared" si="68"/>
        <v>221.38952337541724</v>
      </c>
      <c r="AR21" s="2">
        <f t="shared" si="69"/>
        <v>10800.135683226157</v>
      </c>
      <c r="AS21" s="2">
        <f t="shared" si="97"/>
        <v>10800.135683226157</v>
      </c>
      <c r="AU21">
        <v>122.600720163174</v>
      </c>
      <c r="AV21">
        <v>250</v>
      </c>
      <c r="AW21" s="2">
        <f t="shared" si="2"/>
        <v>122.600720163174</v>
      </c>
      <c r="AX21" s="2">
        <f t="shared" si="28"/>
        <v>10.32008130087382</v>
      </c>
      <c r="AY21" s="2">
        <f t="shared" si="71"/>
        <v>1335.1675021186784</v>
      </c>
      <c r="AZ21" s="2">
        <v>250</v>
      </c>
      <c r="BA21" s="2">
        <f t="shared" si="30"/>
        <v>17563.879702212758</v>
      </c>
      <c r="BB21" s="2">
        <f t="shared" si="31"/>
        <v>17563.879702212758</v>
      </c>
      <c r="BD21">
        <v>132.15840875541099</v>
      </c>
      <c r="BE21">
        <v>249.27458408681301</v>
      </c>
      <c r="BF21" s="2">
        <f t="shared" si="3"/>
        <v>132.15840875541099</v>
      </c>
      <c r="BG21" s="2">
        <f t="shared" si="32"/>
        <v>9.8609300574930732</v>
      </c>
      <c r="BH21" s="2">
        <f t="shared" si="72"/>
        <v>1311.753216437417</v>
      </c>
      <c r="BI21" s="2">
        <f t="shared" si="33"/>
        <v>249.27422128638534</v>
      </c>
      <c r="BJ21" s="2">
        <f t="shared" si="34"/>
        <v>17372.183064120185</v>
      </c>
      <c r="BK21" s="2">
        <f t="shared" si="35"/>
        <v>17372.183064120185</v>
      </c>
      <c r="BM21" s="2">
        <v>162.49386082201701</v>
      </c>
      <c r="BN21" s="2">
        <v>242.18857491162899</v>
      </c>
      <c r="BO21" s="2">
        <f t="shared" si="4"/>
        <v>162.49386082201701</v>
      </c>
      <c r="BP21" s="2">
        <f t="shared" si="36"/>
        <v>8.3233178361107285</v>
      </c>
      <c r="BQ21" s="2">
        <f t="shared" si="73"/>
        <v>1186.2847988736139</v>
      </c>
      <c r="BR21" s="2">
        <f t="shared" si="37"/>
        <v>242.18858560341067</v>
      </c>
      <c r="BS21" s="2">
        <f t="shared" si="38"/>
        <v>15554.353146455116</v>
      </c>
      <c r="BT21" s="2">
        <f t="shared" si="39"/>
        <v>15554.353146455116</v>
      </c>
      <c r="BV21" s="2">
        <v>173.49104349640601</v>
      </c>
      <c r="BW21" s="2">
        <v>237.639063815236</v>
      </c>
      <c r="BX21" s="2">
        <f t="shared" si="5"/>
        <v>173.49104349640601</v>
      </c>
      <c r="BY21" s="2">
        <f t="shared" si="40"/>
        <v>7.7152668016890917</v>
      </c>
      <c r="BZ21" s="2">
        <f t="shared" si="87"/>
        <v>1119.5642304927824</v>
      </c>
      <c r="CA21" s="2">
        <f t="shared" si="41"/>
        <v>237.63906617495002</v>
      </c>
      <c r="CB21" s="2">
        <f t="shared" si="42"/>
        <v>14440.857577039907</v>
      </c>
      <c r="CC21" s="2">
        <f t="shared" si="74"/>
        <v>14440.857577039907</v>
      </c>
      <c r="CE21" s="2">
        <v>148.762995335299</v>
      </c>
      <c r="CF21" s="2">
        <v>246.331707059759</v>
      </c>
      <c r="CG21" s="2">
        <f t="shared" si="6"/>
        <v>148.762995335299</v>
      </c>
      <c r="CH21" s="2">
        <f t="shared" si="43"/>
        <v>9.0176837054009358</v>
      </c>
      <c r="CI21" s="2">
        <f t="shared" si="88"/>
        <v>1250.1201146826679</v>
      </c>
      <c r="CJ21" s="2">
        <f t="shared" si="44"/>
        <v>246.33169232085794</v>
      </c>
      <c r="CK21" s="2">
        <f t="shared" si="45"/>
        <v>16604.961246660136</v>
      </c>
      <c r="CL21" s="2">
        <f t="shared" si="75"/>
        <v>16604.961246660136</v>
      </c>
      <c r="CN21" s="2">
        <v>209.241726568449</v>
      </c>
      <c r="CO21" s="2">
        <v>213.11853557378899</v>
      </c>
      <c r="CP21" s="2">
        <f t="shared" si="7"/>
        <v>209.241726568449</v>
      </c>
      <c r="CQ21" s="2">
        <f t="shared" si="46"/>
        <v>5.5005672374157593</v>
      </c>
      <c r="CR21" s="2">
        <f t="shared" si="76"/>
        <v>821.38153289997354</v>
      </c>
      <c r="CS21" s="2">
        <f t="shared" si="47"/>
        <v>213.11822623951076</v>
      </c>
      <c r="CT21" s="2">
        <f t="shared" si="48"/>
        <v>9149.9272833368432</v>
      </c>
      <c r="CU21" s="2">
        <f t="shared" si="49"/>
        <v>9149.9272833368432</v>
      </c>
      <c r="DF21">
        <v>193.84972770141701</v>
      </c>
      <c r="DG21">
        <v>225.82408583130399</v>
      </c>
      <c r="DH21" s="2">
        <f t="shared" si="9"/>
        <v>193.84972770141701</v>
      </c>
      <c r="DI21" s="2">
        <f t="shared" si="53"/>
        <v>6.5137743616047938</v>
      </c>
      <c r="DJ21" s="2">
        <f t="shared" si="78"/>
        <v>966.87023494670575</v>
      </c>
      <c r="DK21" s="2">
        <f t="shared" si="54"/>
        <v>225.82397300158871</v>
      </c>
      <c r="DL21" s="2">
        <f t="shared" si="55"/>
        <v>11741.286845843042</v>
      </c>
      <c r="DM21" s="2">
        <f t="shared" si="56"/>
        <v>11741.286845843042</v>
      </c>
      <c r="DO21" s="2">
        <v>202.43731211826</v>
      </c>
      <c r="DP21" s="2">
        <v>219.22026455631601</v>
      </c>
      <c r="DQ21" s="2">
        <f t="shared" si="10"/>
        <v>202.43731211826</v>
      </c>
      <c r="DR21" s="2">
        <f t="shared" si="57"/>
        <v>5.9519677291646529</v>
      </c>
      <c r="DS21" s="2">
        <f t="shared" si="79"/>
        <v>887.67930369560054</v>
      </c>
      <c r="DT21" s="2">
        <f t="shared" si="58"/>
        <v>219.22025695381342</v>
      </c>
      <c r="DU21" s="2">
        <f t="shared" si="59"/>
        <v>10354.020894805968</v>
      </c>
      <c r="DV21" s="2">
        <f t="shared" si="60"/>
        <v>10354.020894805968</v>
      </c>
      <c r="DY21">
        <v>204.840849820296</v>
      </c>
      <c r="DZ21">
        <v>217.16005861467801</v>
      </c>
      <c r="EA21" s="2">
        <f t="shared" si="11"/>
        <v>204.840849820296</v>
      </c>
      <c r="EB21" s="2">
        <f t="shared" si="61"/>
        <v>5.8577623087989164</v>
      </c>
      <c r="EC21" s="2">
        <f t="shared" si="80"/>
        <v>874.25795904271581</v>
      </c>
      <c r="ED21" s="2">
        <f t="shared" si="62"/>
        <v>217.16009805708603</v>
      </c>
      <c r="EE21" s="2">
        <f t="shared" si="63"/>
        <v>9939.2170444332496</v>
      </c>
      <c r="EF21" s="2">
        <f t="shared" si="64"/>
        <v>9939.2170444332496</v>
      </c>
    </row>
    <row r="22" spans="1:136" x14ac:dyDescent="0.25">
      <c r="A22" s="2"/>
      <c r="AK22" s="2">
        <v>22</v>
      </c>
      <c r="AL22" s="2">
        <v>194.88413327882699</v>
      </c>
      <c r="AM22" s="2">
        <v>225.08127147931299</v>
      </c>
      <c r="AN22" s="2">
        <f t="shared" si="24"/>
        <v>194.88413327882699</v>
      </c>
      <c r="AO22" s="2">
        <f t="shared" si="95"/>
        <v>6.126528176364392</v>
      </c>
      <c r="AP22" s="2">
        <f t="shared" si="96"/>
        <v>909.97752957624471</v>
      </c>
      <c r="AQ22" s="2">
        <f t="shared" si="68"/>
        <v>225.08127186393236</v>
      </c>
      <c r="AR22" s="2">
        <f t="shared" si="69"/>
        <v>11581.085024211126</v>
      </c>
      <c r="AS22" s="2">
        <f t="shared" si="97"/>
        <v>11581.085024211126</v>
      </c>
      <c r="AU22">
        <v>0</v>
      </c>
      <c r="AV22">
        <v>250</v>
      </c>
      <c r="AW22" s="2">
        <f t="shared" si="2"/>
        <v>0</v>
      </c>
      <c r="AX22" s="2">
        <f t="shared" si="28"/>
        <v>122.600720163174</v>
      </c>
      <c r="AY22" s="2">
        <f>AV21*AU21/2</f>
        <v>15325.09002039675</v>
      </c>
      <c r="AZ22" s="2">
        <v>250</v>
      </c>
      <c r="BA22" s="2"/>
      <c r="BB22" s="2"/>
      <c r="BD22">
        <v>122.358224192639</v>
      </c>
      <c r="BE22">
        <v>250</v>
      </c>
      <c r="BF22" s="2">
        <f t="shared" si="3"/>
        <v>122.358224192639</v>
      </c>
      <c r="BG22" s="2">
        <f t="shared" si="32"/>
        <v>9.8269957622611877</v>
      </c>
      <c r="BH22" s="2">
        <f t="shared" si="72"/>
        <v>1269.4033718158171</v>
      </c>
      <c r="BI22" s="2">
        <f t="shared" si="33"/>
        <v>249.99998031567253</v>
      </c>
      <c r="BJ22" s="2">
        <f t="shared" si="34"/>
        <v>17564.025063337642</v>
      </c>
      <c r="BK22" s="2">
        <f t="shared" si="35"/>
        <v>17564.025063337642</v>
      </c>
      <c r="BM22" s="2">
        <v>154.56539774112801</v>
      </c>
      <c r="BN22" s="2">
        <v>244.77194372737301</v>
      </c>
      <c r="BO22" s="2">
        <f t="shared" si="4"/>
        <v>154.56539774112801</v>
      </c>
      <c r="BP22" s="2">
        <f t="shared" si="36"/>
        <v>8.3387241987715726</v>
      </c>
      <c r="BQ22" s="2">
        <f t="shared" si="73"/>
        <v>1169.9823737987099</v>
      </c>
      <c r="BR22" s="2">
        <f t="shared" si="37"/>
        <v>244.7719604816553</v>
      </c>
      <c r="BS22" s="2">
        <f t="shared" si="38"/>
        <v>16205.408979206266</v>
      </c>
      <c r="BT22" s="2">
        <f t="shared" si="39"/>
        <v>16205.408979206266</v>
      </c>
      <c r="BV22" s="2">
        <v>166.40743879845701</v>
      </c>
      <c r="BW22" s="2">
        <v>240.693767081348</v>
      </c>
      <c r="BX22" s="2">
        <f t="shared" si="5"/>
        <v>166.40743879845701</v>
      </c>
      <c r="BY22" s="2">
        <f t="shared" si="40"/>
        <v>7.7141861243296725</v>
      </c>
      <c r="BZ22" s="2">
        <f t="shared" si="87"/>
        <v>1106.6524230337309</v>
      </c>
      <c r="CA22" s="2">
        <f t="shared" si="41"/>
        <v>240.69376941830967</v>
      </c>
      <c r="CB22" s="2">
        <f t="shared" si="42"/>
        <v>15184.356895419616</v>
      </c>
      <c r="CC22" s="2">
        <f t="shared" si="74"/>
        <v>15184.356895419616</v>
      </c>
      <c r="CE22" s="2">
        <v>139.918972063034</v>
      </c>
      <c r="CF22" s="2">
        <v>248.16282493713601</v>
      </c>
      <c r="CG22" s="2">
        <f t="shared" si="6"/>
        <v>139.918972063034</v>
      </c>
      <c r="CH22" s="2">
        <f t="shared" si="43"/>
        <v>9.0315967758317495</v>
      </c>
      <c r="CI22" s="2">
        <f t="shared" si="88"/>
        <v>1225.4829650919382</v>
      </c>
      <c r="CJ22" s="2">
        <f t="shared" si="44"/>
        <v>248.16280996659148</v>
      </c>
      <c r="CK22" s="2">
        <f t="shared" si="45"/>
        <v>17080.230754157485</v>
      </c>
      <c r="CL22" s="2">
        <f t="shared" si="75"/>
        <v>17080.230754157485</v>
      </c>
      <c r="CN22" s="2">
        <v>205.19402466947901</v>
      </c>
      <c r="CO22" s="2">
        <v>216.84345455784199</v>
      </c>
      <c r="CP22" s="2">
        <f t="shared" si="7"/>
        <v>205.19402466947901</v>
      </c>
      <c r="CQ22" s="2">
        <f t="shared" si="46"/>
        <v>5.500810131306455</v>
      </c>
      <c r="CR22" s="2">
        <f t="shared" si="76"/>
        <v>821.0243903492883</v>
      </c>
      <c r="CS22" s="2">
        <f t="shared" si="47"/>
        <v>216.84370378431066</v>
      </c>
      <c r="CT22" s="2">
        <f t="shared" si="48"/>
        <v>9876.5294548854308</v>
      </c>
      <c r="CU22" s="2">
        <f t="shared" si="49"/>
        <v>9876.5294548854308</v>
      </c>
      <c r="CW22" s="2">
        <v>117.4800261359057</v>
      </c>
      <c r="CX22" s="2" t="s">
        <v>0</v>
      </c>
      <c r="CY22" s="2"/>
      <c r="CZ22" s="2"/>
      <c r="DA22" s="2"/>
      <c r="DB22" s="2"/>
      <c r="DF22">
        <v>188.434368943858</v>
      </c>
      <c r="DG22">
        <v>229.445593691092</v>
      </c>
      <c r="DH22" s="2">
        <f t="shared" si="9"/>
        <v>188.434368943858</v>
      </c>
      <c r="DI22" s="2">
        <f t="shared" si="53"/>
        <v>6.5147087157890144</v>
      </c>
      <c r="DJ22" s="2">
        <f t="shared" si="78"/>
        <v>962.47337668137698</v>
      </c>
      <c r="DK22" s="2">
        <f t="shared" si="54"/>
        <v>229.44551631389515</v>
      </c>
      <c r="DL22" s="2">
        <f t="shared" si="55"/>
        <v>12539.243143300422</v>
      </c>
      <c r="DM22" s="2">
        <f t="shared" si="56"/>
        <v>12539.243143300422</v>
      </c>
      <c r="DO22" s="2">
        <v>197.78476197343099</v>
      </c>
      <c r="DP22" s="2">
        <v>222.93140681193799</v>
      </c>
      <c r="DQ22" s="2">
        <f t="shared" si="10"/>
        <v>197.78476197343099</v>
      </c>
      <c r="DR22" s="2">
        <f t="shared" si="57"/>
        <v>5.9513695643617535</v>
      </c>
      <c r="DS22" s="2">
        <f t="shared" si="79"/>
        <v>885.60346836377721</v>
      </c>
      <c r="DT22" s="2">
        <f t="shared" si="58"/>
        <v>222.93139725588372</v>
      </c>
      <c r="DU22" s="2">
        <f t="shared" si="59"/>
        <v>11123.045463461976</v>
      </c>
      <c r="DV22" s="2">
        <f t="shared" si="60"/>
        <v>11123.045463461976</v>
      </c>
      <c r="DY22">
        <v>200.293649186404</v>
      </c>
      <c r="DZ22">
        <v>220.968920101149</v>
      </c>
      <c r="EA22" s="2">
        <f t="shared" si="11"/>
        <v>200.293649186404</v>
      </c>
      <c r="EB22" s="2">
        <f t="shared" si="61"/>
        <v>5.9316489636516616</v>
      </c>
      <c r="EC22" s="2">
        <f t="shared" si="80"/>
        <v>883.84038996259915</v>
      </c>
      <c r="ED22" s="2">
        <f t="shared" si="62"/>
        <v>220.96894850478833</v>
      </c>
      <c r="EE22" s="2">
        <f t="shared" si="63"/>
        <v>10713.175815084938</v>
      </c>
      <c r="EF22" s="2">
        <f t="shared" si="64"/>
        <v>10713.175815084938</v>
      </c>
    </row>
    <row r="23" spans="1:136" x14ac:dyDescent="0.25">
      <c r="AB23" s="2">
        <v>117.47566898682</v>
      </c>
      <c r="AC23" s="2" t="s">
        <v>0</v>
      </c>
      <c r="AE23" s="2">
        <f>SUM(AE2:AE21)</f>
        <v>443.236745324087</v>
      </c>
      <c r="AF23" s="2">
        <f>SUM(AF2:AF21)</f>
        <v>58738.612682400126</v>
      </c>
      <c r="AG23" s="4">
        <f>AF23/AE23</f>
        <v>132.52198357212345</v>
      </c>
      <c r="AK23" s="2">
        <v>23</v>
      </c>
      <c r="AL23" s="2">
        <v>189.830297661987</v>
      </c>
      <c r="AM23" s="2">
        <v>228.542654287782</v>
      </c>
      <c r="AN23" s="2">
        <f t="shared" si="24"/>
        <v>189.830297661987</v>
      </c>
      <c r="AO23" s="2">
        <f t="shared" si="95"/>
        <v>6.1255551086252797</v>
      </c>
      <c r="AP23" s="2">
        <f t="shared" si="96"/>
        <v>906.04616753024675</v>
      </c>
      <c r="AQ23" s="2">
        <f t="shared" si="68"/>
        <v>228.54265411396784</v>
      </c>
      <c r="AR23" s="2">
        <f t="shared" si="69"/>
        <v>12338.062606458472</v>
      </c>
      <c r="AS23" s="2">
        <f t="shared" si="97"/>
        <v>12338.062606458472</v>
      </c>
      <c r="AW23" s="2"/>
      <c r="AX23" s="2"/>
      <c r="AY23" s="2"/>
      <c r="AZ23" s="2"/>
      <c r="BA23" s="2"/>
      <c r="BB23" s="2"/>
      <c r="BD23">
        <v>0</v>
      </c>
      <c r="BE23">
        <v>250</v>
      </c>
      <c r="BF23" s="2">
        <f t="shared" si="3"/>
        <v>0</v>
      </c>
      <c r="BG23" s="2">
        <f t="shared" si="32"/>
        <v>122.358224192639</v>
      </c>
      <c r="BH23" s="2">
        <f>BE22*BD22/2</f>
        <v>15294.778024079875</v>
      </c>
      <c r="BI23" s="2">
        <v>250</v>
      </c>
      <c r="BJ23" s="2"/>
      <c r="BK23" s="2"/>
      <c r="BM23" s="2">
        <v>146.480659922185</v>
      </c>
      <c r="BN23" s="2">
        <v>246.85398803736001</v>
      </c>
      <c r="BO23" s="2">
        <f t="shared" si="4"/>
        <v>146.480659922185</v>
      </c>
      <c r="BP23" s="2">
        <f t="shared" si="36"/>
        <v>8.3485264633824237</v>
      </c>
      <c r="BQ23" s="2">
        <f t="shared" si="73"/>
        <v>1150.3644986783365</v>
      </c>
      <c r="BR23" s="2">
        <f t="shared" si="37"/>
        <v>246.85400736148424</v>
      </c>
      <c r="BS23" s="2">
        <f t="shared" si="38"/>
        <v>16739.834979973628</v>
      </c>
      <c r="BT23" s="2">
        <f t="shared" si="39"/>
        <v>16739.834979973628</v>
      </c>
      <c r="BV23" s="2">
        <v>159.15926057314999</v>
      </c>
      <c r="BW23" s="2">
        <v>243.330974698359</v>
      </c>
      <c r="BX23" s="2">
        <f t="shared" si="5"/>
        <v>159.15926057314999</v>
      </c>
      <c r="BY23" s="2">
        <f t="shared" si="40"/>
        <v>7.7130377673803459</v>
      </c>
      <c r="BZ23" s="2">
        <f t="shared" si="87"/>
        <v>1091.7211433263656</v>
      </c>
      <c r="CA23" s="2">
        <f t="shared" si="41"/>
        <v>243.33097699724937</v>
      </c>
      <c r="CB23" s="2">
        <f t="shared" si="42"/>
        <v>15841.250631181685</v>
      </c>
      <c r="CC23" s="2">
        <f t="shared" si="74"/>
        <v>15841.250631181685</v>
      </c>
      <c r="CE23" s="2">
        <v>130.96821238601299</v>
      </c>
      <c r="CF23" s="2">
        <v>249.387951008953</v>
      </c>
      <c r="CG23" s="2">
        <f t="shared" si="6"/>
        <v>130.96821238601299</v>
      </c>
      <c r="CH23" s="2">
        <f t="shared" si="43"/>
        <v>9.0342145584234927</v>
      </c>
      <c r="CI23" s="2">
        <f t="shared" si="88"/>
        <v>1196.3320936995988</v>
      </c>
      <c r="CJ23" s="2">
        <f t="shared" si="44"/>
        <v>249.38793939219329</v>
      </c>
      <c r="CK23" s="2">
        <f t="shared" si="45"/>
        <v>17401.959350153826</v>
      </c>
      <c r="CL23" s="2">
        <f t="shared" si="75"/>
        <v>17401.959350153826</v>
      </c>
      <c r="CN23" s="2">
        <v>200.99558661534701</v>
      </c>
      <c r="CO23" s="2">
        <v>220.39791430203601</v>
      </c>
      <c r="CP23" s="2">
        <f t="shared" si="7"/>
        <v>200.99558661534701</v>
      </c>
      <c r="CQ23" s="2">
        <f t="shared" si="46"/>
        <v>5.5010059232361765</v>
      </c>
      <c r="CR23" s="2">
        <f t="shared" si="76"/>
        <v>819.87885592094972</v>
      </c>
      <c r="CS23" s="2">
        <f t="shared" si="47"/>
        <v>220.39775594324283</v>
      </c>
      <c r="CT23" s="2">
        <f t="shared" si="48"/>
        <v>10595.569336212868</v>
      </c>
      <c r="CU23" s="2">
        <f t="shared" si="49"/>
        <v>10595.569336212868</v>
      </c>
      <c r="CW23" s="2">
        <v>132.64619568781066</v>
      </c>
      <c r="CX23" s="2" t="s">
        <v>1</v>
      </c>
      <c r="CY23" s="2"/>
      <c r="CZ23" s="2">
        <f>SUM(CZ2:CZ20)</f>
        <v>443.25410083271856</v>
      </c>
      <c r="DA23" s="2">
        <f>SUM(DA2:DA20)</f>
        <v>58740.014552588967</v>
      </c>
      <c r="DB23" s="4">
        <f>DA23/CZ23</f>
        <v>132.51995738389593</v>
      </c>
      <c r="DF23">
        <v>182.855963924809</v>
      </c>
      <c r="DG23">
        <v>232.79205586501701</v>
      </c>
      <c r="DH23" s="2">
        <f t="shared" si="9"/>
        <v>182.855963924809</v>
      </c>
      <c r="DI23" s="2">
        <f t="shared" si="53"/>
        <v>6.5051834438439897</v>
      </c>
      <c r="DJ23" s="2">
        <f t="shared" si="78"/>
        <v>955.2644696915595</v>
      </c>
      <c r="DK23" s="2">
        <f t="shared" si="54"/>
        <v>232.79193253558361</v>
      </c>
      <c r="DL23" s="2">
        <f t="shared" si="55"/>
        <v>13299.896736238921</v>
      </c>
      <c r="DM23" s="2">
        <f t="shared" si="56"/>
        <v>13299.896736238921</v>
      </c>
      <c r="DO23" s="2">
        <v>192.970232676282</v>
      </c>
      <c r="DP23" s="2">
        <v>226.430067976457</v>
      </c>
      <c r="DQ23" s="2">
        <f t="shared" si="10"/>
        <v>192.970232676282</v>
      </c>
      <c r="DR23" s="2">
        <f t="shared" si="57"/>
        <v>5.9514974835934762</v>
      </c>
      <c r="DS23" s="2">
        <f t="shared" si="79"/>
        <v>882.64582750039699</v>
      </c>
      <c r="DT23" s="2">
        <f t="shared" si="58"/>
        <v>226.43005637685565</v>
      </c>
      <c r="DU23" s="2">
        <f t="shared" si="59"/>
        <v>11873.264193463609</v>
      </c>
      <c r="DV23" s="2">
        <f t="shared" si="60"/>
        <v>11873.264193463609</v>
      </c>
      <c r="DY23">
        <v>195.63069170871199</v>
      </c>
      <c r="DZ23">
        <v>224.53401805720699</v>
      </c>
      <c r="EA23" s="2">
        <f t="shared" si="11"/>
        <v>195.63069170871199</v>
      </c>
      <c r="EB23" s="2">
        <f t="shared" si="61"/>
        <v>5.8696759599702508</v>
      </c>
      <c r="EC23" s="2">
        <f t="shared" si="80"/>
        <v>872.21757882451493</v>
      </c>
      <c r="ED23" s="2">
        <f t="shared" si="62"/>
        <v>224.53403507667997</v>
      </c>
      <c r="EE23" s="2">
        <f t="shared" si="63"/>
        <v>11463.890467003239</v>
      </c>
      <c r="EF23" s="2">
        <f t="shared" si="64"/>
        <v>11463.890467003239</v>
      </c>
    </row>
    <row r="24" spans="1:136" x14ac:dyDescent="0.25">
      <c r="AB24" s="2">
        <v>132.63642337486243</v>
      </c>
      <c r="AC24" s="2" t="s">
        <v>1</v>
      </c>
      <c r="AK24" s="2">
        <v>24</v>
      </c>
      <c r="AL24" s="2">
        <v>184.622654025804</v>
      </c>
      <c r="AM24" s="2">
        <v>231.76647840101501</v>
      </c>
      <c r="AN24" s="2">
        <f t="shared" si="24"/>
        <v>184.622654025804</v>
      </c>
      <c r="AO24" s="2">
        <f t="shared" si="95"/>
        <v>6.1247525790467625</v>
      </c>
      <c r="AP24" s="2">
        <f t="shared" si="96"/>
        <v>901.07409511152582</v>
      </c>
      <c r="AQ24" s="2">
        <f t="shared" si="68"/>
        <v>231.76647765036017</v>
      </c>
      <c r="AR24" s="2">
        <f t="shared" si="69"/>
        <v>13064.639855331006</v>
      </c>
      <c r="AS24" s="2">
        <f t="shared" si="97"/>
        <v>13064.639855331006</v>
      </c>
      <c r="AU24" s="2">
        <v>117.47131173348066</v>
      </c>
      <c r="AV24" s="2" t="s">
        <v>0</v>
      </c>
      <c r="AW24" s="2"/>
      <c r="AX24" s="2">
        <f>SUM(AX2:AX22)</f>
        <v>443.22075986451398</v>
      </c>
      <c r="AY24" s="2">
        <f>SUM(AY2:AY22)</f>
        <v>58737.260841292184</v>
      </c>
      <c r="AZ24" s="4">
        <f>AY24/AX24</f>
        <v>132.52371314747822</v>
      </c>
      <c r="BA24" s="2"/>
      <c r="BB24" s="2"/>
      <c r="BM24" s="2">
        <v>138.29451722261001</v>
      </c>
      <c r="BN24" s="2">
        <v>248.42096042186699</v>
      </c>
      <c r="BO24" s="2">
        <f t="shared" si="4"/>
        <v>138.29451722261001</v>
      </c>
      <c r="BP24" s="2">
        <f t="shared" si="36"/>
        <v>8.3347666285033046</v>
      </c>
      <c r="BQ24" s="2">
        <f t="shared" si="73"/>
        <v>1125.1565604977113</v>
      </c>
      <c r="BR24" s="2">
        <f t="shared" si="37"/>
        <v>248.42098115504334</v>
      </c>
      <c r="BS24" s="2">
        <f t="shared" si="38"/>
        <v>17147.768405026749</v>
      </c>
      <c r="BT24" s="2">
        <f t="shared" si="39"/>
        <v>17147.768405026749</v>
      </c>
      <c r="BV24" s="2">
        <v>151.77276101975301</v>
      </c>
      <c r="BW24" s="2">
        <v>245.54150681287001</v>
      </c>
      <c r="BX24" s="2">
        <f t="shared" si="5"/>
        <v>151.77276101975301</v>
      </c>
      <c r="BY24" s="2">
        <f t="shared" si="40"/>
        <v>7.7101769033932301</v>
      </c>
      <c r="BZ24" s="2">
        <f t="shared" si="87"/>
        <v>1074.5953963779284</v>
      </c>
      <c r="CA24" s="2">
        <f t="shared" si="41"/>
        <v>245.54150919050608</v>
      </c>
      <c r="CB24" s="2">
        <f t="shared" si="42"/>
        <v>16402.581222829191</v>
      </c>
      <c r="CC24" s="2">
        <f t="shared" si="74"/>
        <v>16402.581222829191</v>
      </c>
      <c r="CE24" s="2">
        <v>121.97775619932401</v>
      </c>
      <c r="CF24" s="2">
        <v>250</v>
      </c>
      <c r="CG24" s="2">
        <f>CE24</f>
        <v>121.97775619932401</v>
      </c>
      <c r="CH24" s="2">
        <f t="shared" si="43"/>
        <v>9.0112655277833174</v>
      </c>
      <c r="CI24" s="2">
        <f t="shared" si="88"/>
        <v>1161.1352046421107</v>
      </c>
      <c r="CJ24" s="2">
        <f t="shared" si="44"/>
        <v>249.99999756846211</v>
      </c>
      <c r="CK24" s="2">
        <f t="shared" si="45"/>
        <v>17563.815093378907</v>
      </c>
      <c r="CL24" s="2">
        <f t="shared" si="75"/>
        <v>17563.815093378907</v>
      </c>
      <c r="CN24" s="2">
        <v>196.65342370899799</v>
      </c>
      <c r="CO24" s="2">
        <v>223.77446836729101</v>
      </c>
      <c r="CP24" s="2">
        <f t="shared" si="7"/>
        <v>196.65342370899799</v>
      </c>
      <c r="CQ24" s="2">
        <f t="shared" si="46"/>
        <v>5.5004996192040014</v>
      </c>
      <c r="CR24" s="2">
        <f t="shared" si="76"/>
        <v>817.83805660167855</v>
      </c>
      <c r="CS24" s="2">
        <f t="shared" si="47"/>
        <v>223.77449444326516</v>
      </c>
      <c r="CT24" s="2">
        <f t="shared" si="48"/>
        <v>11302.139381551035</v>
      </c>
      <c r="CU24" s="2">
        <f t="shared" si="49"/>
        <v>11302.139381551035</v>
      </c>
      <c r="CW24" s="2"/>
      <c r="CX24" s="2"/>
      <c r="CY24" s="2"/>
      <c r="CZ24" s="2"/>
      <c r="DA24" s="2"/>
      <c r="DB24" s="2"/>
      <c r="DF24">
        <v>177.12180397114599</v>
      </c>
      <c r="DG24">
        <v>235.859972649029</v>
      </c>
      <c r="DH24" s="2">
        <f t="shared" si="9"/>
        <v>177.12180397114599</v>
      </c>
      <c r="DI24" s="2">
        <f t="shared" si="53"/>
        <v>6.5032840755894323</v>
      </c>
      <c r="DJ24" s="2">
        <f t="shared" si="78"/>
        <v>947.92688252683729</v>
      </c>
      <c r="DK24" s="2">
        <f t="shared" si="54"/>
        <v>235.8598306143964</v>
      </c>
      <c r="DL24" s="2">
        <f t="shared" si="55"/>
        <v>14016.920520387406</v>
      </c>
      <c r="DM24" s="2">
        <f t="shared" si="56"/>
        <v>14016.920520387406</v>
      </c>
      <c r="DO24" s="2">
        <v>188.004020076529</v>
      </c>
      <c r="DP24" s="2">
        <v>229.70880407369</v>
      </c>
      <c r="DQ24" s="2">
        <f t="shared" si="10"/>
        <v>188.004020076529</v>
      </c>
      <c r="DR24" s="2">
        <f t="shared" si="57"/>
        <v>5.950914045862544</v>
      </c>
      <c r="DS24" s="2">
        <f t="shared" si="79"/>
        <v>878.59916205739137</v>
      </c>
      <c r="DT24" s="2">
        <f t="shared" si="58"/>
        <v>229.70879034737047</v>
      </c>
      <c r="DU24" s="2">
        <f t="shared" si="59"/>
        <v>12598.545563543594</v>
      </c>
      <c r="DV24" s="2">
        <f t="shared" si="60"/>
        <v>12598.545563543594</v>
      </c>
      <c r="DY24">
        <v>190.81993001565601</v>
      </c>
      <c r="DZ24">
        <v>227.885599964265</v>
      </c>
      <c r="EA24" s="2">
        <f t="shared" si="11"/>
        <v>190.81993001565601</v>
      </c>
      <c r="EB24" s="2">
        <f t="shared" si="61"/>
        <v>5.863150121487033</v>
      </c>
      <c r="EC24" s="2">
        <f t="shared" si="80"/>
        <v>867.92596982685427</v>
      </c>
      <c r="ED24" s="2">
        <f t="shared" si="62"/>
        <v>227.88560226242987</v>
      </c>
      <c r="EE24" s="2">
        <f t="shared" si="63"/>
        <v>12192.825110757849</v>
      </c>
      <c r="EF24" s="2">
        <f t="shared" si="64"/>
        <v>12192.825110757849</v>
      </c>
    </row>
    <row r="25" spans="1:136" x14ac:dyDescent="0.25">
      <c r="AK25" s="2">
        <v>25</v>
      </c>
      <c r="AL25" s="2">
        <v>179.27231324370501</v>
      </c>
      <c r="AM25" s="2">
        <v>234.74599048629099</v>
      </c>
      <c r="AN25" s="2">
        <f t="shared" ref="AN25:AN34" si="101">AL25</f>
        <v>179.27231324370501</v>
      </c>
      <c r="AO25" s="2">
        <f t="shared" si="95"/>
        <v>6.1240214525177157</v>
      </c>
      <c r="AP25" s="2">
        <f t="shared" si="96"/>
        <v>895.05753509901115</v>
      </c>
      <c r="AQ25" s="2">
        <f t="shared" si="68"/>
        <v>234.74598916150597</v>
      </c>
      <c r="AR25" s="2">
        <f t="shared" si="69"/>
        <v>13754.637581961733</v>
      </c>
      <c r="AS25" s="2">
        <f t="shared" si="97"/>
        <v>13754.637581961733</v>
      </c>
      <c r="AU25" s="2">
        <v>132.62801564168623</v>
      </c>
      <c r="AV25" s="2" t="s">
        <v>1</v>
      </c>
      <c r="AW25" s="2"/>
      <c r="AX25" s="2"/>
      <c r="AY25" s="2"/>
      <c r="AZ25" s="4"/>
      <c r="BA25" s="2"/>
      <c r="BB25" s="2"/>
      <c r="BD25" s="2">
        <v>117.47064370170754</v>
      </c>
      <c r="BE25" s="2" t="s">
        <v>0</v>
      </c>
      <c r="BF25" s="2"/>
      <c r="BG25" s="2">
        <f>SUM(BG2:BG23)</f>
        <v>443.2112944847853</v>
      </c>
      <c r="BH25" s="2">
        <f>SUM(BH2:BH23)</f>
        <v>58736.666560620666</v>
      </c>
      <c r="BI25" s="4">
        <f>BH25/BG25</f>
        <v>132.52520251971376</v>
      </c>
      <c r="BM25" s="2">
        <v>130.018591184825</v>
      </c>
      <c r="BN25" s="2">
        <v>249.47123313079501</v>
      </c>
      <c r="BO25" s="2">
        <f t="shared" si="4"/>
        <v>130.018591184825</v>
      </c>
      <c r="BP25" s="2">
        <f t="shared" si="36"/>
        <v>8.3423033117962646</v>
      </c>
      <c r="BQ25" s="2">
        <f t="shared" si="73"/>
        <v>1100.580225960086</v>
      </c>
      <c r="BR25" s="2">
        <f t="shared" si="37"/>
        <v>249.47125478239354</v>
      </c>
      <c r="BS25" s="2">
        <f t="shared" si="38"/>
        <v>17423.937067222349</v>
      </c>
      <c r="BT25" s="2">
        <f t="shared" si="39"/>
        <v>17423.937067222349</v>
      </c>
      <c r="BV25" s="2">
        <v>144.270025003657</v>
      </c>
      <c r="BW25" s="2">
        <v>247.318992702522</v>
      </c>
      <c r="BX25" s="2">
        <f t="shared" si="5"/>
        <v>144.270025003657</v>
      </c>
      <c r="BY25" s="2">
        <f t="shared" si="40"/>
        <v>7.7104152816262825</v>
      </c>
      <c r="BZ25" s="2">
        <f t="shared" si="87"/>
        <v>1056.0035238787677</v>
      </c>
      <c r="CA25" s="2">
        <f t="shared" si="41"/>
        <v>247.31899537053118</v>
      </c>
      <c r="CB25" s="2">
        <f t="shared" si="42"/>
        <v>16861.035099128007</v>
      </c>
      <c r="CC25" s="2">
        <f t="shared" si="74"/>
        <v>16861.035099128007</v>
      </c>
      <c r="CE25" s="2">
        <v>0</v>
      </c>
      <c r="CF25" s="2">
        <v>250</v>
      </c>
      <c r="CG25" s="2">
        <f>CE25</f>
        <v>0</v>
      </c>
      <c r="CH25" s="2">
        <f>SQRT((CE24-CE25)^2+(CF24-CF25)^2)</f>
        <v>121.97775619932401</v>
      </c>
      <c r="CI25" s="2">
        <f>CF24*CE24/2</f>
        <v>15247.219524915501</v>
      </c>
      <c r="CJ25" s="2">
        <v>250</v>
      </c>
      <c r="CK25" s="2"/>
      <c r="CL25" s="2"/>
      <c r="CN25" s="2">
        <v>192.17511748512999</v>
      </c>
      <c r="CO25" s="2">
        <v>226.967985547322</v>
      </c>
      <c r="CP25" s="2">
        <f t="shared" si="7"/>
        <v>192.17511748512999</v>
      </c>
      <c r="CQ25" s="2">
        <f t="shared" si="46"/>
        <v>5.5003434996269105</v>
      </c>
      <c r="CR25" s="2">
        <f t="shared" si="76"/>
        <v>815.07334077929409</v>
      </c>
      <c r="CS25" s="2">
        <f t="shared" si="47"/>
        <v>226.96805296878938</v>
      </c>
      <c r="CT25" s="2">
        <f t="shared" si="48"/>
        <v>11991.362322630921</v>
      </c>
      <c r="CU25" s="2">
        <f t="shared" si="49"/>
        <v>11991.362322630921</v>
      </c>
      <c r="CW25" s="1">
        <f>SUMXMY2(CX2:CX19,DB2:DB19)</f>
        <v>3.9171745343408083E-10</v>
      </c>
      <c r="CX25" s="2"/>
      <c r="CY25" s="2"/>
      <c r="CZ25" s="2"/>
      <c r="DF25">
        <v>171.241416642351</v>
      </c>
      <c r="DG25">
        <v>238.64417015304801</v>
      </c>
      <c r="DH25" s="2">
        <f t="shared" si="9"/>
        <v>171.241416642351</v>
      </c>
      <c r="DI25" s="2">
        <f t="shared" si="53"/>
        <v>6.5062055668445034</v>
      </c>
      <c r="DJ25" s="2">
        <f t="shared" si="78"/>
        <v>940.04503952954474</v>
      </c>
      <c r="DK25" s="2">
        <f t="shared" si="54"/>
        <v>238.64402593313645</v>
      </c>
      <c r="DL25" s="2">
        <f t="shared" si="55"/>
        <v>14683.931161680088</v>
      </c>
      <c r="DM25" s="2">
        <f t="shared" si="56"/>
        <v>14683.931161680088</v>
      </c>
      <c r="DO25" s="2">
        <v>182.89581251412599</v>
      </c>
      <c r="DP25" s="2">
        <v>232.76127929905499</v>
      </c>
      <c r="DQ25" s="2">
        <f t="shared" si="10"/>
        <v>182.89581251412599</v>
      </c>
      <c r="DR25" s="2">
        <f t="shared" si="57"/>
        <v>5.9507469700919335</v>
      </c>
      <c r="DS25" s="2">
        <f t="shared" si="79"/>
        <v>873.63893183620166</v>
      </c>
      <c r="DT25" s="2">
        <f t="shared" si="58"/>
        <v>232.76126337218679</v>
      </c>
      <c r="DU25" s="2">
        <f t="shared" si="59"/>
        <v>13293.102097093119</v>
      </c>
      <c r="DV25" s="2">
        <f t="shared" si="60"/>
        <v>13293.102097093119</v>
      </c>
      <c r="DY25">
        <v>185.893153115453</v>
      </c>
      <c r="DZ25">
        <v>231.00462953086301</v>
      </c>
      <c r="EA25" s="2">
        <f t="shared" si="11"/>
        <v>185.893153115453</v>
      </c>
      <c r="EB25" s="2">
        <f t="shared" si="61"/>
        <v>5.8310784647170184</v>
      </c>
      <c r="EC25" s="2">
        <f t="shared" si="80"/>
        <v>858.9572567039213</v>
      </c>
      <c r="ED25" s="2">
        <f t="shared" si="62"/>
        <v>231.00461827092278</v>
      </c>
      <c r="EE25" s="2">
        <f t="shared" si="63"/>
        <v>12891.363892191663</v>
      </c>
      <c r="EF25" s="2">
        <f t="shared" si="64"/>
        <v>12891.363892191663</v>
      </c>
    </row>
    <row r="26" spans="1:136" x14ac:dyDescent="0.25">
      <c r="AB26" s="1">
        <f>SUMXMY2(AC3:AC19,AG3:AG19)</f>
        <v>1.7597989501062688E-7</v>
      </c>
      <c r="AK26" s="2">
        <v>26</v>
      </c>
      <c r="AL26" s="2">
        <v>173.78937723154399</v>
      </c>
      <c r="AM26" s="2">
        <v>237.475561409183</v>
      </c>
      <c r="AN26" s="2">
        <f t="shared" si="101"/>
        <v>173.78937723154399</v>
      </c>
      <c r="AO26" s="2">
        <f t="shared" si="95"/>
        <v>6.1247975261676784</v>
      </c>
      <c r="AP26" s="2">
        <f t="shared" si="96"/>
        <v>888.2168692286541</v>
      </c>
      <c r="AQ26" s="2">
        <f t="shared" si="68"/>
        <v>237.47555949960167</v>
      </c>
      <c r="AR26" s="2">
        <f t="shared" si="69"/>
        <v>14402.337066614931</v>
      </c>
      <c r="AS26" s="2">
        <f t="shared" si="97"/>
        <v>14402.337066614931</v>
      </c>
      <c r="AU26" s="2"/>
      <c r="AV26" s="2"/>
      <c r="BD26" s="2">
        <v>132.61943110416729</v>
      </c>
      <c r="BE26" s="2" t="s">
        <v>1</v>
      </c>
      <c r="BF26" s="2"/>
      <c r="BG26" s="2"/>
      <c r="BH26" s="2"/>
      <c r="BI26" s="4"/>
      <c r="BM26" s="2">
        <v>121.66150578939499</v>
      </c>
      <c r="BN26" s="2">
        <v>250</v>
      </c>
      <c r="BO26" s="2">
        <f t="shared" si="4"/>
        <v>121.66150578939499</v>
      </c>
      <c r="BP26" s="2">
        <f t="shared" si="36"/>
        <v>8.3737966722675043</v>
      </c>
      <c r="BQ26" s="2">
        <f t="shared" si="73"/>
        <v>1076.8009611882644</v>
      </c>
      <c r="BR26" s="2">
        <f t="shared" si="37"/>
        <v>250.00002039587781</v>
      </c>
      <c r="BS26" s="2">
        <f t="shared" si="38"/>
        <v>17563.810530159848</v>
      </c>
      <c r="BT26" s="2">
        <f t="shared" si="39"/>
        <v>17563.810530159848</v>
      </c>
      <c r="BV26" s="2">
        <v>136.67666355594801</v>
      </c>
      <c r="BW26" s="2">
        <v>248.65734452290701</v>
      </c>
      <c r="BX26" s="2">
        <f t="shared" si="5"/>
        <v>136.67666355594801</v>
      </c>
      <c r="BY26" s="2">
        <f t="shared" si="40"/>
        <v>7.710403599726865</v>
      </c>
      <c r="BZ26" s="2">
        <f t="shared" si="87"/>
        <v>1035.5332775320967</v>
      </c>
      <c r="CA26" s="2">
        <f t="shared" si="41"/>
        <v>248.65734767052601</v>
      </c>
      <c r="CB26" s="2">
        <f t="shared" si="42"/>
        <v>17210.396508173628</v>
      </c>
      <c r="CC26" s="2">
        <f t="shared" si="74"/>
        <v>17210.396508173628</v>
      </c>
      <c r="CN26" s="2">
        <v>187.566476527997</v>
      </c>
      <c r="CO26" s="2">
        <v>229.974308393401</v>
      </c>
      <c r="CP26" s="2">
        <f t="shared" si="7"/>
        <v>187.566476527997</v>
      </c>
      <c r="CQ26" s="2">
        <f t="shared" si="46"/>
        <v>5.5025038415815972</v>
      </c>
      <c r="CR26" s="2">
        <f t="shared" si="76"/>
        <v>811.87720014740989</v>
      </c>
      <c r="CS26" s="2">
        <f t="shared" si="47"/>
        <v>229.97415405536</v>
      </c>
      <c r="CT26" s="2">
        <f t="shared" si="48"/>
        <v>12658.765640193062</v>
      </c>
      <c r="CU26" s="2">
        <f t="shared" si="49"/>
        <v>12658.765640193062</v>
      </c>
      <c r="DF26">
        <v>165.22489399289199</v>
      </c>
      <c r="DG26">
        <v>241.13907312399601</v>
      </c>
      <c r="DH26" s="2">
        <f t="shared" si="9"/>
        <v>165.22489399289199</v>
      </c>
      <c r="DI26" s="2">
        <f t="shared" si="53"/>
        <v>6.5133006706199579</v>
      </c>
      <c r="DJ26" s="2">
        <f t="shared" si="78"/>
        <v>931.51938700875689</v>
      </c>
      <c r="DK26" s="2">
        <f t="shared" si="54"/>
        <v>241.13892402138367</v>
      </c>
      <c r="DL26" s="2">
        <f t="shared" si="55"/>
        <v>15294.80556484919</v>
      </c>
      <c r="DM26" s="2">
        <f t="shared" si="56"/>
        <v>15294.80556484919</v>
      </c>
      <c r="DO26" s="2">
        <v>177.65665868958899</v>
      </c>
      <c r="DP26" s="2">
        <v>235.580983026458</v>
      </c>
      <c r="DQ26" s="2">
        <f t="shared" si="10"/>
        <v>177.65665868958899</v>
      </c>
      <c r="DR26" s="2">
        <f t="shared" si="57"/>
        <v>5.949744692631028</v>
      </c>
      <c r="DS26" s="2">
        <f t="shared" si="79"/>
        <v>867.59207545812387</v>
      </c>
      <c r="DT26" s="2">
        <f t="shared" si="58"/>
        <v>235.58096483419993</v>
      </c>
      <c r="DU26" s="2">
        <f t="shared" si="59"/>
        <v>13951.251810611393</v>
      </c>
      <c r="DV26" s="2">
        <f t="shared" si="60"/>
        <v>13951.251810611393</v>
      </c>
      <c r="DY26">
        <v>180.85282072088199</v>
      </c>
      <c r="DZ26">
        <v>233.893729499708</v>
      </c>
      <c r="EA26" s="2">
        <f t="shared" si="11"/>
        <v>180.85282072088199</v>
      </c>
      <c r="EB26" s="2">
        <f t="shared" si="61"/>
        <v>5.809634177617558</v>
      </c>
      <c r="EC26" s="2">
        <f t="shared" si="80"/>
        <v>850.70201019731758</v>
      </c>
      <c r="ED26" s="2">
        <f t="shared" si="62"/>
        <v>233.89370562873296</v>
      </c>
      <c r="EE26" s="2">
        <f t="shared" si="63"/>
        <v>13555.765496856215</v>
      </c>
      <c r="EF26" s="2">
        <f t="shared" si="64"/>
        <v>13555.765496856215</v>
      </c>
    </row>
    <row r="27" spans="1:136" x14ac:dyDescent="0.25">
      <c r="AK27" s="2">
        <v>27</v>
      </c>
      <c r="AL27" s="2">
        <v>168.187239513355</v>
      </c>
      <c r="AM27" s="2">
        <v>239.948548898289</v>
      </c>
      <c r="AN27" s="2">
        <f t="shared" si="101"/>
        <v>168.187239513355</v>
      </c>
      <c r="AO27" s="2">
        <f t="shared" si="95"/>
        <v>6.1236928511177515</v>
      </c>
      <c r="AP27" s="2">
        <f t="shared" si="96"/>
        <v>880.07487767581188</v>
      </c>
      <c r="AQ27" s="2">
        <f t="shared" si="68"/>
        <v>239.94854638734824</v>
      </c>
      <c r="AR27" s="2">
        <f t="shared" si="69"/>
        <v>15002.017744659526</v>
      </c>
      <c r="AS27" s="2">
        <f t="shared" si="97"/>
        <v>15002.017744659526</v>
      </c>
      <c r="AU27" s="1">
        <f>SUMXMY2(AV2:AV20,AZ2:AZ20)</f>
        <v>1.0981387547370892E-5</v>
      </c>
      <c r="AV27" s="2"/>
      <c r="BD27" s="2"/>
      <c r="BE27" s="2"/>
      <c r="BF27" s="2"/>
      <c r="BG27" s="2"/>
      <c r="BH27" s="2"/>
      <c r="BI27" s="2"/>
      <c r="BM27" s="2">
        <v>0</v>
      </c>
      <c r="BN27" s="2">
        <v>250</v>
      </c>
      <c r="BO27" s="2">
        <f t="shared" si="4"/>
        <v>0</v>
      </c>
      <c r="BP27" s="2">
        <f t="shared" si="36"/>
        <v>121.66150578939499</v>
      </c>
      <c r="BQ27" s="2">
        <f>BN26*BM26/2</f>
        <v>15207.688223674375</v>
      </c>
      <c r="BR27" s="2">
        <v>250</v>
      </c>
      <c r="BS27" s="2"/>
      <c r="BT27" s="2"/>
      <c r="BV27" s="2">
        <v>129.01896937723299</v>
      </c>
      <c r="BW27" s="2">
        <v>249.55198450904101</v>
      </c>
      <c r="BX27" s="2">
        <f>BV27</f>
        <v>129.01896937723299</v>
      </c>
      <c r="BY27" s="2">
        <f t="shared" si="40"/>
        <v>7.7097769643171734</v>
      </c>
      <c r="BZ27" s="2">
        <f t="shared" si="87"/>
        <v>1013.2091540181646</v>
      </c>
      <c r="CA27" s="2">
        <f t="shared" si="41"/>
        <v>249.55198842020724</v>
      </c>
      <c r="CB27" s="2">
        <f t="shared" si="42"/>
        <v>17445.929868752315</v>
      </c>
      <c r="CC27" s="2">
        <f t="shared" si="74"/>
        <v>17445.929868752315</v>
      </c>
      <c r="CN27" s="2">
        <v>182.83556304797401</v>
      </c>
      <c r="CO27" s="2">
        <v>232.78711600529101</v>
      </c>
      <c r="CP27" s="2">
        <f t="shared" si="7"/>
        <v>182.83556304797401</v>
      </c>
      <c r="CQ27" s="2">
        <f t="shared" si="46"/>
        <v>5.5039466764286171</v>
      </c>
      <c r="CR27" s="2">
        <f t="shared" si="76"/>
        <v>807.78848427531921</v>
      </c>
      <c r="CS27" s="2">
        <f t="shared" si="47"/>
        <v>232.78726157791652</v>
      </c>
      <c r="CT27" s="2">
        <f t="shared" si="48"/>
        <v>13299.69130816601</v>
      </c>
      <c r="CU27" s="2">
        <f t="shared" si="49"/>
        <v>13299.69130816601</v>
      </c>
      <c r="DF27">
        <v>159.088315114257</v>
      </c>
      <c r="DG27">
        <v>243.33705453983899</v>
      </c>
      <c r="DH27" s="2">
        <f t="shared" si="9"/>
        <v>159.088315114257</v>
      </c>
      <c r="DI27" s="2">
        <f t="shared" si="53"/>
        <v>6.5183374136431587</v>
      </c>
      <c r="DJ27" s="2">
        <f t="shared" si="78"/>
        <v>921.46509468866498</v>
      </c>
      <c r="DK27" s="2">
        <f t="shared" si="54"/>
        <v>243.33689033689151</v>
      </c>
      <c r="DL27" s="2">
        <f t="shared" si="55"/>
        <v>15843.291147222331</v>
      </c>
      <c r="DM27" s="2">
        <f t="shared" si="56"/>
        <v>15843.291147222331</v>
      </c>
      <c r="DO27" s="2">
        <v>172.29595320989401</v>
      </c>
      <c r="DP27" s="2">
        <v>238.162909691224</v>
      </c>
      <c r="DQ27" s="2">
        <f t="shared" si="10"/>
        <v>172.29595320989401</v>
      </c>
      <c r="DR27" s="2">
        <f t="shared" si="57"/>
        <v>5.9500847508469601</v>
      </c>
      <c r="DS27" s="2">
        <f t="shared" si="79"/>
        <v>860.78836543287616</v>
      </c>
      <c r="DT27" s="2">
        <f t="shared" si="58"/>
        <v>238.16288917712512</v>
      </c>
      <c r="DU27" s="2">
        <f t="shared" si="59"/>
        <v>14567.848286472799</v>
      </c>
      <c r="DV27" s="2">
        <f t="shared" si="60"/>
        <v>14567.848286472799</v>
      </c>
      <c r="DY27">
        <v>175.717695839887</v>
      </c>
      <c r="DZ27">
        <v>236.54603891946601</v>
      </c>
      <c r="EA27" s="2">
        <f t="shared" si="11"/>
        <v>175.717695839887</v>
      </c>
      <c r="EB27" s="2">
        <f t="shared" si="61"/>
        <v>5.7796412346745996</v>
      </c>
      <c r="EC27" s="2">
        <f t="shared" si="80"/>
        <v>840.37557492523774</v>
      </c>
      <c r="ED27" s="2">
        <f t="shared" si="62"/>
        <v>236.54600326748903</v>
      </c>
      <c r="EE27" s="2">
        <f t="shared" si="63"/>
        <v>14180.410120930093</v>
      </c>
      <c r="EF27" s="2">
        <f t="shared" si="64"/>
        <v>14180.410120930093</v>
      </c>
    </row>
    <row r="28" spans="1:136" x14ac:dyDescent="0.25">
      <c r="AK28" s="2">
        <v>28</v>
      </c>
      <c r="AL28" s="2">
        <v>162.47778374140401</v>
      </c>
      <c r="AM28" s="2">
        <v>242.159863717479</v>
      </c>
      <c r="AN28" s="2">
        <f t="shared" si="101"/>
        <v>162.47778374140401</v>
      </c>
      <c r="AO28" s="2">
        <f t="shared" si="95"/>
        <v>6.1227280228206844</v>
      </c>
      <c r="AP28" s="2">
        <f t="shared" si="96"/>
        <v>870.94528130656545</v>
      </c>
      <c r="AQ28" s="2">
        <f t="shared" si="68"/>
        <v>242.15986061966393</v>
      </c>
      <c r="AR28" s="2">
        <f t="shared" si="69"/>
        <v>15548.603238076726</v>
      </c>
      <c r="AS28" s="2">
        <f t="shared" si="97"/>
        <v>15548.603238076726</v>
      </c>
      <c r="AU28" s="2"/>
      <c r="AV28" s="2"/>
      <c r="AW28" s="2"/>
      <c r="AX28" s="2"/>
      <c r="AY28" s="2"/>
      <c r="AZ28" s="2"/>
      <c r="BD28" s="1">
        <f>SUMXMY2(BE2:BE21,BI2:BI21)</f>
        <v>1.2337695904200553E-5</v>
      </c>
      <c r="BE28" s="2"/>
      <c r="BF28" s="2"/>
      <c r="BG28" s="2"/>
      <c r="BH28" s="2"/>
      <c r="BI28" s="2"/>
      <c r="BV28" s="2">
        <v>121.32271551902799</v>
      </c>
      <c r="BW28" s="2">
        <v>250</v>
      </c>
      <c r="BX28" s="2">
        <f>BV28</f>
        <v>121.32271551902799</v>
      </c>
      <c r="BY28" s="2">
        <f t="shared" si="40"/>
        <v>7.7092828025747338</v>
      </c>
      <c r="BZ28" s="2">
        <f t="shared" si="87"/>
        <v>989.20896025449474</v>
      </c>
      <c r="CA28" s="2">
        <f t="shared" si="41"/>
        <v>250.00000493741527</v>
      </c>
      <c r="CB28" s="2">
        <f t="shared" si="42"/>
        <v>17564.481356079352</v>
      </c>
      <c r="CC28" s="2">
        <f t="shared" si="74"/>
        <v>17564.481356079352</v>
      </c>
      <c r="CN28" s="2">
        <v>177.996345445712</v>
      </c>
      <c r="CO28" s="2">
        <v>235.399455233955</v>
      </c>
      <c r="CP28" s="2">
        <f t="shared" si="7"/>
        <v>177.996345445712</v>
      </c>
      <c r="CQ28" s="2">
        <f t="shared" si="46"/>
        <v>5.4993038875533351</v>
      </c>
      <c r="CR28" s="2">
        <f t="shared" si="76"/>
        <v>802.06801154885034</v>
      </c>
      <c r="CS28" s="2">
        <f t="shared" si="47"/>
        <v>235.39930277811251</v>
      </c>
      <c r="CT28" s="2">
        <f t="shared" si="48"/>
        <v>13908.977648534756</v>
      </c>
      <c r="CU28" s="2">
        <f t="shared" si="49"/>
        <v>13908.977648534756</v>
      </c>
      <c r="DF28">
        <v>152.85081362610001</v>
      </c>
      <c r="DG28">
        <v>245.23081661979401</v>
      </c>
      <c r="DH28" s="2">
        <f t="shared" si="9"/>
        <v>152.85081362610001</v>
      </c>
      <c r="DI28" s="2">
        <f t="shared" si="53"/>
        <v>6.5186470705382025</v>
      </c>
      <c r="DJ28" s="2">
        <f t="shared" si="78"/>
        <v>909.54532917164761</v>
      </c>
      <c r="DK28" s="2">
        <f t="shared" si="54"/>
        <v>245.2306530203019</v>
      </c>
      <c r="DL28" s="2">
        <f t="shared" si="55"/>
        <v>16323.613817507527</v>
      </c>
      <c r="DM28" s="2">
        <f t="shared" si="56"/>
        <v>16323.613817507527</v>
      </c>
      <c r="DO28" s="2">
        <v>166.825290792347</v>
      </c>
      <c r="DP28" s="2">
        <v>240.50148962863</v>
      </c>
      <c r="DQ28" s="2">
        <f t="shared" si="10"/>
        <v>166.825290792347</v>
      </c>
      <c r="DR28" s="2">
        <f t="shared" si="57"/>
        <v>5.9495464877920785</v>
      </c>
      <c r="DS28" s="2">
        <f t="shared" si="79"/>
        <v>852.91836938716006</v>
      </c>
      <c r="DT28" s="2">
        <f t="shared" si="58"/>
        <v>240.50146672813509</v>
      </c>
      <c r="DU28" s="2">
        <f t="shared" si="59"/>
        <v>15137.837418832172</v>
      </c>
      <c r="DV28" s="2">
        <f t="shared" si="60"/>
        <v>15137.837418832172</v>
      </c>
      <c r="DY28">
        <v>170.48720019540499</v>
      </c>
      <c r="DZ28">
        <v>238.96529842268001</v>
      </c>
      <c r="EA28" s="2">
        <f t="shared" si="11"/>
        <v>170.48720019540499</v>
      </c>
      <c r="EB28" s="2">
        <f t="shared" si="61"/>
        <v>5.7628900068313333</v>
      </c>
      <c r="EC28" s="2">
        <f t="shared" si="80"/>
        <v>831.17986591562294</v>
      </c>
      <c r="ED28" s="2">
        <f t="shared" si="62"/>
        <v>238.96525162141626</v>
      </c>
      <c r="EE28" s="2">
        <f t="shared" si="63"/>
        <v>14762.438460864678</v>
      </c>
      <c r="EF28" s="2">
        <f t="shared" si="64"/>
        <v>14762.438460864678</v>
      </c>
    </row>
    <row r="29" spans="1:136" x14ac:dyDescent="0.25">
      <c r="AK29" s="2">
        <v>29</v>
      </c>
      <c r="AL29" s="2">
        <v>156.67151855635299</v>
      </c>
      <c r="AM29" s="2">
        <v>244.10544555787499</v>
      </c>
      <c r="AN29" s="2">
        <f t="shared" si="101"/>
        <v>156.67151855635299</v>
      </c>
      <c r="AO29" s="2">
        <f t="shared" si="95"/>
        <v>6.1235613899767651</v>
      </c>
      <c r="AP29" s="2">
        <f t="shared" si="96"/>
        <v>861.07910571727916</v>
      </c>
      <c r="AQ29" s="2">
        <f t="shared" si="68"/>
        <v>244.10544188145258</v>
      </c>
      <c r="AR29" s="2">
        <f t="shared" si="69"/>
        <v>16037.593294057593</v>
      </c>
      <c r="AS29" s="2">
        <f t="shared" si="97"/>
        <v>16037.593294057593</v>
      </c>
      <c r="AU29" s="2"/>
      <c r="AV29" s="2"/>
      <c r="AW29" s="2"/>
      <c r="AX29" s="2"/>
      <c r="AY29" s="2"/>
      <c r="AZ29" s="2"/>
      <c r="BM29" s="2">
        <v>117.47149316434232</v>
      </c>
      <c r="BN29" s="2" t="s">
        <v>0</v>
      </c>
      <c r="BO29" s="2"/>
      <c r="BP29" s="2">
        <f>SUM(BP2:BP27)</f>
        <v>443.18806173420199</v>
      </c>
      <c r="BQ29" s="2">
        <f>SUM(BQ2:BQ27)</f>
        <v>58735.483294176185</v>
      </c>
      <c r="BR29" s="4">
        <f>BQ29/BP29</f>
        <v>132.52947984280826</v>
      </c>
      <c r="BV29" s="2">
        <v>0</v>
      </c>
      <c r="BW29" s="2">
        <v>250</v>
      </c>
      <c r="BX29" s="2">
        <f>BV29</f>
        <v>0</v>
      </c>
      <c r="BY29" s="2">
        <f>SQRT((BV28-BV29)^2+(BW28-BW29)^2)</f>
        <v>121.32271551902799</v>
      </c>
      <c r="BZ29" s="2">
        <f>BW28*BV28/2</f>
        <v>15165.339439878499</v>
      </c>
      <c r="CA29" s="2">
        <v>250</v>
      </c>
      <c r="CB29" s="2"/>
      <c r="CC29" s="2"/>
      <c r="CE29" s="2">
        <v>117.47145312093974</v>
      </c>
      <c r="CF29" s="2" t="s">
        <v>0</v>
      </c>
      <c r="CG29" s="2"/>
      <c r="CH29" s="2"/>
      <c r="CI29" s="2"/>
      <c r="CJ29" s="2"/>
      <c r="CN29" s="2">
        <v>173.05896521629401</v>
      </c>
      <c r="CO29" s="2">
        <v>237.80553735593401</v>
      </c>
      <c r="CP29" s="2">
        <f t="shared" si="7"/>
        <v>173.05896521629401</v>
      </c>
      <c r="CQ29" s="2">
        <f t="shared" si="46"/>
        <v>5.4924452393769565</v>
      </c>
      <c r="CR29" s="2">
        <f t="shared" si="76"/>
        <v>795.2652204212136</v>
      </c>
      <c r="CS29" s="2">
        <f t="shared" si="47"/>
        <v>237.80562007770209</v>
      </c>
      <c r="CT29" s="2">
        <f t="shared" si="48"/>
        <v>14482.352467917448</v>
      </c>
      <c r="CU29" s="2">
        <f t="shared" si="49"/>
        <v>14482.352467917448</v>
      </c>
      <c r="DF29">
        <v>146.532743469721</v>
      </c>
      <c r="DG29">
        <v>246.814571246236</v>
      </c>
      <c r="DH29" s="2">
        <f t="shared" si="9"/>
        <v>146.532743469721</v>
      </c>
      <c r="DI29" s="2">
        <f t="shared" si="53"/>
        <v>6.5135465928865095</v>
      </c>
      <c r="DJ29" s="2">
        <f t="shared" si="78"/>
        <v>895.73184357286664</v>
      </c>
      <c r="DK29" s="2">
        <f t="shared" si="54"/>
        <v>246.81440114461103</v>
      </c>
      <c r="DL29" s="2">
        <f t="shared" si="55"/>
        <v>16730.81374555024</v>
      </c>
      <c r="DM29" s="2">
        <f t="shared" si="56"/>
        <v>16730.81374555024</v>
      </c>
      <c r="DO29" s="2">
        <v>161.25533779731401</v>
      </c>
      <c r="DP29" s="2">
        <v>242.592212477885</v>
      </c>
      <c r="DQ29" s="2">
        <f t="shared" si="10"/>
        <v>161.25533779731401</v>
      </c>
      <c r="DR29" s="2">
        <f t="shared" si="57"/>
        <v>5.9494116010975358</v>
      </c>
      <c r="DS29" s="2">
        <f t="shared" si="79"/>
        <v>844.183719880024</v>
      </c>
      <c r="DT29" s="2">
        <f t="shared" si="58"/>
        <v>242.59218712511739</v>
      </c>
      <c r="DU29" s="2">
        <f t="shared" si="59"/>
        <v>15656.675942368831</v>
      </c>
      <c r="DV29" s="2">
        <f t="shared" si="60"/>
        <v>15656.675942368831</v>
      </c>
      <c r="DY29">
        <v>165.17018591609701</v>
      </c>
      <c r="DZ29">
        <v>241.14966975388401</v>
      </c>
      <c r="EA29" s="2">
        <f t="shared" si="11"/>
        <v>165.17018591609701</v>
      </c>
      <c r="EB29" s="2">
        <f t="shared" si="61"/>
        <v>5.7482274623531513</v>
      </c>
      <c r="EC29" s="2">
        <f t="shared" si="80"/>
        <v>821.49462820828558</v>
      </c>
      <c r="ED29" s="2">
        <f t="shared" si="62"/>
        <v>241.14961253104434</v>
      </c>
      <c r="EE29" s="2">
        <f t="shared" si="63"/>
        <v>15298.012982679018</v>
      </c>
      <c r="EF29" s="2">
        <f t="shared" si="64"/>
        <v>15298.012982679018</v>
      </c>
    </row>
    <row r="30" spans="1:136" x14ac:dyDescent="0.25">
      <c r="AK30" s="2">
        <v>30</v>
      </c>
      <c r="AL30" s="2">
        <v>150.782499597217</v>
      </c>
      <c r="AM30" s="2">
        <v>245.78059140156299</v>
      </c>
      <c r="AN30" s="2">
        <f t="shared" si="101"/>
        <v>150.782499597217</v>
      </c>
      <c r="AO30" s="2">
        <f t="shared" si="95"/>
        <v>6.1226348820330934</v>
      </c>
      <c r="AP30" s="2">
        <f t="shared" si="96"/>
        <v>849.99462002631481</v>
      </c>
      <c r="AQ30" s="2">
        <f t="shared" si="68"/>
        <v>245.78058716396606</v>
      </c>
      <c r="AR30" s="2">
        <f t="shared" si="69"/>
        <v>16464.678929030208</v>
      </c>
      <c r="AS30" s="2">
        <f t="shared" si="97"/>
        <v>16464.678929030208</v>
      </c>
      <c r="AU30" s="2"/>
      <c r="AV30" s="2"/>
      <c r="AW30" s="2"/>
      <c r="AX30" s="2"/>
      <c r="AY30" s="2"/>
      <c r="AZ30" s="2"/>
      <c r="BM30" s="2">
        <v>132.59474626076988</v>
      </c>
      <c r="BN30" s="2" t="s">
        <v>1</v>
      </c>
      <c r="BO30" s="2"/>
      <c r="BP30" s="2"/>
      <c r="BQ30" s="2"/>
      <c r="BR30" s="4"/>
      <c r="BV30" s="2"/>
      <c r="BW30" s="2"/>
      <c r="BX30" s="2"/>
      <c r="BY30" s="2"/>
      <c r="BZ30" s="2"/>
      <c r="CA30" s="2"/>
      <c r="CB30" s="2"/>
      <c r="CC30" s="2"/>
      <c r="CE30" s="2">
        <v>132.60513512233666</v>
      </c>
      <c r="CF30" s="2" t="s">
        <v>1</v>
      </c>
      <c r="CG30" s="2"/>
      <c r="CH30" s="2">
        <f>SUM(CH2:CH25)</f>
        <v>443.19807643446086</v>
      </c>
      <c r="CI30" s="2">
        <f>SUM(CI2:CI25)</f>
        <v>58735.986118605768</v>
      </c>
      <c r="CJ30" s="4">
        <f>CI30/CH30</f>
        <v>132.52761968449454</v>
      </c>
      <c r="CN30" s="2">
        <v>168.01145434575801</v>
      </c>
      <c r="CO30" s="2">
        <v>240.01149375732101</v>
      </c>
      <c r="CP30" s="2">
        <f t="shared" si="7"/>
        <v>168.01145434575801</v>
      </c>
      <c r="CQ30" s="2">
        <f t="shared" si="46"/>
        <v>5.5085033932093914</v>
      </c>
      <c r="CR30" s="2">
        <f t="shared" si="76"/>
        <v>791.04328350701326</v>
      </c>
      <c r="CS30" s="2">
        <f t="shared" si="47"/>
        <v>240.01140458607119</v>
      </c>
      <c r="CT30" s="2">
        <f t="shared" si="48"/>
        <v>15018.117842097279</v>
      </c>
      <c r="CU30" s="2">
        <f t="shared" si="49"/>
        <v>15018.117842097279</v>
      </c>
      <c r="DF30">
        <v>140.15059062046501</v>
      </c>
      <c r="DG30">
        <v>248.085006972721</v>
      </c>
      <c r="DH30" s="2">
        <f t="shared" si="9"/>
        <v>140.15059062046501</v>
      </c>
      <c r="DI30" s="2">
        <f t="shared" si="53"/>
        <v>6.5073713530423181</v>
      </c>
      <c r="DJ30" s="2">
        <f t="shared" si="78"/>
        <v>880.68437576042925</v>
      </c>
      <c r="DK30" s="2">
        <f t="shared" si="54"/>
        <v>248.08485810070118</v>
      </c>
      <c r="DL30" s="2">
        <f t="shared" si="55"/>
        <v>17061.089041815667</v>
      </c>
      <c r="DM30" s="2">
        <f t="shared" si="56"/>
        <v>17061.089041815667</v>
      </c>
      <c r="DO30" s="2">
        <v>155.596341243143</v>
      </c>
      <c r="DP30" s="2">
        <v>244.43117799247401</v>
      </c>
      <c r="DQ30" s="2">
        <f t="shared" si="10"/>
        <v>155.596341243143</v>
      </c>
      <c r="DR30" s="2">
        <f t="shared" si="57"/>
        <v>5.9502971492159098</v>
      </c>
      <c r="DS30" s="2">
        <f t="shared" si="79"/>
        <v>834.68574986686872</v>
      </c>
      <c r="DT30" s="2">
        <f t="shared" si="58"/>
        <v>244.43115011200143</v>
      </c>
      <c r="DU30" s="2">
        <f t="shared" si="59"/>
        <v>16120.26424510138</v>
      </c>
      <c r="DV30" s="2">
        <f t="shared" si="60"/>
        <v>16120.26424510138</v>
      </c>
      <c r="DY30">
        <v>159.76300066070201</v>
      </c>
      <c r="DZ30">
        <v>243.10164967666401</v>
      </c>
      <c r="EA30" s="2">
        <f t="shared" si="11"/>
        <v>159.76300066070201</v>
      </c>
      <c r="EB30" s="2">
        <f t="shared" si="61"/>
        <v>5.7487283815725165</v>
      </c>
      <c r="EC30" s="2">
        <f t="shared" si="80"/>
        <v>813.17491269331731</v>
      </c>
      <c r="ED30" s="2">
        <f t="shared" si="62"/>
        <v>243.1015826539747</v>
      </c>
      <c r="EE30" s="2">
        <f t="shared" si="63"/>
        <v>15784.682552105271</v>
      </c>
      <c r="EF30" s="2">
        <f t="shared" si="64"/>
        <v>15784.682552105271</v>
      </c>
    </row>
    <row r="31" spans="1:136" x14ac:dyDescent="0.25">
      <c r="AK31" s="2">
        <v>31</v>
      </c>
      <c r="AL31" s="2">
        <v>144.822578784103</v>
      </c>
      <c r="AM31" s="2">
        <v>247.18200858819901</v>
      </c>
      <c r="AN31" s="2">
        <f t="shared" si="101"/>
        <v>144.822578784103</v>
      </c>
      <c r="AO31" s="2">
        <f t="shared" si="95"/>
        <v>6.1224689651796709</v>
      </c>
      <c r="AP31" s="2">
        <f t="shared" si="96"/>
        <v>838.07102426656274</v>
      </c>
      <c r="AQ31" s="2">
        <f t="shared" si="68"/>
        <v>247.18200380623577</v>
      </c>
      <c r="AR31" s="2">
        <f t="shared" si="69"/>
        <v>16826.287792006628</v>
      </c>
      <c r="AS31" s="2">
        <f t="shared" si="97"/>
        <v>16826.287792006628</v>
      </c>
      <c r="AU31" s="2"/>
      <c r="AV31" s="2"/>
      <c r="AW31" s="2"/>
      <c r="AX31" s="2"/>
      <c r="AY31" s="2"/>
      <c r="AZ31" s="2"/>
      <c r="BM31" s="2"/>
      <c r="BN31" s="2"/>
      <c r="BO31" s="2"/>
      <c r="BP31" s="2"/>
      <c r="BQ31" s="2"/>
      <c r="BR31" s="2"/>
      <c r="BV31" s="2"/>
      <c r="BW31" s="2"/>
      <c r="BX31" s="2"/>
      <c r="BY31" s="2"/>
      <c r="BZ31" s="2"/>
      <c r="CA31" s="2"/>
      <c r="CB31" s="2"/>
      <c r="CC31" s="2"/>
      <c r="CE31" s="2"/>
      <c r="CF31" s="2"/>
      <c r="CG31" s="2"/>
      <c r="CH31" s="2"/>
      <c r="CI31" s="2"/>
      <c r="CJ31" s="2"/>
      <c r="CN31" s="2">
        <v>162.85033980863801</v>
      </c>
      <c r="CO31" s="2">
        <v>242.01517030780801</v>
      </c>
      <c r="CP31" s="2">
        <f t="shared" si="7"/>
        <v>162.85033980863801</v>
      </c>
      <c r="CQ31" s="2">
        <f t="shared" si="46"/>
        <v>5.5364088526989113</v>
      </c>
      <c r="CR31" s="2">
        <f t="shared" si="76"/>
        <v>787.68371039630438</v>
      </c>
      <c r="CS31" s="2">
        <f t="shared" si="47"/>
        <v>242.01518686434241</v>
      </c>
      <c r="CT31" s="2">
        <f t="shared" si="48"/>
        <v>15513.253732441492</v>
      </c>
      <c r="CU31" s="2">
        <f t="shared" si="49"/>
        <v>15513.253732441492</v>
      </c>
      <c r="DF31">
        <v>133.715707425858</v>
      </c>
      <c r="DG31">
        <v>249.04052977341601</v>
      </c>
      <c r="DH31" s="2">
        <f t="shared" si="9"/>
        <v>133.715707425858</v>
      </c>
      <c r="DI31" s="2">
        <f t="shared" si="53"/>
        <v>6.5054396892818671</v>
      </c>
      <c r="DJ31" s="2">
        <f t="shared" si="78"/>
        <v>865.15756353572579</v>
      </c>
      <c r="DK31" s="2">
        <f t="shared" si="54"/>
        <v>249.0403724499682</v>
      </c>
      <c r="DL31" s="2">
        <f t="shared" si="55"/>
        <v>17311.616994408254</v>
      </c>
      <c r="DM31" s="2">
        <f t="shared" si="56"/>
        <v>17311.616994408254</v>
      </c>
      <c r="DO31" s="2">
        <v>149.861026689531</v>
      </c>
      <c r="DP31" s="2">
        <v>246.01422485559399</v>
      </c>
      <c r="DQ31" s="2">
        <f t="shared" si="10"/>
        <v>149.861026689531</v>
      </c>
      <c r="DR31" s="2">
        <f t="shared" si="57"/>
        <v>5.9497790210820138</v>
      </c>
      <c r="DS31" s="2">
        <f t="shared" si="79"/>
        <v>824.10299620733349</v>
      </c>
      <c r="DT31" s="2">
        <f t="shared" si="58"/>
        <v>246.01419434679295</v>
      </c>
      <c r="DU31" s="2">
        <f t="shared" si="59"/>
        <v>16524.754604595164</v>
      </c>
      <c r="DV31" s="2">
        <f t="shared" si="60"/>
        <v>16524.754604595164</v>
      </c>
      <c r="DY31">
        <v>154.28186029304501</v>
      </c>
      <c r="DZ31">
        <v>244.81574923685099</v>
      </c>
      <c r="EA31" s="2">
        <f t="shared" si="11"/>
        <v>154.28186029304501</v>
      </c>
      <c r="EB31" s="2">
        <f t="shared" si="61"/>
        <v>5.7429118948658973</v>
      </c>
      <c r="EC31" s="2">
        <f t="shared" si="80"/>
        <v>803.16197732671571</v>
      </c>
      <c r="ED31" s="2">
        <f t="shared" si="62"/>
        <v>244.81567532762483</v>
      </c>
      <c r="EE31" s="2">
        <f t="shared" si="63"/>
        <v>16218.327953685415</v>
      </c>
      <c r="EF31" s="2">
        <f t="shared" si="64"/>
        <v>16218.327953685415</v>
      </c>
    </row>
    <row r="32" spans="1:136" x14ac:dyDescent="0.25">
      <c r="AK32" s="2">
        <v>32</v>
      </c>
      <c r="AL32" s="2">
        <v>138.803913626677</v>
      </c>
      <c r="AM32" s="2">
        <v>248.30682169396101</v>
      </c>
      <c r="AN32" s="2">
        <f t="shared" si="101"/>
        <v>138.803913626677</v>
      </c>
      <c r="AO32" s="2">
        <f t="shared" si="95"/>
        <v>6.1228698173411864</v>
      </c>
      <c r="AP32" s="2">
        <f t="shared" si="96"/>
        <v>825.30203862948838</v>
      </c>
      <c r="AQ32" s="2">
        <f t="shared" si="68"/>
        <v>248.30681637377526</v>
      </c>
      <c r="AR32" s="2">
        <f t="shared" si="69"/>
        <v>17119.36577807305</v>
      </c>
      <c r="AS32" s="2">
        <f t="shared" si="97"/>
        <v>17119.36577807305</v>
      </c>
      <c r="AU32" s="2"/>
      <c r="AV32" s="2"/>
      <c r="AW32" s="2"/>
      <c r="AX32" s="2"/>
      <c r="AY32" s="2"/>
      <c r="AZ32" s="2"/>
      <c r="BM32" s="1">
        <f>SUMXMY2(BN2:BN25,BR2:BR25)</f>
        <v>4.0762454594666413E-9</v>
      </c>
      <c r="BN32" s="2"/>
      <c r="BO32" s="2"/>
      <c r="BP32" s="2"/>
      <c r="BQ32" s="2"/>
      <c r="BR32" s="2"/>
      <c r="BV32" s="2"/>
      <c r="BW32" s="2"/>
      <c r="BX32" s="2"/>
      <c r="BY32" s="2"/>
      <c r="BZ32" s="2"/>
      <c r="CA32" s="2"/>
      <c r="CB32" s="2"/>
      <c r="CC32" s="2"/>
      <c r="CE32" s="1">
        <f>SUMXMY2(CF2:CF23,CJ2:CJ23)</f>
        <v>2.9512071007026631E-8</v>
      </c>
      <c r="CF32" s="2"/>
      <c r="CG32" s="2"/>
      <c r="CH32" s="2"/>
      <c r="CI32" s="2"/>
      <c r="CJ32" s="2"/>
      <c r="CN32" s="2">
        <v>157.658203861234</v>
      </c>
      <c r="CO32" s="2">
        <v>243.78642272813099</v>
      </c>
      <c r="CP32" s="2">
        <f t="shared" si="7"/>
        <v>157.658203861234</v>
      </c>
      <c r="CQ32" s="2">
        <f t="shared" si="46"/>
        <v>5.4859466669686983</v>
      </c>
      <c r="CR32" s="2">
        <f t="shared" si="76"/>
        <v>772.5123620543709</v>
      </c>
      <c r="CS32" s="2">
        <f t="shared" si="47"/>
        <v>243.78640888417959</v>
      </c>
      <c r="CT32" s="2">
        <f t="shared" si="48"/>
        <v>15957.610204017778</v>
      </c>
      <c r="CU32" s="2">
        <f t="shared" si="49"/>
        <v>15957.610204017778</v>
      </c>
      <c r="DF32">
        <v>127.236425110298</v>
      </c>
      <c r="DG32">
        <v>249.67961255539501</v>
      </c>
      <c r="DH32" s="2">
        <f t="shared" si="9"/>
        <v>127.236425110298</v>
      </c>
      <c r="DI32" s="2">
        <f t="shared" si="53"/>
        <v>6.5107239326322661</v>
      </c>
      <c r="DJ32" s="2">
        <f t="shared" si="78"/>
        <v>849.52965335729823</v>
      </c>
      <c r="DK32" s="2">
        <f t="shared" si="54"/>
        <v>249.67945793727392</v>
      </c>
      <c r="DL32" s="2">
        <f t="shared" si="55"/>
        <v>17480.199004418719</v>
      </c>
      <c r="DM32" s="2">
        <f t="shared" si="56"/>
        <v>17480.199004418719</v>
      </c>
      <c r="DO32" s="2">
        <v>144.06043640137901</v>
      </c>
      <c r="DP32" s="2">
        <v>247.338339839756</v>
      </c>
      <c r="DQ32" s="2">
        <f t="shared" si="10"/>
        <v>144.06043640137901</v>
      </c>
      <c r="DR32" s="2">
        <f t="shared" si="57"/>
        <v>5.9498006842486406</v>
      </c>
      <c r="DS32" s="2">
        <f t="shared" si="79"/>
        <v>812.73047721305556</v>
      </c>
      <c r="DT32" s="2">
        <f t="shared" si="58"/>
        <v>247.33830662342157</v>
      </c>
      <c r="DU32" s="2">
        <f t="shared" si="59"/>
        <v>16866.93356076803</v>
      </c>
      <c r="DV32" s="2">
        <f t="shared" si="60"/>
        <v>16866.93356076803</v>
      </c>
      <c r="DY32">
        <v>148.74417650000001</v>
      </c>
      <c r="DZ32">
        <v>246.287799711003</v>
      </c>
      <c r="EA32" s="2">
        <f t="shared" si="11"/>
        <v>148.74417650000001</v>
      </c>
      <c r="EB32" s="2">
        <f t="shared" si="61"/>
        <v>5.729997765287913</v>
      </c>
      <c r="EC32" s="2">
        <f t="shared" si="80"/>
        <v>791.41144621425337</v>
      </c>
      <c r="ED32" s="2">
        <f t="shared" si="62"/>
        <v>246.28771960327902</v>
      </c>
      <c r="EE32" s="2">
        <f t="shared" si="63"/>
        <v>16595.428075780041</v>
      </c>
      <c r="EF32" s="2">
        <f t="shared" si="64"/>
        <v>16595.428075780041</v>
      </c>
    </row>
    <row r="33" spans="1:136" x14ac:dyDescent="0.25">
      <c r="AK33" s="2">
        <v>33</v>
      </c>
      <c r="AL33" s="2">
        <v>132.739375539344</v>
      </c>
      <c r="AM33" s="2">
        <v>249.15257180038901</v>
      </c>
      <c r="AN33" s="2">
        <f t="shared" si="101"/>
        <v>132.739375539344</v>
      </c>
      <c r="AO33" s="2">
        <f t="shared" si="95"/>
        <v>6.123227535804598</v>
      </c>
      <c r="AP33" s="2">
        <f t="shared" si="96"/>
        <v>811.6298011150102</v>
      </c>
      <c r="AQ33" s="2">
        <f t="shared" si="68"/>
        <v>249.15256591921616</v>
      </c>
      <c r="AR33" s="2">
        <f t="shared" si="69"/>
        <v>17341.398493201887</v>
      </c>
      <c r="AS33" s="2">
        <f t="shared" si="97"/>
        <v>17341.398493201887</v>
      </c>
      <c r="AU33" s="2"/>
      <c r="AV33" s="2"/>
      <c r="AW33" s="2"/>
      <c r="AX33" s="2"/>
      <c r="AY33" s="2"/>
      <c r="AZ33" s="2"/>
      <c r="BV33" s="2"/>
      <c r="BW33" s="2"/>
      <c r="BX33" s="2"/>
      <c r="BY33" s="2"/>
      <c r="BZ33" s="2"/>
      <c r="CA33" s="2"/>
      <c r="CB33" s="2"/>
      <c r="CC33" s="2"/>
      <c r="CN33" s="2">
        <v>152.40652591716599</v>
      </c>
      <c r="CO33" s="2">
        <v>245.338821426621</v>
      </c>
      <c r="CP33" s="2">
        <f t="shared" si="7"/>
        <v>152.40652591716599</v>
      </c>
      <c r="CQ33" s="2">
        <f t="shared" si="46"/>
        <v>5.4763183752667119</v>
      </c>
      <c r="CR33" s="2">
        <f t="shared" si="76"/>
        <v>762.51808489250834</v>
      </c>
      <c r="CS33" s="2">
        <f t="shared" si="47"/>
        <v>245.33875311409781</v>
      </c>
      <c r="CT33" s="2">
        <f t="shared" si="48"/>
        <v>16352.214887155596</v>
      </c>
      <c r="CU33" s="2">
        <f t="shared" si="49"/>
        <v>16352.214887155596</v>
      </c>
      <c r="DF33">
        <v>120.72676455360801</v>
      </c>
      <c r="DG33">
        <v>250</v>
      </c>
      <c r="DH33" s="2">
        <f t="shared" si="9"/>
        <v>120.72676455360801</v>
      </c>
      <c r="DI33" s="2">
        <f t="shared" si="53"/>
        <v>6.5175400787402911</v>
      </c>
      <c r="DJ33" s="2">
        <f t="shared" si="78"/>
        <v>833.04723938162897</v>
      </c>
      <c r="DK33" s="2">
        <f t="shared" si="54"/>
        <v>249.99983622307448</v>
      </c>
      <c r="DL33" s="2">
        <f t="shared" si="55"/>
        <v>17565.01780537271</v>
      </c>
      <c r="DM33" s="2">
        <f t="shared" si="56"/>
        <v>17565.01780537271</v>
      </c>
      <c r="DO33" s="2">
        <v>138.20641390156501</v>
      </c>
      <c r="DP33" s="2">
        <v>248.400827593673</v>
      </c>
      <c r="DQ33" s="2">
        <f t="shared" si="10"/>
        <v>138.20641390156501</v>
      </c>
      <c r="DR33" s="2">
        <f t="shared" si="57"/>
        <v>5.9496604655687753</v>
      </c>
      <c r="DS33" s="2">
        <f t="shared" si="79"/>
        <v>800.49332799448894</v>
      </c>
      <c r="DT33" s="2">
        <f t="shared" si="58"/>
        <v>248.40079156691186</v>
      </c>
      <c r="DU33" s="2">
        <f t="shared" si="59"/>
        <v>17144.038137286741</v>
      </c>
      <c r="DV33" s="2">
        <f t="shared" si="60"/>
        <v>17144.038137286741</v>
      </c>
      <c r="DY33">
        <v>143.12640979701399</v>
      </c>
      <c r="DZ33">
        <v>247.52344330365099</v>
      </c>
      <c r="EA33" s="2">
        <f t="shared" si="11"/>
        <v>143.12640979701399</v>
      </c>
      <c r="EB33" s="2">
        <f t="shared" si="61"/>
        <v>5.7520533566049625</v>
      </c>
      <c r="EC33" s="2">
        <f t="shared" si="80"/>
        <v>783.69109460204709</v>
      </c>
      <c r="ED33" s="2">
        <f t="shared" si="62"/>
        <v>247.52335846893948</v>
      </c>
      <c r="EE33" s="2">
        <f t="shared" si="63"/>
        <v>16915.312892219601</v>
      </c>
      <c r="EF33" s="2">
        <f t="shared" si="64"/>
        <v>16915.312892219601</v>
      </c>
    </row>
    <row r="34" spans="1:136" x14ac:dyDescent="0.25">
      <c r="AK34" s="2">
        <v>34</v>
      </c>
      <c r="AL34" s="2">
        <v>126.642912908906</v>
      </c>
      <c r="AM34" s="2">
        <v>249.717334928117</v>
      </c>
      <c r="AN34" s="2">
        <f t="shared" si="101"/>
        <v>126.642912908906</v>
      </c>
      <c r="AO34" s="2">
        <f t="shared" si="95"/>
        <v>6.1225659649176576</v>
      </c>
      <c r="AP34" s="2">
        <f t="shared" si="96"/>
        <v>796.95782408042578</v>
      </c>
      <c r="AQ34" s="2">
        <f t="shared" si="68"/>
        <v>249.71732846748216</v>
      </c>
      <c r="AR34" s="2">
        <f t="shared" si="69"/>
        <v>17490.460931942871</v>
      </c>
      <c r="AS34" s="2">
        <f t="shared" si="97"/>
        <v>17490.460931942871</v>
      </c>
      <c r="AU34" s="2"/>
      <c r="AV34" s="2"/>
      <c r="AW34" s="2"/>
      <c r="AX34" s="2"/>
      <c r="AY34" s="2"/>
      <c r="AZ34" s="2"/>
      <c r="BV34" s="2">
        <v>117.46894685637771</v>
      </c>
      <c r="BW34" s="2" t="s">
        <v>0</v>
      </c>
      <c r="BX34" s="2"/>
      <c r="BY34" s="2"/>
      <c r="BZ34" s="2"/>
      <c r="CA34" s="2"/>
      <c r="CB34" s="2"/>
      <c r="CC34" s="2"/>
      <c r="CN34" s="2">
        <v>147.111083497891</v>
      </c>
      <c r="CO34" s="2">
        <v>246.66921000380799</v>
      </c>
      <c r="CP34" s="2">
        <f t="shared" si="7"/>
        <v>147.111083497891</v>
      </c>
      <c r="CQ34" s="2">
        <f t="shared" si="46"/>
        <v>5.4600040459844541</v>
      </c>
      <c r="CR34" s="2">
        <f t="shared" si="76"/>
        <v>750.9687516232043</v>
      </c>
      <c r="CS34" s="2">
        <f t="shared" si="47"/>
        <v>246.66922891021304</v>
      </c>
      <c r="CT34" s="2">
        <f t="shared" si="48"/>
        <v>16694.256311073459</v>
      </c>
      <c r="CU34" s="2">
        <f t="shared" si="49"/>
        <v>16694.256311073459</v>
      </c>
      <c r="DF34">
        <v>0</v>
      </c>
      <c r="DG34">
        <v>250</v>
      </c>
      <c r="DH34" s="2">
        <f t="shared" si="9"/>
        <v>0</v>
      </c>
      <c r="DI34" s="2">
        <f t="shared" si="53"/>
        <v>120.72676455360801</v>
      </c>
      <c r="DJ34" s="2">
        <f>DG33*DF33/2</f>
        <v>15090.845569201001</v>
      </c>
      <c r="DK34" s="2">
        <v>250</v>
      </c>
      <c r="DL34" s="2"/>
      <c r="DM34" s="2"/>
      <c r="DO34" s="2">
        <v>132.31054714971401</v>
      </c>
      <c r="DP34" s="2">
        <v>249.199589902638</v>
      </c>
      <c r="DQ34" s="2">
        <f t="shared" ref="DQ34:DQ37" si="102">DO34</f>
        <v>132.31054714971401</v>
      </c>
      <c r="DR34" s="2">
        <f t="shared" ref="DR34:DR37" si="103">SQRT((DO33-DO34)^2+(DP33-DP34)^2)</f>
        <v>5.9497282275583965</v>
      </c>
      <c r="DS34" s="2">
        <f t="shared" ref="DS34:DS36" si="104">DO34*DP34/2+(DO33-DO34)*DP33+(DO33-DO34)*(DP34-DP33)/2-DO33*DP33/2</f>
        <v>787.4661274118007</v>
      </c>
      <c r="DT34" s="2">
        <f t="shared" ref="DT34:DT35" si="105">SQRT(DV34)+DO$39</f>
        <v>249.19955094363647</v>
      </c>
      <c r="DU34" s="2">
        <f t="shared" ref="DU34:DU35" si="106">(DO34+DO$40-DO$39)*(DO$40+DO$39-DO34)</f>
        <v>17353.847661703378</v>
      </c>
      <c r="DV34" s="2">
        <f t="shared" si="60"/>
        <v>17353.847661703378</v>
      </c>
      <c r="DY34">
        <v>137.449327269798</v>
      </c>
      <c r="DZ34">
        <v>248.51590799257599</v>
      </c>
      <c r="EA34" s="2">
        <f t="shared" si="11"/>
        <v>137.449327269798</v>
      </c>
      <c r="EB34" s="2">
        <f t="shared" si="61"/>
        <v>5.7631807345930124</v>
      </c>
      <c r="EC34" s="2">
        <f t="shared" si="80"/>
        <v>773.62946141581779</v>
      </c>
      <c r="ED34" s="2">
        <f t="shared" si="62"/>
        <v>248.51581507896125</v>
      </c>
      <c r="EE34" s="2">
        <f t="shared" si="63"/>
        <v>17174.453457410487</v>
      </c>
      <c r="EF34" s="2">
        <f t="shared" si="64"/>
        <v>17174.453457410487</v>
      </c>
    </row>
    <row r="35" spans="1:136" x14ac:dyDescent="0.25">
      <c r="AK35" s="2">
        <v>35</v>
      </c>
      <c r="AL35" s="2">
        <v>120.527436654387</v>
      </c>
      <c r="AM35" s="2">
        <v>250</v>
      </c>
      <c r="AN35" s="2">
        <f t="shared" ref="AN35:AN36" si="107">AL35</f>
        <v>120.527436654387</v>
      </c>
      <c r="AO35" s="2">
        <f>SQRT((AL34-AL35)^2+(AM34-AM35)^2)</f>
        <v>6.1220053383224275</v>
      </c>
      <c r="AP35" s="2">
        <f t="shared" ref="AP35" si="108">AL35*AM35/2+(AL34-AL35)*AM34+(AL34-AL35)*(AM35-AM34)/2-AL34*AM34/2</f>
        <v>781.46898008776407</v>
      </c>
      <c r="AQ35" s="2">
        <v>250</v>
      </c>
      <c r="AR35" s="2">
        <f t="shared" si="69"/>
        <v>17565.306443768888</v>
      </c>
      <c r="AS35" s="2">
        <f t="shared" ref="AS35" si="109">IF(AR35&lt;0,0,AR35)</f>
        <v>17565.306443768888</v>
      </c>
      <c r="AU35" s="2"/>
      <c r="AV35" s="2"/>
      <c r="AW35" s="2"/>
      <c r="AX35" s="2"/>
      <c r="AY35" s="2"/>
      <c r="AZ35" s="2"/>
      <c r="BV35" s="2">
        <v>132.58707662885013</v>
      </c>
      <c r="BW35" s="2" t="s">
        <v>1</v>
      </c>
      <c r="BX35" s="2"/>
      <c r="BY35" s="2">
        <f>SUM(BY2:BY29)</f>
        <v>443.17581478713674</v>
      </c>
      <c r="BZ35" s="2">
        <f>SUM(BZ2:BZ29)</f>
        <v>58734.508293715713</v>
      </c>
      <c r="CA35" s="4">
        <f>BZ35/BY35</f>
        <v>132.53094219937674</v>
      </c>
      <c r="CB35" s="2"/>
      <c r="CC35" s="2"/>
      <c r="CN35" s="2">
        <v>141.76953105733801</v>
      </c>
      <c r="CO35" s="2">
        <v>247.779774512302</v>
      </c>
      <c r="CP35" s="2">
        <f t="shared" si="7"/>
        <v>141.76953105733801</v>
      </c>
      <c r="CQ35" s="2">
        <f t="shared" si="46"/>
        <v>5.4557800544655501</v>
      </c>
      <c r="CR35" s="2">
        <f t="shared" si="76"/>
        <v>740.48643442198954</v>
      </c>
      <c r="CS35" s="2">
        <f t="shared" si="47"/>
        <v>247.77973419930601</v>
      </c>
      <c r="CT35" s="2">
        <f t="shared" si="48"/>
        <v>16982.457992021009</v>
      </c>
      <c r="CU35" s="2">
        <f t="shared" si="49"/>
        <v>16982.457992021009</v>
      </c>
      <c r="DO35" s="2">
        <v>126.384559785161</v>
      </c>
      <c r="DP35" s="2">
        <v>249.73301898933801</v>
      </c>
      <c r="DQ35" s="2">
        <f t="shared" si="102"/>
        <v>126.384559785161</v>
      </c>
      <c r="DR35" s="2">
        <f t="shared" si="103"/>
        <v>5.9499472968573031</v>
      </c>
      <c r="DS35" s="2">
        <f t="shared" si="104"/>
        <v>773.66595767083345</v>
      </c>
      <c r="DT35" s="2">
        <f t="shared" si="105"/>
        <v>249.73297696651798</v>
      </c>
      <c r="DU35" s="2">
        <f t="shared" si="106"/>
        <v>17494.672896089247</v>
      </c>
      <c r="DV35" s="2">
        <f t="shared" si="60"/>
        <v>17494.672896089247</v>
      </c>
      <c r="DY35">
        <v>131.76756137808101</v>
      </c>
      <c r="DZ35">
        <v>249.25709637385299</v>
      </c>
      <c r="EA35" s="2">
        <f t="shared" si="11"/>
        <v>131.76756137808101</v>
      </c>
      <c r="EB35" s="2">
        <f t="shared" si="61"/>
        <v>5.7299060956370482</v>
      </c>
      <c r="EC35" s="2">
        <f t="shared" si="80"/>
        <v>756.94252698400669</v>
      </c>
      <c r="ED35" s="2">
        <f t="shared" si="62"/>
        <v>249.2570004567842</v>
      </c>
      <c r="EE35" s="2">
        <f t="shared" si="63"/>
        <v>17369.269485617653</v>
      </c>
      <c r="EF35" s="2">
        <f t="shared" si="64"/>
        <v>17369.269485617653</v>
      </c>
    </row>
    <row r="36" spans="1:136" x14ac:dyDescent="0.25">
      <c r="AK36" s="2">
        <v>36</v>
      </c>
      <c r="AL36" s="2">
        <v>0</v>
      </c>
      <c r="AM36" s="2">
        <v>250</v>
      </c>
      <c r="AN36" s="2">
        <f t="shared" si="107"/>
        <v>0</v>
      </c>
      <c r="AO36" s="2">
        <f>SQRT((AL35-AL36)^2+(AM35-AM36)^2)</f>
        <v>120.527436654387</v>
      </c>
      <c r="AP36" s="2">
        <f>AM35*AL35/2</f>
        <v>15065.929581798375</v>
      </c>
      <c r="AQ36" s="2">
        <v>250</v>
      </c>
      <c r="AR36" s="2"/>
      <c r="AS36" s="2"/>
      <c r="AU36" s="2"/>
      <c r="AV36" s="2"/>
      <c r="AW36" s="2"/>
      <c r="AX36" s="2"/>
      <c r="AY36" s="2"/>
      <c r="BV36" s="2"/>
      <c r="BW36" s="2"/>
      <c r="BX36" s="2"/>
      <c r="BY36" s="2"/>
      <c r="BZ36" s="2"/>
      <c r="CA36" s="2"/>
      <c r="CB36" s="2"/>
      <c r="CC36" s="2"/>
      <c r="CN36" s="2">
        <v>136.39177493603501</v>
      </c>
      <c r="CO36" s="2">
        <v>248.66886079891199</v>
      </c>
      <c r="CP36" s="2">
        <f t="shared" si="7"/>
        <v>136.39177493603501</v>
      </c>
      <c r="CQ36" s="2">
        <f t="shared" si="46"/>
        <v>5.4507554820639248</v>
      </c>
      <c r="CR36" s="2">
        <f t="shared" si="76"/>
        <v>729.27227252041121</v>
      </c>
      <c r="CS36" s="2">
        <f t="shared" si="47"/>
        <v>248.66879399308743</v>
      </c>
      <c r="CT36" s="2">
        <f t="shared" si="48"/>
        <v>17214.967203257729</v>
      </c>
      <c r="CU36" s="2">
        <f t="shared" si="49"/>
        <v>17214.967203257729</v>
      </c>
      <c r="DO36" s="2">
        <v>120.440873457553</v>
      </c>
      <c r="DP36" s="2">
        <v>250</v>
      </c>
      <c r="DQ36" s="2">
        <f t="shared" si="102"/>
        <v>120.440873457553</v>
      </c>
      <c r="DR36" s="2">
        <f t="shared" si="103"/>
        <v>5.9496794889345468</v>
      </c>
      <c r="DS36" s="2">
        <f t="shared" si="104"/>
        <v>759.03850401135605</v>
      </c>
      <c r="DT36" s="2">
        <f>SQRT(DV36)+DO$39</f>
        <v>249.99995478052918</v>
      </c>
      <c r="DU36" s="2">
        <f>(DO36+DO$40-DO$39)*(DO$40+DO$39-DO36)</f>
        <v>17565.369111606913</v>
      </c>
      <c r="DV36" s="2">
        <f t="shared" si="60"/>
        <v>17565.369111606913</v>
      </c>
      <c r="DY36">
        <v>126.04979928023199</v>
      </c>
      <c r="DZ36">
        <v>249.75267007374899</v>
      </c>
      <c r="EA36" s="2">
        <f t="shared" si="11"/>
        <v>126.04979928023199</v>
      </c>
      <c r="EB36" s="2">
        <f t="shared" si="61"/>
        <v>5.7391982627913647</v>
      </c>
      <c r="EC36" s="2">
        <f t="shared" si="80"/>
        <v>745.24665809236103</v>
      </c>
      <c r="ED36" s="2">
        <f t="shared" si="62"/>
        <v>249.75257061747524</v>
      </c>
      <c r="EE36" s="2">
        <f t="shared" si="63"/>
        <v>17500.139960383469</v>
      </c>
      <c r="EF36" s="2">
        <f t="shared" si="64"/>
        <v>17500.139960383469</v>
      </c>
    </row>
    <row r="37" spans="1:136" x14ac:dyDescent="0.25">
      <c r="AL37" s="2"/>
      <c r="AM37" s="2"/>
      <c r="AN37" s="2"/>
      <c r="AO37" s="2"/>
      <c r="AP37" s="2"/>
      <c r="AQ37" s="2"/>
      <c r="AR37" s="2"/>
      <c r="AS37" s="2"/>
      <c r="BV37" s="1">
        <f>SUMXMY2(BW2:BW26,CA2:CA26)</f>
        <v>1.738579912568824E-10</v>
      </c>
      <c r="BW37" s="2"/>
      <c r="BX37" s="2"/>
      <c r="BY37" s="2"/>
      <c r="BZ37" s="2"/>
      <c r="CA37" s="2"/>
      <c r="CB37" s="2"/>
      <c r="CC37" s="2"/>
      <c r="CN37" s="2">
        <v>130.988559781736</v>
      </c>
      <c r="CO37" s="2">
        <v>249.33530071179001</v>
      </c>
      <c r="CP37" s="2">
        <f t="shared" si="7"/>
        <v>130.988559781736</v>
      </c>
      <c r="CQ37" s="2">
        <f t="shared" si="46"/>
        <v>5.4441598214162745</v>
      </c>
      <c r="CR37" s="2">
        <f t="shared" si="76"/>
        <v>717.2541398382964</v>
      </c>
      <c r="CS37" s="2">
        <f t="shared" si="47"/>
        <v>249.33535637899132</v>
      </c>
      <c r="CT37" s="2">
        <f t="shared" si="48"/>
        <v>17390.32523752642</v>
      </c>
      <c r="CU37" s="2">
        <f t="shared" si="49"/>
        <v>17390.32523752642</v>
      </c>
      <c r="DO37" s="2">
        <v>0</v>
      </c>
      <c r="DP37" s="2">
        <v>250</v>
      </c>
      <c r="DQ37" s="2">
        <f t="shared" si="102"/>
        <v>0</v>
      </c>
      <c r="DR37" s="2">
        <f t="shared" si="103"/>
        <v>120.440873457553</v>
      </c>
      <c r="DS37" s="2">
        <f>DP36*DO36/2</f>
        <v>15055.109182194125</v>
      </c>
      <c r="DT37" s="2">
        <v>250</v>
      </c>
      <c r="DU37" s="2"/>
      <c r="DV37" s="2"/>
      <c r="DY37">
        <v>120.329718608221</v>
      </c>
      <c r="DZ37" s="2">
        <v>250</v>
      </c>
      <c r="EA37" s="2">
        <f t="shared" ref="EA37" si="110">DY37</f>
        <v>120.329718608221</v>
      </c>
      <c r="EB37" s="2">
        <f t="shared" ref="EB37" si="111">SQRT((DY36-DY37)^2+(DZ36-DZ37)^2)</f>
        <v>5.725425310554062</v>
      </c>
      <c r="EC37" s="2">
        <f t="shared" ref="EC37" si="112">DY37*DZ37/2+(DY36-DY37)*DZ36+(DY36-DY37)*(DZ37-DZ36)/2-DY36*DZ36/2</f>
        <v>729.89065421596024</v>
      </c>
      <c r="ED37" s="2">
        <f t="shared" si="62"/>
        <v>249.99989819887929</v>
      </c>
      <c r="EE37" s="2">
        <f t="shared" si="63"/>
        <v>17565.638120264532</v>
      </c>
      <c r="EF37" s="2">
        <f t="shared" si="64"/>
        <v>17565.638120264532</v>
      </c>
    </row>
    <row r="38" spans="1:136" x14ac:dyDescent="0.25">
      <c r="AR38" s="2"/>
      <c r="AS38" s="2"/>
      <c r="CN38" s="2">
        <v>125.568520768996</v>
      </c>
      <c r="CO38" s="2">
        <v>249.779219004331</v>
      </c>
      <c r="CP38" s="2">
        <f t="shared" si="7"/>
        <v>125.568520768996</v>
      </c>
      <c r="CQ38" s="2">
        <f t="shared" si="46"/>
        <v>5.4381877817960786</v>
      </c>
      <c r="CR38" s="2">
        <f t="shared" si="76"/>
        <v>704.7776374559362</v>
      </c>
      <c r="CS38" s="2">
        <f t="shared" si="47"/>
        <v>249.77913634136686</v>
      </c>
      <c r="CT38" s="2">
        <f t="shared" si="48"/>
        <v>17507.56681997329</v>
      </c>
      <c r="CU38" s="2">
        <f t="shared" si="49"/>
        <v>17507.56681997329</v>
      </c>
      <c r="DY38">
        <v>0</v>
      </c>
      <c r="DZ38" s="2">
        <v>250</v>
      </c>
      <c r="EA38" s="2">
        <f t="shared" si="11"/>
        <v>0</v>
      </c>
      <c r="EB38" s="2">
        <f t="shared" si="61"/>
        <v>120.329718608221</v>
      </c>
      <c r="EC38" s="2">
        <f>DZ37*DY37/2</f>
        <v>15041.214826027624</v>
      </c>
      <c r="ED38" s="2">
        <v>250</v>
      </c>
      <c r="EE38" s="2"/>
      <c r="EF38" s="2"/>
    </row>
    <row r="39" spans="1:136" x14ac:dyDescent="0.25">
      <c r="AP39" t="s">
        <v>3</v>
      </c>
      <c r="AQ39" s="4">
        <v>132.539726067152</v>
      </c>
      <c r="CN39" s="2">
        <v>120.147742497753</v>
      </c>
      <c r="CO39" s="2">
        <v>250</v>
      </c>
      <c r="CP39" s="2">
        <f t="shared" si="7"/>
        <v>120.147742497753</v>
      </c>
      <c r="CQ39" s="2">
        <f t="shared" si="46"/>
        <v>5.4252724644969481</v>
      </c>
      <c r="CR39" s="2">
        <f t="shared" si="76"/>
        <v>690.86045301339254</v>
      </c>
      <c r="CS39" s="2">
        <f t="shared" si="47"/>
        <v>249.9999828820915</v>
      </c>
      <c r="CT39" s="2">
        <f t="shared" si="48"/>
        <v>17566.058726643325</v>
      </c>
      <c r="CU39" s="2">
        <f t="shared" si="49"/>
        <v>17566.058726643325</v>
      </c>
      <c r="DF39" s="8">
        <v>117.46675429492828</v>
      </c>
      <c r="DG39" s="8" t="s">
        <v>0</v>
      </c>
      <c r="DH39" s="2"/>
      <c r="DI39" s="2"/>
      <c r="DJ39" s="2"/>
      <c r="DK39" s="2"/>
      <c r="DO39" s="8">
        <v>117.46554750601456</v>
      </c>
      <c r="DP39" s="8" t="s">
        <v>0</v>
      </c>
      <c r="DQ39" s="2"/>
      <c r="DR39" s="2"/>
      <c r="DS39" s="2"/>
      <c r="DT39" s="2"/>
    </row>
    <row r="40" spans="1:136" x14ac:dyDescent="0.25">
      <c r="AQ40" s="4"/>
      <c r="CN40">
        <v>0</v>
      </c>
      <c r="CO40" s="2">
        <v>250</v>
      </c>
      <c r="CP40" s="2">
        <f t="shared" si="7"/>
        <v>0</v>
      </c>
      <c r="CQ40" s="2">
        <f t="shared" si="46"/>
        <v>120.147742497753</v>
      </c>
      <c r="CR40" s="2">
        <f>CO39*CN39/2</f>
        <v>15018.467812219125</v>
      </c>
      <c r="CS40" s="2">
        <v>250</v>
      </c>
      <c r="CT40" s="2"/>
      <c r="CU40" s="2"/>
      <c r="DF40" s="8">
        <v>132.57317025801038</v>
      </c>
      <c r="DG40" s="8" t="s">
        <v>1</v>
      </c>
      <c r="DH40" s="2"/>
      <c r="DI40" s="2">
        <f>SUM(DI2:DI34)</f>
        <v>443.15812215416975</v>
      </c>
      <c r="DJ40" s="2">
        <f>SUM(DJ2:DJ34)</f>
        <v>58733.285038358968</v>
      </c>
      <c r="DK40" s="4">
        <f>DJ40/DI40</f>
        <v>132.53347304763224</v>
      </c>
      <c r="DO40" s="8">
        <v>132.56780029903496</v>
      </c>
      <c r="DP40" s="8" t="s">
        <v>1</v>
      </c>
      <c r="DQ40" s="2"/>
      <c r="DR40" s="2">
        <f>SUM(DR2:DR37)</f>
        <v>443.15064927134517</v>
      </c>
      <c r="DS40" s="2">
        <f>SUM(DS2:DS37)</f>
        <v>58732.749369572666</v>
      </c>
      <c r="DT40" s="4">
        <f>DS40/DR40</f>
        <v>132.53449919602863</v>
      </c>
      <c r="DY40" s="8">
        <v>117.46447606477761</v>
      </c>
      <c r="DZ40" s="8" t="s">
        <v>0</v>
      </c>
      <c r="EA40" s="2"/>
      <c r="EB40" s="2"/>
      <c r="EC40" s="2"/>
      <c r="ED40" s="2"/>
    </row>
    <row r="41" spans="1:136" x14ac:dyDescent="0.25">
      <c r="DF41" s="8"/>
      <c r="DG41" s="8"/>
      <c r="DH41" s="2"/>
      <c r="DI41" s="2"/>
      <c r="DJ41" s="2"/>
      <c r="DK41" s="2">
        <v>132.539726067152</v>
      </c>
      <c r="DO41" s="8"/>
      <c r="DP41" s="8"/>
      <c r="DQ41" s="2"/>
      <c r="DR41" s="2"/>
      <c r="DS41" s="2"/>
      <c r="DT41" s="4">
        <v>132.53449919602863</v>
      </c>
      <c r="DY41" s="8">
        <v>132.56638991500557</v>
      </c>
      <c r="DZ41" s="8" t="s">
        <v>1</v>
      </c>
      <c r="EA41" s="2"/>
      <c r="EB41" s="2">
        <f>SUM(EB2:EB38)</f>
        <v>443.14725024102034</v>
      </c>
      <c r="EC41" s="2">
        <f>SUM(EC2:EC38)</f>
        <v>58732.425053421583</v>
      </c>
      <c r="ED41" s="4">
        <f>EC41/EB41</f>
        <v>132.53478391545474</v>
      </c>
    </row>
    <row r="42" spans="1:136" x14ac:dyDescent="0.25">
      <c r="AL42" s="2">
        <v>117.4658221171087</v>
      </c>
      <c r="AM42" s="2" t="s">
        <v>0</v>
      </c>
      <c r="AN42" s="2"/>
      <c r="AO42" s="2">
        <f>SUM(AO2:AO36)</f>
        <v>443.15285693622286</v>
      </c>
      <c r="AP42" s="2">
        <f>SUM(AP2:AP36)</f>
        <v>58732.903687225109</v>
      </c>
      <c r="AQ42" s="4">
        <f>AP42/AO42</f>
        <v>132.53418717252626</v>
      </c>
      <c r="CN42" s="8">
        <v>117.46297398780823</v>
      </c>
      <c r="CO42" s="8" t="s">
        <v>0</v>
      </c>
      <c r="CP42" s="2"/>
      <c r="CQ42" s="2"/>
      <c r="CR42" s="2"/>
      <c r="CS42" s="2"/>
      <c r="DF42" s="9">
        <f>SUMXMY2(DG2:DG33,DK2:DK33)</f>
        <v>3.7306338992361303E-7</v>
      </c>
      <c r="DG42" s="8"/>
      <c r="DH42" s="2"/>
      <c r="DI42" s="2"/>
      <c r="DJ42" s="2"/>
      <c r="DK42" s="4">
        <f>DK40-DK41</f>
        <v>-6.2530195197609828E-3</v>
      </c>
      <c r="DO42" s="9">
        <f>SUMXMY2(DP2:DP36,DT2:DT36)</f>
        <v>1.3038650346227653E-8</v>
      </c>
      <c r="DP42" s="8"/>
      <c r="DQ42" s="2"/>
      <c r="DR42" s="2"/>
      <c r="DS42" s="2"/>
      <c r="DT42" s="4">
        <f>DT40-DT41</f>
        <v>0</v>
      </c>
      <c r="DY42" s="8"/>
      <c r="DZ42" s="8"/>
      <c r="EA42" s="2"/>
      <c r="EB42" s="2"/>
      <c r="EC42" s="2"/>
      <c r="ED42" s="4">
        <v>132.53478391545474</v>
      </c>
    </row>
    <row r="43" spans="1:136" x14ac:dyDescent="0.25">
      <c r="AL43" s="2">
        <v>132.56952865324581</v>
      </c>
      <c r="AM43" s="2" t="s">
        <v>1</v>
      </c>
      <c r="AQ43" s="4">
        <v>132.53414207894122</v>
      </c>
      <c r="CJ43" s="2"/>
      <c r="CN43" s="8">
        <v>132.56419844209566</v>
      </c>
      <c r="CO43" s="8" t="s">
        <v>1</v>
      </c>
      <c r="CP43" s="2"/>
      <c r="CQ43" s="2">
        <f>SUM(CQ2:CQ40)</f>
        <v>443.14249089475561</v>
      </c>
      <c r="CR43" s="2">
        <f>SUM(CR2:CR40)</f>
        <v>58732.019183224678</v>
      </c>
      <c r="CS43" s="4">
        <f>CR43/CQ43</f>
        <v>132.53529144686166</v>
      </c>
      <c r="DO43" s="2"/>
      <c r="DP43" s="2"/>
      <c r="DQ43" s="2"/>
      <c r="DR43" s="2"/>
      <c r="DS43" s="2"/>
      <c r="DT43" s="2"/>
      <c r="DY43" s="9">
        <f>SUMXMY2(DZ2:DZ36,ED2:ED36)</f>
        <v>9.5137115772649591E-8</v>
      </c>
      <c r="DZ43" s="8"/>
      <c r="EA43" s="2"/>
      <c r="EB43" s="2"/>
      <c r="EC43" s="2"/>
      <c r="ED43" s="4">
        <f>ED41-ED42</f>
        <v>0</v>
      </c>
    </row>
    <row r="44" spans="1:136" x14ac:dyDescent="0.25">
      <c r="AL44" s="2"/>
      <c r="AM44" s="2"/>
      <c r="AQ44" s="4"/>
      <c r="CN44" s="8"/>
      <c r="CO44" s="8"/>
      <c r="CP44" s="2"/>
      <c r="CQ44" s="2"/>
      <c r="CR44" s="2"/>
      <c r="CS44" s="2">
        <v>132.539726067152</v>
      </c>
      <c r="DY44" s="2"/>
      <c r="DZ44" s="2"/>
      <c r="EA44" s="2"/>
      <c r="EB44" s="2"/>
      <c r="EC44" s="2"/>
      <c r="ED44" s="2"/>
    </row>
    <row r="45" spans="1:136" x14ac:dyDescent="0.25">
      <c r="C45" s="2"/>
      <c r="O45" s="2"/>
      <c r="P45" s="2"/>
      <c r="Q45" s="2"/>
      <c r="AL45" s="1">
        <f>SUMXMY2(AM2:AM34,AQ2:AQ34)</f>
        <v>6.1119038694025589E-8</v>
      </c>
      <c r="AM45" s="2"/>
      <c r="CN45" s="9">
        <f>SUMXMY2(CO2:CO39,CS2:CS39)</f>
        <v>2.4330679824766735E-6</v>
      </c>
      <c r="CO45" s="8"/>
      <c r="CP45" s="2"/>
      <c r="CQ45" s="2"/>
      <c r="CR45" s="2"/>
      <c r="CS45" s="4">
        <f>CS43-CS44</f>
        <v>-4.434620290339808E-3</v>
      </c>
    </row>
    <row r="46" spans="1:136" x14ac:dyDescent="0.25">
      <c r="C46" s="2"/>
      <c r="O46" s="2"/>
      <c r="P46" s="2"/>
      <c r="Q46" s="2"/>
    </row>
    <row r="47" spans="1:136" x14ac:dyDescent="0.25">
      <c r="C47" s="2"/>
      <c r="O47" s="2"/>
      <c r="P47" s="2"/>
      <c r="Q47" s="2"/>
      <c r="AK47" s="2"/>
      <c r="AM47" s="2"/>
      <c r="AN47" s="2"/>
      <c r="AP47" s="2"/>
      <c r="AQ47" s="2"/>
      <c r="CL47" s="22" t="s">
        <v>5</v>
      </c>
      <c r="CM47" s="22" t="s">
        <v>5</v>
      </c>
      <c r="CN47" s="22" t="s">
        <v>5</v>
      </c>
      <c r="CO47" s="22" t="s">
        <v>4</v>
      </c>
      <c r="CP47" s="22" t="s">
        <v>4</v>
      </c>
      <c r="CQ47" s="21">
        <v>132.539726067152</v>
      </c>
      <c r="CR47">
        <f>250-CQ47</f>
        <v>117.460273932848</v>
      </c>
      <c r="CU47">
        <v>0.22</v>
      </c>
      <c r="CV47" s="21"/>
    </row>
    <row r="48" spans="1:136" x14ac:dyDescent="0.25">
      <c r="A48" s="2"/>
      <c r="B48" t="s">
        <v>2</v>
      </c>
      <c r="C48" s="2" t="s">
        <v>1</v>
      </c>
      <c r="D48" t="s">
        <v>0</v>
      </c>
      <c r="E48" t="s">
        <v>3</v>
      </c>
      <c r="O48" s="2"/>
      <c r="P48" s="2"/>
      <c r="Q48" s="2"/>
      <c r="AK48" s="2"/>
      <c r="AP48" s="2"/>
      <c r="AQ48" s="2"/>
      <c r="CL48">
        <f t="shared" ref="CL48:CL87" si="113">VLOOKUP(CO48,LUT,2,FALSE)</f>
        <v>250</v>
      </c>
      <c r="CN48" s="2">
        <v>250</v>
      </c>
      <c r="CO48" s="2">
        <v>120</v>
      </c>
      <c r="CQ48">
        <f>CV48</f>
        <v>120</v>
      </c>
      <c r="CR48" s="21">
        <f t="shared" ref="CR48:CR87" si="114">$CR$47+SQRT((CO48-2*$CR$47+250)*(250-CO48))</f>
        <v>249.97566465203775</v>
      </c>
      <c r="CT48" s="21">
        <f>(ROUND(CR48,0)-CR48)</f>
        <v>2.4335347962249898E-2</v>
      </c>
      <c r="CU48" s="21">
        <f t="shared" ref="CU48:CU87" si="115">IF(AND(CT48&lt;CU$47,CT48&gt;0),ROUND(CR48,0),"")</f>
        <v>250</v>
      </c>
      <c r="CV48">
        <f>IF(AND(CT48&lt;CU$47,CT48&gt;0),ROUND(CO48,0),"")</f>
        <v>120</v>
      </c>
    </row>
    <row r="49" spans="1:100" x14ac:dyDescent="0.25">
      <c r="A49" s="2">
        <v>7</v>
      </c>
      <c r="B49" s="6">
        <f>X9</f>
        <v>132.28212379374963</v>
      </c>
      <c r="C49" s="6">
        <f>S10</f>
        <v>133.93201756282448</v>
      </c>
      <c r="D49" s="7">
        <f>S9</f>
        <v>117.7170530295959</v>
      </c>
      <c r="E49" s="21">
        <f t="shared" ref="E49:E67" si="116">132.539726067152</f>
        <v>132.539726067152</v>
      </c>
      <c r="O49" s="2"/>
      <c r="P49" s="2"/>
      <c r="Q49" s="2"/>
      <c r="AK49" s="2"/>
      <c r="AL49" s="2"/>
      <c r="AM49" s="2"/>
      <c r="AN49" s="2"/>
      <c r="AP49" s="2"/>
      <c r="AQ49" s="2"/>
      <c r="CL49" s="21">
        <f t="shared" si="113"/>
        <v>249</v>
      </c>
      <c r="CN49">
        <v>249</v>
      </c>
      <c r="CO49">
        <v>134</v>
      </c>
      <c r="CQ49" s="21">
        <f t="shared" ref="CQ49:CQ87" si="117">CV49</f>
        <v>134</v>
      </c>
      <c r="CR49" s="21">
        <f t="shared" si="114"/>
        <v>248.96394858713003</v>
      </c>
      <c r="CT49" s="21">
        <f t="shared" ref="CT49:CT87" si="118">(ROUND(CR49,0)-CR49)</f>
        <v>3.6051412869966271E-2</v>
      </c>
      <c r="CU49" s="21">
        <f t="shared" si="115"/>
        <v>249</v>
      </c>
      <c r="CV49" s="21">
        <f t="shared" ref="CV49:CV87" si="119">IF(AND(CT49&lt;CU$47,CT49&gt;0),ROUND(CO49,0),"")</f>
        <v>134</v>
      </c>
    </row>
    <row r="50" spans="1:100" x14ac:dyDescent="0.25">
      <c r="A50">
        <v>14</v>
      </c>
      <c r="B50" s="6">
        <f>F17</f>
        <v>132.49522103390407</v>
      </c>
      <c r="C50" s="6">
        <f>A18</f>
        <v>132.78029716194089</v>
      </c>
      <c r="D50" s="7">
        <f>A17</f>
        <v>117.50400449812689</v>
      </c>
      <c r="E50" s="21">
        <f t="shared" si="116"/>
        <v>132.539726067152</v>
      </c>
      <c r="O50" s="2"/>
      <c r="P50" s="2"/>
      <c r="Q50" s="2"/>
      <c r="AK50" s="2"/>
      <c r="AL50" s="2"/>
      <c r="AM50" s="2"/>
      <c r="AN50" s="2"/>
      <c r="AP50" s="2"/>
      <c r="AQ50" s="2"/>
      <c r="CL50" s="21">
        <f t="shared" si="113"/>
        <v>248</v>
      </c>
      <c r="CN50" s="21">
        <v>248</v>
      </c>
      <c r="CO50">
        <v>140</v>
      </c>
      <c r="CQ50" s="21" t="str">
        <f t="shared" si="117"/>
        <v/>
      </c>
      <c r="CR50" s="21">
        <f t="shared" si="114"/>
        <v>248.06938439139694</v>
      </c>
      <c r="CT50" s="21">
        <f t="shared" si="118"/>
        <v>-6.9384391396937417E-2</v>
      </c>
      <c r="CU50" s="21" t="str">
        <f t="shared" si="115"/>
        <v/>
      </c>
      <c r="CV50" s="21" t="str">
        <f t="shared" si="119"/>
        <v/>
      </c>
    </row>
    <row r="51" spans="1:100" x14ac:dyDescent="0.25">
      <c r="A51">
        <v>15</v>
      </c>
      <c r="B51" s="6">
        <f>O17</f>
        <v>132.50181034131043</v>
      </c>
      <c r="C51" s="6">
        <f>J18</f>
        <v>132.74510530639972</v>
      </c>
      <c r="D51" s="7">
        <f>J17</f>
        <v>117.49682167082172</v>
      </c>
      <c r="E51" s="21">
        <f t="shared" si="116"/>
        <v>132.539726067152</v>
      </c>
      <c r="O51" s="2"/>
      <c r="P51" s="2"/>
      <c r="Q51" s="2"/>
      <c r="AK51" s="2"/>
      <c r="AL51" s="2"/>
      <c r="AM51" s="2"/>
      <c r="AN51" s="2"/>
      <c r="AP51" s="2"/>
      <c r="AQ51" s="2"/>
      <c r="CL51" s="21">
        <f t="shared" si="113"/>
        <v>247</v>
      </c>
      <c r="CM51" s="21">
        <f>VLOOKUP(CP51,LUT,2,FALSE)</f>
        <v>247</v>
      </c>
      <c r="CN51" s="21">
        <v>247</v>
      </c>
      <c r="CO51">
        <v>145</v>
      </c>
      <c r="CP51">
        <v>146</v>
      </c>
      <c r="CQ51" s="21" t="str">
        <f t="shared" si="117"/>
        <v/>
      </c>
      <c r="CR51" s="21">
        <f t="shared" si="114"/>
        <v>247.10726569934414</v>
      </c>
      <c r="CS51" s="21">
        <f>$CR$47+SQRT((CP51-2*$CR$47+250)*(250-CP51))</f>
        <v>246.8908075096189</v>
      </c>
      <c r="CT51" s="21">
        <f t="shared" si="118"/>
        <v>-0.10726569934413988</v>
      </c>
      <c r="CU51" s="21" t="str">
        <f t="shared" si="115"/>
        <v/>
      </c>
      <c r="CV51" s="21" t="str">
        <f t="shared" si="119"/>
        <v/>
      </c>
    </row>
    <row r="52" spans="1:100" x14ac:dyDescent="0.25">
      <c r="A52">
        <v>18</v>
      </c>
      <c r="B52" s="6">
        <f>Sheet2!BI21</f>
        <v>132.51470236270592</v>
      </c>
      <c r="C52" s="6">
        <f>Sheet2!BD22</f>
        <v>132.67576497288988</v>
      </c>
      <c r="D52" s="7">
        <f>Sheet2!BD21</f>
        <v>117.48119841306536</v>
      </c>
      <c r="E52" s="21">
        <f t="shared" si="116"/>
        <v>132.539726067152</v>
      </c>
      <c r="O52" s="2"/>
      <c r="P52" s="2"/>
      <c r="Q52" s="2"/>
      <c r="AK52" s="2"/>
      <c r="AL52" s="2"/>
      <c r="AM52" s="2"/>
      <c r="AN52" s="2"/>
      <c r="AP52" s="2"/>
      <c r="AQ52" s="2"/>
      <c r="CL52" s="21">
        <f t="shared" si="113"/>
        <v>246</v>
      </c>
      <c r="CN52" s="21">
        <v>246</v>
      </c>
      <c r="CO52">
        <v>150</v>
      </c>
      <c r="CQ52" s="21">
        <f t="shared" si="117"/>
        <v>150</v>
      </c>
      <c r="CR52" s="21">
        <f t="shared" si="114"/>
        <v>245.94352269871007</v>
      </c>
      <c r="CT52" s="21">
        <f t="shared" si="118"/>
        <v>5.6477301289930892E-2</v>
      </c>
      <c r="CU52" s="21">
        <f t="shared" si="115"/>
        <v>246</v>
      </c>
      <c r="CV52" s="21">
        <f t="shared" si="119"/>
        <v>150</v>
      </c>
    </row>
    <row r="53" spans="1:100" x14ac:dyDescent="0.25">
      <c r="A53">
        <v>20</v>
      </c>
      <c r="B53" s="6">
        <f>DB23</f>
        <v>132.51995738389593</v>
      </c>
      <c r="C53" s="6">
        <f>CW23</f>
        <v>132.64619568781066</v>
      </c>
      <c r="D53" s="7">
        <f>CW22</f>
        <v>117.4800261359057</v>
      </c>
      <c r="E53" s="21">
        <f t="shared" si="116"/>
        <v>132.539726067152</v>
      </c>
      <c r="P53" s="2"/>
      <c r="Q53" s="2"/>
      <c r="AK53" s="2"/>
      <c r="AL53" s="2"/>
      <c r="AM53" s="2"/>
      <c r="AN53" s="2"/>
      <c r="AP53" s="2"/>
      <c r="AQ53" s="2"/>
      <c r="CL53" s="21">
        <f t="shared" si="113"/>
        <v>245</v>
      </c>
      <c r="CM53" s="21">
        <f>VLOOKUP(CP53,LUT,2,FALSE)</f>
        <v>245</v>
      </c>
      <c r="CN53" s="21">
        <v>245</v>
      </c>
      <c r="CO53">
        <v>153</v>
      </c>
      <c r="CP53">
        <v>154</v>
      </c>
      <c r="CQ53" s="21" t="str">
        <f t="shared" si="117"/>
        <v/>
      </c>
      <c r="CR53" s="21">
        <f t="shared" si="114"/>
        <v>245.1462436281418</v>
      </c>
      <c r="CS53" s="21">
        <f>$CR$47+SQRT((CP53-2*$CR$47+250)*(250-CP53))</f>
        <v>244.86367814518914</v>
      </c>
      <c r="CT53" s="21">
        <f t="shared" si="118"/>
        <v>-0.14624362814180358</v>
      </c>
      <c r="CU53" s="21" t="str">
        <f t="shared" si="115"/>
        <v/>
      </c>
      <c r="CV53" s="21" t="str">
        <f t="shared" si="119"/>
        <v/>
      </c>
    </row>
    <row r="54" spans="1:100" x14ac:dyDescent="0.25">
      <c r="A54">
        <v>21</v>
      </c>
      <c r="B54" s="6">
        <f>AG23</f>
        <v>132.52198357212345</v>
      </c>
      <c r="C54" s="6">
        <f>AB24</f>
        <v>132.63642337486243</v>
      </c>
      <c r="D54" s="7">
        <f>AB23</f>
        <v>117.47566898682</v>
      </c>
      <c r="E54" s="21">
        <f t="shared" si="116"/>
        <v>132.539726067152</v>
      </c>
      <c r="P54" s="2"/>
      <c r="Q54" s="2"/>
      <c r="AK54" s="2"/>
      <c r="AL54" s="2"/>
      <c r="AM54" s="2"/>
      <c r="AN54" s="2"/>
      <c r="AP54" s="2"/>
      <c r="AQ54" s="2"/>
      <c r="CL54" s="21">
        <f t="shared" si="113"/>
        <v>244</v>
      </c>
      <c r="CN54" s="21">
        <v>244</v>
      </c>
      <c r="CO54">
        <v>157</v>
      </c>
      <c r="CQ54" s="21">
        <f t="shared" si="117"/>
        <v>157</v>
      </c>
      <c r="CR54" s="21">
        <f t="shared" si="114"/>
        <v>243.96477602067992</v>
      </c>
      <c r="CT54" s="21">
        <f t="shared" si="118"/>
        <v>3.5223979320079479E-2</v>
      </c>
      <c r="CU54" s="21">
        <f t="shared" si="115"/>
        <v>244</v>
      </c>
      <c r="CV54" s="21">
        <f t="shared" si="119"/>
        <v>157</v>
      </c>
    </row>
    <row r="55" spans="1:100" x14ac:dyDescent="0.25">
      <c r="A55">
        <v>22</v>
      </c>
      <c r="B55" s="6">
        <f>AZ24</f>
        <v>132.52371314747822</v>
      </c>
      <c r="C55" s="6">
        <f>AU25</f>
        <v>132.62801564168623</v>
      </c>
      <c r="D55" s="7">
        <f>AU24</f>
        <v>117.47131173348066</v>
      </c>
      <c r="E55" s="21">
        <f t="shared" si="116"/>
        <v>132.539726067152</v>
      </c>
      <c r="P55" s="2"/>
      <c r="Q55" s="2"/>
      <c r="AK55" s="2"/>
      <c r="AL55" s="2"/>
      <c r="AM55" s="2"/>
      <c r="AN55" s="2"/>
      <c r="AP55" s="2"/>
      <c r="AQ55" s="2"/>
      <c r="CL55" s="21">
        <f t="shared" si="113"/>
        <v>243</v>
      </c>
      <c r="CN55" s="21">
        <v>243</v>
      </c>
      <c r="CO55">
        <v>160</v>
      </c>
      <c r="CQ55" s="21">
        <f t="shared" si="117"/>
        <v>160</v>
      </c>
      <c r="CR55" s="21">
        <f t="shared" si="114"/>
        <v>242.98776371929819</v>
      </c>
      <c r="CT55" s="21">
        <f t="shared" si="118"/>
        <v>1.2236280701813484E-2</v>
      </c>
      <c r="CU55" s="21">
        <f t="shared" si="115"/>
        <v>243</v>
      </c>
      <c r="CV55" s="21">
        <f t="shared" si="119"/>
        <v>160</v>
      </c>
    </row>
    <row r="56" spans="1:100" x14ac:dyDescent="0.25">
      <c r="A56">
        <v>23</v>
      </c>
      <c r="B56" s="6">
        <f>BI25</f>
        <v>132.52520251971376</v>
      </c>
      <c r="C56" s="6">
        <f>BD26</f>
        <v>132.61943110416729</v>
      </c>
      <c r="D56" s="7">
        <f>BD25</f>
        <v>117.47064370170754</v>
      </c>
      <c r="E56" s="21">
        <f t="shared" si="116"/>
        <v>132.539726067152</v>
      </c>
      <c r="P56" s="2"/>
      <c r="Q56" s="2"/>
      <c r="AK56" s="2"/>
      <c r="AL56" s="2"/>
      <c r="AM56" s="2"/>
      <c r="AN56" s="2"/>
      <c r="AP56" s="2"/>
      <c r="AQ56" s="2"/>
      <c r="CL56" s="21">
        <f t="shared" si="113"/>
        <v>242</v>
      </c>
      <c r="CN56" s="21">
        <v>242</v>
      </c>
      <c r="CO56">
        <v>163</v>
      </c>
      <c r="CQ56" s="21">
        <f t="shared" si="117"/>
        <v>163</v>
      </c>
      <c r="CR56" s="21">
        <f t="shared" si="114"/>
        <v>241.93080191310702</v>
      </c>
      <c r="CT56" s="21">
        <f t="shared" si="118"/>
        <v>6.9198086892981792E-2</v>
      </c>
      <c r="CU56" s="21">
        <f t="shared" si="115"/>
        <v>242</v>
      </c>
      <c r="CV56" s="21">
        <f t="shared" si="119"/>
        <v>163</v>
      </c>
    </row>
    <row r="57" spans="1:100" x14ac:dyDescent="0.25">
      <c r="A57">
        <v>25</v>
      </c>
      <c r="B57" s="6">
        <f>CJ30</f>
        <v>132.52761968449454</v>
      </c>
      <c r="C57" s="6">
        <f>CE30</f>
        <v>132.60513512233666</v>
      </c>
      <c r="D57" s="7">
        <f>CE29</f>
        <v>117.47145312093974</v>
      </c>
      <c r="E57" s="21">
        <f t="shared" si="116"/>
        <v>132.539726067152</v>
      </c>
      <c r="P57" s="2"/>
      <c r="Q57" s="2"/>
      <c r="AK57" s="2"/>
      <c r="AL57" s="2"/>
      <c r="AM57" s="2"/>
      <c r="AN57" s="2"/>
      <c r="AP57" s="2"/>
      <c r="AQ57" s="2"/>
      <c r="CL57" s="21">
        <f t="shared" si="113"/>
        <v>241</v>
      </c>
      <c r="CM57" s="21">
        <f>VLOOKUP(CP57,LUT,2,FALSE)</f>
        <v>241</v>
      </c>
      <c r="CN57" s="21">
        <v>241</v>
      </c>
      <c r="CO57">
        <v>165</v>
      </c>
      <c r="CP57">
        <v>166</v>
      </c>
      <c r="CQ57" s="21" t="str">
        <f t="shared" si="117"/>
        <v/>
      </c>
      <c r="CR57" s="21">
        <f t="shared" si="114"/>
        <v>241.18073881807157</v>
      </c>
      <c r="CS57" s="21">
        <f>$CR$47+SQRT((CP57-2*$CR$47+250)*(250-CP57))</f>
        <v>240.7918350973834</v>
      </c>
      <c r="CT57" s="21">
        <f t="shared" si="118"/>
        <v>-0.18073881807157477</v>
      </c>
      <c r="CU57" s="21" t="str">
        <f t="shared" si="115"/>
        <v/>
      </c>
      <c r="CV57" s="21" t="str">
        <f t="shared" si="119"/>
        <v/>
      </c>
    </row>
    <row r="58" spans="1:100" x14ac:dyDescent="0.25">
      <c r="A58">
        <v>27</v>
      </c>
      <c r="B58" s="6">
        <f>BR29</f>
        <v>132.52947984280826</v>
      </c>
      <c r="C58" s="6">
        <f>BM30</f>
        <v>132.59474626076988</v>
      </c>
      <c r="D58" s="7">
        <f>BM29</f>
        <v>117.47149316434232</v>
      </c>
      <c r="E58" s="21">
        <f t="shared" si="116"/>
        <v>132.539726067152</v>
      </c>
      <c r="P58" s="2"/>
      <c r="Q58" s="2"/>
      <c r="AK58" s="2"/>
      <c r="AL58" s="2"/>
      <c r="AM58" s="2"/>
      <c r="AN58" s="2"/>
      <c r="AP58" s="2"/>
      <c r="AQ58" s="2"/>
      <c r="CL58" s="21">
        <f t="shared" si="113"/>
        <v>240</v>
      </c>
      <c r="CN58" s="21">
        <v>240</v>
      </c>
      <c r="CO58">
        <v>168</v>
      </c>
      <c r="CQ58" s="21">
        <f t="shared" si="117"/>
        <v>168</v>
      </c>
      <c r="CR58" s="21">
        <f t="shared" si="114"/>
        <v>239.98584299911647</v>
      </c>
      <c r="CT58" s="21">
        <f t="shared" si="118"/>
        <v>1.4157000883528781E-2</v>
      </c>
      <c r="CU58" s="21">
        <f t="shared" si="115"/>
        <v>240</v>
      </c>
      <c r="CV58" s="21">
        <f t="shared" si="119"/>
        <v>168</v>
      </c>
    </row>
    <row r="59" spans="1:100" x14ac:dyDescent="0.25">
      <c r="A59">
        <v>28</v>
      </c>
      <c r="B59" s="6">
        <f>Sheet2!AQ31</f>
        <v>132.53025337639608</v>
      </c>
      <c r="C59" s="6">
        <f>Sheet2!AL32</f>
        <v>132.59042608609741</v>
      </c>
      <c r="D59" s="7">
        <f>Sheet2!AL31</f>
        <v>117.47002383066032</v>
      </c>
      <c r="E59" s="21">
        <f t="shared" si="116"/>
        <v>132.539726067152</v>
      </c>
      <c r="AK59" s="2"/>
      <c r="AL59" s="2"/>
      <c r="AM59" s="2"/>
      <c r="AN59" s="2"/>
      <c r="AP59" s="2"/>
      <c r="AQ59" s="2"/>
      <c r="CL59" s="21">
        <f t="shared" si="113"/>
        <v>239</v>
      </c>
      <c r="CN59" s="21">
        <v>239</v>
      </c>
      <c r="CO59">
        <v>170</v>
      </c>
      <c r="CQ59" s="21" t="str">
        <f t="shared" si="117"/>
        <v/>
      </c>
      <c r="CR59" s="21">
        <f t="shared" si="114"/>
        <v>239.14164543540923</v>
      </c>
      <c r="CT59" s="21">
        <f t="shared" si="118"/>
        <v>-0.14164543540923091</v>
      </c>
      <c r="CU59" s="21" t="str">
        <f t="shared" si="115"/>
        <v/>
      </c>
      <c r="CV59" s="21" t="str">
        <f t="shared" si="119"/>
        <v/>
      </c>
    </row>
    <row r="60" spans="1:100" x14ac:dyDescent="0.25">
      <c r="A60">
        <v>29</v>
      </c>
      <c r="B60" s="6">
        <f>CA35</f>
        <v>132.53094219937674</v>
      </c>
      <c r="C60" s="6">
        <f>BV35</f>
        <v>132.58707662885013</v>
      </c>
      <c r="D60" s="7">
        <f>BV34</f>
        <v>117.46894685637771</v>
      </c>
      <c r="E60" s="21">
        <f t="shared" si="116"/>
        <v>132.539726067152</v>
      </c>
      <c r="AK60" s="2"/>
      <c r="AL60" s="2"/>
      <c r="AM60" s="2"/>
      <c r="AN60" s="2"/>
      <c r="AP60" s="2"/>
      <c r="AQ60" s="2"/>
      <c r="CL60" s="21">
        <f t="shared" si="113"/>
        <v>238</v>
      </c>
      <c r="CN60" s="21">
        <v>238</v>
      </c>
      <c r="CO60">
        <v>173</v>
      </c>
      <c r="CQ60" s="21">
        <f t="shared" si="117"/>
        <v>173</v>
      </c>
      <c r="CR60" s="21">
        <f t="shared" si="114"/>
        <v>237.80194507938563</v>
      </c>
      <c r="CT60" s="21">
        <f t="shared" si="118"/>
        <v>0.1980549206143678</v>
      </c>
      <c r="CU60" s="21">
        <f t="shared" si="115"/>
        <v>238</v>
      </c>
      <c r="CV60" s="21">
        <f t="shared" si="119"/>
        <v>173</v>
      </c>
    </row>
    <row r="61" spans="1:100" x14ac:dyDescent="0.25">
      <c r="A61">
        <v>30</v>
      </c>
      <c r="B61" s="6">
        <f>Sheet2!AH33</f>
        <v>132.53155699143582</v>
      </c>
      <c r="C61" s="6">
        <f>Sheet2!AC34</f>
        <v>132.58384788909754</v>
      </c>
      <c r="D61" s="7">
        <f>Sheet2!AC33</f>
        <v>117.46777952517131</v>
      </c>
      <c r="E61" s="21">
        <f t="shared" si="116"/>
        <v>132.539726067152</v>
      </c>
      <c r="AK61" s="2"/>
      <c r="AL61" s="2"/>
      <c r="AM61" s="2"/>
      <c r="AN61" s="2"/>
      <c r="AP61" s="2"/>
      <c r="AQ61" s="2"/>
      <c r="CL61" s="21">
        <f t="shared" si="113"/>
        <v>237</v>
      </c>
      <c r="CN61" s="21">
        <v>237</v>
      </c>
      <c r="CO61">
        <v>175</v>
      </c>
      <c r="CQ61" s="21">
        <f t="shared" si="117"/>
        <v>175</v>
      </c>
      <c r="CR61" s="21">
        <f t="shared" si="114"/>
        <v>236.85859431497397</v>
      </c>
      <c r="CT61" s="21">
        <f t="shared" si="118"/>
        <v>0.14140568502602946</v>
      </c>
      <c r="CU61" s="21">
        <f t="shared" si="115"/>
        <v>237</v>
      </c>
      <c r="CV61" s="21">
        <f t="shared" si="119"/>
        <v>175</v>
      </c>
    </row>
    <row r="62" spans="1:100" x14ac:dyDescent="0.25">
      <c r="A62">
        <v>32</v>
      </c>
      <c r="B62" s="6">
        <f>Sheet2!AZ35</f>
        <v>132.53260809174802</v>
      </c>
      <c r="C62" s="6">
        <f>Sheet2!AU36</f>
        <v>132.57796016123416</v>
      </c>
      <c r="D62" s="7">
        <f>Sheet2!AU35</f>
        <v>117.46543957775768</v>
      </c>
      <c r="E62" s="21">
        <f t="shared" si="116"/>
        <v>132.539726067152</v>
      </c>
      <c r="AK62" s="2"/>
      <c r="AL62" s="2"/>
      <c r="AM62" s="2"/>
      <c r="AN62" s="2"/>
      <c r="AP62" s="2"/>
      <c r="AQ62" s="2"/>
      <c r="CL62" s="21">
        <f t="shared" si="113"/>
        <v>236</v>
      </c>
      <c r="CN62" s="21">
        <v>236</v>
      </c>
      <c r="CO62">
        <v>177</v>
      </c>
      <c r="CQ62" s="21">
        <f t="shared" si="117"/>
        <v>177</v>
      </c>
      <c r="CR62" s="21">
        <f t="shared" si="114"/>
        <v>235.87395559930152</v>
      </c>
      <c r="CT62" s="21">
        <f t="shared" si="118"/>
        <v>0.12604440069847556</v>
      </c>
      <c r="CU62" s="21">
        <f t="shared" si="115"/>
        <v>236</v>
      </c>
      <c r="CV62" s="21">
        <f t="shared" si="119"/>
        <v>177</v>
      </c>
    </row>
    <row r="63" spans="1:100" x14ac:dyDescent="0.25">
      <c r="A63">
        <v>34</v>
      </c>
      <c r="B63" s="6">
        <f>DK40</f>
        <v>132.53347304763224</v>
      </c>
      <c r="C63" s="6">
        <f>DF40</f>
        <v>132.57317025801038</v>
      </c>
      <c r="D63" s="7">
        <f>DF39</f>
        <v>117.46675429492828</v>
      </c>
      <c r="E63" s="21">
        <f t="shared" si="116"/>
        <v>132.539726067152</v>
      </c>
      <c r="AK63" s="2"/>
      <c r="AL63" s="2"/>
      <c r="AM63" s="2"/>
      <c r="AN63" s="2"/>
      <c r="AP63" s="2"/>
      <c r="AQ63" s="2"/>
      <c r="CL63" s="21">
        <f t="shared" si="113"/>
        <v>235</v>
      </c>
      <c r="CN63" s="21">
        <v>235</v>
      </c>
      <c r="CO63">
        <v>179</v>
      </c>
      <c r="CQ63" s="21">
        <f t="shared" si="117"/>
        <v>179</v>
      </c>
      <c r="CR63" s="21">
        <f t="shared" si="114"/>
        <v>234.84698996807739</v>
      </c>
      <c r="CT63" s="21">
        <f t="shared" si="118"/>
        <v>0.15301003192260509</v>
      </c>
      <c r="CU63" s="21">
        <f t="shared" si="115"/>
        <v>235</v>
      </c>
      <c r="CV63" s="21">
        <f t="shared" si="119"/>
        <v>179</v>
      </c>
    </row>
    <row r="64" spans="1:100" x14ac:dyDescent="0.25">
      <c r="A64" s="2">
        <v>36</v>
      </c>
      <c r="B64" s="6">
        <f>AQ42</f>
        <v>132.53418717252626</v>
      </c>
      <c r="C64" s="6">
        <f>AL43</f>
        <v>132.56952865324581</v>
      </c>
      <c r="D64" s="7">
        <f>AL42</f>
        <v>117.4658221171087</v>
      </c>
      <c r="E64" s="21">
        <f t="shared" si="116"/>
        <v>132.539726067152</v>
      </c>
      <c r="AK64" s="2"/>
      <c r="AL64" s="2"/>
      <c r="AM64" s="2"/>
      <c r="AN64" s="2"/>
      <c r="AP64" s="2"/>
      <c r="AQ64" s="2"/>
      <c r="CL64" s="21">
        <f t="shared" si="113"/>
        <v>234</v>
      </c>
      <c r="CM64" s="21">
        <f>VLOOKUP(CP64,LUT,2,FALSE)</f>
        <v>234</v>
      </c>
      <c r="CN64" s="21">
        <v>234</v>
      </c>
      <c r="CO64">
        <v>180</v>
      </c>
      <c r="CP64">
        <v>181</v>
      </c>
      <c r="CQ64" s="21" t="str">
        <f t="shared" si="117"/>
        <v/>
      </c>
      <c r="CR64" s="21">
        <f t="shared" si="114"/>
        <v>234.31728762651244</v>
      </c>
      <c r="CS64" s="21">
        <f>$CR$47+SQRT((CP64-2*$CR$47+250)*(250-CP64))</f>
        <v>233.77657630386983</v>
      </c>
      <c r="CT64" s="21">
        <f t="shared" si="118"/>
        <v>-0.31728762651243869</v>
      </c>
      <c r="CU64" s="21" t="str">
        <f t="shared" si="115"/>
        <v/>
      </c>
      <c r="CV64" s="21" t="str">
        <f t="shared" si="119"/>
        <v/>
      </c>
    </row>
    <row r="65" spans="1:105" x14ac:dyDescent="0.25">
      <c r="A65">
        <v>37</v>
      </c>
      <c r="B65" s="6">
        <f>DT40</f>
        <v>132.53449919602863</v>
      </c>
      <c r="C65" s="6">
        <f>DO40</f>
        <v>132.56780029903496</v>
      </c>
      <c r="D65">
        <f>DO39</f>
        <v>117.46554750601456</v>
      </c>
      <c r="E65" s="21">
        <f t="shared" si="116"/>
        <v>132.539726067152</v>
      </c>
      <c r="AK65" s="2"/>
      <c r="AL65" s="2"/>
      <c r="AM65" s="2"/>
      <c r="AN65" s="2"/>
      <c r="AP65" s="2"/>
      <c r="AQ65" s="2"/>
      <c r="CL65" s="21">
        <f t="shared" si="113"/>
        <v>233</v>
      </c>
      <c r="CM65" s="21">
        <f>VLOOKUP(CP65,LUT,2,FALSE)</f>
        <v>233</v>
      </c>
      <c r="CN65" s="21">
        <v>233</v>
      </c>
      <c r="CO65">
        <v>182</v>
      </c>
      <c r="CP65">
        <v>183</v>
      </c>
      <c r="CQ65" s="21" t="str">
        <f t="shared" si="117"/>
        <v/>
      </c>
      <c r="CR65" s="21">
        <f t="shared" si="114"/>
        <v>233.22470173833872</v>
      </c>
      <c r="CS65" s="21">
        <f>$CR$47+SQRT((CP65-2*$CR$47+250)*(250-CP65))</f>
        <v>232.66150349659165</v>
      </c>
      <c r="CT65" s="21">
        <f t="shared" si="118"/>
        <v>-0.22470173833872309</v>
      </c>
      <c r="CU65" s="21" t="str">
        <f t="shared" si="115"/>
        <v/>
      </c>
      <c r="CV65" s="21" t="str">
        <f t="shared" si="119"/>
        <v/>
      </c>
      <c r="DA65" s="21"/>
    </row>
    <row r="66" spans="1:105" x14ac:dyDescent="0.25">
      <c r="A66">
        <v>38</v>
      </c>
      <c r="B66" s="6">
        <f>ED41</f>
        <v>132.53478391545474</v>
      </c>
      <c r="C66" s="6">
        <f>DY41</f>
        <v>132.56638991500557</v>
      </c>
      <c r="D66">
        <f>DY40</f>
        <v>117.46447606477761</v>
      </c>
      <c r="E66" s="21">
        <f t="shared" si="116"/>
        <v>132.539726067152</v>
      </c>
      <c r="AK66" s="2"/>
      <c r="AL66" s="2"/>
      <c r="AM66" s="2"/>
      <c r="AN66" s="2"/>
      <c r="AP66" s="2"/>
      <c r="AQ66" s="2"/>
      <c r="CL66" s="21">
        <f t="shared" si="113"/>
        <v>232</v>
      </c>
      <c r="CN66" s="21">
        <v>232</v>
      </c>
      <c r="CO66">
        <v>184</v>
      </c>
      <c r="CQ66" s="21" t="str">
        <f t="shared" si="117"/>
        <v/>
      </c>
      <c r="CR66" s="21">
        <f t="shared" si="114"/>
        <v>232.0868146678107</v>
      </c>
      <c r="CT66" s="21">
        <f t="shared" si="118"/>
        <v>-8.6814667810699575E-2</v>
      </c>
      <c r="CU66" s="21" t="str">
        <f t="shared" si="115"/>
        <v/>
      </c>
      <c r="CV66" s="21" t="str">
        <f t="shared" si="119"/>
        <v/>
      </c>
      <c r="DA66" s="21"/>
    </row>
    <row r="67" spans="1:105" x14ac:dyDescent="0.25">
      <c r="A67">
        <v>40</v>
      </c>
      <c r="B67" s="6">
        <f>CS43</f>
        <v>132.53529144686166</v>
      </c>
      <c r="C67" s="6">
        <f>CN43</f>
        <v>132.56419844209566</v>
      </c>
      <c r="D67" s="7">
        <f>CN42</f>
        <v>117.46297398780823</v>
      </c>
      <c r="E67" s="21">
        <f t="shared" si="116"/>
        <v>132.539726067152</v>
      </c>
      <c r="AK67" s="2"/>
      <c r="AL67" s="2"/>
      <c r="AM67" s="2"/>
      <c r="AN67" s="2"/>
      <c r="AP67" s="2"/>
      <c r="AQ67" s="2"/>
      <c r="CL67" s="21">
        <f t="shared" si="113"/>
        <v>231</v>
      </c>
      <c r="CN67" s="21">
        <v>231</v>
      </c>
      <c r="CO67">
        <v>186</v>
      </c>
      <c r="CQ67" s="21">
        <f t="shared" si="117"/>
        <v>186</v>
      </c>
      <c r="CR67" s="21">
        <f t="shared" si="114"/>
        <v>230.90226323396814</v>
      </c>
      <c r="CT67" s="21">
        <f t="shared" si="118"/>
        <v>9.7736766031857769E-2</v>
      </c>
      <c r="CU67" s="21">
        <f t="shared" si="115"/>
        <v>231</v>
      </c>
      <c r="CV67" s="21">
        <f t="shared" si="119"/>
        <v>186</v>
      </c>
      <c r="DA67" s="21"/>
    </row>
    <row r="68" spans="1:105" x14ac:dyDescent="0.25">
      <c r="B68" s="6"/>
      <c r="C68" s="6"/>
      <c r="AK68" s="2"/>
      <c r="AL68" s="2"/>
      <c r="AM68" s="2"/>
      <c r="AN68" s="2"/>
      <c r="AP68" s="2"/>
      <c r="AQ68" s="2"/>
      <c r="CL68" s="21">
        <f t="shared" si="113"/>
        <v>230</v>
      </c>
      <c r="CM68" s="21">
        <f>VLOOKUP(CP68,LUT,2,FALSE)</f>
        <v>230</v>
      </c>
      <c r="CN68" s="21">
        <v>230</v>
      </c>
      <c r="CO68">
        <v>187</v>
      </c>
      <c r="CP68">
        <v>188</v>
      </c>
      <c r="CQ68" s="21" t="str">
        <f t="shared" si="117"/>
        <v/>
      </c>
      <c r="CR68" s="21">
        <f t="shared" si="114"/>
        <v>230.29203136160186</v>
      </c>
      <c r="CS68" s="21">
        <f>$CR$47+SQRT((CP68-2*$CR$47+250)*(250-CP68))</f>
        <v>229.66956959201718</v>
      </c>
      <c r="CT68" s="21">
        <f t="shared" si="118"/>
        <v>-0.2920313616018575</v>
      </c>
      <c r="CU68" s="21" t="str">
        <f t="shared" si="115"/>
        <v/>
      </c>
      <c r="CV68" s="21" t="str">
        <f t="shared" si="119"/>
        <v/>
      </c>
      <c r="DA68" s="21"/>
    </row>
    <row r="69" spans="1:105" x14ac:dyDescent="0.25">
      <c r="B69" s="6"/>
      <c r="C69" s="6"/>
      <c r="AK69" s="2"/>
      <c r="AL69" s="2"/>
      <c r="AM69" s="2"/>
      <c r="AN69" s="2"/>
      <c r="AP69" s="2"/>
      <c r="AQ69" s="2"/>
      <c r="CL69" s="21">
        <f t="shared" si="113"/>
        <v>229</v>
      </c>
      <c r="CN69" s="21">
        <v>229</v>
      </c>
      <c r="CO69">
        <v>189</v>
      </c>
      <c r="CQ69" s="21" t="str">
        <f t="shared" si="117"/>
        <v/>
      </c>
      <c r="CR69" s="21">
        <f t="shared" si="114"/>
        <v>229.03467323749379</v>
      </c>
      <c r="CT69" s="21">
        <f t="shared" si="118"/>
        <v>-3.4673237493791476E-2</v>
      </c>
      <c r="CU69" s="21" t="str">
        <f t="shared" si="115"/>
        <v/>
      </c>
      <c r="CV69" s="21" t="str">
        <f t="shared" si="119"/>
        <v/>
      </c>
    </row>
    <row r="70" spans="1:105" x14ac:dyDescent="0.25">
      <c r="B70" s="6"/>
      <c r="C70" s="6"/>
      <c r="AK70" s="2"/>
      <c r="AL70" s="2"/>
      <c r="AM70" s="2"/>
      <c r="AN70" s="2"/>
      <c r="AP70" s="2"/>
      <c r="AQ70" s="2"/>
      <c r="CL70" s="21">
        <f t="shared" si="113"/>
        <v>228</v>
      </c>
      <c r="CM70" s="21">
        <f>VLOOKUP(CP70,LUT,2,FALSE)</f>
        <v>228</v>
      </c>
      <c r="CN70" s="21">
        <v>228</v>
      </c>
      <c r="CO70">
        <v>190</v>
      </c>
      <c r="CP70">
        <v>191</v>
      </c>
      <c r="CQ70" s="21" t="str">
        <f t="shared" si="117"/>
        <v/>
      </c>
      <c r="CR70" s="21">
        <f t="shared" si="114"/>
        <v>228.38712878801027</v>
      </c>
      <c r="CS70" s="21">
        <f>$CR$47+SQRT((CP70-2*$CR$47+250)*(250-CP70))</f>
        <v>227.72671341433272</v>
      </c>
      <c r="CT70" s="21">
        <f t="shared" si="118"/>
        <v>-0.38712878801027273</v>
      </c>
      <c r="CU70" s="21" t="str">
        <f t="shared" si="115"/>
        <v/>
      </c>
      <c r="CV70" s="21" t="str">
        <f t="shared" si="119"/>
        <v/>
      </c>
    </row>
    <row r="71" spans="1:105" x14ac:dyDescent="0.25">
      <c r="AK71" s="2"/>
      <c r="AL71" s="2"/>
      <c r="AM71" s="2"/>
      <c r="AN71" s="2"/>
      <c r="AP71" s="2"/>
      <c r="AQ71" s="2"/>
      <c r="CL71" s="21">
        <f t="shared" si="113"/>
        <v>227</v>
      </c>
      <c r="CN71" s="21">
        <v>227</v>
      </c>
      <c r="CO71">
        <v>192</v>
      </c>
      <c r="CQ71" s="21" t="str">
        <f t="shared" si="117"/>
        <v/>
      </c>
      <c r="CR71" s="21">
        <f t="shared" si="114"/>
        <v>227.05319443316878</v>
      </c>
      <c r="CT71" s="21">
        <f t="shared" si="118"/>
        <v>-5.3194433168783917E-2</v>
      </c>
      <c r="CU71" s="21" t="str">
        <f t="shared" si="115"/>
        <v/>
      </c>
      <c r="CV71" s="21" t="str">
        <f t="shared" si="119"/>
        <v/>
      </c>
    </row>
    <row r="72" spans="1:105" x14ac:dyDescent="0.25">
      <c r="AK72" s="2"/>
      <c r="AL72" s="2"/>
      <c r="AM72" s="2"/>
      <c r="AN72" s="2"/>
      <c r="AP72" s="2"/>
      <c r="AQ72" s="2"/>
      <c r="CL72" s="21">
        <f t="shared" si="113"/>
        <v>226</v>
      </c>
      <c r="CM72" s="21">
        <f>VLOOKUP(CP72,LUT,2,FALSE)</f>
        <v>226</v>
      </c>
      <c r="CN72" s="21">
        <v>226</v>
      </c>
      <c r="CO72">
        <v>193</v>
      </c>
      <c r="CP72">
        <v>194</v>
      </c>
      <c r="CQ72" s="21" t="str">
        <f t="shared" si="117"/>
        <v/>
      </c>
      <c r="CR72" s="21">
        <f t="shared" si="114"/>
        <v>226.36632873080367</v>
      </c>
      <c r="CS72" s="21">
        <f>$CR$47+SQRT((CP72-2*$CR$47+250)*(250-CP72))</f>
        <v>225.66586214122577</v>
      </c>
      <c r="CT72" s="21">
        <f t="shared" si="118"/>
        <v>-0.3663287308036729</v>
      </c>
      <c r="CU72" s="21" t="str">
        <f t="shared" si="115"/>
        <v/>
      </c>
      <c r="CV72" s="21" t="str">
        <f t="shared" si="119"/>
        <v/>
      </c>
    </row>
    <row r="73" spans="1:105" x14ac:dyDescent="0.25">
      <c r="AK73" s="2"/>
      <c r="AL73" s="2"/>
      <c r="AM73" s="2"/>
      <c r="AN73" s="2"/>
      <c r="AP73" s="2"/>
      <c r="AQ73" s="2"/>
      <c r="CL73" s="21">
        <f t="shared" si="113"/>
        <v>225</v>
      </c>
      <c r="CN73" s="21">
        <v>225</v>
      </c>
      <c r="CO73">
        <v>195</v>
      </c>
      <c r="CQ73" s="21">
        <f t="shared" si="117"/>
        <v>195</v>
      </c>
      <c r="CR73" s="21">
        <f t="shared" si="114"/>
        <v>224.95152877428484</v>
      </c>
      <c r="CT73" s="21">
        <f t="shared" si="118"/>
        <v>4.8471225715161381E-2</v>
      </c>
      <c r="CU73" s="21">
        <f t="shared" si="115"/>
        <v>225</v>
      </c>
      <c r="CV73" s="21">
        <f t="shared" si="119"/>
        <v>195</v>
      </c>
    </row>
    <row r="74" spans="1:105" x14ac:dyDescent="0.25">
      <c r="AK74" s="2"/>
      <c r="AL74" s="2"/>
      <c r="AM74" s="2"/>
      <c r="AN74" s="2"/>
      <c r="AP74" s="2"/>
      <c r="AQ74" s="2"/>
      <c r="CL74" s="21">
        <f t="shared" si="113"/>
        <v>224</v>
      </c>
      <c r="CM74" s="21">
        <f>VLOOKUP(CP74,LUT,2,FALSE)</f>
        <v>223</v>
      </c>
      <c r="CN74" s="21">
        <v>224</v>
      </c>
      <c r="CO74">
        <v>196</v>
      </c>
      <c r="CP74">
        <v>197</v>
      </c>
      <c r="CQ74" s="21" t="str">
        <f t="shared" si="117"/>
        <v/>
      </c>
      <c r="CR74" s="21">
        <f t="shared" si="114"/>
        <v>224.2230502889002</v>
      </c>
      <c r="CS74" s="21">
        <f>$CR$47+SQRT((CP74-2*$CR$47+250)*(250-CP74))</f>
        <v>223.48013510573443</v>
      </c>
      <c r="CT74" s="21">
        <f t="shared" si="118"/>
        <v>-0.22305028890019685</v>
      </c>
      <c r="CU74" s="21" t="str">
        <f t="shared" si="115"/>
        <v/>
      </c>
      <c r="CV74" s="21" t="str">
        <f t="shared" si="119"/>
        <v/>
      </c>
    </row>
    <row r="75" spans="1:105" x14ac:dyDescent="0.25">
      <c r="AK75" s="2"/>
      <c r="AL75" s="2"/>
      <c r="AM75" s="2"/>
      <c r="AN75" s="2"/>
      <c r="AP75" s="2"/>
      <c r="AQ75" s="2"/>
      <c r="CL75" s="21">
        <f t="shared" si="113"/>
        <v>223</v>
      </c>
      <c r="CN75" s="21">
        <v>223</v>
      </c>
      <c r="CO75">
        <v>198</v>
      </c>
      <c r="CQ75" s="21" t="str">
        <f t="shared" si="117"/>
        <v/>
      </c>
      <c r="CR75" s="21">
        <f t="shared" si="114"/>
        <v>222.72247755306398</v>
      </c>
      <c r="CT75" s="21">
        <f t="shared" si="118"/>
        <v>0.27752244693601824</v>
      </c>
      <c r="CU75" s="21" t="str">
        <f t="shared" si="115"/>
        <v/>
      </c>
      <c r="CV75" s="21" t="str">
        <f t="shared" si="119"/>
        <v/>
      </c>
    </row>
    <row r="76" spans="1:105" x14ac:dyDescent="0.25">
      <c r="AK76" s="2"/>
      <c r="AL76" s="2"/>
      <c r="AM76" s="2"/>
      <c r="AN76" s="2"/>
      <c r="AP76" s="2"/>
      <c r="AQ76" s="2"/>
      <c r="CL76" s="21">
        <f t="shared" si="113"/>
        <v>222</v>
      </c>
      <c r="CN76" s="21">
        <v>222</v>
      </c>
      <c r="CO76">
        <v>199</v>
      </c>
      <c r="CQ76" s="21">
        <f t="shared" si="117"/>
        <v>199</v>
      </c>
      <c r="CR76" s="21">
        <f t="shared" si="114"/>
        <v>221.94975693879221</v>
      </c>
      <c r="CT76" s="21">
        <f t="shared" si="118"/>
        <v>5.0243061207794426E-2</v>
      </c>
      <c r="CU76" s="21">
        <f t="shared" si="115"/>
        <v>222</v>
      </c>
      <c r="CV76" s="21">
        <f t="shared" si="119"/>
        <v>199</v>
      </c>
    </row>
    <row r="77" spans="1:105" x14ac:dyDescent="0.25">
      <c r="AK77" s="2"/>
      <c r="AL77" s="2"/>
      <c r="AM77" s="2"/>
      <c r="AN77" s="2"/>
      <c r="AP77" s="2"/>
      <c r="AQ77" s="2"/>
      <c r="CL77" s="21">
        <f t="shared" si="113"/>
        <v>221</v>
      </c>
      <c r="CN77" s="21">
        <v>221</v>
      </c>
      <c r="CO77">
        <v>200</v>
      </c>
      <c r="CQ77" s="21" t="str">
        <f t="shared" si="117"/>
        <v/>
      </c>
      <c r="CR77" s="21">
        <f t="shared" si="114"/>
        <v>221.16163654065176</v>
      </c>
      <c r="CT77" s="21">
        <f t="shared" si="118"/>
        <v>-0.16163654065175592</v>
      </c>
      <c r="CU77" s="21" t="str">
        <f t="shared" si="115"/>
        <v/>
      </c>
      <c r="CV77" s="21" t="str">
        <f t="shared" si="119"/>
        <v/>
      </c>
    </row>
    <row r="78" spans="1:105" x14ac:dyDescent="0.25">
      <c r="AK78" s="2"/>
      <c r="AL78" s="2"/>
      <c r="AM78" s="2"/>
      <c r="AN78" s="2"/>
      <c r="AP78" s="2"/>
      <c r="AQ78" s="2"/>
      <c r="CL78" s="21">
        <f t="shared" si="113"/>
        <v>220</v>
      </c>
      <c r="CM78" s="21">
        <f>VLOOKUP(CP78,LUT,2,FALSE)</f>
        <v>220</v>
      </c>
      <c r="CN78" s="21">
        <v>220</v>
      </c>
      <c r="CO78">
        <v>201</v>
      </c>
      <c r="CP78">
        <v>202</v>
      </c>
      <c r="CQ78" s="21" t="str">
        <f t="shared" si="117"/>
        <v/>
      </c>
      <c r="CR78" s="21">
        <f t="shared" si="114"/>
        <v>220.35776250560616</v>
      </c>
      <c r="CS78" s="21">
        <f>$CR$47+SQRT((CP78-2*$CR$47+250)*(250-CP78))</f>
        <v>219.53776264826749</v>
      </c>
      <c r="CT78" s="21">
        <f t="shared" si="118"/>
        <v>-0.35776250560616063</v>
      </c>
      <c r="CU78" s="21" t="str">
        <f t="shared" si="115"/>
        <v/>
      </c>
      <c r="CV78" s="21" t="str">
        <f t="shared" si="119"/>
        <v/>
      </c>
    </row>
    <row r="79" spans="1:105" x14ac:dyDescent="0.25">
      <c r="AK79" s="2"/>
      <c r="AL79" s="2"/>
      <c r="AM79" s="2"/>
      <c r="AN79" s="2"/>
      <c r="AP79" s="2"/>
      <c r="AQ79" s="2"/>
      <c r="CL79" s="21">
        <f t="shared" si="113"/>
        <v>220</v>
      </c>
      <c r="CM79" s="21">
        <f>VLOOKUP(CP79,LUT,2,FALSE)</f>
        <v>219</v>
      </c>
      <c r="CN79" s="21">
        <v>219</v>
      </c>
      <c r="CO79">
        <v>202</v>
      </c>
      <c r="CP79">
        <v>203</v>
      </c>
      <c r="CQ79" s="21" t="str">
        <f t="shared" si="117"/>
        <v/>
      </c>
      <c r="CR79" s="21">
        <f t="shared" si="114"/>
        <v>219.53776264826749</v>
      </c>
      <c r="CS79" s="21">
        <f>$CR$47+SQRT((CP79-2*$CR$47+250)*(250-CP79))</f>
        <v>218.70124513676467</v>
      </c>
      <c r="CT79" s="21">
        <f t="shared" si="118"/>
        <v>0.46223735173251157</v>
      </c>
      <c r="CU79" s="21" t="str">
        <f t="shared" si="115"/>
        <v/>
      </c>
      <c r="CV79" s="21" t="str">
        <f t="shared" si="119"/>
        <v/>
      </c>
    </row>
    <row r="80" spans="1:105" x14ac:dyDescent="0.25">
      <c r="AK80" s="2"/>
      <c r="AL80" s="2"/>
      <c r="AM80" s="2"/>
      <c r="AN80" s="2"/>
      <c r="AP80" s="2"/>
      <c r="AQ80" s="2"/>
      <c r="CL80" s="21">
        <f t="shared" si="113"/>
        <v>218</v>
      </c>
      <c r="CN80" s="21">
        <v>218</v>
      </c>
      <c r="CO80">
        <v>204</v>
      </c>
      <c r="CQ80" s="21">
        <f t="shared" si="117"/>
        <v>204</v>
      </c>
      <c r="CR80" s="21">
        <f t="shared" si="114"/>
        <v>217.84779705289506</v>
      </c>
      <c r="CT80" s="21">
        <f t="shared" si="118"/>
        <v>0.15220294710493931</v>
      </c>
      <c r="CU80" s="21">
        <f t="shared" si="115"/>
        <v>218</v>
      </c>
      <c r="CV80" s="21">
        <f t="shared" si="119"/>
        <v>204</v>
      </c>
    </row>
    <row r="81" spans="37:100" x14ac:dyDescent="0.25">
      <c r="AK81" s="2"/>
      <c r="AL81" s="2"/>
      <c r="AM81" s="2"/>
      <c r="AN81" s="2"/>
      <c r="AP81" s="2"/>
      <c r="AQ81" s="2"/>
      <c r="CL81" s="21">
        <f t="shared" si="113"/>
        <v>217</v>
      </c>
      <c r="CN81" s="21">
        <v>217</v>
      </c>
      <c r="CO81">
        <v>205</v>
      </c>
      <c r="CQ81" s="21">
        <f t="shared" si="117"/>
        <v>205</v>
      </c>
      <c r="CR81" s="21">
        <f t="shared" si="114"/>
        <v>216.97698281152668</v>
      </c>
      <c r="CT81" s="21">
        <f t="shared" si="118"/>
        <v>2.3017188473318129E-2</v>
      </c>
      <c r="CU81" s="21">
        <f t="shared" si="115"/>
        <v>217</v>
      </c>
      <c r="CV81" s="21">
        <f t="shared" si="119"/>
        <v>205</v>
      </c>
    </row>
    <row r="82" spans="37:100" x14ac:dyDescent="0.25">
      <c r="AK82" s="2"/>
      <c r="AL82" s="2"/>
      <c r="AM82" s="2"/>
      <c r="AN82" s="2"/>
      <c r="AP82" s="2"/>
      <c r="AQ82" s="2"/>
      <c r="CL82" s="21">
        <f t="shared" si="113"/>
        <v>216</v>
      </c>
      <c r="CN82" s="21">
        <v>216</v>
      </c>
      <c r="CO82">
        <v>206</v>
      </c>
      <c r="CQ82" s="21" t="str">
        <f t="shared" si="117"/>
        <v/>
      </c>
      <c r="CR82" s="21">
        <f t="shared" si="114"/>
        <v>216.08834242204318</v>
      </c>
      <c r="CT82" s="21">
        <f t="shared" si="118"/>
        <v>-8.8342422043183433E-2</v>
      </c>
      <c r="CU82" s="21" t="str">
        <f t="shared" si="115"/>
        <v/>
      </c>
      <c r="CV82" s="21" t="str">
        <f t="shared" si="119"/>
        <v/>
      </c>
    </row>
    <row r="83" spans="37:100" x14ac:dyDescent="0.25">
      <c r="AK83" s="2"/>
      <c r="AL83" s="2"/>
      <c r="AM83" s="2"/>
      <c r="AN83" s="2"/>
      <c r="CL83" s="21">
        <f t="shared" si="113"/>
        <v>215</v>
      </c>
      <c r="CN83" s="21">
        <v>215</v>
      </c>
      <c r="CO83">
        <v>207</v>
      </c>
      <c r="CQ83" s="21" t="str">
        <f t="shared" si="117"/>
        <v/>
      </c>
      <c r="CR83" s="21">
        <f t="shared" si="114"/>
        <v>215.18138957207447</v>
      </c>
      <c r="CT83" s="21">
        <f t="shared" si="118"/>
        <v>-0.18138957207446538</v>
      </c>
      <c r="CU83" s="21" t="str">
        <f t="shared" si="115"/>
        <v/>
      </c>
      <c r="CV83" s="21" t="str">
        <f t="shared" si="119"/>
        <v/>
      </c>
    </row>
    <row r="84" spans="37:100" x14ac:dyDescent="0.25">
      <c r="AK84" s="2"/>
      <c r="AL84" s="2"/>
      <c r="AM84" s="2"/>
      <c r="AN84" s="2"/>
      <c r="CL84" s="21">
        <f t="shared" si="113"/>
        <v>214</v>
      </c>
      <c r="CN84" s="21">
        <v>214</v>
      </c>
      <c r="CO84">
        <v>208</v>
      </c>
      <c r="CQ84" s="21" t="str">
        <f t="shared" si="117"/>
        <v/>
      </c>
      <c r="CR84" s="21">
        <f t="shared" si="114"/>
        <v>214.25560951076088</v>
      </c>
      <c r="CT84" s="21">
        <f t="shared" si="118"/>
        <v>-0.2556095107608769</v>
      </c>
      <c r="CU84" s="21" t="str">
        <f t="shared" si="115"/>
        <v/>
      </c>
      <c r="CV84" s="21" t="str">
        <f t="shared" si="119"/>
        <v/>
      </c>
    </row>
    <row r="85" spans="37:100" x14ac:dyDescent="0.25">
      <c r="AK85" s="2"/>
      <c r="AL85" s="2"/>
      <c r="AM85" s="2"/>
      <c r="AN85" s="2"/>
      <c r="CL85" s="21">
        <f t="shared" si="113"/>
        <v>213</v>
      </c>
      <c r="CN85" s="21">
        <v>213</v>
      </c>
      <c r="CO85">
        <v>209</v>
      </c>
      <c r="CQ85" s="21" t="str">
        <f t="shared" si="117"/>
        <v/>
      </c>
      <c r="CR85" s="21">
        <f t="shared" si="114"/>
        <v>213.31045670526873</v>
      </c>
      <c r="CT85" s="21">
        <f t="shared" si="118"/>
        <v>-0.31045670526873437</v>
      </c>
      <c r="CU85" s="21" t="str">
        <f t="shared" si="115"/>
        <v/>
      </c>
      <c r="CV85" s="21" t="str">
        <f t="shared" si="119"/>
        <v/>
      </c>
    </row>
    <row r="86" spans="37:100" x14ac:dyDescent="0.25">
      <c r="AK86" s="2"/>
      <c r="AL86" s="2"/>
      <c r="AM86" s="2"/>
      <c r="AN86" s="2"/>
      <c r="CL86" s="21">
        <f t="shared" si="113"/>
        <v>212</v>
      </c>
      <c r="CN86" s="21">
        <v>212</v>
      </c>
      <c r="CO86">
        <v>210</v>
      </c>
      <c r="CQ86" s="21" t="str">
        <f t="shared" si="117"/>
        <v/>
      </c>
      <c r="CR86" s="21">
        <f t="shared" si="114"/>
        <v>212.34535224009375</v>
      </c>
      <c r="CT86" s="21">
        <f t="shared" si="118"/>
        <v>-0.34535224009374588</v>
      </c>
      <c r="CU86" s="21" t="str">
        <f t="shared" si="115"/>
        <v/>
      </c>
      <c r="CV86" s="21" t="str">
        <f t="shared" si="119"/>
        <v/>
      </c>
    </row>
    <row r="87" spans="37:100" x14ac:dyDescent="0.25">
      <c r="AK87" s="2"/>
      <c r="AL87" s="2"/>
      <c r="AM87" s="2"/>
      <c r="AN87" s="2"/>
      <c r="CL87" s="21">
        <f t="shared" si="113"/>
        <v>211</v>
      </c>
      <c r="CN87" s="21">
        <v>211</v>
      </c>
      <c r="CO87">
        <v>211</v>
      </c>
      <c r="CQ87" s="21" t="str">
        <f t="shared" si="117"/>
        <v/>
      </c>
      <c r="CR87" s="21">
        <f t="shared" si="114"/>
        <v>211.35968092372229</v>
      </c>
      <c r="CT87" s="21">
        <f t="shared" si="118"/>
        <v>-0.35968092372229421</v>
      </c>
      <c r="CU87" s="21" t="str">
        <f t="shared" si="115"/>
        <v/>
      </c>
      <c r="CV87" s="21" t="str">
        <f t="shared" si="119"/>
        <v/>
      </c>
    </row>
    <row r="88" spans="37:100" x14ac:dyDescent="0.25">
      <c r="AK88" s="2"/>
      <c r="AL88" s="2"/>
      <c r="AM88" s="2"/>
      <c r="AN88" s="2"/>
    </row>
    <row r="89" spans="37:100" x14ac:dyDescent="0.25">
      <c r="AK89" s="2"/>
      <c r="AL89" s="2"/>
      <c r="AM89" s="2"/>
      <c r="AN89" s="2"/>
    </row>
    <row r="90" spans="37:100" x14ac:dyDescent="0.25">
      <c r="AK90" s="2"/>
      <c r="AL90" s="2"/>
      <c r="AM90" s="2"/>
      <c r="AN90" s="2"/>
      <c r="CN90" s="21">
        <v>250</v>
      </c>
      <c r="CO90" s="21">
        <v>120</v>
      </c>
      <c r="CP90" s="21"/>
    </row>
    <row r="91" spans="37:100" x14ac:dyDescent="0.25">
      <c r="CN91" s="21">
        <v>249</v>
      </c>
      <c r="CO91" s="21">
        <v>134</v>
      </c>
      <c r="CP91" s="21"/>
    </row>
    <row r="92" spans="37:100" x14ac:dyDescent="0.25">
      <c r="CN92" s="21">
        <v>248</v>
      </c>
      <c r="CO92" s="21">
        <v>140</v>
      </c>
      <c r="CP92" s="21"/>
    </row>
    <row r="93" spans="37:100" x14ac:dyDescent="0.25">
      <c r="CN93" s="21">
        <v>247</v>
      </c>
      <c r="CO93" s="21">
        <v>145</v>
      </c>
      <c r="CP93" s="21">
        <v>146</v>
      </c>
    </row>
    <row r="94" spans="37:100" x14ac:dyDescent="0.25">
      <c r="CN94" s="21">
        <v>246</v>
      </c>
      <c r="CO94" s="21">
        <v>150</v>
      </c>
      <c r="CP94" s="21"/>
    </row>
    <row r="95" spans="37:100" x14ac:dyDescent="0.25">
      <c r="CN95" s="21">
        <v>245</v>
      </c>
      <c r="CO95" s="21">
        <v>153</v>
      </c>
      <c r="CP95" s="21">
        <v>154</v>
      </c>
    </row>
    <row r="96" spans="37:100" x14ac:dyDescent="0.25">
      <c r="CN96" s="21">
        <v>244</v>
      </c>
      <c r="CO96" s="21">
        <v>157</v>
      </c>
      <c r="CP96" s="21"/>
    </row>
    <row r="97" spans="92:94" x14ac:dyDescent="0.25">
      <c r="CN97" s="21">
        <v>243</v>
      </c>
      <c r="CO97" s="21">
        <v>160</v>
      </c>
      <c r="CP97" s="21"/>
    </row>
    <row r="98" spans="92:94" x14ac:dyDescent="0.25">
      <c r="CN98" s="21">
        <v>242</v>
      </c>
      <c r="CO98" s="21">
        <v>163</v>
      </c>
      <c r="CP98" s="21"/>
    </row>
    <row r="99" spans="92:94" x14ac:dyDescent="0.25">
      <c r="CN99" s="21">
        <v>241</v>
      </c>
      <c r="CO99" s="21">
        <v>165</v>
      </c>
      <c r="CP99" s="21">
        <v>166</v>
      </c>
    </row>
    <row r="100" spans="92:94" x14ac:dyDescent="0.25">
      <c r="CN100" s="21">
        <v>240</v>
      </c>
      <c r="CO100" s="21">
        <v>168</v>
      </c>
      <c r="CP100" s="21"/>
    </row>
    <row r="101" spans="92:94" x14ac:dyDescent="0.25">
      <c r="CN101" s="21">
        <v>239</v>
      </c>
      <c r="CO101" s="21">
        <v>170</v>
      </c>
      <c r="CP101" s="21"/>
    </row>
    <row r="102" spans="92:94" x14ac:dyDescent="0.25">
      <c r="CN102" s="21">
        <v>238</v>
      </c>
      <c r="CO102" s="21">
        <v>173</v>
      </c>
      <c r="CP102" s="21"/>
    </row>
    <row r="103" spans="92:94" x14ac:dyDescent="0.25">
      <c r="CN103" s="21">
        <v>237</v>
      </c>
      <c r="CO103" s="21">
        <v>175</v>
      </c>
      <c r="CP103" s="21"/>
    </row>
    <row r="104" spans="92:94" x14ac:dyDescent="0.25">
      <c r="CN104" s="21">
        <v>236</v>
      </c>
      <c r="CO104" s="21">
        <v>177</v>
      </c>
      <c r="CP104" s="21"/>
    </row>
    <row r="105" spans="92:94" x14ac:dyDescent="0.25">
      <c r="CN105" s="21">
        <v>235</v>
      </c>
      <c r="CO105" s="21">
        <v>179</v>
      </c>
      <c r="CP105" s="21"/>
    </row>
    <row r="106" spans="92:94" x14ac:dyDescent="0.25">
      <c r="CN106" s="21">
        <v>234</v>
      </c>
      <c r="CO106" s="21">
        <v>180</v>
      </c>
      <c r="CP106" s="21">
        <v>181</v>
      </c>
    </row>
    <row r="107" spans="92:94" x14ac:dyDescent="0.25">
      <c r="CN107" s="21">
        <v>233</v>
      </c>
      <c r="CO107" s="21">
        <v>182</v>
      </c>
      <c r="CP107" s="21">
        <v>183</v>
      </c>
    </row>
    <row r="108" spans="92:94" x14ac:dyDescent="0.25">
      <c r="CN108" s="21">
        <v>232</v>
      </c>
      <c r="CO108" s="21">
        <v>184</v>
      </c>
      <c r="CP108" s="21"/>
    </row>
    <row r="109" spans="92:94" x14ac:dyDescent="0.25">
      <c r="CN109" s="21">
        <v>231</v>
      </c>
      <c r="CO109" s="21">
        <v>186</v>
      </c>
      <c r="CP109" s="21"/>
    </row>
    <row r="110" spans="92:94" x14ac:dyDescent="0.25">
      <c r="CN110" s="21">
        <v>230</v>
      </c>
      <c r="CO110" s="21">
        <v>187</v>
      </c>
      <c r="CP110" s="21">
        <v>188</v>
      </c>
    </row>
    <row r="111" spans="92:94" x14ac:dyDescent="0.25">
      <c r="CN111" s="21">
        <v>229</v>
      </c>
      <c r="CO111" s="21">
        <v>189</v>
      </c>
      <c r="CP111" s="21"/>
    </row>
    <row r="112" spans="92:94" x14ac:dyDescent="0.25">
      <c r="CN112" s="21">
        <v>228</v>
      </c>
      <c r="CO112" s="21">
        <v>190</v>
      </c>
      <c r="CP112" s="21">
        <v>191</v>
      </c>
    </row>
    <row r="113" spans="92:94" x14ac:dyDescent="0.25">
      <c r="CN113" s="21">
        <v>227</v>
      </c>
      <c r="CO113" s="21">
        <v>192</v>
      </c>
      <c r="CP113" s="21"/>
    </row>
    <row r="114" spans="92:94" x14ac:dyDescent="0.25">
      <c r="CN114" s="21">
        <v>226</v>
      </c>
      <c r="CO114" s="21">
        <v>193</v>
      </c>
      <c r="CP114" s="21">
        <v>194</v>
      </c>
    </row>
    <row r="115" spans="92:94" x14ac:dyDescent="0.25">
      <c r="CN115" s="21">
        <v>225</v>
      </c>
      <c r="CO115" s="21">
        <v>195</v>
      </c>
      <c r="CP115" s="21"/>
    </row>
    <row r="116" spans="92:94" x14ac:dyDescent="0.25">
      <c r="CN116" s="21">
        <v>224</v>
      </c>
      <c r="CO116" s="21">
        <v>196</v>
      </c>
      <c r="CP116" s="21">
        <v>197</v>
      </c>
    </row>
    <row r="117" spans="92:94" x14ac:dyDescent="0.25">
      <c r="CN117" s="21">
        <v>223</v>
      </c>
      <c r="CO117" s="21">
        <v>198</v>
      </c>
      <c r="CP117" s="21"/>
    </row>
    <row r="118" spans="92:94" x14ac:dyDescent="0.25">
      <c r="CN118" s="21">
        <v>222</v>
      </c>
      <c r="CO118" s="21">
        <v>199</v>
      </c>
      <c r="CP118" s="21"/>
    </row>
    <row r="119" spans="92:94" x14ac:dyDescent="0.25">
      <c r="CN119" s="21">
        <v>221</v>
      </c>
      <c r="CO119" s="21">
        <v>200</v>
      </c>
      <c r="CP119" s="21"/>
    </row>
    <row r="120" spans="92:94" x14ac:dyDescent="0.25">
      <c r="CN120" s="21">
        <v>220</v>
      </c>
      <c r="CO120" s="21">
        <v>201</v>
      </c>
      <c r="CP120" s="21">
        <v>202</v>
      </c>
    </row>
    <row r="121" spans="92:94" x14ac:dyDescent="0.25">
      <c r="CN121" s="21">
        <v>219</v>
      </c>
      <c r="CO121" s="21">
        <v>202</v>
      </c>
      <c r="CP121" s="21">
        <v>203</v>
      </c>
    </row>
    <row r="122" spans="92:94" x14ac:dyDescent="0.25">
      <c r="CN122" s="21">
        <v>218</v>
      </c>
      <c r="CO122" s="21">
        <v>204</v>
      </c>
      <c r="CP122" s="21"/>
    </row>
    <row r="123" spans="92:94" x14ac:dyDescent="0.25">
      <c r="CN123" s="21">
        <v>217</v>
      </c>
      <c r="CO123" s="21">
        <v>205</v>
      </c>
      <c r="CP123" s="21"/>
    </row>
    <row r="124" spans="92:94" x14ac:dyDescent="0.25">
      <c r="CN124" s="21">
        <v>216</v>
      </c>
      <c r="CO124" s="21">
        <v>206</v>
      </c>
      <c r="CP124" s="21"/>
    </row>
    <row r="125" spans="92:94" x14ac:dyDescent="0.25">
      <c r="CN125" s="21">
        <v>215</v>
      </c>
      <c r="CO125" s="21">
        <v>207</v>
      </c>
      <c r="CP125" s="21"/>
    </row>
    <row r="126" spans="92:94" x14ac:dyDescent="0.25">
      <c r="CN126" s="21">
        <v>214</v>
      </c>
      <c r="CO126" s="21">
        <v>208</v>
      </c>
      <c r="CP126" s="21"/>
    </row>
    <row r="127" spans="92:94" x14ac:dyDescent="0.25">
      <c r="CN127" s="21">
        <v>213</v>
      </c>
      <c r="CO127" s="21">
        <v>209</v>
      </c>
      <c r="CP127" s="21"/>
    </row>
    <row r="128" spans="92:94" x14ac:dyDescent="0.25">
      <c r="CN128" s="21">
        <v>212</v>
      </c>
      <c r="CO128" s="21">
        <v>210</v>
      </c>
      <c r="CP128" s="21"/>
    </row>
    <row r="129" spans="92:94" x14ac:dyDescent="0.25">
      <c r="CN129" s="21">
        <v>211</v>
      </c>
      <c r="CO129" s="21">
        <v>211</v>
      </c>
      <c r="CP129" s="2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7"/>
  <sheetViews>
    <sheetView topLeftCell="A2" workbookViewId="0">
      <selection activeCell="A2" sqref="A2"/>
    </sheetView>
  </sheetViews>
  <sheetFormatPr defaultRowHeight="15" x14ac:dyDescent="0.25"/>
  <cols>
    <col min="1" max="1" width="13" customWidth="1"/>
    <col min="6" max="6" width="11.42578125" customWidth="1"/>
    <col min="15" max="15" width="12.5703125" bestFit="1" customWidth="1"/>
    <col min="25" max="25" width="12.5703125" bestFit="1" customWidth="1"/>
    <col min="34" max="34" width="12.5703125" bestFit="1" customWidth="1"/>
    <col min="38" max="38" width="12" bestFit="1" customWidth="1"/>
    <col min="43" max="43" width="16.7109375" bestFit="1" customWidth="1"/>
    <col min="52" max="52" width="12.5703125" bestFit="1" customWidth="1"/>
    <col min="61" max="61" width="12.5703125" bestFit="1" customWidth="1"/>
  </cols>
  <sheetData>
    <row r="1" spans="1:63" s="10" customFormat="1" x14ac:dyDescent="0.25">
      <c r="AC1" s="10" t="s">
        <v>4</v>
      </c>
      <c r="AD1" s="10" t="s">
        <v>5</v>
      </c>
      <c r="AE1" s="10" t="s">
        <v>4</v>
      </c>
      <c r="AF1" s="10" t="s">
        <v>6</v>
      </c>
      <c r="AG1" s="10" t="s">
        <v>7</v>
      </c>
    </row>
    <row r="2" spans="1:63" x14ac:dyDescent="0.25">
      <c r="A2" s="2">
        <v>250</v>
      </c>
      <c r="B2" s="2">
        <v>0</v>
      </c>
      <c r="C2" s="2">
        <f>A2</f>
        <v>250</v>
      </c>
      <c r="D2" s="2"/>
      <c r="E2" s="2"/>
      <c r="F2" s="2">
        <v>0</v>
      </c>
      <c r="G2" s="2"/>
      <c r="H2" s="2"/>
      <c r="J2" s="2">
        <v>250</v>
      </c>
      <c r="K2" s="2">
        <v>0</v>
      </c>
      <c r="L2" s="2">
        <f t="shared" ref="L2:L12" si="0">J2</f>
        <v>250</v>
      </c>
      <c r="M2" s="2"/>
      <c r="N2" s="2"/>
      <c r="O2" s="2">
        <v>0</v>
      </c>
      <c r="P2" s="2"/>
      <c r="Q2" s="2"/>
      <c r="T2" s="2">
        <v>250</v>
      </c>
      <c r="U2" s="2">
        <v>0</v>
      </c>
      <c r="V2" s="2">
        <f t="shared" ref="V2:V20" si="1">T2</f>
        <v>250</v>
      </c>
      <c r="W2" s="2"/>
      <c r="X2" s="2"/>
      <c r="Y2" s="2">
        <v>0</v>
      </c>
      <c r="Z2" s="2"/>
      <c r="AA2" s="2"/>
      <c r="AC2" s="2">
        <v>250</v>
      </c>
      <c r="AD2">
        <v>0</v>
      </c>
      <c r="AE2" s="2">
        <f t="shared" ref="AE2:AE31" si="2">AC2</f>
        <v>250</v>
      </c>
      <c r="AF2" s="2"/>
      <c r="AG2" s="2"/>
      <c r="AH2" s="2">
        <v>0</v>
      </c>
      <c r="AI2" s="2"/>
      <c r="AJ2" s="2"/>
      <c r="AL2" s="2">
        <v>250</v>
      </c>
      <c r="AM2" s="2">
        <v>0</v>
      </c>
      <c r="AN2" s="2">
        <f t="shared" ref="AN2:AN27" si="3">AL2</f>
        <v>250</v>
      </c>
      <c r="AO2" s="2"/>
      <c r="AP2" s="2"/>
      <c r="AQ2" s="2">
        <v>0</v>
      </c>
      <c r="AR2" s="2"/>
      <c r="AS2" s="2"/>
      <c r="AU2" s="2">
        <v>250</v>
      </c>
      <c r="AV2">
        <v>0</v>
      </c>
      <c r="AW2" s="2">
        <f t="shared" ref="AW2:AW33" si="4">AU2</f>
        <v>250</v>
      </c>
      <c r="AX2" s="2"/>
      <c r="AY2" s="2"/>
      <c r="AZ2" s="2">
        <v>0</v>
      </c>
      <c r="BA2" s="2"/>
      <c r="BB2" s="2"/>
      <c r="BD2">
        <v>250</v>
      </c>
      <c r="BE2">
        <v>0</v>
      </c>
      <c r="BF2" s="2">
        <f t="shared" ref="BF2:BF19" si="5">BD2</f>
        <v>250</v>
      </c>
      <c r="BG2" s="2"/>
      <c r="BH2" s="2"/>
      <c r="BI2" s="2">
        <v>0</v>
      </c>
      <c r="BJ2" s="2"/>
      <c r="BK2" s="2"/>
    </row>
    <row r="3" spans="1:63" x14ac:dyDescent="0.25">
      <c r="A3" s="2">
        <v>250</v>
      </c>
      <c r="C3" s="2">
        <f t="shared" ref="C3" si="6">A3</f>
        <v>250</v>
      </c>
      <c r="D3" s="2">
        <f>SQRT((A2-A3)^2+(B2-B6)^2)</f>
        <v>139</v>
      </c>
      <c r="E3" s="2">
        <f>A3*B6/2</f>
        <v>17375</v>
      </c>
      <c r="F3" s="2">
        <f>SQRT(H3)+A$12</f>
        <v>138.66955334039383</v>
      </c>
      <c r="G3" s="2">
        <f>(A3+A$13-A$12)*(A$13+A$12-A3)</f>
        <v>439.00726927398733</v>
      </c>
      <c r="H3" s="2">
        <f t="shared" ref="H3:H7" si="7">IF(G3&lt;0,0,G3)</f>
        <v>439.00726927398733</v>
      </c>
      <c r="J3" s="2">
        <v>250</v>
      </c>
      <c r="K3" s="2">
        <v>122.925380973239</v>
      </c>
      <c r="L3" s="2">
        <f t="shared" si="0"/>
        <v>250</v>
      </c>
      <c r="M3" s="2">
        <f t="shared" ref="M3:M12" si="8">SQRT((J2-J3)^2+(K2-K3)^2)</f>
        <v>122.925380973239</v>
      </c>
      <c r="N3" s="2">
        <f>J3*K3/2</f>
        <v>15365.672621654876</v>
      </c>
      <c r="O3" s="2">
        <f>SQRT(Q3)+J$24</f>
        <v>122.92744070017565</v>
      </c>
      <c r="P3" s="2">
        <f>(J3+J$25-J$24)*(J$25+J$24-J3)</f>
        <v>29.721885361630012</v>
      </c>
      <c r="Q3" s="2">
        <f>IF(P3&lt;0,0,P3)</f>
        <v>29.721885361630012</v>
      </c>
      <c r="S3" s="2"/>
      <c r="T3" s="2">
        <v>250</v>
      </c>
      <c r="U3" s="2">
        <v>121.211817084267</v>
      </c>
      <c r="V3" s="2">
        <f t="shared" si="1"/>
        <v>250</v>
      </c>
      <c r="W3" s="2">
        <f t="shared" ref="W3:W20" si="9">SQRT((T2-T3)^2+(U2-U3)^2)</f>
        <v>121.211817084267</v>
      </c>
      <c r="X3" s="2">
        <f>T3*U3/2</f>
        <v>15151.477135533374</v>
      </c>
      <c r="Y3" s="2">
        <f>SQRT(AA3)+T$32</f>
        <v>121.20822119830451</v>
      </c>
      <c r="Z3" s="2">
        <f>(T3+T$33-T$32)*(T$33+T$32-T3)</f>
        <v>13.444300302620015</v>
      </c>
      <c r="AA3" s="2">
        <f>IF(Z3&lt;0,0,Z3)</f>
        <v>13.444300302620015</v>
      </c>
      <c r="AC3" s="2">
        <v>250</v>
      </c>
      <c r="AD3">
        <v>121.167357203009</v>
      </c>
      <c r="AE3" s="2">
        <f t="shared" si="2"/>
        <v>250</v>
      </c>
      <c r="AF3" s="2">
        <f t="shared" ref="AF3:AF31" si="10">SQRT((AC2-AC3)^2+(AD2-AD3)^2)</f>
        <v>121.167357203009</v>
      </c>
      <c r="AG3" s="2">
        <f>AC3*AD3/2</f>
        <v>15145.919650376125</v>
      </c>
      <c r="AH3" s="2">
        <f t="shared" ref="AH3:AH28" si="11">SQRT(AJ3)+AC$33</f>
        <v>121.16740884319184</v>
      </c>
      <c r="AI3" s="2">
        <f t="shared" ref="AI3:AI30" si="12">(AC3+AC$34-AC$33)*(AC$34+AC$33-AC3)</f>
        <v>13.687257090757001</v>
      </c>
      <c r="AJ3" s="2">
        <f>IF(AI3&lt;0,0,AI3)</f>
        <v>13.687257090757001</v>
      </c>
      <c r="AL3" s="2">
        <v>250</v>
      </c>
      <c r="AM3" s="2">
        <v>121.47438848773101</v>
      </c>
      <c r="AN3" s="2">
        <f t="shared" si="3"/>
        <v>250</v>
      </c>
      <c r="AO3" s="2">
        <f t="shared" ref="AO3:AO28" si="13">SQRT((AL2-AL3)^2+(AM2-AM3)^2)</f>
        <v>121.47438848773101</v>
      </c>
      <c r="AP3" s="2">
        <f>AL3*AM3/2</f>
        <v>15184.298560966376</v>
      </c>
      <c r="AQ3" s="2">
        <f>SQRT(AS3)+AL$31</f>
        <v>121.47333574045675</v>
      </c>
      <c r="AR3" s="2">
        <f>(AL3+AL$32-AL$31)*(AL$32+AL$31-AL3)</f>
        <v>16.026506247117869</v>
      </c>
      <c r="AS3" s="2">
        <f>IF(AR3&lt;0,0,AR3)</f>
        <v>16.026506247117869</v>
      </c>
      <c r="AU3" s="2">
        <v>250</v>
      </c>
      <c r="AV3">
        <v>120.857112729413</v>
      </c>
      <c r="AW3" s="2">
        <f t="shared" si="4"/>
        <v>250</v>
      </c>
      <c r="AX3" s="2">
        <f t="shared" ref="AX3:AX33" si="14">SQRT((AU2-AU3)^2+(AV2-AV3)^2)</f>
        <v>120.857112729413</v>
      </c>
      <c r="AY3" s="2">
        <f>AU3*AV3/2</f>
        <v>15107.139091176625</v>
      </c>
      <c r="AZ3" s="2">
        <f t="shared" ref="AZ3:AZ32" si="15">SQRT(BB3)+AU$35</f>
        <v>120.85746171754259</v>
      </c>
      <c r="BA3" s="2">
        <f t="shared" ref="BA3:BA32" si="16">(AU3+AU$36-AU$35)*(AU$36+AU$35-AU3)</f>
        <v>11.505814196791016</v>
      </c>
      <c r="BB3" s="2">
        <f t="shared" ref="BB3:BB32" si="17">IF(BA3&lt;0,0,BA3)</f>
        <v>11.505814196791016</v>
      </c>
      <c r="BD3">
        <v>250</v>
      </c>
      <c r="BE3">
        <v>123.93632605047</v>
      </c>
      <c r="BF3" s="2">
        <f t="shared" si="5"/>
        <v>250</v>
      </c>
      <c r="BG3" s="2">
        <f t="shared" ref="BG3:BG19" si="18">SQRT((BD2-BD3)^2+(BE2-BE3)^2)</f>
        <v>123.93632605047</v>
      </c>
      <c r="BH3" s="2">
        <f>BD3*BE3/2</f>
        <v>15492.04075630875</v>
      </c>
      <c r="BI3" s="2">
        <f t="shared" ref="BI3:BI18" si="19">SQRT(BK3)+BD$21</f>
        <v>123.93300723727593</v>
      </c>
      <c r="BJ3" s="2">
        <f t="shared" ref="BJ3:BJ18" si="20">(BD3+BD$22-BD$21)*(BD$22+BD$21-BD3)</f>
        <v>41.625837104161477</v>
      </c>
      <c r="BK3" s="2">
        <f t="shared" ref="BK3:BK18" si="21">IF(BJ3&lt;0,0,BJ3)</f>
        <v>41.625837104161477</v>
      </c>
    </row>
    <row r="4" spans="1:63" x14ac:dyDescent="0.25">
      <c r="C4" s="2">
        <f>A6</f>
        <v>237</v>
      </c>
      <c r="D4" s="2">
        <f>SQRT((A3-A6)^2+(B6-B7)^2)</f>
        <v>42.059481689626182</v>
      </c>
      <c r="E4" s="2">
        <f>A6*B7/2+(A3-A6)*B6+(A3-A6)*(B7-B6)/2-A3*B6/2</f>
        <v>5903.5</v>
      </c>
      <c r="F4" s="2">
        <f>SQRT(H4)+A$12</f>
        <v>178.62160040090879</v>
      </c>
      <c r="G4" s="2">
        <f>(A6+A$13-A$12)*(A$13+A$12-A6)</f>
        <v>3709.3638905044941</v>
      </c>
      <c r="H4" s="2">
        <f t="shared" si="7"/>
        <v>3709.3638905044941</v>
      </c>
      <c r="J4" s="2">
        <v>249.10553919164099</v>
      </c>
      <c r="K4" s="2">
        <v>133.785019938343</v>
      </c>
      <c r="L4" s="2">
        <f t="shared" si="0"/>
        <v>249.10553919164099</v>
      </c>
      <c r="M4" s="2">
        <f t="shared" si="8"/>
        <v>10.89641310661886</v>
      </c>
      <c r="N4" s="2">
        <f>J4*K4/2+(J3-J4)*K3+(J3-J4)*(K4-K3)/2-J3*K3/2</f>
        <v>1412.4308384545784</v>
      </c>
      <c r="O4" s="2">
        <f>SQRT(Q4)+J$24</f>
        <v>133.78509160816702</v>
      </c>
      <c r="P4" s="2">
        <f t="shared" ref="P4:P12" si="22">(J4+J$25-J$24)*(J$25+J$24-J4)</f>
        <v>265.997477289019</v>
      </c>
      <c r="Q4" s="2">
        <f t="shared" ref="Q4:Q21" si="23">IF(P4&lt;0,0,P4)</f>
        <v>265.997477289019</v>
      </c>
      <c r="S4" s="2"/>
      <c r="T4" s="2">
        <v>249.598767714281</v>
      </c>
      <c r="U4" s="2">
        <v>128.47215850937999</v>
      </c>
      <c r="V4" s="2">
        <f t="shared" si="1"/>
        <v>249.598767714281</v>
      </c>
      <c r="W4" s="2">
        <f t="shared" si="9"/>
        <v>7.2714197345714497</v>
      </c>
      <c r="X4" s="2">
        <f>T4*U4/2+(T3-T4)*U3+(T3-T4)*(U4-U3)/2-T3*U3/2</f>
        <v>931.85972535156179</v>
      </c>
      <c r="Y4" s="2">
        <f t="shared" ref="Y4:Y28" si="24">SQRT(AA4)+T$32</f>
        <v>128.47667852427986</v>
      </c>
      <c r="Z4" s="2">
        <f t="shared" ref="Z4:Z29" si="25">(T4+T$33-T$32)*(T$33+T$32-T4)</f>
        <v>119.57650685858296</v>
      </c>
      <c r="AA4" s="2">
        <f t="shared" ref="AA4:AA20" si="26">IF(Z4&lt;0,0,Z4)</f>
        <v>119.57650685858296</v>
      </c>
      <c r="AC4">
        <v>249.58875985425101</v>
      </c>
      <c r="AD4">
        <v>128.53689364890701</v>
      </c>
      <c r="AE4" s="2">
        <f t="shared" si="2"/>
        <v>249.58875985425101</v>
      </c>
      <c r="AF4" s="2">
        <f t="shared" si="10"/>
        <v>7.3810016857398617</v>
      </c>
      <c r="AG4" s="2">
        <f>AC4*AD4/2+(AC3-AC4)*AD3+(AC3-AC4)*(AD4-AD3)/2-AC3*AD3/2</f>
        <v>946.10649655534507</v>
      </c>
      <c r="AH4" s="2">
        <f t="shared" si="11"/>
        <v>128.53680287695323</v>
      </c>
      <c r="AI4" s="2">
        <f t="shared" si="12"/>
        <v>122.52327796229324</v>
      </c>
      <c r="AJ4" s="2">
        <f t="shared" ref="AJ4:AJ30" si="27">IF(AI4&lt;0,0,AI4)</f>
        <v>122.52327796229324</v>
      </c>
      <c r="AL4" s="2">
        <v>249.516411482862</v>
      </c>
      <c r="AM4" s="2">
        <v>129.469059772138</v>
      </c>
      <c r="AN4" s="2">
        <f t="shared" si="3"/>
        <v>249.516411482862</v>
      </c>
      <c r="AO4" s="2">
        <f t="shared" si="13"/>
        <v>8.0092837881816532</v>
      </c>
      <c r="AP4" s="2">
        <f>AL4*AM4/2+(AL3-AL4)*AM3+(AL3-AL4)*(AM4-AM3)/2-AL3*AM3/2</f>
        <v>1028.7057202503875</v>
      </c>
      <c r="AQ4" s="2">
        <f t="shared" ref="AQ4:AQ28" si="28">SQRT(AS4)+AL$31</f>
        <v>129.46888201372681</v>
      </c>
      <c r="AR4" s="2">
        <f t="shared" ref="AR4:AR28" si="29">(AL4+AL$32-AL$31)*(AL$32+AL$31-AL4)</f>
        <v>143.9725976973418</v>
      </c>
      <c r="AS4" s="2">
        <f t="shared" ref="AS4:AS28" si="30">IF(AR4&lt;0,0,AR4)</f>
        <v>143.9725976973418</v>
      </c>
      <c r="AU4">
        <v>249.656680046118</v>
      </c>
      <c r="AV4">
        <v>127.583734643949</v>
      </c>
      <c r="AW4" s="2">
        <f t="shared" si="4"/>
        <v>249.656680046118</v>
      </c>
      <c r="AX4" s="2">
        <f t="shared" si="14"/>
        <v>6.735377567133817</v>
      </c>
      <c r="AY4" s="2">
        <f t="shared" ref="AY4:AY32" si="31">AU4*AV4/2+(AU3-AU4)*AV3+(AU3-AU4)*(AV4-AV3)/2-AU3*AV3/2</f>
        <v>861.57406850128791</v>
      </c>
      <c r="AZ4" s="2">
        <f t="shared" si="15"/>
        <v>127.58430631024945</v>
      </c>
      <c r="BA4" s="2">
        <f t="shared" si="16"/>
        <v>102.39146394992875</v>
      </c>
      <c r="BB4" s="2">
        <f t="shared" si="17"/>
        <v>102.39146394992875</v>
      </c>
      <c r="BD4">
        <v>248.73984416304199</v>
      </c>
      <c r="BE4">
        <v>136.82077218869301</v>
      </c>
      <c r="BF4" s="2">
        <f t="shared" si="5"/>
        <v>248.73984416304199</v>
      </c>
      <c r="BG4" s="2">
        <f t="shared" si="18"/>
        <v>12.945923876733913</v>
      </c>
      <c r="BH4" s="2">
        <f t="shared" ref="BH4:BH18" si="32">BD4*BE4/2+(BD3-BD4)*BE3+(BD3-BD4)*(BE4-BE3)/2-BD3*BE3/2</f>
        <v>1688.6453096196929</v>
      </c>
      <c r="BI4" s="2">
        <f t="shared" si="19"/>
        <v>136.82096384658738</v>
      </c>
      <c r="BJ4" s="2">
        <f t="shared" si="20"/>
        <v>374.02652702365322</v>
      </c>
      <c r="BK4" s="2">
        <f t="shared" si="21"/>
        <v>374.02652702365322</v>
      </c>
    </row>
    <row r="5" spans="1:63" x14ac:dyDescent="0.25">
      <c r="C5" s="2">
        <f>A7</f>
        <v>212</v>
      </c>
      <c r="D5" s="2">
        <f>SQRT((A6-A7)^2+(B7-B24)^2)</f>
        <v>41.400483088968905</v>
      </c>
      <c r="E5" s="2">
        <f>A7*B24/2+(A6-A7)*B7+(A6-A7)*(B24-B7)/2-A6*B7/2</f>
        <v>6148</v>
      </c>
      <c r="F5" s="2">
        <f>SQRT(H5)+A$12</f>
        <v>212.84071590600485</v>
      </c>
      <c r="G5" s="2">
        <f>(A7+A$13-A$12)*(A$13+A$12-A7)</f>
        <v>9048.5112390246995</v>
      </c>
      <c r="H5" s="2">
        <f t="shared" si="7"/>
        <v>9048.5112390246995</v>
      </c>
      <c r="J5" s="2">
        <v>247.320310885922</v>
      </c>
      <c r="K5" s="2">
        <v>144.545908973091</v>
      </c>
      <c r="L5" s="2">
        <f t="shared" si="0"/>
        <v>247.320310885922</v>
      </c>
      <c r="M5" s="2">
        <f t="shared" si="8"/>
        <v>10.907968322364166</v>
      </c>
      <c r="N5" s="2">
        <f t="shared" ref="N5:N12" si="33">J5*K5/2+(J4-J5)*K4+(J4-J5)*(K5-K4)/2-J4*K4/2</f>
        <v>1459.7169348287134</v>
      </c>
      <c r="O5" s="2">
        <f t="shared" ref="O5:O20" si="34">SQRT(Q5)+J$24</f>
        <v>144.54574195181016</v>
      </c>
      <c r="P5" s="2">
        <f t="shared" si="22"/>
        <v>732.7892006222246</v>
      </c>
      <c r="Q5" s="2">
        <f t="shared" si="23"/>
        <v>732.7892006222246</v>
      </c>
      <c r="S5" s="2"/>
      <c r="T5" s="2">
        <v>248.80649121989799</v>
      </c>
      <c r="U5" s="2">
        <v>135.65134074132899</v>
      </c>
      <c r="V5" s="2">
        <f t="shared" si="1"/>
        <v>248.80649121989799</v>
      </c>
      <c r="W5" s="2">
        <f t="shared" si="9"/>
        <v>7.2227667526429258</v>
      </c>
      <c r="X5" s="2">
        <f t="shared" ref="X5:X20" si="35">T5*U5/2+(T4-T5)*U4+(T4-T5)*(U5-U4)/2-T4*U4/2</f>
        <v>946.85025483017853</v>
      </c>
      <c r="Y5" s="2">
        <f t="shared" si="24"/>
        <v>135.6578769422639</v>
      </c>
      <c r="Z5" s="2">
        <f t="shared" si="25"/>
        <v>328.20042550611112</v>
      </c>
      <c r="AA5" s="2">
        <f t="shared" si="26"/>
        <v>328.20042550611112</v>
      </c>
      <c r="AC5">
        <v>248.769224117177</v>
      </c>
      <c r="AD5">
        <v>135.863728787675</v>
      </c>
      <c r="AE5" s="2">
        <f t="shared" si="2"/>
        <v>248.769224117177</v>
      </c>
      <c r="AF5" s="2">
        <f t="shared" si="10"/>
        <v>7.3725268378641244</v>
      </c>
      <c r="AG5" s="2">
        <f t="shared" ref="AG5:AG30" si="36">AC5*AD5/2+(AC4-AC5)*AD4+(AC4-AC5)*(AD5-AD4)/2-AC4*AD4/2</f>
        <v>967.0181369097063</v>
      </c>
      <c r="AH5" s="2">
        <f t="shared" si="11"/>
        <v>135.86363147966955</v>
      </c>
      <c r="AI5" s="2">
        <f t="shared" si="12"/>
        <v>338.40736913181684</v>
      </c>
      <c r="AJ5" s="2">
        <f t="shared" si="27"/>
        <v>338.40736913181684</v>
      </c>
      <c r="AL5" s="2">
        <v>248.550999000568</v>
      </c>
      <c r="AM5" s="2">
        <v>137.41994691819301</v>
      </c>
      <c r="AN5" s="2">
        <f t="shared" si="3"/>
        <v>248.550999000568</v>
      </c>
      <c r="AO5" s="2">
        <f t="shared" si="13"/>
        <v>8.009283842533728</v>
      </c>
      <c r="AP5" s="2">
        <f t="shared" ref="AP5:AP28" si="37">AL5*AM5/2+(AL4-AL5)*AM4+(AL4-AL5)*(AM5-AM4)/2-AL4*AM4/2</f>
        <v>1054.4339375818745</v>
      </c>
      <c r="AQ5" s="2">
        <f t="shared" si="28"/>
        <v>137.41993706853953</v>
      </c>
      <c r="AR5" s="2">
        <f t="shared" si="29"/>
        <v>397.99903819890812</v>
      </c>
      <c r="AS5" s="2">
        <f t="shared" si="30"/>
        <v>397.99903819890812</v>
      </c>
      <c r="AU5">
        <v>248.96243302386901</v>
      </c>
      <c r="AV5">
        <v>134.360386730692</v>
      </c>
      <c r="AW5" s="2">
        <f t="shared" si="4"/>
        <v>248.96243302386901</v>
      </c>
      <c r="AX5" s="2">
        <f t="shared" si="14"/>
        <v>6.8121209936891045</v>
      </c>
      <c r="AY5" s="2">
        <f t="shared" si="31"/>
        <v>890.20554483391243</v>
      </c>
      <c r="AZ5" s="2">
        <f t="shared" si="15"/>
        <v>134.36088970929146</v>
      </c>
      <c r="BA5" s="2">
        <f t="shared" si="16"/>
        <v>285.45623514714515</v>
      </c>
      <c r="BB5" s="2">
        <f t="shared" si="17"/>
        <v>285.45623514714515</v>
      </c>
      <c r="BD5">
        <v>246.21791142740599</v>
      </c>
      <c r="BE5">
        <v>149.56956118210601</v>
      </c>
      <c r="BF5" s="2">
        <f t="shared" si="5"/>
        <v>246.21791142740599</v>
      </c>
      <c r="BG5" s="2">
        <f t="shared" si="18"/>
        <v>12.995836468717238</v>
      </c>
      <c r="BH5" s="2">
        <f t="shared" si="32"/>
        <v>1758.0922858933591</v>
      </c>
      <c r="BI5" s="2">
        <f t="shared" si="19"/>
        <v>149.5704073999633</v>
      </c>
      <c r="BJ5" s="2">
        <f t="shared" si="20"/>
        <v>1029.7173334048114</v>
      </c>
      <c r="BK5" s="2">
        <f t="shared" si="21"/>
        <v>1029.7173334048114</v>
      </c>
    </row>
    <row r="6" spans="1:63" x14ac:dyDescent="0.25">
      <c r="A6" s="2">
        <v>237</v>
      </c>
      <c r="B6" s="2">
        <v>139</v>
      </c>
      <c r="C6" s="2">
        <f>A25</f>
        <v>179</v>
      </c>
      <c r="D6" s="2">
        <f>SQRT((A7-A25)^2+(B24-B25)^2)</f>
        <v>41.400483088968905</v>
      </c>
      <c r="E6" s="2">
        <f>A25*B25/2+(A7-A25)*B24+(A7-A25)*(B25-B24)/2-A7*B24/2</f>
        <v>6148</v>
      </c>
      <c r="F6" s="2">
        <f>SQRT(H6)+A$12</f>
        <v>236.80603547159751</v>
      </c>
      <c r="G6" s="2">
        <f>(A25+A$13-A$12)*(A$13+A$12-A25)</f>
        <v>14182.18573907137</v>
      </c>
      <c r="H6" s="2">
        <f t="shared" si="7"/>
        <v>14182.18573907137</v>
      </c>
      <c r="J6" s="2">
        <v>244.65137677772401</v>
      </c>
      <c r="K6" s="2">
        <v>155.142282225939</v>
      </c>
      <c r="L6" s="2">
        <f t="shared" si="0"/>
        <v>244.65137677772401</v>
      </c>
      <c r="M6" s="2">
        <f t="shared" si="8"/>
        <v>10.927320595076134</v>
      </c>
      <c r="N6" s="2">
        <f t="shared" si="33"/>
        <v>1503.2409169082021</v>
      </c>
      <c r="O6" s="2">
        <f t="shared" si="34"/>
        <v>155.14208805654556</v>
      </c>
      <c r="P6" s="2">
        <f t="shared" si="22"/>
        <v>1418.7596129474102</v>
      </c>
      <c r="Q6" s="2">
        <f t="shared" si="23"/>
        <v>1418.7596129474102</v>
      </c>
      <c r="S6" s="2"/>
      <c r="T6" s="2">
        <v>247.43153152570099</v>
      </c>
      <c r="U6" s="2">
        <v>143.751639480894</v>
      </c>
      <c r="V6" s="2">
        <f t="shared" si="1"/>
        <v>247.43153152570099</v>
      </c>
      <c r="W6" s="2">
        <f t="shared" si="9"/>
        <v>8.2161641798873948</v>
      </c>
      <c r="X6" s="2">
        <f t="shared" si="35"/>
        <v>1100.9610166036218</v>
      </c>
      <c r="Y6" s="2">
        <f t="shared" si="24"/>
        <v>143.75755884769336</v>
      </c>
      <c r="Z6" s="2">
        <f t="shared" si="25"/>
        <v>687.27785170905827</v>
      </c>
      <c r="AA6" s="2">
        <f t="shared" si="26"/>
        <v>687.27785170905827</v>
      </c>
      <c r="AC6">
        <v>247.539527378956</v>
      </c>
      <c r="AD6">
        <v>143.154766771684</v>
      </c>
      <c r="AE6" s="2">
        <f t="shared" si="2"/>
        <v>247.539527378956</v>
      </c>
      <c r="AF6" s="2">
        <f t="shared" si="10"/>
        <v>7.3940103429906916</v>
      </c>
      <c r="AG6" s="2">
        <f t="shared" si="36"/>
        <v>990.42852321176542</v>
      </c>
      <c r="AH6" s="2">
        <f t="shared" si="11"/>
        <v>143.15468535948341</v>
      </c>
      <c r="AI6" s="2">
        <f t="shared" si="12"/>
        <v>659.81713134081724</v>
      </c>
      <c r="AJ6" s="2">
        <f t="shared" si="27"/>
        <v>659.81713134081724</v>
      </c>
      <c r="AL6" s="2">
        <v>247.107285257619</v>
      </c>
      <c r="AM6" s="2">
        <v>145.298037865445</v>
      </c>
      <c r="AN6" s="2">
        <f t="shared" si="3"/>
        <v>247.107285257619</v>
      </c>
      <c r="AO6" s="2">
        <f t="shared" si="13"/>
        <v>8.0092837597848643</v>
      </c>
      <c r="AP6" s="2">
        <f t="shared" si="37"/>
        <v>1078.2512205389648</v>
      </c>
      <c r="AQ6" s="2">
        <f t="shared" si="28"/>
        <v>145.29809489947917</v>
      </c>
      <c r="AR6" s="2">
        <f t="shared" si="29"/>
        <v>774.40153941123299</v>
      </c>
      <c r="AS6" s="2">
        <f t="shared" si="30"/>
        <v>774.40153941123299</v>
      </c>
      <c r="AU6">
        <v>247.913306412427</v>
      </c>
      <c r="AV6">
        <v>141.13505271706899</v>
      </c>
      <c r="AW6" s="2">
        <f t="shared" si="4"/>
        <v>247.913306412427</v>
      </c>
      <c r="AX6" s="2">
        <f t="shared" si="14"/>
        <v>6.8554187234485591</v>
      </c>
      <c r="AY6" s="2">
        <f t="shared" si="31"/>
        <v>913.79919206763589</v>
      </c>
      <c r="AZ6" s="2">
        <f t="shared" si="15"/>
        <v>141.13545349406473</v>
      </c>
      <c r="BA6" s="2">
        <f t="shared" si="16"/>
        <v>560.26955879817012</v>
      </c>
      <c r="BB6" s="2">
        <f t="shared" si="17"/>
        <v>560.26955879817012</v>
      </c>
      <c r="BD6">
        <v>242.44309352200199</v>
      </c>
      <c r="BE6">
        <v>162.06033908092101</v>
      </c>
      <c r="BF6" s="2">
        <f t="shared" si="5"/>
        <v>242.44309352200199</v>
      </c>
      <c r="BG6" s="2">
        <f t="shared" si="18"/>
        <v>13.048708086875262</v>
      </c>
      <c r="BH6" s="2">
        <f t="shared" si="32"/>
        <v>1820.0255520017272</v>
      </c>
      <c r="BI6" s="2">
        <f t="shared" si="19"/>
        <v>162.06127672080987</v>
      </c>
      <c r="BJ6" s="2">
        <f t="shared" si="20"/>
        <v>1987.3833819246327</v>
      </c>
      <c r="BK6" s="2">
        <f t="shared" si="21"/>
        <v>1987.3833819246327</v>
      </c>
    </row>
    <row r="7" spans="1:63" x14ac:dyDescent="0.25">
      <c r="A7" s="2">
        <v>212</v>
      </c>
      <c r="B7" s="2">
        <v>179</v>
      </c>
      <c r="C7" s="2">
        <f>A26</f>
        <v>139</v>
      </c>
      <c r="D7" s="2">
        <f>SQRT((A25-A26)^2+(B25-B26)^2)</f>
        <v>42.059481689626182</v>
      </c>
      <c r="E7" s="2">
        <f>A26*B26/2+(A25-A26)*B25+(A25-A26)*(B26-B25)/2-A25*B25/2</f>
        <v>5903.5</v>
      </c>
      <c r="F7" s="2">
        <v>250</v>
      </c>
      <c r="G7" s="2">
        <f>(A26+A$13-A$12)*(A$13+A$12-A26)</f>
        <v>17484.821496703698</v>
      </c>
      <c r="H7" s="2">
        <f t="shared" si="7"/>
        <v>17484.821496703698</v>
      </c>
      <c r="J7" s="2">
        <v>241.08859622110899</v>
      </c>
      <c r="K7" s="2">
        <v>165.56183427121101</v>
      </c>
      <c r="L7" s="2">
        <f t="shared" si="0"/>
        <v>241.08859622110899</v>
      </c>
      <c r="M7" s="2">
        <f t="shared" si="8"/>
        <v>11.011833186110579</v>
      </c>
      <c r="N7" s="2">
        <f t="shared" si="33"/>
        <v>1550.947829953202</v>
      </c>
      <c r="O7" s="2">
        <f t="shared" si="34"/>
        <v>165.56167432616476</v>
      </c>
      <c r="P7" s="2">
        <f t="shared" si="22"/>
        <v>2312.2645317382999</v>
      </c>
      <c r="Q7" s="2">
        <f t="shared" si="23"/>
        <v>2312.2645317382999</v>
      </c>
      <c r="S7" s="2"/>
      <c r="T7" s="2">
        <v>245.644595231343</v>
      </c>
      <c r="U7" s="2">
        <v>151.424153795146</v>
      </c>
      <c r="V7" s="2">
        <f t="shared" si="1"/>
        <v>245.644595231343</v>
      </c>
      <c r="W7" s="2">
        <f t="shared" si="9"/>
        <v>7.8778561311117929</v>
      </c>
      <c r="X7" s="2">
        <f t="shared" si="35"/>
        <v>1077.648494695055</v>
      </c>
      <c r="Y7" s="2">
        <f t="shared" si="24"/>
        <v>151.42807398406552</v>
      </c>
      <c r="Z7" s="2">
        <f t="shared" si="25"/>
        <v>1148.2948684698276</v>
      </c>
      <c r="AA7" s="2">
        <f t="shared" si="26"/>
        <v>1148.2948684698276</v>
      </c>
      <c r="AC7">
        <v>245.90671816309401</v>
      </c>
      <c r="AD7">
        <v>150.36033263502901</v>
      </c>
      <c r="AE7" s="2">
        <f t="shared" si="2"/>
        <v>245.90671816309401</v>
      </c>
      <c r="AF7" s="2">
        <f t="shared" si="10"/>
        <v>7.388250492938556</v>
      </c>
      <c r="AG7" s="2">
        <f t="shared" si="36"/>
        <v>1008.7033953948703</v>
      </c>
      <c r="AH7" s="2">
        <f t="shared" si="11"/>
        <v>150.36026746152669</v>
      </c>
      <c r="AI7" s="2">
        <f t="shared" si="12"/>
        <v>1081.9157626432846</v>
      </c>
      <c r="AJ7" s="2">
        <f t="shared" si="27"/>
        <v>1081.9157626432846</v>
      </c>
      <c r="AL7" s="2">
        <v>245.190538188614</v>
      </c>
      <c r="AM7" s="2">
        <v>153.07458644290901</v>
      </c>
      <c r="AN7" s="2">
        <f t="shared" si="3"/>
        <v>245.190538188614</v>
      </c>
      <c r="AO7" s="2">
        <f t="shared" si="13"/>
        <v>8.0092838071950485</v>
      </c>
      <c r="AP7" s="2">
        <f t="shared" si="37"/>
        <v>1100.0706979309471</v>
      </c>
      <c r="AQ7" s="2">
        <f t="shared" si="28"/>
        <v>153.0746766422327</v>
      </c>
      <c r="AR7" s="2">
        <f t="shared" si="29"/>
        <v>1267.6913018326095</v>
      </c>
      <c r="AS7" s="2">
        <f t="shared" si="30"/>
        <v>1267.6913018326095</v>
      </c>
      <c r="AU7">
        <v>246.504046036445</v>
      </c>
      <c r="AV7">
        <v>147.894595672131</v>
      </c>
      <c r="AW7" s="2">
        <f t="shared" si="4"/>
        <v>246.504046036445</v>
      </c>
      <c r="AX7" s="2">
        <f t="shared" si="14"/>
        <v>6.9048849207384677</v>
      </c>
      <c r="AY7" s="2">
        <f t="shared" si="31"/>
        <v>937.33834064127223</v>
      </c>
      <c r="AZ7" s="2">
        <f t="shared" si="15"/>
        <v>147.89492468207402</v>
      </c>
      <c r="BA7" s="2">
        <f t="shared" si="16"/>
        <v>925.95356371380944</v>
      </c>
      <c r="BB7" s="2">
        <f t="shared" si="17"/>
        <v>925.95356371380944</v>
      </c>
      <c r="BD7">
        <v>237.462696835846</v>
      </c>
      <c r="BE7">
        <v>174.11331653392</v>
      </c>
      <c r="BF7" s="2">
        <f t="shared" si="5"/>
        <v>237.462696835846</v>
      </c>
      <c r="BG7" s="2">
        <f t="shared" si="18"/>
        <v>13.041419272225529</v>
      </c>
      <c r="BH7" s="2">
        <f t="shared" si="32"/>
        <v>1864.6429577859744</v>
      </c>
      <c r="BI7" s="2">
        <f t="shared" si="19"/>
        <v>174.11421570303321</v>
      </c>
      <c r="BJ7" s="2">
        <f t="shared" si="20"/>
        <v>3207.2986473657984</v>
      </c>
      <c r="BK7" s="2">
        <f t="shared" si="21"/>
        <v>3207.2986473657984</v>
      </c>
    </row>
    <row r="8" spans="1:63" x14ac:dyDescent="0.25">
      <c r="C8" s="2">
        <f>A27</f>
        <v>0</v>
      </c>
      <c r="D8" s="2">
        <f>SQRT((A26-A27)^2+(B26-B27)^2)</f>
        <v>139</v>
      </c>
      <c r="E8" s="2">
        <f>B26*A26/2</f>
        <v>17375</v>
      </c>
      <c r="F8" s="2">
        <v>250</v>
      </c>
      <c r="G8" s="2"/>
      <c r="H8" s="2"/>
      <c r="J8" s="2">
        <v>236.682992210972</v>
      </c>
      <c r="K8" s="2">
        <v>175.631009922196</v>
      </c>
      <c r="L8" s="2">
        <f t="shared" si="0"/>
        <v>236.682992210972</v>
      </c>
      <c r="M8" s="2">
        <f t="shared" si="8"/>
        <v>10.990798195969392</v>
      </c>
      <c r="N8" s="2">
        <f t="shared" si="33"/>
        <v>1578.4816518953121</v>
      </c>
      <c r="O8" s="2">
        <f t="shared" si="34"/>
        <v>175.63092416955416</v>
      </c>
      <c r="P8" s="2">
        <f t="shared" si="22"/>
        <v>3382.0344579098933</v>
      </c>
      <c r="Q8" s="2">
        <f t="shared" si="23"/>
        <v>3382.0344579098933</v>
      </c>
      <c r="S8" s="2"/>
      <c r="T8" s="2">
        <v>243.43973009656</v>
      </c>
      <c r="U8" s="2">
        <v>158.87139843073501</v>
      </c>
      <c r="V8" s="2">
        <f t="shared" si="1"/>
        <v>243.43973009656</v>
      </c>
      <c r="W8" s="2">
        <f t="shared" si="9"/>
        <v>7.7667807310938715</v>
      </c>
      <c r="X8" s="2">
        <f t="shared" si="35"/>
        <v>1081.6226156824996</v>
      </c>
      <c r="Y8" s="2">
        <f t="shared" si="24"/>
        <v>158.87356189337771</v>
      </c>
      <c r="Z8" s="2">
        <f t="shared" si="25"/>
        <v>1708.3332077276</v>
      </c>
      <c r="AA8" s="2">
        <f t="shared" si="26"/>
        <v>1708.3332077276</v>
      </c>
      <c r="AC8">
        <v>243.877559237149</v>
      </c>
      <c r="AD8">
        <v>157.455873822809</v>
      </c>
      <c r="AE8" s="2">
        <f t="shared" si="2"/>
        <v>243.877559237149</v>
      </c>
      <c r="AF8" s="2">
        <f t="shared" si="10"/>
        <v>7.3799858193782812</v>
      </c>
      <c r="AG8" s="2">
        <f t="shared" si="36"/>
        <v>1024.9731290762356</v>
      </c>
      <c r="AH8" s="2">
        <f t="shared" si="11"/>
        <v>157.45583166888832</v>
      </c>
      <c r="AI8" s="2">
        <f t="shared" si="12"/>
        <v>1599.0443142486313</v>
      </c>
      <c r="AJ8" s="2">
        <f t="shared" si="27"/>
        <v>1599.0443142486313</v>
      </c>
      <c r="AL8" s="2">
        <v>242.80775179326301</v>
      </c>
      <c r="AM8" s="2">
        <v>160.72121684909499</v>
      </c>
      <c r="AN8" s="2">
        <f t="shared" si="3"/>
        <v>242.80775179326301</v>
      </c>
      <c r="AO8" s="2">
        <f t="shared" si="13"/>
        <v>8.0092838365660199</v>
      </c>
      <c r="AP8" s="2">
        <f t="shared" si="37"/>
        <v>1119.8127333361517</v>
      </c>
      <c r="AQ8" s="2">
        <f t="shared" si="28"/>
        <v>160.72132483843887</v>
      </c>
      <c r="AR8" s="2">
        <f t="shared" si="29"/>
        <v>1870.6750388654652</v>
      </c>
      <c r="AS8" s="2">
        <f t="shared" si="30"/>
        <v>1870.6750388654652</v>
      </c>
      <c r="AU8">
        <v>244.726448662992</v>
      </c>
      <c r="AV8">
        <v>154.63432706733201</v>
      </c>
      <c r="AW8" s="2">
        <f t="shared" si="4"/>
        <v>244.726448662992</v>
      </c>
      <c r="AX8" s="2">
        <f t="shared" si="14"/>
        <v>6.9702103054043576</v>
      </c>
      <c r="AY8" s="2">
        <f t="shared" si="31"/>
        <v>962.13405146529112</v>
      </c>
      <c r="AZ8" s="2">
        <f t="shared" si="15"/>
        <v>154.63466188764329</v>
      </c>
      <c r="BA8" s="2">
        <f t="shared" si="16"/>
        <v>1381.5510871216993</v>
      </c>
      <c r="BB8" s="2">
        <f t="shared" si="17"/>
        <v>1381.5510871216993</v>
      </c>
      <c r="BD8">
        <v>231.31780575258099</v>
      </c>
      <c r="BE8">
        <v>185.62794193664701</v>
      </c>
      <c r="BF8" s="2">
        <f t="shared" si="5"/>
        <v>231.31780575258099</v>
      </c>
      <c r="BG8" s="2">
        <f t="shared" si="18"/>
        <v>13.051677462698651</v>
      </c>
      <c r="BH8" s="2">
        <f t="shared" si="32"/>
        <v>1902.1006837165369</v>
      </c>
      <c r="BI8" s="2">
        <f t="shared" si="19"/>
        <v>185.62872544501602</v>
      </c>
      <c r="BJ8" s="2">
        <f t="shared" si="20"/>
        <v>4644.0854405704476</v>
      </c>
      <c r="BK8" s="2">
        <f t="shared" si="21"/>
        <v>4644.0854405704476</v>
      </c>
    </row>
    <row r="9" spans="1:63" x14ac:dyDescent="0.25">
      <c r="A9" s="2"/>
      <c r="B9" s="2"/>
      <c r="C9" s="2"/>
      <c r="D9" s="2"/>
      <c r="E9" s="2"/>
      <c r="F9" s="2"/>
      <c r="G9" s="2"/>
      <c r="H9" s="2"/>
      <c r="J9" s="2">
        <v>231.460005295786</v>
      </c>
      <c r="K9" s="2">
        <v>185.29888689337099</v>
      </c>
      <c r="L9" s="2">
        <f t="shared" si="0"/>
        <v>231.460005295786</v>
      </c>
      <c r="M9" s="2">
        <f t="shared" si="8"/>
        <v>10.988513887054058</v>
      </c>
      <c r="N9" s="2">
        <f t="shared" si="33"/>
        <v>1602.7702582948878</v>
      </c>
      <c r="O9" s="2">
        <f t="shared" si="34"/>
        <v>185.29889977334216</v>
      </c>
      <c r="P9" s="2">
        <f t="shared" si="22"/>
        <v>4599.9915119683974</v>
      </c>
      <c r="Q9" s="2">
        <f t="shared" si="23"/>
        <v>4599.9915119683974</v>
      </c>
      <c r="S9" s="2"/>
      <c r="T9" s="2">
        <v>240.80985407337701</v>
      </c>
      <c r="U9" s="2">
        <v>166.15733384261901</v>
      </c>
      <c r="V9" s="2">
        <f t="shared" si="1"/>
        <v>240.80985407337701</v>
      </c>
      <c r="W9" s="2">
        <f t="shared" si="9"/>
        <v>7.7460378725809234</v>
      </c>
      <c r="X9" s="2">
        <f t="shared" si="35"/>
        <v>1095.7491158362718</v>
      </c>
      <c r="Y9" s="2">
        <f t="shared" si="24"/>
        <v>166.1585469747572</v>
      </c>
      <c r="Z9" s="2">
        <f t="shared" si="25"/>
        <v>2363.6100430072265</v>
      </c>
      <c r="AA9" s="2">
        <f t="shared" si="26"/>
        <v>2363.6100430072265</v>
      </c>
      <c r="AC9">
        <v>241.448695406008</v>
      </c>
      <c r="AD9">
        <v>164.44874750114499</v>
      </c>
      <c r="AE9" s="2">
        <f t="shared" si="2"/>
        <v>241.448695406008</v>
      </c>
      <c r="AF9" s="2">
        <f t="shared" si="10"/>
        <v>7.4026793657019452</v>
      </c>
      <c r="AG9" s="2">
        <f t="shared" si="36"/>
        <v>1043.9219208276008</v>
      </c>
      <c r="AH9" s="2">
        <f t="shared" si="11"/>
        <v>164.44872479480435</v>
      </c>
      <c r="AI9" s="2">
        <f t="shared" si="12"/>
        <v>2207.2092184282546</v>
      </c>
      <c r="AJ9" s="2">
        <f t="shared" si="27"/>
        <v>2207.2092184282546</v>
      </c>
      <c r="AL9" s="2">
        <v>239.967620608353</v>
      </c>
      <c r="AM9" s="2">
        <v>168.21002732651499</v>
      </c>
      <c r="AN9" s="2">
        <f t="shared" si="3"/>
        <v>239.967620608353</v>
      </c>
      <c r="AO9" s="2">
        <f t="shared" si="13"/>
        <v>8.0092838327914144</v>
      </c>
      <c r="AP9" s="2">
        <f t="shared" si="37"/>
        <v>1137.4052878389957</v>
      </c>
      <c r="AQ9" s="2">
        <f t="shared" si="28"/>
        <v>168.21014477437387</v>
      </c>
      <c r="AR9" s="2">
        <f t="shared" si="29"/>
        <v>2574.5598733826769</v>
      </c>
      <c r="AS9" s="2">
        <f t="shared" si="30"/>
        <v>2574.5598733826769</v>
      </c>
      <c r="AU9">
        <v>242.57355203924399</v>
      </c>
      <c r="AV9">
        <v>161.33851209574499</v>
      </c>
      <c r="AW9" s="2">
        <f t="shared" si="4"/>
        <v>242.57355203924399</v>
      </c>
      <c r="AX9" s="2">
        <f t="shared" si="14"/>
        <v>7.0413820211477161</v>
      </c>
      <c r="AY9" s="2">
        <f t="shared" si="31"/>
        <v>986.8015569209565</v>
      </c>
      <c r="AZ9" s="2">
        <f t="shared" si="15"/>
        <v>161.33884515377702</v>
      </c>
      <c r="BA9" s="2">
        <f t="shared" si="16"/>
        <v>1924.8757168378843</v>
      </c>
      <c r="BB9" s="2">
        <f t="shared" si="17"/>
        <v>1924.8757168378843</v>
      </c>
      <c r="BD9">
        <v>224.073131908541</v>
      </c>
      <c r="BE9">
        <v>196.480817440902</v>
      </c>
      <c r="BF9" s="2">
        <f t="shared" si="5"/>
        <v>224.073131908541</v>
      </c>
      <c r="BG9" s="2">
        <f t="shared" si="18"/>
        <v>13.048762616331686</v>
      </c>
      <c r="BH9" s="2">
        <f t="shared" si="32"/>
        <v>1927.6386217108047</v>
      </c>
      <c r="BI9" s="2">
        <f t="shared" si="19"/>
        <v>196.48131439296509</v>
      </c>
      <c r="BJ9" s="2">
        <f t="shared" si="20"/>
        <v>6241.0183248376106</v>
      </c>
      <c r="BK9" s="2">
        <f t="shared" si="21"/>
        <v>6241.0183248376106</v>
      </c>
    </row>
    <row r="10" spans="1:63" x14ac:dyDescent="0.25">
      <c r="A10" s="1">
        <f>SUMXMY2(B17:B21,F3:F7)</f>
        <v>0.99680672432521145</v>
      </c>
      <c r="C10" s="2"/>
      <c r="D10" s="2">
        <f>SUM(D3:D8)</f>
        <v>444.91992955719019</v>
      </c>
      <c r="E10" s="2">
        <f>SUM(E3:E8)</f>
        <v>58853</v>
      </c>
      <c r="F10" s="2">
        <f>E10/D10</f>
        <v>132.27773379037859</v>
      </c>
      <c r="G10" s="2"/>
      <c r="H10" s="2"/>
      <c r="J10" s="2">
        <v>225.45357712793901</v>
      </c>
      <c r="K10" s="2">
        <v>194.502804175287</v>
      </c>
      <c r="L10" s="2">
        <f t="shared" si="0"/>
        <v>225.45357712793901</v>
      </c>
      <c r="M10" s="2">
        <f t="shared" si="8"/>
        <v>10.9904173109058</v>
      </c>
      <c r="N10" s="2">
        <f t="shared" si="33"/>
        <v>1621.661598260649</v>
      </c>
      <c r="O10" s="2">
        <f t="shared" si="34"/>
        <v>194.50287762252503</v>
      </c>
      <c r="P10" s="2">
        <f t="shared" si="22"/>
        <v>5933.1918669563402</v>
      </c>
      <c r="Q10" s="2">
        <f t="shared" si="23"/>
        <v>5933.1918669563402</v>
      </c>
      <c r="S10" s="2"/>
      <c r="T10" s="2">
        <v>237.75636929531399</v>
      </c>
      <c r="U10" s="2">
        <v>173.282450409859</v>
      </c>
      <c r="V10" s="2">
        <f t="shared" si="1"/>
        <v>237.75636929531399</v>
      </c>
      <c r="W10" s="2">
        <f t="shared" si="9"/>
        <v>7.7518420640916244</v>
      </c>
      <c r="X10" s="2">
        <f t="shared" si="35"/>
        <v>1111.5785852324188</v>
      </c>
      <c r="Y10" s="2">
        <f t="shared" si="24"/>
        <v>173.28277893053777</v>
      </c>
      <c r="Z10" s="2">
        <f t="shared" si="25"/>
        <v>3107.0819062170881</v>
      </c>
      <c r="AA10" s="2">
        <f t="shared" si="26"/>
        <v>3107.0819062170881</v>
      </c>
      <c r="AC10">
        <v>238.62511417699201</v>
      </c>
      <c r="AD10">
        <v>171.31364394219699</v>
      </c>
      <c r="AE10" s="2">
        <f t="shared" si="2"/>
        <v>238.62511417699201</v>
      </c>
      <c r="AF10" s="2">
        <f t="shared" si="10"/>
        <v>7.4228979585617232</v>
      </c>
      <c r="AG10" s="2">
        <f t="shared" si="36"/>
        <v>1060.9273431843867</v>
      </c>
      <c r="AH10" s="2">
        <f t="shared" si="11"/>
        <v>171.31364270096304</v>
      </c>
      <c r="AI10" s="2">
        <f t="shared" si="12"/>
        <v>2899.3769811460843</v>
      </c>
      <c r="AJ10" s="2">
        <f t="shared" si="27"/>
        <v>2899.3769811460843</v>
      </c>
      <c r="AL10" s="2">
        <v>236.680508005403</v>
      </c>
      <c r="AM10" s="2">
        <v>175.51369193562201</v>
      </c>
      <c r="AN10" s="2">
        <f t="shared" si="3"/>
        <v>236.680508005403</v>
      </c>
      <c r="AO10" s="2">
        <f t="shared" si="13"/>
        <v>8.0092837374383912</v>
      </c>
      <c r="AP10" s="2">
        <f t="shared" si="37"/>
        <v>1152.7841593681987</v>
      </c>
      <c r="AQ10" s="2">
        <f t="shared" si="28"/>
        <v>175.51381378717753</v>
      </c>
      <c r="AR10" s="2">
        <f t="shared" si="29"/>
        <v>3369.0815525162866</v>
      </c>
      <c r="AS10" s="2">
        <f t="shared" si="30"/>
        <v>3369.0815525162866</v>
      </c>
      <c r="AU10">
        <v>240.103376227404</v>
      </c>
      <c r="AV10">
        <v>167.83224650490601</v>
      </c>
      <c r="AW10" s="2">
        <f t="shared" si="4"/>
        <v>240.103376227404</v>
      </c>
      <c r="AX10" s="2">
        <f t="shared" si="14"/>
        <v>6.9476870336912278</v>
      </c>
      <c r="AY10" s="2">
        <f t="shared" si="31"/>
        <v>986.8713558634081</v>
      </c>
      <c r="AZ10" s="2">
        <f t="shared" si="15"/>
        <v>167.83261157332566</v>
      </c>
      <c r="BA10" s="2">
        <f t="shared" si="16"/>
        <v>2536.8520148311277</v>
      </c>
      <c r="BB10" s="2">
        <f t="shared" si="17"/>
        <v>2536.8520148311277</v>
      </c>
      <c r="BD10">
        <v>215.79750033639601</v>
      </c>
      <c r="BE10">
        <v>206.56957008134299</v>
      </c>
      <c r="BF10" s="2">
        <f t="shared" si="5"/>
        <v>215.79750033639601</v>
      </c>
      <c r="BG10" s="2">
        <f t="shared" si="18"/>
        <v>13.048716709235736</v>
      </c>
      <c r="BH10" s="2">
        <f t="shared" si="32"/>
        <v>1943.3106286644761</v>
      </c>
      <c r="BI10" s="2">
        <f t="shared" si="19"/>
        <v>206.56971275280503</v>
      </c>
      <c r="BJ10" s="2">
        <f t="shared" si="20"/>
        <v>7936.7633872620027</v>
      </c>
      <c r="BK10" s="2">
        <f t="shared" si="21"/>
        <v>7936.7633872620027</v>
      </c>
    </row>
    <row r="11" spans="1:63" x14ac:dyDescent="0.25">
      <c r="C11" s="2"/>
      <c r="D11" s="2"/>
      <c r="E11" s="2"/>
      <c r="F11" s="2"/>
      <c r="G11" s="2"/>
      <c r="H11" s="2"/>
      <c r="J11" s="2">
        <v>218.70610612825001</v>
      </c>
      <c r="K11" s="2">
        <v>203.177514855607</v>
      </c>
      <c r="L11" s="2">
        <f t="shared" si="0"/>
        <v>218.70610612825001</v>
      </c>
      <c r="M11" s="2">
        <f t="shared" si="8"/>
        <v>10.989948602195646</v>
      </c>
      <c r="N11" s="2">
        <f t="shared" si="33"/>
        <v>1634.0732919795119</v>
      </c>
      <c r="O11" s="2">
        <f t="shared" si="34"/>
        <v>203.17758313088416</v>
      </c>
      <c r="P11" s="2">
        <f t="shared" si="22"/>
        <v>7344.8191969569198</v>
      </c>
      <c r="Q11" s="2">
        <f t="shared" si="23"/>
        <v>7344.8191969569198</v>
      </c>
      <c r="S11" s="2"/>
      <c r="T11" s="2">
        <v>234.288272997608</v>
      </c>
      <c r="U11" s="2">
        <v>180.223145594644</v>
      </c>
      <c r="V11" s="2">
        <f t="shared" si="1"/>
        <v>234.288272997608</v>
      </c>
      <c r="W11" s="2">
        <f t="shared" si="9"/>
        <v>7.7589265738412312</v>
      </c>
      <c r="X11" s="2">
        <f t="shared" si="35"/>
        <v>1125.5773561218994</v>
      </c>
      <c r="Y11" s="2">
        <f t="shared" si="24"/>
        <v>180.2224100622723</v>
      </c>
      <c r="Z11" s="2">
        <f t="shared" si="25"/>
        <v>3928.8871859734486</v>
      </c>
      <c r="AA11" s="2">
        <f t="shared" si="26"/>
        <v>3928.8871859734486</v>
      </c>
      <c r="AC11">
        <v>235.42244805954201</v>
      </c>
      <c r="AD11">
        <v>178.00843265586499</v>
      </c>
      <c r="AE11" s="2">
        <f t="shared" si="2"/>
        <v>235.42244805954201</v>
      </c>
      <c r="AF11" s="2">
        <f t="shared" si="10"/>
        <v>7.4214059436550697</v>
      </c>
      <c r="AG11" s="2">
        <f t="shared" si="36"/>
        <v>1073.1025620502187</v>
      </c>
      <c r="AH11" s="2">
        <f t="shared" si="11"/>
        <v>178.00845091247999</v>
      </c>
      <c r="AI11" s="2">
        <f t="shared" si="12"/>
        <v>3665.1728920260975</v>
      </c>
      <c r="AJ11" s="2">
        <f t="shared" si="27"/>
        <v>3665.1728920260975</v>
      </c>
      <c r="AL11" s="2">
        <v>232.958408232751</v>
      </c>
      <c r="AM11" s="2">
        <v>182.605560553955</v>
      </c>
      <c r="AN11" s="2">
        <f t="shared" si="3"/>
        <v>232.958408232751</v>
      </c>
      <c r="AO11" s="2">
        <f t="shared" si="13"/>
        <v>8.0092838142540828</v>
      </c>
      <c r="AP11" s="2">
        <f t="shared" si="37"/>
        <v>1165.8932700727601</v>
      </c>
      <c r="AQ11" s="2">
        <f t="shared" si="28"/>
        <v>182.60568347948708</v>
      </c>
      <c r="AR11" s="2">
        <f t="shared" si="29"/>
        <v>4242.6541578878005</v>
      </c>
      <c r="AS11" s="2">
        <f t="shared" si="30"/>
        <v>4242.6541578878005</v>
      </c>
      <c r="AU11">
        <v>237.283884451479</v>
      </c>
      <c r="AV11">
        <v>174.21412451202301</v>
      </c>
      <c r="AW11" s="2">
        <f t="shared" si="4"/>
        <v>237.283884451479</v>
      </c>
      <c r="AX11" s="2">
        <f t="shared" si="14"/>
        <v>6.9769549785155061</v>
      </c>
      <c r="AY11" s="2">
        <f t="shared" si="31"/>
        <v>1002.7560474679049</v>
      </c>
      <c r="AZ11" s="2">
        <f t="shared" si="15"/>
        <v>174.21449938104251</v>
      </c>
      <c r="BA11" s="2">
        <f t="shared" si="16"/>
        <v>3220.4557885567979</v>
      </c>
      <c r="BB11" s="2">
        <f t="shared" si="17"/>
        <v>3220.4557885567979</v>
      </c>
      <c r="BD11">
        <v>206.57057440983201</v>
      </c>
      <c r="BE11">
        <v>215.79686330214801</v>
      </c>
      <c r="BF11" s="2">
        <f t="shared" si="5"/>
        <v>206.57057440983201</v>
      </c>
      <c r="BG11" s="2">
        <f t="shared" si="18"/>
        <v>13.049103503191834</v>
      </c>
      <c r="BH11" s="2">
        <f t="shared" si="32"/>
        <v>1948.6144668717097</v>
      </c>
      <c r="BI11" s="2">
        <f t="shared" si="19"/>
        <v>215.79671954603933</v>
      </c>
      <c r="BJ11" s="2">
        <f t="shared" si="20"/>
        <v>9665.941695648251</v>
      </c>
      <c r="BK11" s="2">
        <f t="shared" si="21"/>
        <v>9665.941695648251</v>
      </c>
    </row>
    <row r="12" spans="1:63" x14ac:dyDescent="0.25">
      <c r="A12" s="2">
        <v>117.7170530295959</v>
      </c>
      <c r="B12" s="2" t="s">
        <v>0</v>
      </c>
      <c r="C12" s="2"/>
      <c r="D12" s="2"/>
      <c r="E12" s="2"/>
      <c r="F12" s="2"/>
      <c r="G12" s="2"/>
      <c r="H12" s="2"/>
      <c r="J12" s="2">
        <v>211.26375967751201</v>
      </c>
      <c r="K12" s="2">
        <v>211.263754825212</v>
      </c>
      <c r="L12" s="2">
        <f t="shared" si="0"/>
        <v>211.26375967751201</v>
      </c>
      <c r="M12" s="2">
        <f t="shared" si="8"/>
        <v>10.989804253891425</v>
      </c>
      <c r="N12" s="2">
        <f t="shared" si="33"/>
        <v>1640.3137567631602</v>
      </c>
      <c r="O12" s="2">
        <f t="shared" si="34"/>
        <v>211.26380004861412</v>
      </c>
      <c r="P12" s="2">
        <f t="shared" si="22"/>
        <v>8796.2147417019514</v>
      </c>
      <c r="Q12" s="2">
        <f t="shared" si="23"/>
        <v>8796.2147417019514</v>
      </c>
      <c r="S12" s="2"/>
      <c r="T12" s="2">
        <v>230.420147277956</v>
      </c>
      <c r="U12" s="2">
        <v>186.94865972749801</v>
      </c>
      <c r="V12" s="2">
        <f t="shared" si="1"/>
        <v>230.420147277956</v>
      </c>
      <c r="W12" s="2">
        <f t="shared" si="9"/>
        <v>7.7585396135002371</v>
      </c>
      <c r="X12" s="2">
        <f t="shared" si="35"/>
        <v>1136.4174379793003</v>
      </c>
      <c r="Y12" s="2">
        <f t="shared" si="24"/>
        <v>186.94695298540148</v>
      </c>
      <c r="Z12" s="2">
        <f t="shared" si="25"/>
        <v>4817.1066060949242</v>
      </c>
      <c r="AA12" s="2">
        <f t="shared" si="26"/>
        <v>4817.1066060949242</v>
      </c>
      <c r="AC12">
        <v>231.839277881198</v>
      </c>
      <c r="AD12">
        <v>184.53216756134401</v>
      </c>
      <c r="AE12" s="2">
        <f t="shared" si="2"/>
        <v>231.839277881198</v>
      </c>
      <c r="AF12" s="2">
        <f t="shared" si="10"/>
        <v>7.4429984310047477</v>
      </c>
      <c r="AG12" s="2">
        <f t="shared" si="36"/>
        <v>1086.8340746628019</v>
      </c>
      <c r="AH12" s="2">
        <f t="shared" si="11"/>
        <v>184.53220440809073</v>
      </c>
      <c r="AI12" s="2">
        <f t="shared" si="12"/>
        <v>4497.6370848767419</v>
      </c>
      <c r="AJ12" s="2">
        <f t="shared" si="27"/>
        <v>4497.6370848767419</v>
      </c>
      <c r="AL12" s="2">
        <v>228.81490288879499</v>
      </c>
      <c r="AM12" s="2">
        <v>189.45975560371099</v>
      </c>
      <c r="AN12" s="2">
        <f t="shared" si="3"/>
        <v>228.81490288879499</v>
      </c>
      <c r="AO12" s="2">
        <f t="shared" si="13"/>
        <v>8.0092837579581033</v>
      </c>
      <c r="AP12" s="2">
        <f t="shared" si="37"/>
        <v>1176.6847422496794</v>
      </c>
      <c r="AQ12" s="2">
        <f t="shared" si="28"/>
        <v>189.45987726308664</v>
      </c>
      <c r="AR12" s="2">
        <f t="shared" si="29"/>
        <v>5182.5389972222256</v>
      </c>
      <c r="AS12" s="2">
        <f t="shared" si="30"/>
        <v>5182.5389972222256</v>
      </c>
      <c r="AU12">
        <v>234.12202770623699</v>
      </c>
      <c r="AV12">
        <v>180.458377812609</v>
      </c>
      <c r="AW12" s="2">
        <f t="shared" si="4"/>
        <v>234.12202770623699</v>
      </c>
      <c r="AX12" s="2">
        <f t="shared" si="14"/>
        <v>6.9991454735068528</v>
      </c>
      <c r="AY12" s="2">
        <f t="shared" si="31"/>
        <v>1016.2503916833884</v>
      </c>
      <c r="AZ12" s="2">
        <f t="shared" si="15"/>
        <v>180.45874054489332</v>
      </c>
      <c r="BA12" s="2">
        <f t="shared" si="16"/>
        <v>3968.1559667361307</v>
      </c>
      <c r="BB12" s="2">
        <f t="shared" si="17"/>
        <v>3968.1559667361307</v>
      </c>
      <c r="BD12">
        <v>196.482060060664</v>
      </c>
      <c r="BE12">
        <v>224.07291859354399</v>
      </c>
      <c r="BF12" s="2">
        <f t="shared" si="5"/>
        <v>196.482060060664</v>
      </c>
      <c r="BG12" s="2">
        <f t="shared" si="18"/>
        <v>13.048801207758977</v>
      </c>
      <c r="BH12" s="2">
        <f t="shared" si="32"/>
        <v>1943.3296236601855</v>
      </c>
      <c r="BI12" s="2">
        <f t="shared" si="19"/>
        <v>224.07257925635162</v>
      </c>
      <c r="BJ12" s="2">
        <f t="shared" si="20"/>
        <v>11361.722470078492</v>
      </c>
      <c r="BK12" s="2">
        <f t="shared" si="21"/>
        <v>11361.722470078492</v>
      </c>
    </row>
    <row r="13" spans="1:63" x14ac:dyDescent="0.25">
      <c r="A13" s="2">
        <v>133.93201756282448</v>
      </c>
      <c r="B13" s="2" t="s">
        <v>1</v>
      </c>
      <c r="C13" s="2"/>
      <c r="D13" s="2"/>
      <c r="E13" s="2"/>
      <c r="F13" s="2"/>
      <c r="G13" s="2"/>
      <c r="H13" s="2"/>
      <c r="J13" s="2">
        <v>203.17752497100699</v>
      </c>
      <c r="K13" s="2">
        <v>218.70610754055599</v>
      </c>
      <c r="L13" s="2">
        <f t="shared" ref="L13:L22" si="38">J13</f>
        <v>203.17752497100699</v>
      </c>
      <c r="M13" s="2">
        <f t="shared" ref="M13:M22" si="39">SQRT((J12-J13)^2+(K12-K13)^2)</f>
        <v>10.989804623753528</v>
      </c>
      <c r="N13" s="2">
        <f t="shared" ref="N13:N21" si="40">J13*K13/2+(J12-J13)*K12+(J12-J13)*(K13-K12)/2-J12*K12/2</f>
        <v>1640.3138609919552</v>
      </c>
      <c r="O13" s="2">
        <f t="shared" si="34"/>
        <v>218.70615536650376</v>
      </c>
      <c r="P13" s="2">
        <f t="shared" ref="P13:P21" si="41">(J13+J$25-J$24)*(J$25+J$24-J13)</f>
        <v>10247.612682610628</v>
      </c>
      <c r="Q13" s="2">
        <f t="shared" si="23"/>
        <v>10247.612682610628</v>
      </c>
      <c r="S13" s="2"/>
      <c r="T13" s="2">
        <v>226.167142098971</v>
      </c>
      <c r="U13" s="2">
        <v>193.433213928436</v>
      </c>
      <c r="V13" s="2">
        <f t="shared" si="1"/>
        <v>226.167142098971</v>
      </c>
      <c r="W13" s="2">
        <f t="shared" si="9"/>
        <v>7.7548369574979361</v>
      </c>
      <c r="X13" s="2">
        <f t="shared" si="35"/>
        <v>1144.6327760186905</v>
      </c>
      <c r="Y13" s="2">
        <f t="shared" si="24"/>
        <v>193.43073589671602</v>
      </c>
      <c r="Z13" s="2">
        <f t="shared" si="25"/>
        <v>5759.1648649436484</v>
      </c>
      <c r="AA13" s="2">
        <f t="shared" si="26"/>
        <v>5759.1648649436484</v>
      </c>
      <c r="AC13">
        <v>227.87048745600899</v>
      </c>
      <c r="AD13">
        <v>190.88242928818701</v>
      </c>
      <c r="AE13" s="2">
        <f t="shared" si="2"/>
        <v>227.87048745600899</v>
      </c>
      <c r="AF13" s="2">
        <f t="shared" si="10"/>
        <v>7.4884658935244568</v>
      </c>
      <c r="AG13" s="2">
        <f t="shared" si="36"/>
        <v>1102.3047964323632</v>
      </c>
      <c r="AH13" s="2">
        <f t="shared" si="11"/>
        <v>190.88248379221517</v>
      </c>
      <c r="AI13" s="2">
        <f t="shared" si="12"/>
        <v>5389.718802617509</v>
      </c>
      <c r="AJ13" s="2">
        <f t="shared" si="27"/>
        <v>5389.718802617509</v>
      </c>
      <c r="AL13" s="2">
        <v>224.26511111053699</v>
      </c>
      <c r="AM13" s="2">
        <v>196.051266975467</v>
      </c>
      <c r="AN13" s="2">
        <f t="shared" si="3"/>
        <v>224.26511111053699</v>
      </c>
      <c r="AO13" s="2">
        <f t="shared" si="13"/>
        <v>8.0092838250053848</v>
      </c>
      <c r="AP13" s="2">
        <f t="shared" si="37"/>
        <v>1185.1192363876362</v>
      </c>
      <c r="AQ13" s="2">
        <f t="shared" si="28"/>
        <v>196.05138563214848</v>
      </c>
      <c r="AR13" s="2">
        <f t="shared" si="29"/>
        <v>6175.0304225763839</v>
      </c>
      <c r="AS13" s="2">
        <f t="shared" si="30"/>
        <v>6175.0304225763839</v>
      </c>
      <c r="AU13">
        <v>230.63033654754099</v>
      </c>
      <c r="AV13">
        <v>186.53480285582401</v>
      </c>
      <c r="AW13" s="2">
        <f t="shared" si="4"/>
        <v>230.63033654754099</v>
      </c>
      <c r="AX13" s="2">
        <f t="shared" si="14"/>
        <v>7.008198659678988</v>
      </c>
      <c r="AY13" s="2">
        <f t="shared" si="31"/>
        <v>1026.3649373216831</v>
      </c>
      <c r="AZ13" s="2">
        <f t="shared" si="15"/>
        <v>186.53512623067451</v>
      </c>
      <c r="BA13" s="2">
        <f t="shared" si="16"/>
        <v>4770.621614332119</v>
      </c>
      <c r="BB13" s="2">
        <f t="shared" si="17"/>
        <v>4770.621614332119</v>
      </c>
      <c r="BD13">
        <v>185.62925524766001</v>
      </c>
      <c r="BE13">
        <v>231.317985027323</v>
      </c>
      <c r="BF13" s="2">
        <f t="shared" si="5"/>
        <v>185.62925524766001</v>
      </c>
      <c r="BG13" s="2">
        <f t="shared" si="18"/>
        <v>13.048921792203133</v>
      </c>
      <c r="BH13" s="2">
        <f t="shared" si="32"/>
        <v>1927.6726137805672</v>
      </c>
      <c r="BI13" s="2">
        <f t="shared" si="19"/>
        <v>231.31748858808101</v>
      </c>
      <c r="BJ13" s="2">
        <f t="shared" si="20"/>
        <v>12958.700960810367</v>
      </c>
      <c r="BK13" s="2">
        <f t="shared" si="21"/>
        <v>12958.700960810367</v>
      </c>
    </row>
    <row r="14" spans="1:63" x14ac:dyDescent="0.25">
      <c r="A14" s="2"/>
      <c r="B14" s="2"/>
      <c r="C14" s="2"/>
      <c r="D14" s="2"/>
      <c r="E14" s="2"/>
      <c r="F14" s="2"/>
      <c r="G14" s="2"/>
      <c r="H14" s="2"/>
      <c r="J14" s="2">
        <v>194.50280421321</v>
      </c>
      <c r="K14" s="2">
        <v>225.453565946076</v>
      </c>
      <c r="L14" s="2">
        <f t="shared" si="38"/>
        <v>194.50280421321</v>
      </c>
      <c r="M14" s="2">
        <f t="shared" si="39"/>
        <v>10.989948824265587</v>
      </c>
      <c r="N14" s="2">
        <f t="shared" si="40"/>
        <v>1634.0731548087097</v>
      </c>
      <c r="O14" s="2">
        <f t="shared" si="34"/>
        <v>225.45362949523147</v>
      </c>
      <c r="P14" s="2">
        <f t="shared" si="41"/>
        <v>11659.241352813049</v>
      </c>
      <c r="Q14" s="2">
        <f t="shared" si="23"/>
        <v>11659.241352813049</v>
      </c>
      <c r="S14" s="2"/>
      <c r="T14" s="2">
        <v>221.543404285018</v>
      </c>
      <c r="U14" s="2">
        <v>199.65642243752299</v>
      </c>
      <c r="V14" s="2">
        <f t="shared" si="1"/>
        <v>221.543404285018</v>
      </c>
      <c r="W14" s="2">
        <f t="shared" si="9"/>
        <v>7.7528882050337566</v>
      </c>
      <c r="X14" s="2">
        <f t="shared" si="35"/>
        <v>1150.9348744507843</v>
      </c>
      <c r="Y14" s="2">
        <f t="shared" si="24"/>
        <v>199.65307280604793</v>
      </c>
      <c r="Z14" s="2">
        <f t="shared" si="25"/>
        <v>6742.2982054012282</v>
      </c>
      <c r="AA14" s="2">
        <f t="shared" si="26"/>
        <v>6742.2982054012282</v>
      </c>
      <c r="AC14">
        <v>223.53273960736001</v>
      </c>
      <c r="AD14">
        <v>197.02084894128899</v>
      </c>
      <c r="AE14" s="2">
        <f t="shared" si="2"/>
        <v>223.53273960736001</v>
      </c>
      <c r="AF14" s="2">
        <f t="shared" si="10"/>
        <v>7.5163988875024046</v>
      </c>
      <c r="AG14" s="2">
        <f t="shared" si="36"/>
        <v>1113.3822627758054</v>
      </c>
      <c r="AH14" s="2">
        <f t="shared" si="11"/>
        <v>197.02091248574726</v>
      </c>
      <c r="AI14" s="2">
        <f t="shared" si="12"/>
        <v>6328.7009638430745</v>
      </c>
      <c r="AJ14" s="2">
        <f t="shared" si="27"/>
        <v>6328.7009638430745</v>
      </c>
      <c r="AL14" s="2">
        <v>219.32563464369699</v>
      </c>
      <c r="AM14" s="2">
        <v>202.356042881462</v>
      </c>
      <c r="AN14" s="2">
        <f t="shared" si="3"/>
        <v>219.32563464369699</v>
      </c>
      <c r="AO14" s="2">
        <f t="shared" si="13"/>
        <v>8.0092838001460098</v>
      </c>
      <c r="AP14" s="2">
        <f t="shared" si="37"/>
        <v>1191.1659443022436</v>
      </c>
      <c r="AQ14" s="2">
        <f t="shared" si="28"/>
        <v>202.35615718349993</v>
      </c>
      <c r="AR14" s="2">
        <f t="shared" si="29"/>
        <v>7205.6556355960684</v>
      </c>
      <c r="AS14" s="2">
        <f t="shared" si="30"/>
        <v>7205.6556355960684</v>
      </c>
      <c r="AU14">
        <v>226.82300290937201</v>
      </c>
      <c r="AV14">
        <v>192.41742147599101</v>
      </c>
      <c r="AW14" s="2">
        <f t="shared" si="4"/>
        <v>226.82300290937201</v>
      </c>
      <c r="AX14" s="2">
        <f t="shared" si="14"/>
        <v>7.0072099485222008</v>
      </c>
      <c r="AY14" s="2">
        <f t="shared" si="31"/>
        <v>1033.4552708760748</v>
      </c>
      <c r="AZ14" s="2">
        <f t="shared" si="15"/>
        <v>192.4176834580162</v>
      </c>
      <c r="BA14" s="2">
        <f t="shared" si="16"/>
        <v>5617.8388626857532</v>
      </c>
      <c r="BB14" s="2">
        <f t="shared" si="17"/>
        <v>5617.8388626857532</v>
      </c>
      <c r="BD14">
        <v>174.114531410783</v>
      </c>
      <c r="BE14">
        <v>237.463160103142</v>
      </c>
      <c r="BF14" s="2">
        <f t="shared" si="5"/>
        <v>174.114531410783</v>
      </c>
      <c r="BG14" s="2">
        <f t="shared" si="18"/>
        <v>13.051898013392941</v>
      </c>
      <c r="BH14" s="2">
        <f t="shared" si="32"/>
        <v>1902.1434943916174</v>
      </c>
      <c r="BI14" s="2">
        <f t="shared" si="19"/>
        <v>237.46254781667534</v>
      </c>
      <c r="BJ14" s="2">
        <f t="shared" si="20"/>
        <v>14395.524204711137</v>
      </c>
      <c r="BK14" s="2">
        <f t="shared" si="21"/>
        <v>14395.524204711137</v>
      </c>
    </row>
    <row r="15" spans="1:63" x14ac:dyDescent="0.25">
      <c r="B15" s="2"/>
      <c r="C15" s="2"/>
      <c r="D15" s="2"/>
      <c r="E15" s="2"/>
      <c r="F15" s="2"/>
      <c r="G15" s="2"/>
      <c r="H15" s="2"/>
      <c r="J15" s="2">
        <v>185.29886434093899</v>
      </c>
      <c r="K15" s="2">
        <v>231.45995397535199</v>
      </c>
      <c r="L15" s="2">
        <f t="shared" si="38"/>
        <v>185.29886434093899</v>
      </c>
      <c r="M15" s="2">
        <f t="shared" si="39"/>
        <v>10.990414292946832</v>
      </c>
      <c r="N15" s="2">
        <f t="shared" si="40"/>
        <v>1621.6601899218003</v>
      </c>
      <c r="O15" s="2">
        <f t="shared" si="34"/>
        <v>231.46002637885215</v>
      </c>
      <c r="P15" s="2">
        <f t="shared" si="41"/>
        <v>12992.435205055501</v>
      </c>
      <c r="Q15" s="2">
        <f t="shared" si="23"/>
        <v>12992.435205055501</v>
      </c>
      <c r="S15" s="2"/>
      <c r="T15" s="2">
        <v>216.563688689401</v>
      </c>
      <c r="U15" s="2">
        <v>205.597944068722</v>
      </c>
      <c r="V15" s="2">
        <f t="shared" si="1"/>
        <v>216.563688689401</v>
      </c>
      <c r="W15" s="2">
        <f t="shared" si="9"/>
        <v>7.752370392804826</v>
      </c>
      <c r="X15" s="2">
        <f t="shared" si="35"/>
        <v>1155.2685646930659</v>
      </c>
      <c r="Y15" s="2">
        <f t="shared" si="24"/>
        <v>205.59439758680389</v>
      </c>
      <c r="Z15" s="2">
        <f t="shared" si="25"/>
        <v>7753.299708607693</v>
      </c>
      <c r="AA15" s="2">
        <f t="shared" si="26"/>
        <v>7753.299708607693</v>
      </c>
      <c r="AC15">
        <v>218.818508175098</v>
      </c>
      <c r="AD15">
        <v>202.94581775954299</v>
      </c>
      <c r="AE15" s="2">
        <f t="shared" si="2"/>
        <v>218.818508175098</v>
      </c>
      <c r="AF15" s="2">
        <f t="shared" si="10"/>
        <v>7.5716070615298934</v>
      </c>
      <c r="AG15" s="2">
        <f t="shared" si="36"/>
        <v>1126.6131954612356</v>
      </c>
      <c r="AH15" s="2">
        <f t="shared" si="11"/>
        <v>202.94588504470354</v>
      </c>
      <c r="AI15" s="2">
        <f t="shared" si="12"/>
        <v>7306.506523208287</v>
      </c>
      <c r="AJ15" s="2">
        <f t="shared" si="27"/>
        <v>7306.506523208287</v>
      </c>
      <c r="AL15" s="2">
        <v>214.014497082313</v>
      </c>
      <c r="AM15" s="2">
        <v>208.35107790586201</v>
      </c>
      <c r="AN15" s="2">
        <f t="shared" si="3"/>
        <v>214.014497082313</v>
      </c>
      <c r="AO15" s="2">
        <f t="shared" si="13"/>
        <v>8.0092838094130911</v>
      </c>
      <c r="AP15" s="2">
        <f t="shared" si="37"/>
        <v>1194.8028207792449</v>
      </c>
      <c r="AQ15" s="2">
        <f t="shared" si="28"/>
        <v>208.35118675375338</v>
      </c>
      <c r="AR15" s="2">
        <f t="shared" si="29"/>
        <v>8259.3857742537821</v>
      </c>
      <c r="AS15" s="2">
        <f t="shared" si="30"/>
        <v>8259.3857742537821</v>
      </c>
      <c r="AU15">
        <v>222.71501304962001</v>
      </c>
      <c r="AV15">
        <v>198.08435778244899</v>
      </c>
      <c r="AW15" s="2">
        <f t="shared" si="4"/>
        <v>222.71501304962001</v>
      </c>
      <c r="AX15" s="2">
        <f t="shared" si="14"/>
        <v>6.9992676609254536</v>
      </c>
      <c r="AY15" s="2">
        <f t="shared" si="31"/>
        <v>1037.9201632949698</v>
      </c>
      <c r="AZ15" s="2">
        <f t="shared" si="15"/>
        <v>198.08456140691706</v>
      </c>
      <c r="BA15" s="2">
        <f t="shared" si="16"/>
        <v>6499.4428045048435</v>
      </c>
      <c r="BB15" s="2">
        <f t="shared" si="17"/>
        <v>6499.4428045048435</v>
      </c>
      <c r="BD15">
        <v>162.06132648406</v>
      </c>
      <c r="BE15">
        <v>242.443678176015</v>
      </c>
      <c r="BF15" s="2">
        <f t="shared" si="5"/>
        <v>162.06132648406</v>
      </c>
      <c r="BG15" s="2">
        <f t="shared" si="18"/>
        <v>13.041675861628907</v>
      </c>
      <c r="BH15" s="2">
        <f t="shared" si="32"/>
        <v>1864.686350855809</v>
      </c>
      <c r="BI15" s="2">
        <f t="shared" si="19"/>
        <v>242.44307576898231</v>
      </c>
      <c r="BJ15" s="2">
        <f t="shared" si="20"/>
        <v>15615.470792315229</v>
      </c>
      <c r="BK15" s="2">
        <f t="shared" si="21"/>
        <v>15615.470792315229</v>
      </c>
    </row>
    <row r="16" spans="1:63" x14ac:dyDescent="0.25">
      <c r="A16">
        <f>A2</f>
        <v>250</v>
      </c>
      <c r="B16" s="2">
        <f>B2</f>
        <v>0</v>
      </c>
      <c r="C16">
        <f>A16</f>
        <v>250</v>
      </c>
      <c r="D16">
        <f t="shared" ref="D16:D22" si="42">F2</f>
        <v>0</v>
      </c>
      <c r="F16" s="2"/>
      <c r="G16" s="2"/>
      <c r="H16" s="2"/>
      <c r="J16" s="2">
        <v>175.63096655237399</v>
      </c>
      <c r="K16" s="2">
        <v>236.68288596975</v>
      </c>
      <c r="L16" s="2">
        <f t="shared" si="38"/>
        <v>175.63096655237399</v>
      </c>
      <c r="M16" s="2">
        <f t="shared" si="39"/>
        <v>10.988506098112081</v>
      </c>
      <c r="N16" s="2">
        <f t="shared" si="40"/>
        <v>1602.7672721357885</v>
      </c>
      <c r="O16" s="2">
        <f t="shared" si="34"/>
        <v>236.68297153451618</v>
      </c>
      <c r="P16" s="2">
        <f t="shared" si="41"/>
        <v>14210.38252326494</v>
      </c>
      <c r="Q16" s="2">
        <f t="shared" si="23"/>
        <v>14210.38252326494</v>
      </c>
      <c r="S16" s="2"/>
      <c r="T16" s="2">
        <v>211.24501481707699</v>
      </c>
      <c r="U16" s="2">
        <v>211.237638391053</v>
      </c>
      <c r="V16" s="2">
        <f t="shared" si="1"/>
        <v>211.24501481707699</v>
      </c>
      <c r="W16" s="2">
        <f t="shared" si="9"/>
        <v>7.7520606169891746</v>
      </c>
      <c r="X16" s="2">
        <f t="shared" si="35"/>
        <v>1157.4307094232609</v>
      </c>
      <c r="Y16" s="2">
        <f t="shared" si="24"/>
        <v>211.23439185884484</v>
      </c>
      <c r="Z16" s="2">
        <f t="shared" si="25"/>
        <v>8778.3440832157539</v>
      </c>
      <c r="AA16" s="2">
        <f t="shared" si="26"/>
        <v>8778.3440832157539</v>
      </c>
      <c r="AC16">
        <v>213.82652994896199</v>
      </c>
      <c r="AD16">
        <v>208.536193927223</v>
      </c>
      <c r="AE16" s="2">
        <f t="shared" si="2"/>
        <v>213.82652994896199</v>
      </c>
      <c r="AF16" s="2">
        <f t="shared" si="10"/>
        <v>7.4948083568814914</v>
      </c>
      <c r="AG16" s="2">
        <f t="shared" si="36"/>
        <v>1118.1894382451865</v>
      </c>
      <c r="AH16" s="2">
        <f t="shared" si="11"/>
        <v>208.5362589120864</v>
      </c>
      <c r="AI16" s="2">
        <f t="shared" si="12"/>
        <v>8293.4679378449764</v>
      </c>
      <c r="AJ16" s="2">
        <f t="shared" si="27"/>
        <v>8293.4679378449764</v>
      </c>
      <c r="AL16" s="2">
        <v>208.351078189742</v>
      </c>
      <c r="AM16" s="2">
        <v>214.014496815272</v>
      </c>
      <c r="AN16" s="2">
        <f t="shared" si="3"/>
        <v>208.351078189742</v>
      </c>
      <c r="AO16" s="2">
        <f t="shared" si="13"/>
        <v>8.0092838191808848</v>
      </c>
      <c r="AP16" s="2">
        <f t="shared" si="37"/>
        <v>1196.0165902817134</v>
      </c>
      <c r="AQ16" s="2">
        <f t="shared" si="28"/>
        <v>214.01459927783139</v>
      </c>
      <c r="AR16" s="2">
        <f t="shared" si="29"/>
        <v>9320.8550482745031</v>
      </c>
      <c r="AS16" s="2">
        <f t="shared" si="30"/>
        <v>9320.8550482745031</v>
      </c>
      <c r="AU16">
        <v>218.321620140184</v>
      </c>
      <c r="AV16">
        <v>203.51727125230201</v>
      </c>
      <c r="AW16" s="2">
        <f t="shared" si="4"/>
        <v>218.321620140184</v>
      </c>
      <c r="AX16" s="2">
        <f t="shared" si="14"/>
        <v>6.9870201107190928</v>
      </c>
      <c r="AY16" s="2">
        <f t="shared" si="31"/>
        <v>1040.1269036436861</v>
      </c>
      <c r="AZ16" s="2">
        <f t="shared" si="15"/>
        <v>203.51743759565994</v>
      </c>
      <c r="BA16" s="2">
        <f t="shared" si="16"/>
        <v>7404.9463628730518</v>
      </c>
      <c r="BB16" s="2">
        <f t="shared" si="17"/>
        <v>7404.9463628730518</v>
      </c>
      <c r="BD16">
        <v>149.570253762585</v>
      </c>
      <c r="BE16">
        <v>246.21843852367999</v>
      </c>
      <c r="BF16" s="2">
        <f t="shared" si="5"/>
        <v>149.570253762585</v>
      </c>
      <c r="BG16" s="2">
        <f t="shared" si="18"/>
        <v>13.048973653720088</v>
      </c>
      <c r="BH16" s="2">
        <f t="shared" si="32"/>
        <v>1820.0621420302523</v>
      </c>
      <c r="BI16" s="2">
        <f t="shared" si="19"/>
        <v>246.21794972331466</v>
      </c>
      <c r="BJ16" s="2">
        <f t="shared" si="20"/>
        <v>16573.151137916979</v>
      </c>
      <c r="BK16" s="2">
        <f t="shared" si="21"/>
        <v>16573.151137916979</v>
      </c>
    </row>
    <row r="17" spans="1:63" x14ac:dyDescent="0.25">
      <c r="A17" s="2">
        <f>A3</f>
        <v>250</v>
      </c>
      <c r="B17" s="2">
        <f>B6</f>
        <v>139</v>
      </c>
      <c r="C17" s="2">
        <f t="shared" ref="C17:C22" si="43">A17</f>
        <v>250</v>
      </c>
      <c r="D17" s="2">
        <f t="shared" si="42"/>
        <v>138.66955334039383</v>
      </c>
      <c r="F17" s="2"/>
      <c r="G17" s="2"/>
      <c r="H17" s="2"/>
      <c r="J17" s="2">
        <v>165.56178426013301</v>
      </c>
      <c r="K17" s="2">
        <v>241.088446288879</v>
      </c>
      <c r="L17" s="2">
        <f t="shared" si="38"/>
        <v>165.56178426013301</v>
      </c>
      <c r="M17" s="2">
        <f t="shared" si="39"/>
        <v>10.990786767100129</v>
      </c>
      <c r="N17" s="2">
        <f t="shared" si="40"/>
        <v>1578.4779706682493</v>
      </c>
      <c r="O17" s="2">
        <f t="shared" si="34"/>
        <v>241.08855345622271</v>
      </c>
      <c r="P17" s="2">
        <f t="shared" si="41"/>
        <v>15280.146806422004</v>
      </c>
      <c r="Q17" s="2">
        <f t="shared" si="23"/>
        <v>15280.146806422004</v>
      </c>
      <c r="S17" s="2"/>
      <c r="T17" s="2">
        <v>205.60569230944299</v>
      </c>
      <c r="U17" s="2">
        <v>216.556811234897</v>
      </c>
      <c r="V17" s="2">
        <f t="shared" si="1"/>
        <v>205.60569230944299</v>
      </c>
      <c r="W17" s="2">
        <f t="shared" si="9"/>
        <v>7.752132486470737</v>
      </c>
      <c r="X17" s="2">
        <f t="shared" si="35"/>
        <v>1157.4429574252717</v>
      </c>
      <c r="Y17" s="2">
        <f t="shared" si="24"/>
        <v>216.55364399932176</v>
      </c>
      <c r="Z17" s="2">
        <f t="shared" si="25"/>
        <v>9803.3899684420849</v>
      </c>
      <c r="AA17" s="2">
        <f t="shared" si="26"/>
        <v>9803.3899684420849</v>
      </c>
      <c r="AC17">
        <v>208.53623815951499</v>
      </c>
      <c r="AD17">
        <v>213.826488218957</v>
      </c>
      <c r="AE17" s="2">
        <f t="shared" si="2"/>
        <v>208.53623815951499</v>
      </c>
      <c r="AF17" s="2">
        <f t="shared" si="10"/>
        <v>7.4816041669312909</v>
      </c>
      <c r="AG17" s="2">
        <f t="shared" si="36"/>
        <v>1117.2112926729969</v>
      </c>
      <c r="AH17" s="2">
        <f t="shared" si="11"/>
        <v>213.82654956217516</v>
      </c>
      <c r="AI17" s="2">
        <f t="shared" si="12"/>
        <v>9285.0125630441908</v>
      </c>
      <c r="AJ17" s="2">
        <f t="shared" si="27"/>
        <v>9285.0125630441908</v>
      </c>
      <c r="AL17" s="2">
        <v>202.35604318500299</v>
      </c>
      <c r="AM17" s="2">
        <v>219.325634391178</v>
      </c>
      <c r="AN17" s="2">
        <f t="shared" si="3"/>
        <v>202.35604318500299</v>
      </c>
      <c r="AO17" s="2">
        <f t="shared" si="13"/>
        <v>8.0092838043264987</v>
      </c>
      <c r="AP17" s="2">
        <f t="shared" si="37"/>
        <v>1194.8028201416128</v>
      </c>
      <c r="AQ17" s="2">
        <f t="shared" si="28"/>
        <v>219.32572964956387</v>
      </c>
      <c r="AR17" s="2">
        <f t="shared" si="29"/>
        <v>10374.584807867022</v>
      </c>
      <c r="AS17" s="2">
        <f t="shared" si="30"/>
        <v>10374.584807867022</v>
      </c>
      <c r="AU17">
        <v>213.65068597701301</v>
      </c>
      <c r="AV17">
        <v>208.70845897531501</v>
      </c>
      <c r="AW17" s="2">
        <f t="shared" si="4"/>
        <v>213.65068597701301</v>
      </c>
      <c r="AX17" s="2">
        <f t="shared" si="14"/>
        <v>6.9832697164178565</v>
      </c>
      <c r="AY17" s="2">
        <f t="shared" si="31"/>
        <v>1041.982144613874</v>
      </c>
      <c r="AZ17" s="2">
        <f t="shared" si="15"/>
        <v>208.70859765346398</v>
      </c>
      <c r="BA17" s="2">
        <f t="shared" si="16"/>
        <v>8325.313895628331</v>
      </c>
      <c r="BB17" s="2">
        <f t="shared" si="17"/>
        <v>8325.313895628331</v>
      </c>
      <c r="BD17">
        <v>136.82115920307999</v>
      </c>
      <c r="BE17">
        <v>248.74015803711501</v>
      </c>
      <c r="BF17" s="2">
        <f t="shared" si="5"/>
        <v>136.82115920307999</v>
      </c>
      <c r="BG17" s="2">
        <f t="shared" si="18"/>
        <v>12.996094851594428</v>
      </c>
      <c r="BH17" s="2">
        <f t="shared" si="32"/>
        <v>1758.1181912873035</v>
      </c>
      <c r="BI17" s="2">
        <f t="shared" si="19"/>
        <v>248.73981537889435</v>
      </c>
      <c r="BJ17" s="2">
        <f t="shared" si="20"/>
        <v>17228.82452778221</v>
      </c>
      <c r="BK17" s="2">
        <f t="shared" si="21"/>
        <v>17228.82452778221</v>
      </c>
    </row>
    <row r="18" spans="1:63" x14ac:dyDescent="0.25">
      <c r="A18" s="2">
        <f>A6</f>
        <v>237</v>
      </c>
      <c r="B18" s="2">
        <f>B7</f>
        <v>179</v>
      </c>
      <c r="C18" s="2">
        <f t="shared" si="43"/>
        <v>237</v>
      </c>
      <c r="D18" s="2">
        <f t="shared" si="42"/>
        <v>178.62160040090879</v>
      </c>
      <c r="G18" s="2"/>
      <c r="H18" s="2"/>
      <c r="J18" s="2">
        <v>155.142246351935</v>
      </c>
      <c r="K18" s="2">
        <v>244.65121429251599</v>
      </c>
      <c r="L18" s="2">
        <f t="shared" si="38"/>
        <v>155.142246351935</v>
      </c>
      <c r="M18" s="2">
        <f t="shared" si="39"/>
        <v>11.011815748009719</v>
      </c>
      <c r="N18" s="2">
        <f t="shared" si="40"/>
        <v>1550.9442164612956</v>
      </c>
      <c r="O18" s="2">
        <f t="shared" si="34"/>
        <v>244.65132989428275</v>
      </c>
      <c r="P18" s="2">
        <f t="shared" si="41"/>
        <v>16173.650372929111</v>
      </c>
      <c r="Q18" s="2">
        <f t="shared" si="23"/>
        <v>16173.650372929111</v>
      </c>
      <c r="S18" s="2"/>
      <c r="T18" s="2">
        <v>199.664397739983</v>
      </c>
      <c r="U18" s="2">
        <v>221.53713205222201</v>
      </c>
      <c r="V18" s="2">
        <f t="shared" si="1"/>
        <v>199.664397739983</v>
      </c>
      <c r="W18" s="2">
        <f t="shared" si="9"/>
        <v>7.7525851562285695</v>
      </c>
      <c r="X18" s="2">
        <f t="shared" si="35"/>
        <v>1155.3050580693489</v>
      </c>
      <c r="Y18" s="2">
        <f t="shared" si="24"/>
        <v>221.53446202500811</v>
      </c>
      <c r="Z18" s="2">
        <f t="shared" si="25"/>
        <v>10814.520720806615</v>
      </c>
      <c r="AA18" s="2">
        <f t="shared" si="26"/>
        <v>10814.520720806615</v>
      </c>
      <c r="AC18">
        <v>202.945863335691</v>
      </c>
      <c r="AD18">
        <v>218.81846990210599</v>
      </c>
      <c r="AE18" s="2">
        <f t="shared" si="2"/>
        <v>202.945863335691</v>
      </c>
      <c r="AF18" s="2">
        <f t="shared" si="10"/>
        <v>7.4948096570720315</v>
      </c>
      <c r="AG18" s="2">
        <f t="shared" si="36"/>
        <v>1118.1896487855265</v>
      </c>
      <c r="AH18" s="2">
        <f t="shared" si="11"/>
        <v>218.81852648423978</v>
      </c>
      <c r="AI18" s="2">
        <f t="shared" si="12"/>
        <v>10271.97390916113</v>
      </c>
      <c r="AJ18" s="2">
        <f t="shared" si="27"/>
        <v>10271.97390916113</v>
      </c>
      <c r="AL18" s="2">
        <v>196.05126726442899</v>
      </c>
      <c r="AM18" s="2">
        <v>224.265110898599</v>
      </c>
      <c r="AN18" s="2">
        <f t="shared" si="3"/>
        <v>196.05126726442899</v>
      </c>
      <c r="AO18" s="2">
        <f t="shared" si="13"/>
        <v>8.0092838366494288</v>
      </c>
      <c r="AP18" s="2">
        <f t="shared" si="37"/>
        <v>1191.1659499605557</v>
      </c>
      <c r="AQ18" s="2">
        <f t="shared" si="28"/>
        <v>224.26519820710698</v>
      </c>
      <c r="AR18" s="2">
        <f t="shared" si="29"/>
        <v>11405.209270095649</v>
      </c>
      <c r="AS18" s="2">
        <f t="shared" si="30"/>
        <v>11405.209270095649</v>
      </c>
      <c r="AU18">
        <v>208.71309908426099</v>
      </c>
      <c r="AV18">
        <v>213.646282664925</v>
      </c>
      <c r="AW18" s="2">
        <f t="shared" si="4"/>
        <v>208.71309908426099</v>
      </c>
      <c r="AX18" s="2">
        <f t="shared" si="14"/>
        <v>6.9829697917970508</v>
      </c>
      <c r="AY18" s="2">
        <f t="shared" si="31"/>
        <v>1042.7427849808519</v>
      </c>
      <c r="AZ18" s="2">
        <f t="shared" si="15"/>
        <v>213.6464156338314</v>
      </c>
      <c r="BA18" s="2">
        <f t="shared" si="16"/>
        <v>9250.780155099028</v>
      </c>
      <c r="BB18" s="2">
        <f t="shared" si="17"/>
        <v>9250.780155099028</v>
      </c>
      <c r="BD18">
        <v>123.936314215395</v>
      </c>
      <c r="BE18" s="2">
        <v>250</v>
      </c>
      <c r="BF18" s="2">
        <f t="shared" si="5"/>
        <v>123.936314215395</v>
      </c>
      <c r="BG18" s="2">
        <f t="shared" si="18"/>
        <v>12.946290284406448</v>
      </c>
      <c r="BH18" s="2">
        <f t="shared" si="32"/>
        <v>1688.6757081475516</v>
      </c>
      <c r="BI18" s="2">
        <f t="shared" si="19"/>
        <v>249.99983895514166</v>
      </c>
      <c r="BJ18" s="2">
        <f t="shared" si="20"/>
        <v>17561.190091120028</v>
      </c>
      <c r="BK18" s="2">
        <f t="shared" si="21"/>
        <v>17561.190091120028</v>
      </c>
    </row>
    <row r="19" spans="1:63" x14ac:dyDescent="0.25">
      <c r="A19" s="2">
        <f>A7</f>
        <v>212</v>
      </c>
      <c r="B19" s="2">
        <f>B24</f>
        <v>212</v>
      </c>
      <c r="C19" s="2">
        <f t="shared" si="43"/>
        <v>212</v>
      </c>
      <c r="D19" s="2">
        <f t="shared" si="42"/>
        <v>212.84071590600485</v>
      </c>
      <c r="G19" s="2"/>
      <c r="H19" s="2"/>
      <c r="J19" s="2">
        <v>144.54588930610899</v>
      </c>
      <c r="K19" s="2">
        <v>247.32017608132099</v>
      </c>
      <c r="L19" s="2">
        <f t="shared" si="38"/>
        <v>144.54588930610899</v>
      </c>
      <c r="M19" s="2">
        <f t="shared" si="39"/>
        <v>10.927311639773425</v>
      </c>
      <c r="N19" s="2">
        <f t="shared" si="40"/>
        <v>1503.2401728405384</v>
      </c>
      <c r="O19" s="2">
        <f t="shared" si="34"/>
        <v>247.32028016533434</v>
      </c>
      <c r="P19" s="2">
        <f t="shared" si="41"/>
        <v>16859.624732315493</v>
      </c>
      <c r="Q19" s="2">
        <f t="shared" si="23"/>
        <v>16859.624732315493</v>
      </c>
      <c r="S19" s="2"/>
      <c r="T19" s="2">
        <v>193.44125249931099</v>
      </c>
      <c r="U19" s="2">
        <v>226.16155798200899</v>
      </c>
      <c r="V19" s="2">
        <f t="shared" si="1"/>
        <v>193.44125249931099</v>
      </c>
      <c r="W19" s="2">
        <f t="shared" si="9"/>
        <v>7.7532478269809531</v>
      </c>
      <c r="X19" s="2">
        <f t="shared" si="35"/>
        <v>1150.9954835634962</v>
      </c>
      <c r="Y19" s="2">
        <f t="shared" si="24"/>
        <v>226.15979411942828</v>
      </c>
      <c r="Z19" s="2">
        <f t="shared" si="25"/>
        <v>11797.9177012038</v>
      </c>
      <c r="AA19" s="2">
        <f t="shared" si="26"/>
        <v>11797.9177012038</v>
      </c>
      <c r="AC19">
        <v>197.02089078061499</v>
      </c>
      <c r="AD19">
        <v>223.532708005225</v>
      </c>
      <c r="AE19" s="2">
        <f t="shared" si="2"/>
        <v>197.02089078061499</v>
      </c>
      <c r="AF19" s="2">
        <f t="shared" si="10"/>
        <v>7.571614139092345</v>
      </c>
      <c r="AG19" s="2">
        <f t="shared" si="36"/>
        <v>1126.6142752605992</v>
      </c>
      <c r="AH19" s="2">
        <f t="shared" si="11"/>
        <v>223.53275588710881</v>
      </c>
      <c r="AI19" s="2">
        <f t="shared" si="12"/>
        <v>11249.77921065836</v>
      </c>
      <c r="AJ19" s="2">
        <f t="shared" si="27"/>
        <v>11249.77921065836</v>
      </c>
      <c r="AL19" s="2">
        <v>189.459755927928</v>
      </c>
      <c r="AM19" s="2">
        <v>228.81490268006999</v>
      </c>
      <c r="AN19" s="2">
        <f t="shared" si="3"/>
        <v>189.459755927928</v>
      </c>
      <c r="AO19" s="2">
        <f t="shared" si="13"/>
        <v>8.0092837978162539</v>
      </c>
      <c r="AP19" s="2">
        <f t="shared" si="37"/>
        <v>1185.1192327082208</v>
      </c>
      <c r="AQ19" s="2">
        <f t="shared" si="28"/>
        <v>228.81498133775395</v>
      </c>
      <c r="AR19" s="2">
        <f t="shared" si="29"/>
        <v>12397.699562256486</v>
      </c>
      <c r="AS19" s="2">
        <f t="shared" si="30"/>
        <v>12397.699562256486</v>
      </c>
      <c r="AU19">
        <v>203.522100529851</v>
      </c>
      <c r="AV19">
        <v>218.31753051652399</v>
      </c>
      <c r="AW19" s="2">
        <f t="shared" si="4"/>
        <v>203.522100529851</v>
      </c>
      <c r="AX19" s="2">
        <f t="shared" si="14"/>
        <v>6.9833389208139369</v>
      </c>
      <c r="AY19" s="2">
        <f t="shared" si="31"/>
        <v>1041.9940800833101</v>
      </c>
      <c r="AZ19" s="2">
        <f t="shared" si="15"/>
        <v>218.31764146889265</v>
      </c>
      <c r="BA19" s="2">
        <f t="shared" si="16"/>
        <v>10171.166626290247</v>
      </c>
      <c r="BB19" s="2">
        <f t="shared" si="17"/>
        <v>10171.166626290247</v>
      </c>
      <c r="BD19">
        <v>0</v>
      </c>
      <c r="BE19" s="2">
        <v>250</v>
      </c>
      <c r="BF19" s="2">
        <f t="shared" si="5"/>
        <v>0</v>
      </c>
      <c r="BG19" s="2">
        <f t="shared" si="18"/>
        <v>123.936314215395</v>
      </c>
      <c r="BH19" s="2">
        <f>BE18*BD18/2</f>
        <v>15492.039276924375</v>
      </c>
      <c r="BI19" s="2">
        <v>250</v>
      </c>
    </row>
    <row r="20" spans="1:63" x14ac:dyDescent="0.25">
      <c r="A20" s="2">
        <f>A25</f>
        <v>179</v>
      </c>
      <c r="B20" s="2">
        <f>B25</f>
        <v>237</v>
      </c>
      <c r="C20" s="2">
        <f t="shared" si="43"/>
        <v>179</v>
      </c>
      <c r="D20" s="2">
        <f t="shared" si="42"/>
        <v>236.80603547159751</v>
      </c>
      <c r="G20" s="2"/>
      <c r="H20" s="2"/>
      <c r="J20" s="2">
        <v>133.78501486674301</v>
      </c>
      <c r="K20" s="2">
        <v>249.10546349023599</v>
      </c>
      <c r="L20" s="2">
        <f t="shared" si="38"/>
        <v>133.78501486674301</v>
      </c>
      <c r="M20" s="2">
        <f t="shared" si="39"/>
        <v>10.907963596942853</v>
      </c>
      <c r="N20" s="2">
        <f t="shared" si="40"/>
        <v>1459.7186586607968</v>
      </c>
      <c r="O20" s="2">
        <f t="shared" si="34"/>
        <v>249.10554870016483</v>
      </c>
      <c r="P20" s="2">
        <f t="shared" si="41"/>
        <v>17326.426936667296</v>
      </c>
      <c r="Q20" s="2">
        <f t="shared" si="23"/>
        <v>17326.426936667296</v>
      </c>
      <c r="S20" s="2"/>
      <c r="T20" s="2">
        <v>186.956590933835</v>
      </c>
      <c r="U20" s="2">
        <v>230.41530406054801</v>
      </c>
      <c r="V20" s="2">
        <f t="shared" si="1"/>
        <v>186.956590933835</v>
      </c>
      <c r="W20" s="2">
        <f t="shared" si="9"/>
        <v>7.755333088878106</v>
      </c>
      <c r="X20" s="2">
        <f t="shared" si="35"/>
        <v>1144.7155659403616</v>
      </c>
      <c r="Y20" s="2">
        <f t="shared" si="24"/>
        <v>230.4142206485609</v>
      </c>
      <c r="Z20" s="2">
        <f t="shared" si="25"/>
        <v>12740.234319147601</v>
      </c>
      <c r="AA20" s="2">
        <f t="shared" si="26"/>
        <v>12740.234319147601</v>
      </c>
      <c r="AC20">
        <v>190.88247303966</v>
      </c>
      <c r="AD20">
        <v>227.87045802344201</v>
      </c>
      <c r="AE20" s="2">
        <f t="shared" si="2"/>
        <v>190.88247303966</v>
      </c>
      <c r="AF20" s="2">
        <f t="shared" si="10"/>
        <v>7.5163985779768652</v>
      </c>
      <c r="AG20" s="2">
        <f t="shared" si="36"/>
        <v>1113.382256537865</v>
      </c>
      <c r="AH20" s="2">
        <f t="shared" si="11"/>
        <v>227.87049460615583</v>
      </c>
      <c r="AI20" s="2">
        <f t="shared" si="12"/>
        <v>12188.759497253051</v>
      </c>
      <c r="AJ20" s="2">
        <f t="shared" si="27"/>
        <v>12188.759497253051</v>
      </c>
      <c r="AL20" s="2">
        <v>182.605560788438</v>
      </c>
      <c r="AM20" s="2">
        <v>232.958408101668</v>
      </c>
      <c r="AN20" s="2">
        <f t="shared" si="3"/>
        <v>182.605560788438</v>
      </c>
      <c r="AO20" s="2">
        <f t="shared" si="13"/>
        <v>8.0092838749179354</v>
      </c>
      <c r="AP20" s="2">
        <f t="shared" si="37"/>
        <v>1176.6847598273089</v>
      </c>
      <c r="AQ20" s="2">
        <f t="shared" si="28"/>
        <v>232.95847743064076</v>
      </c>
      <c r="AR20" s="2">
        <f t="shared" si="29"/>
        <v>13337.582914914838</v>
      </c>
      <c r="AS20" s="2">
        <f t="shared" si="30"/>
        <v>13337.582914914838</v>
      </c>
      <c r="AU20">
        <v>198.08929476417401</v>
      </c>
      <c r="AV20">
        <v>222.71130238618599</v>
      </c>
      <c r="AW20" s="2">
        <f t="shared" si="4"/>
        <v>198.08929476417401</v>
      </c>
      <c r="AX20" s="2">
        <f t="shared" si="14"/>
        <v>6.9871746600615525</v>
      </c>
      <c r="AY20" s="2">
        <f t="shared" si="31"/>
        <v>1040.1532093505557</v>
      </c>
      <c r="AZ20" s="2">
        <f t="shared" si="15"/>
        <v>222.71138722132997</v>
      </c>
      <c r="BA20" s="2">
        <f t="shared" si="16"/>
        <v>11076.709495393561</v>
      </c>
      <c r="BB20" s="2">
        <f t="shared" si="17"/>
        <v>11076.709495393561</v>
      </c>
    </row>
    <row r="21" spans="1:63" x14ac:dyDescent="0.25">
      <c r="A21" s="2">
        <f>A26</f>
        <v>139</v>
      </c>
      <c r="B21" s="2">
        <f>B26</f>
        <v>250</v>
      </c>
      <c r="C21" s="2">
        <f t="shared" si="43"/>
        <v>139</v>
      </c>
      <c r="D21" s="2">
        <f t="shared" si="42"/>
        <v>250</v>
      </c>
      <c r="G21" s="2"/>
      <c r="H21" s="2"/>
      <c r="J21" s="2">
        <v>122.925398739766</v>
      </c>
      <c r="K21" s="2">
        <v>250</v>
      </c>
      <c r="L21" s="2">
        <f t="shared" si="38"/>
        <v>122.925398739766</v>
      </c>
      <c r="M21" s="2">
        <f t="shared" si="39"/>
        <v>10.896396559991752</v>
      </c>
      <c r="N21" s="2">
        <f t="shared" si="40"/>
        <v>1412.4326444471371</v>
      </c>
      <c r="O21" s="2">
        <v>250</v>
      </c>
      <c r="P21" s="2">
        <f t="shared" si="41"/>
        <v>17562.722285843774</v>
      </c>
      <c r="Q21" s="2">
        <f t="shared" si="23"/>
        <v>17562.722285843774</v>
      </c>
      <c r="S21" s="2"/>
      <c r="T21" s="2">
        <v>180.23079857638001</v>
      </c>
      <c r="U21" s="2">
        <v>234.28420167573501</v>
      </c>
      <c r="V21" s="2">
        <f t="shared" ref="V21:V28" si="44">T21</f>
        <v>180.23079857638001</v>
      </c>
      <c r="W21" s="2">
        <f t="shared" ref="W21:W28" si="45">SQRT((T20-T21)^2+(U20-U21)^2)</f>
        <v>7.7591656505322533</v>
      </c>
      <c r="X21" s="2">
        <f t="shared" ref="X21:X28" si="46">T21*U21/2+(T20-T21)*U20+(T20-T21)*(U21-U20)/2-T20*U20/2</f>
        <v>1136.5206999492548</v>
      </c>
      <c r="Y21" s="2">
        <f t="shared" si="24"/>
        <v>234.28376884966519</v>
      </c>
      <c r="Z21" s="2">
        <f t="shared" si="25"/>
        <v>13628.740014563653</v>
      </c>
      <c r="AA21" s="2">
        <f t="shared" ref="AA21:AA28" si="47">IF(Z21&lt;0,0,Z21)</f>
        <v>13628.740014563653</v>
      </c>
      <c r="AC21">
        <v>184.532201932107</v>
      </c>
      <c r="AD21">
        <v>231.83925718708599</v>
      </c>
      <c r="AE21" s="2">
        <f t="shared" si="2"/>
        <v>184.532201932107</v>
      </c>
      <c r="AF21" s="2">
        <f t="shared" si="10"/>
        <v>7.4884784796888839</v>
      </c>
      <c r="AG21" s="2">
        <f t="shared" si="36"/>
        <v>1102.3066926026149</v>
      </c>
      <c r="AH21" s="2">
        <f t="shared" si="11"/>
        <v>231.83927933304943</v>
      </c>
      <c r="AI21" s="2">
        <f t="shared" si="12"/>
        <v>13080.839968303462</v>
      </c>
      <c r="AJ21" s="2">
        <f t="shared" si="27"/>
        <v>13080.839968303462</v>
      </c>
      <c r="AL21" s="2">
        <v>175.513692179842</v>
      </c>
      <c r="AM21" s="2">
        <v>236.68050788786101</v>
      </c>
      <c r="AN21" s="2">
        <f t="shared" si="3"/>
        <v>175.513692179842</v>
      </c>
      <c r="AO21" s="2">
        <f t="shared" si="13"/>
        <v>8.0092838119252256</v>
      </c>
      <c r="AP21" s="2">
        <f t="shared" si="37"/>
        <v>1165.8932701465092</v>
      </c>
      <c r="AQ21" s="2">
        <f t="shared" si="28"/>
        <v>236.68056721614727</v>
      </c>
      <c r="AR21" s="2">
        <f t="shared" si="29"/>
        <v>14211.153654263066</v>
      </c>
      <c r="AS21" s="2">
        <f t="shared" si="30"/>
        <v>14211.153654263066</v>
      </c>
      <c r="AU21">
        <v>192.42240361955001</v>
      </c>
      <c r="AV21">
        <v>226.81972257660399</v>
      </c>
      <c r="AW21" s="2">
        <f t="shared" si="4"/>
        <v>192.42240361955001</v>
      </c>
      <c r="AX21" s="2">
        <f t="shared" si="14"/>
        <v>6.9994836742471396</v>
      </c>
      <c r="AY21" s="2">
        <f t="shared" si="31"/>
        <v>1037.9573827073727</v>
      </c>
      <c r="AZ21" s="2">
        <f t="shared" si="15"/>
        <v>226.81976762265603</v>
      </c>
      <c r="BA21" s="2">
        <f t="shared" si="16"/>
        <v>11958.369062151241</v>
      </c>
      <c r="BB21" s="2">
        <f t="shared" si="17"/>
        <v>11958.369062151241</v>
      </c>
      <c r="BD21" s="2">
        <v>117.48119841306536</v>
      </c>
      <c r="BE21" s="2" t="s">
        <v>0</v>
      </c>
      <c r="BF21" s="2"/>
      <c r="BG21" s="2">
        <f>SUM(BG3:BG19)</f>
        <v>443.28544392657983</v>
      </c>
      <c r="BH21" s="2">
        <f>SUM(BH3:BH19)</f>
        <v>58741.838663650691</v>
      </c>
      <c r="BI21" s="4">
        <f>BH21/BG21</f>
        <v>132.51470236270592</v>
      </c>
    </row>
    <row r="22" spans="1:63" x14ac:dyDescent="0.25">
      <c r="A22" s="2">
        <f>A27</f>
        <v>0</v>
      </c>
      <c r="B22" s="2">
        <f>B27</f>
        <v>250</v>
      </c>
      <c r="C22" s="2">
        <f t="shared" si="43"/>
        <v>0</v>
      </c>
      <c r="D22" s="2">
        <f t="shared" si="42"/>
        <v>250</v>
      </c>
      <c r="J22" s="2">
        <v>0</v>
      </c>
      <c r="K22" s="2">
        <v>250</v>
      </c>
      <c r="L22" s="2">
        <f t="shared" si="38"/>
        <v>0</v>
      </c>
      <c r="M22" s="2">
        <f t="shared" si="39"/>
        <v>122.925398739766</v>
      </c>
      <c r="N22" s="2">
        <f>K21*J21/2</f>
        <v>15365.674842470749</v>
      </c>
      <c r="O22" s="2">
        <v>250</v>
      </c>
      <c r="P22" s="2"/>
      <c r="Q22" s="2"/>
      <c r="S22" s="2"/>
      <c r="T22" s="2">
        <v>173.28964288687899</v>
      </c>
      <c r="U22" s="2">
        <v>237.75306813248599</v>
      </c>
      <c r="V22" s="2">
        <f t="shared" si="44"/>
        <v>173.28964288687899</v>
      </c>
      <c r="W22" s="2">
        <f t="shared" si="45"/>
        <v>7.759682777064052</v>
      </c>
      <c r="X22" s="2">
        <f t="shared" si="46"/>
        <v>1125.6998455383873</v>
      </c>
      <c r="Y22" s="2">
        <f t="shared" si="24"/>
        <v>237.75318637745556</v>
      </c>
      <c r="Z22" s="2">
        <f t="shared" si="25"/>
        <v>14450.831705333792</v>
      </c>
      <c r="AA22" s="2">
        <f t="shared" si="47"/>
        <v>14450.831705333792</v>
      </c>
      <c r="AC22">
        <v>178.008472714438</v>
      </c>
      <c r="AD22">
        <v>235.422427187853</v>
      </c>
      <c r="AE22" s="2">
        <f t="shared" si="2"/>
        <v>178.008472714438</v>
      </c>
      <c r="AF22" s="2">
        <f t="shared" si="10"/>
        <v>7.4429933601921787</v>
      </c>
      <c r="AG22" s="2">
        <f t="shared" si="36"/>
        <v>1086.8333930263434</v>
      </c>
      <c r="AH22" s="2">
        <f t="shared" si="11"/>
        <v>235.42243686960362</v>
      </c>
      <c r="AI22" s="2">
        <f t="shared" si="12"/>
        <v>13913.301189242437</v>
      </c>
      <c r="AJ22" s="2">
        <f t="shared" si="27"/>
        <v>13913.301189242437</v>
      </c>
      <c r="AL22" s="2">
        <v>168.21002743971701</v>
      </c>
      <c r="AM22" s="2">
        <v>239.967620563016</v>
      </c>
      <c r="AN22" s="2">
        <f t="shared" si="3"/>
        <v>168.21002743971701</v>
      </c>
      <c r="AO22" s="2">
        <f t="shared" si="13"/>
        <v>8.0092838865475073</v>
      </c>
      <c r="AP22" s="2">
        <f t="shared" si="37"/>
        <v>1152.7841811815269</v>
      </c>
      <c r="AQ22" s="2">
        <f t="shared" si="28"/>
        <v>239.96766920985027</v>
      </c>
      <c r="AR22" s="2">
        <f t="shared" si="29"/>
        <v>15005.673123445775</v>
      </c>
      <c r="AS22" s="2">
        <f t="shared" si="30"/>
        <v>15005.673123445775</v>
      </c>
      <c r="AU22">
        <v>186.53972607095699</v>
      </c>
      <c r="AV22">
        <v>230.62752169477</v>
      </c>
      <c r="AW22" s="2">
        <f t="shared" si="4"/>
        <v>186.53972607095699</v>
      </c>
      <c r="AX22" s="2">
        <f t="shared" si="14"/>
        <v>7.0075123449785082</v>
      </c>
      <c r="AY22" s="2">
        <f t="shared" si="31"/>
        <v>1033.5065741986946</v>
      </c>
      <c r="AZ22" s="2">
        <f t="shared" si="15"/>
        <v>230.62752892736813</v>
      </c>
      <c r="BA22" s="2">
        <f t="shared" si="16"/>
        <v>12805.658465969216</v>
      </c>
      <c r="BB22" s="2">
        <f t="shared" si="17"/>
        <v>12805.658465969216</v>
      </c>
      <c r="BD22" s="2">
        <v>132.67576497288988</v>
      </c>
      <c r="BE22" s="2" t="s">
        <v>1</v>
      </c>
      <c r="BF22" s="2"/>
      <c r="BG22" s="2"/>
      <c r="BH22" s="2"/>
      <c r="BI22" s="4"/>
    </row>
    <row r="23" spans="1:63" x14ac:dyDescent="0.25">
      <c r="J23" s="2"/>
      <c r="K23" s="2"/>
      <c r="L23" s="2"/>
      <c r="M23" s="2"/>
      <c r="N23" s="2"/>
      <c r="O23" s="2"/>
      <c r="P23" s="2"/>
      <c r="Q23" s="2"/>
      <c r="T23" s="2">
        <v>166.16392849249999</v>
      </c>
      <c r="U23" s="2">
        <v>240.807287312195</v>
      </c>
      <c r="V23" s="2">
        <f t="shared" si="44"/>
        <v>166.16392849249999</v>
      </c>
      <c r="W23" s="2">
        <f t="shared" si="45"/>
        <v>7.7526808542569636</v>
      </c>
      <c r="X23" s="2">
        <f t="shared" si="46"/>
        <v>1111.7125054247299</v>
      </c>
      <c r="Y23" s="2">
        <f t="shared" si="24"/>
        <v>240.8077314686405</v>
      </c>
      <c r="Z23" s="2">
        <f t="shared" si="25"/>
        <v>15194.545530885031</v>
      </c>
      <c r="AA23" s="2">
        <f t="shared" si="47"/>
        <v>15194.545530885031</v>
      </c>
      <c r="AC23">
        <v>171.31367718531001</v>
      </c>
      <c r="AD23">
        <v>238.62509931585799</v>
      </c>
      <c r="AE23" s="2">
        <f t="shared" si="2"/>
        <v>171.31367718531001</v>
      </c>
      <c r="AF23" s="2">
        <f t="shared" si="10"/>
        <v>7.4214146856466732</v>
      </c>
      <c r="AG23" s="2">
        <f t="shared" si="36"/>
        <v>1073.1038935524775</v>
      </c>
      <c r="AH23" s="2">
        <f t="shared" si="11"/>
        <v>238.62509885113371</v>
      </c>
      <c r="AI23" s="2">
        <f t="shared" si="12"/>
        <v>14679.096026253228</v>
      </c>
      <c r="AJ23" s="2">
        <f t="shared" si="27"/>
        <v>14679.096026253228</v>
      </c>
      <c r="AL23" s="2">
        <v>160.72121699831601</v>
      </c>
      <c r="AM23" s="2">
        <v>242.807751743496</v>
      </c>
      <c r="AN23" s="2">
        <f t="shared" si="3"/>
        <v>160.72121699831601</v>
      </c>
      <c r="AO23" s="2">
        <f t="shared" si="13"/>
        <v>8.0092837975421602</v>
      </c>
      <c r="AP23" s="2">
        <f t="shared" si="37"/>
        <v>1137.4052831357039</v>
      </c>
      <c r="AQ23" s="2">
        <f t="shared" si="28"/>
        <v>242.80778900647232</v>
      </c>
      <c r="AR23" s="2">
        <f t="shared" si="29"/>
        <v>15709.555379266993</v>
      </c>
      <c r="AS23" s="2">
        <f t="shared" si="30"/>
        <v>15709.555379266993</v>
      </c>
      <c r="AU23">
        <v>180.46315664977999</v>
      </c>
      <c r="AV23">
        <v>234.119656051747</v>
      </c>
      <c r="AW23" s="2">
        <f t="shared" si="4"/>
        <v>180.46315664977999</v>
      </c>
      <c r="AX23" s="2">
        <f t="shared" si="14"/>
        <v>7.0085446633065374</v>
      </c>
      <c r="AY23" s="2">
        <f t="shared" si="31"/>
        <v>1026.4229661828722</v>
      </c>
      <c r="AZ23" s="2">
        <f t="shared" si="15"/>
        <v>234.11964294920597</v>
      </c>
      <c r="BA23" s="2">
        <f t="shared" si="16"/>
        <v>13608.203164227221</v>
      </c>
      <c r="BB23" s="2">
        <f t="shared" si="17"/>
        <v>13608.203164227221</v>
      </c>
      <c r="BD23" s="2"/>
      <c r="BE23" s="2"/>
      <c r="BF23" s="2"/>
      <c r="BG23" s="2"/>
      <c r="BH23" s="2"/>
      <c r="BI23" s="2"/>
    </row>
    <row r="24" spans="1:63" x14ac:dyDescent="0.25">
      <c r="A24" s="2"/>
      <c r="B24" s="2">
        <f>A7</f>
        <v>212</v>
      </c>
      <c r="J24" s="2">
        <v>117.47566251671752</v>
      </c>
      <c r="K24" s="2" t="s">
        <v>0</v>
      </c>
      <c r="L24" s="2"/>
      <c r="M24" s="2">
        <f>SUM(M3:M22)</f>
        <v>443.236745324087</v>
      </c>
      <c r="N24" s="2">
        <f>SUM(N3:N22)</f>
        <v>58738.612682400126</v>
      </c>
      <c r="O24" s="4">
        <f>N24/M24</f>
        <v>132.52198357212345</v>
      </c>
      <c r="P24" s="2"/>
      <c r="Q24" s="2"/>
      <c r="T24" s="2">
        <v>158.87721933606099</v>
      </c>
      <c r="U24" s="2">
        <v>243.43784940066001</v>
      </c>
      <c r="V24" s="2">
        <f t="shared" si="44"/>
        <v>158.87721933606099</v>
      </c>
      <c r="W24" s="2">
        <f t="shared" si="45"/>
        <v>7.7469985950561142</v>
      </c>
      <c r="X24" s="2">
        <f t="shared" si="46"/>
        <v>1095.8985980788966</v>
      </c>
      <c r="Y24" s="2">
        <f t="shared" si="24"/>
        <v>243.43852931022349</v>
      </c>
      <c r="Z24" s="2">
        <f t="shared" si="25"/>
        <v>15850.043309199778</v>
      </c>
      <c r="AA24" s="2">
        <f t="shared" si="47"/>
        <v>15850.043309199778</v>
      </c>
      <c r="AC24">
        <v>164.448771720445</v>
      </c>
      <c r="AD24">
        <v>241.44868604123599</v>
      </c>
      <c r="AE24" s="2">
        <f t="shared" si="2"/>
        <v>164.448771720445</v>
      </c>
      <c r="AF24" s="2">
        <f t="shared" si="10"/>
        <v>7.4229083947779122</v>
      </c>
      <c r="AG24" s="2">
        <f t="shared" si="36"/>
        <v>1060.9288865617636</v>
      </c>
      <c r="AH24" s="2">
        <f t="shared" si="11"/>
        <v>241.44867762414054</v>
      </c>
      <c r="AI24" s="2">
        <f t="shared" si="12"/>
        <v>15371.263093426989</v>
      </c>
      <c r="AJ24" s="2">
        <f t="shared" si="27"/>
        <v>15371.263093426989</v>
      </c>
      <c r="AL24" s="2">
        <v>153.074586639578</v>
      </c>
      <c r="AM24" s="2">
        <v>245.190538135726</v>
      </c>
      <c r="AN24" s="2">
        <f t="shared" si="3"/>
        <v>153.074586639578</v>
      </c>
      <c r="AO24" s="2">
        <f t="shared" si="13"/>
        <v>8.0092837903379497</v>
      </c>
      <c r="AP24" s="2">
        <f t="shared" si="37"/>
        <v>1119.8127273124846</v>
      </c>
      <c r="AQ24" s="2">
        <f t="shared" si="28"/>
        <v>245.19056327862342</v>
      </c>
      <c r="AR24" s="2">
        <f t="shared" si="29"/>
        <v>16312.536196878697</v>
      </c>
      <c r="AS24" s="2">
        <f t="shared" si="30"/>
        <v>16312.536196878697</v>
      </c>
      <c r="AU24">
        <v>174.21864041955001</v>
      </c>
      <c r="AV24">
        <v>237.281938296829</v>
      </c>
      <c r="AW24" s="2">
        <f t="shared" si="4"/>
        <v>174.21864041955001</v>
      </c>
      <c r="AX24" s="2">
        <f t="shared" si="14"/>
        <v>6.9995722688723223</v>
      </c>
      <c r="AY24" s="2">
        <f t="shared" si="31"/>
        <v>1016.3197140980228</v>
      </c>
      <c r="AZ24" s="2">
        <f t="shared" si="15"/>
        <v>237.28192306281483</v>
      </c>
      <c r="BA24" s="2">
        <f t="shared" si="16"/>
        <v>14355.989714724974</v>
      </c>
      <c r="BB24" s="2">
        <f t="shared" si="17"/>
        <v>14355.989714724974</v>
      </c>
      <c r="BD24" s="1">
        <f>SUMXMY2(BE3:BE18,BI3:BI18)</f>
        <v>1.5838546266264126E-5</v>
      </c>
      <c r="BE24" s="2"/>
      <c r="BF24" s="2"/>
      <c r="BG24" s="2"/>
      <c r="BH24" s="2"/>
      <c r="BI24" s="2"/>
    </row>
    <row r="25" spans="1:63" x14ac:dyDescent="0.25">
      <c r="A25" s="2">
        <f>B7</f>
        <v>179</v>
      </c>
      <c r="B25" s="2">
        <f>A6</f>
        <v>237</v>
      </c>
      <c r="J25" s="2">
        <v>132.63642754064429</v>
      </c>
      <c r="K25" s="2" t="s">
        <v>1</v>
      </c>
      <c r="L25" s="2"/>
      <c r="M25" s="2"/>
      <c r="N25" s="2"/>
      <c r="O25" s="4">
        <v>132.52198357212345</v>
      </c>
      <c r="P25" s="2"/>
      <c r="Q25" s="2"/>
      <c r="T25" s="2">
        <v>151.42907022661001</v>
      </c>
      <c r="U25" s="2">
        <v>245.643322776388</v>
      </c>
      <c r="V25" s="2">
        <f t="shared" si="44"/>
        <v>151.42907022661001</v>
      </c>
      <c r="W25" s="2">
        <f t="shared" si="45"/>
        <v>7.767820670410746</v>
      </c>
      <c r="X25" s="2">
        <f t="shared" si="46"/>
        <v>1081.7804392377839</v>
      </c>
      <c r="Y25" s="2">
        <f t="shared" si="24"/>
        <v>245.64433169576455</v>
      </c>
      <c r="Z25" s="2">
        <f t="shared" si="25"/>
        <v>16410.316481248417</v>
      </c>
      <c r="AA25" s="2">
        <f t="shared" si="47"/>
        <v>16410.316481248417</v>
      </c>
      <c r="AC25">
        <v>157.45590412945</v>
      </c>
      <c r="AD25">
        <v>243.87754948542599</v>
      </c>
      <c r="AE25" s="2">
        <f t="shared" si="2"/>
        <v>157.45590412945</v>
      </c>
      <c r="AF25" s="2">
        <f t="shared" si="10"/>
        <v>7.402673488389893</v>
      </c>
      <c r="AG25" s="2">
        <f t="shared" si="36"/>
        <v>1043.921150789909</v>
      </c>
      <c r="AH25" s="2">
        <f t="shared" si="11"/>
        <v>243.87753631519143</v>
      </c>
      <c r="AI25" s="2">
        <f t="shared" si="12"/>
        <v>15979.426611712042</v>
      </c>
      <c r="AJ25" s="2">
        <f t="shared" si="27"/>
        <v>15979.426611712042</v>
      </c>
      <c r="AL25" s="2">
        <v>145.29803804850701</v>
      </c>
      <c r="AM25" s="2">
        <v>247.107285220432</v>
      </c>
      <c r="AN25" s="2">
        <f t="shared" si="3"/>
        <v>145.29803804850701</v>
      </c>
      <c r="AO25" s="2">
        <f t="shared" si="13"/>
        <v>8.0092838241641306</v>
      </c>
      <c r="AP25" s="2">
        <f t="shared" si="37"/>
        <v>1100.0707007836536</v>
      </c>
      <c r="AQ25" s="2">
        <f t="shared" si="28"/>
        <v>247.10729746129553</v>
      </c>
      <c r="AR25" s="2">
        <f t="shared" si="29"/>
        <v>16805.822714384183</v>
      </c>
      <c r="AS25" s="2">
        <f t="shared" si="30"/>
        <v>16805.822714384183</v>
      </c>
      <c r="AU25">
        <v>167.83644023757</v>
      </c>
      <c r="AV25">
        <v>240.10180991251499</v>
      </c>
      <c r="AW25" s="2">
        <f t="shared" si="4"/>
        <v>167.83644023757</v>
      </c>
      <c r="AX25" s="2">
        <f t="shared" si="14"/>
        <v>6.9774031768142253</v>
      </c>
      <c r="AY25" s="2">
        <f t="shared" si="31"/>
        <v>1002.8275144105428</v>
      </c>
      <c r="AZ25" s="2">
        <f t="shared" si="15"/>
        <v>240.10180373228968</v>
      </c>
      <c r="BA25" s="2">
        <f t="shared" si="16"/>
        <v>15039.677813042978</v>
      </c>
      <c r="BB25" s="2">
        <f t="shared" si="17"/>
        <v>15039.677813042978</v>
      </c>
    </row>
    <row r="26" spans="1:63" x14ac:dyDescent="0.25">
      <c r="A26" s="2">
        <f>B6</f>
        <v>139</v>
      </c>
      <c r="B26" s="2">
        <f>A3</f>
        <v>250</v>
      </c>
      <c r="J26" s="2"/>
      <c r="K26" s="2"/>
      <c r="L26" s="2"/>
      <c r="M26" s="2"/>
      <c r="N26" s="2"/>
      <c r="P26" s="2"/>
      <c r="Q26" s="2"/>
      <c r="T26" s="2">
        <v>143.755463181766</v>
      </c>
      <c r="U26" s="2">
        <v>247.430784265976</v>
      </c>
      <c r="V26" s="2">
        <f t="shared" si="44"/>
        <v>143.755463181766</v>
      </c>
      <c r="W26" s="2">
        <f t="shared" si="45"/>
        <v>7.8790395135092242</v>
      </c>
      <c r="X26" s="2">
        <f t="shared" si="46"/>
        <v>1077.8219818049838</v>
      </c>
      <c r="Y26" s="2">
        <f t="shared" si="24"/>
        <v>247.43195448111322</v>
      </c>
      <c r="Z26" s="2">
        <f t="shared" si="25"/>
        <v>16871.510892847044</v>
      </c>
      <c r="AA26" s="2">
        <f t="shared" si="47"/>
        <v>16871.510892847044</v>
      </c>
      <c r="AC26">
        <v>150.360346673686</v>
      </c>
      <c r="AD26">
        <v>245.906714311499</v>
      </c>
      <c r="AE26" s="2">
        <f t="shared" si="2"/>
        <v>150.360346673686</v>
      </c>
      <c r="AF26" s="2">
        <f t="shared" si="10"/>
        <v>7.3800030826158975</v>
      </c>
      <c r="AG26" s="2">
        <f t="shared" si="36"/>
        <v>1024.9755734308892</v>
      </c>
      <c r="AH26" s="2">
        <f t="shared" si="11"/>
        <v>245.90669787728064</v>
      </c>
      <c r="AI26" s="2">
        <f t="shared" si="12"/>
        <v>16496.55574745981</v>
      </c>
      <c r="AJ26" s="2">
        <f t="shared" si="27"/>
        <v>16496.55574745981</v>
      </c>
      <c r="AL26" s="2">
        <v>137.41994699798599</v>
      </c>
      <c r="AM26" s="2">
        <v>248.55099899068199</v>
      </c>
      <c r="AN26" s="2">
        <f t="shared" si="3"/>
        <v>137.41994699798599</v>
      </c>
      <c r="AO26" s="2">
        <f t="shared" si="13"/>
        <v>8.0092838662834787</v>
      </c>
      <c r="AP26" s="2">
        <f t="shared" si="37"/>
        <v>1078.251235267282</v>
      </c>
      <c r="AQ26" s="2">
        <f t="shared" si="28"/>
        <v>248.55099748935217</v>
      </c>
      <c r="AR26" s="2">
        <f t="shared" si="29"/>
        <v>17182.221655310666</v>
      </c>
      <c r="AS26" s="2">
        <f t="shared" si="30"/>
        <v>17182.221655310666</v>
      </c>
      <c r="AU26">
        <v>161.34227936871099</v>
      </c>
      <c r="AV26">
        <v>242.57234373240101</v>
      </c>
      <c r="AW26" s="2">
        <f t="shared" si="4"/>
        <v>161.34227936871099</v>
      </c>
      <c r="AX26" s="2">
        <f t="shared" si="14"/>
        <v>6.9482129174213014</v>
      </c>
      <c r="AY26" s="2">
        <f t="shared" si="31"/>
        <v>986.9526901461395</v>
      </c>
      <c r="AZ26" s="2">
        <f t="shared" si="15"/>
        <v>242.57234766229476</v>
      </c>
      <c r="BA26" s="2">
        <f t="shared" si="16"/>
        <v>15651.738450472809</v>
      </c>
      <c r="BB26" s="2">
        <f t="shared" si="17"/>
        <v>15651.738450472809</v>
      </c>
    </row>
    <row r="27" spans="1:63" x14ac:dyDescent="0.25">
      <c r="A27" s="2">
        <f>B2</f>
        <v>0</v>
      </c>
      <c r="B27" s="2">
        <f>A2</f>
        <v>250</v>
      </c>
      <c r="J27" s="1">
        <f>SUMXMY2(K3:K20,O3:O20)</f>
        <v>4.4202447065789519E-6</v>
      </c>
      <c r="K27" s="2"/>
      <c r="L27" s="2"/>
      <c r="M27" s="2"/>
      <c r="N27" s="2"/>
      <c r="O27" s="2"/>
      <c r="P27" s="2"/>
      <c r="Q27" s="2"/>
      <c r="T27" s="2">
        <v>135.653847474934</v>
      </c>
      <c r="U27" s="2">
        <v>248.806165975797</v>
      </c>
      <c r="V27" s="2">
        <f t="shared" si="44"/>
        <v>135.653847474934</v>
      </c>
      <c r="W27" s="2">
        <f t="shared" si="45"/>
        <v>8.2175332009610536</v>
      </c>
      <c r="X27" s="2">
        <f t="shared" si="46"/>
        <v>1101.1538814550186</v>
      </c>
      <c r="Y27" s="2">
        <f t="shared" si="24"/>
        <v>248.80704727690727</v>
      </c>
      <c r="Z27" s="2">
        <f t="shared" si="25"/>
        <v>17230.624425413764</v>
      </c>
      <c r="AA27" s="2">
        <f t="shared" si="47"/>
        <v>17230.624425413764</v>
      </c>
      <c r="AC27">
        <v>143.15478014236299</v>
      </c>
      <c r="AD27">
        <v>247.539524624721</v>
      </c>
      <c r="AE27" s="2">
        <f t="shared" si="2"/>
        <v>143.15478014236299</v>
      </c>
      <c r="AF27" s="2">
        <f t="shared" si="10"/>
        <v>7.3882513869173598</v>
      </c>
      <c r="AG27" s="2">
        <f t="shared" si="36"/>
        <v>1008.7035576094859</v>
      </c>
      <c r="AH27" s="2">
        <f t="shared" si="11"/>
        <v>247.53950866095141</v>
      </c>
      <c r="AI27" s="2">
        <f t="shared" si="12"/>
        <v>16918.654720371749</v>
      </c>
      <c r="AJ27" s="2">
        <f t="shared" si="27"/>
        <v>16918.654720371749</v>
      </c>
      <c r="AL27" s="2">
        <v>129.469059912277</v>
      </c>
      <c r="AM27" s="2">
        <v>249.51641147253</v>
      </c>
      <c r="AN27" s="2">
        <f t="shared" si="3"/>
        <v>129.469059912277</v>
      </c>
      <c r="AO27" s="2">
        <f t="shared" si="13"/>
        <v>8.0092837825739345</v>
      </c>
      <c r="AP27" s="2">
        <f t="shared" si="37"/>
        <v>1054.4339300509164</v>
      </c>
      <c r="AQ27" s="2">
        <f t="shared" si="28"/>
        <v>249.51639531736541</v>
      </c>
      <c r="AR27" s="2">
        <f t="shared" si="29"/>
        <v>17436.244222804919</v>
      </c>
      <c r="AS27" s="2">
        <f t="shared" si="30"/>
        <v>17436.244222804919</v>
      </c>
      <c r="AU27">
        <v>154.63759709494801</v>
      </c>
      <c r="AV27">
        <v>244.72559730939801</v>
      </c>
      <c r="AW27" s="2">
        <f t="shared" si="4"/>
        <v>154.63759709494801</v>
      </c>
      <c r="AX27" s="2">
        <f t="shared" si="14"/>
        <v>7.0419645951227245</v>
      </c>
      <c r="AY27" s="2">
        <f t="shared" si="31"/>
        <v>986.89066664964776</v>
      </c>
      <c r="AZ27" s="2">
        <f t="shared" si="15"/>
        <v>244.72559133796494</v>
      </c>
      <c r="BA27" s="2">
        <f t="shared" si="16"/>
        <v>16195.14622603098</v>
      </c>
      <c r="BB27" s="2">
        <f t="shared" si="17"/>
        <v>16195.14622603098</v>
      </c>
    </row>
    <row r="28" spans="1:63" x14ac:dyDescent="0.25">
      <c r="T28" s="2">
        <v>128.473707661448</v>
      </c>
      <c r="U28" s="2">
        <v>249.598657508706</v>
      </c>
      <c r="V28" s="2">
        <f t="shared" si="44"/>
        <v>128.473707661448</v>
      </c>
      <c r="W28" s="2">
        <f t="shared" si="45"/>
        <v>7.2237421445493979</v>
      </c>
      <c r="X28" s="2">
        <f t="shared" si="46"/>
        <v>946.98379184701844</v>
      </c>
      <c r="Y28" s="2">
        <f t="shared" si="24"/>
        <v>249.59901368537055</v>
      </c>
      <c r="Z28" s="2">
        <f t="shared" si="25"/>
        <v>17439.16732676177</v>
      </c>
      <c r="AA28" s="2">
        <f t="shared" si="47"/>
        <v>17439.16732676177</v>
      </c>
      <c r="AC28">
        <v>135.86373768491401</v>
      </c>
      <c r="AD28">
        <v>248.76922301567501</v>
      </c>
      <c r="AE28" s="2">
        <f t="shared" si="2"/>
        <v>135.86373768491401</v>
      </c>
      <c r="AF28" s="2">
        <f t="shared" si="10"/>
        <v>7.3940150289973419</v>
      </c>
      <c r="AG28" s="2">
        <f t="shared" si="36"/>
        <v>990.42919336701016</v>
      </c>
      <c r="AH28" s="2">
        <f t="shared" si="11"/>
        <v>248.76920923735821</v>
      </c>
      <c r="AI28" s="2">
        <f t="shared" si="12"/>
        <v>17240.065444464355</v>
      </c>
      <c r="AJ28" s="2">
        <f t="shared" si="27"/>
        <v>17240.065444464355</v>
      </c>
      <c r="AL28" s="2">
        <v>121.47438857298</v>
      </c>
      <c r="AM28" s="2">
        <v>250</v>
      </c>
      <c r="AN28" s="2">
        <f>AL28</f>
        <v>121.47438857298</v>
      </c>
      <c r="AO28" s="2">
        <f t="shared" si="13"/>
        <v>8.0092838435953482</v>
      </c>
      <c r="AP28" s="2">
        <f t="shared" si="37"/>
        <v>1028.7057277597887</v>
      </c>
      <c r="AQ28" s="2">
        <f t="shared" si="28"/>
        <v>249.99996819306969</v>
      </c>
      <c r="AR28" s="2">
        <f t="shared" si="29"/>
        <v>17564.186152703325</v>
      </c>
      <c r="AS28" s="2">
        <f t="shared" si="30"/>
        <v>17564.186152703325</v>
      </c>
      <c r="AU28">
        <v>147.89737745403599</v>
      </c>
      <c r="AV28">
        <v>246.50348931740399</v>
      </c>
      <c r="AW28" s="2">
        <f t="shared" si="4"/>
        <v>147.89737745403599</v>
      </c>
      <c r="AX28" s="2">
        <f t="shared" si="14"/>
        <v>6.9707575484926769</v>
      </c>
      <c r="AY28" s="2">
        <f t="shared" si="31"/>
        <v>962.21661281554407</v>
      </c>
      <c r="AZ28" s="2">
        <f t="shared" si="15"/>
        <v>246.50346760673887</v>
      </c>
      <c r="BA28" s="2">
        <f t="shared" si="16"/>
        <v>16650.812677608134</v>
      </c>
      <c r="BB28" s="2">
        <f t="shared" si="17"/>
        <v>16650.812677608134</v>
      </c>
    </row>
    <row r="29" spans="1:63" x14ac:dyDescent="0.25">
      <c r="T29" s="2">
        <v>121.212356728929</v>
      </c>
      <c r="U29" s="2">
        <v>250</v>
      </c>
      <c r="V29" s="2">
        <f t="shared" ref="V29:V30" si="48">T29</f>
        <v>121.212356728929</v>
      </c>
      <c r="W29" s="2">
        <f t="shared" ref="W29:W30" si="49">SQRT((T28-T29)^2+(U28-U29)^2)</f>
        <v>7.2724337852271121</v>
      </c>
      <c r="X29" s="2">
        <f t="shared" ref="X29" si="50">T29*U29/2+(T28-T29)*U28+(T28-T29)*(U29-U28)/2-T28*U28/2</f>
        <v>931.99270117747983</v>
      </c>
      <c r="Y29" s="2">
        <v>250</v>
      </c>
      <c r="Z29" s="2">
        <f t="shared" si="25"/>
        <v>17545.204224589066</v>
      </c>
      <c r="AA29" s="2">
        <f t="shared" ref="AA29" si="51">IF(Z29&lt;0,0,Z29)</f>
        <v>17545.204224589066</v>
      </c>
      <c r="AC29">
        <v>128.536892252136</v>
      </c>
      <c r="AD29">
        <v>249.58876016510499</v>
      </c>
      <c r="AE29" s="2">
        <f t="shared" si="2"/>
        <v>128.536892252136</v>
      </c>
      <c r="AF29" s="2">
        <f t="shared" si="10"/>
        <v>7.372537225074951</v>
      </c>
      <c r="AG29" s="2">
        <f t="shared" si="36"/>
        <v>967.0195128806663</v>
      </c>
      <c r="AH29" s="2">
        <v>250</v>
      </c>
      <c r="AI29" s="2">
        <f t="shared" si="12"/>
        <v>17455.951464517111</v>
      </c>
      <c r="AJ29" s="2">
        <f t="shared" si="27"/>
        <v>17455.951464517111</v>
      </c>
      <c r="AL29" s="2">
        <v>0</v>
      </c>
      <c r="AM29" s="2">
        <v>250</v>
      </c>
      <c r="AN29" s="2">
        <f>AL29</f>
        <v>0</v>
      </c>
      <c r="AO29" s="2">
        <f>SQRT((AL28-AL29)^2+(AM28-AM29)^2)</f>
        <v>121.47438857298</v>
      </c>
      <c r="AP29" s="2">
        <f>AM28*AL28/2</f>
        <v>15184.298571622501</v>
      </c>
      <c r="AQ29" s="2">
        <v>250</v>
      </c>
      <c r="AR29" s="2"/>
      <c r="AS29" s="2"/>
      <c r="AU29">
        <v>141.13724767165999</v>
      </c>
      <c r="AV29">
        <v>247.91301633821899</v>
      </c>
      <c r="AW29" s="2">
        <f t="shared" si="4"/>
        <v>141.13724767165999</v>
      </c>
      <c r="AX29" s="2">
        <f t="shared" si="14"/>
        <v>6.9055138184623583</v>
      </c>
      <c r="AY29" s="2">
        <f t="shared" si="31"/>
        <v>937.43046471166599</v>
      </c>
      <c r="AZ29" s="2">
        <f t="shared" si="15"/>
        <v>247.91298084273996</v>
      </c>
      <c r="BA29" s="2">
        <f t="shared" si="16"/>
        <v>17016.561022079255</v>
      </c>
      <c r="BB29" s="2">
        <f t="shared" si="17"/>
        <v>17016.561022079255</v>
      </c>
    </row>
    <row r="30" spans="1:63" x14ac:dyDescent="0.25">
      <c r="T30">
        <v>0</v>
      </c>
      <c r="U30" s="2">
        <v>250</v>
      </c>
      <c r="V30" s="2">
        <f t="shared" si="48"/>
        <v>0</v>
      </c>
      <c r="W30" s="2">
        <f t="shared" si="49"/>
        <v>121.212356728929</v>
      </c>
      <c r="X30" s="2">
        <f>U29*T29/2</f>
        <v>15151.544591116124</v>
      </c>
      <c r="Y30" s="2">
        <v>250</v>
      </c>
      <c r="Z30" s="2"/>
      <c r="AA30" s="2"/>
      <c r="AC30">
        <v>121.16736369692499</v>
      </c>
      <c r="AD30" s="2">
        <v>250</v>
      </c>
      <c r="AE30" s="2">
        <f t="shared" si="2"/>
        <v>121.16736369692499</v>
      </c>
      <c r="AF30" s="2">
        <f t="shared" si="10"/>
        <v>7.3809937899902671</v>
      </c>
      <c r="AG30" s="2">
        <f t="shared" si="36"/>
        <v>946.10549272206845</v>
      </c>
      <c r="AH30" s="2">
        <v>250</v>
      </c>
      <c r="AI30" s="2">
        <f t="shared" si="12"/>
        <v>17564.789798035465</v>
      </c>
      <c r="AJ30" s="2">
        <f t="shared" si="27"/>
        <v>17564.789798035465</v>
      </c>
      <c r="AL30" s="2"/>
      <c r="AM30" s="2"/>
      <c r="AN30" s="2"/>
      <c r="AO30" s="2"/>
      <c r="AP30" s="2"/>
      <c r="AQ30" s="2"/>
      <c r="AR30" s="2"/>
      <c r="AS30" s="2"/>
      <c r="AU30">
        <v>134.361989162881</v>
      </c>
      <c r="AV30">
        <v>248.962320690506</v>
      </c>
      <c r="AW30" s="2">
        <f t="shared" si="4"/>
        <v>134.361989162881</v>
      </c>
      <c r="AX30" s="2">
        <f t="shared" si="14"/>
        <v>6.8560314675846232</v>
      </c>
      <c r="AY30" s="2">
        <f t="shared" si="31"/>
        <v>913.88535081713053</v>
      </c>
      <c r="AZ30" s="2">
        <f t="shared" si="15"/>
        <v>248.96229175540967</v>
      </c>
      <c r="BA30" s="2">
        <f t="shared" si="16"/>
        <v>17291.422132631262</v>
      </c>
      <c r="BB30" s="2">
        <f t="shared" si="17"/>
        <v>17291.422132631262</v>
      </c>
    </row>
    <row r="31" spans="1:63" x14ac:dyDescent="0.25">
      <c r="AC31">
        <v>0</v>
      </c>
      <c r="AD31" s="2">
        <v>250</v>
      </c>
      <c r="AE31" s="2">
        <f t="shared" si="2"/>
        <v>0</v>
      </c>
      <c r="AF31" s="2">
        <f t="shared" si="10"/>
        <v>121.16736369692499</v>
      </c>
      <c r="AG31" s="2">
        <f>AD30*AC30/2</f>
        <v>15145.920462115624</v>
      </c>
      <c r="AH31" s="2">
        <v>250</v>
      </c>
      <c r="AI31" s="2"/>
      <c r="AJ31" s="2"/>
      <c r="AL31" s="2">
        <v>117.47002383066032</v>
      </c>
      <c r="AM31" s="2" t="s">
        <v>0</v>
      </c>
      <c r="AN31" s="2"/>
      <c r="AO31" s="2">
        <f>SUM(AO3:AO29)</f>
        <v>443.18087240783956</v>
      </c>
      <c r="AP31" s="2">
        <f>SUM(AP3:AP29)</f>
        <v>58734.873311783238</v>
      </c>
      <c r="AQ31" s="5">
        <f>AP31/AO31</f>
        <v>132.53025337639608</v>
      </c>
      <c r="AR31" s="2"/>
      <c r="AS31" s="2"/>
      <c r="AU31">
        <v>127.58466079173699</v>
      </c>
      <c r="AV31">
        <v>249.65666863101899</v>
      </c>
      <c r="AW31" s="2">
        <f t="shared" si="4"/>
        <v>127.58466079173699</v>
      </c>
      <c r="AX31" s="2">
        <f t="shared" si="14"/>
        <v>6.8128040418617735</v>
      </c>
      <c r="AY31" s="2">
        <f t="shared" si="31"/>
        <v>890.2966849100485</v>
      </c>
      <c r="AZ31" s="2">
        <f t="shared" si="15"/>
        <v>249.65665291108155</v>
      </c>
      <c r="BA31" s="2">
        <f t="shared" si="16"/>
        <v>17474.516882536343</v>
      </c>
      <c r="BB31" s="2">
        <f t="shared" si="17"/>
        <v>17474.516882536343</v>
      </c>
    </row>
    <row r="32" spans="1:63" x14ac:dyDescent="0.25">
      <c r="T32" s="2">
        <v>117.54157418739386</v>
      </c>
      <c r="U32" s="2" t="s">
        <v>0</v>
      </c>
      <c r="V32" s="2"/>
      <c r="W32" s="2">
        <f>SUM(W3:W30)</f>
        <v>443.19905938896841</v>
      </c>
      <c r="X32" s="2">
        <f>SUM(X3:X30)</f>
        <v>58737.576763080135</v>
      </c>
      <c r="Y32" s="4">
        <f>X32/W32</f>
        <v>132.53091476335874</v>
      </c>
      <c r="AE32" s="2"/>
      <c r="AI32" s="2"/>
      <c r="AJ32" s="2"/>
      <c r="AL32" s="2">
        <v>132.59042608609741</v>
      </c>
      <c r="AM32" s="2" t="s">
        <v>1</v>
      </c>
      <c r="AN32" s="2"/>
      <c r="AO32" s="2"/>
      <c r="AP32" s="2"/>
      <c r="AQ32" s="5">
        <v>132.53025337639599</v>
      </c>
      <c r="AR32" s="2"/>
      <c r="AS32" s="2"/>
      <c r="AU32">
        <v>120.857410228511</v>
      </c>
      <c r="AV32" s="2">
        <v>250</v>
      </c>
      <c r="AW32" s="2">
        <f t="shared" si="4"/>
        <v>120.857410228511</v>
      </c>
      <c r="AX32" s="2">
        <f t="shared" si="14"/>
        <v>6.7360059805014147</v>
      </c>
      <c r="AY32" s="2">
        <f t="shared" si="31"/>
        <v>861.65339045587461</v>
      </c>
      <c r="AZ32" s="2">
        <f t="shared" si="15"/>
        <v>250.00000131777409</v>
      </c>
      <c r="BA32" s="2">
        <f t="shared" si="16"/>
        <v>17565.410055618224</v>
      </c>
      <c r="BB32" s="2">
        <f t="shared" si="17"/>
        <v>17565.410055618224</v>
      </c>
    </row>
    <row r="33" spans="1:54" x14ac:dyDescent="0.25">
      <c r="T33" s="2">
        <v>132.50916522662237</v>
      </c>
      <c r="U33" s="2" t="s">
        <v>1</v>
      </c>
      <c r="V33" s="2"/>
      <c r="W33" s="2"/>
      <c r="X33" s="2"/>
      <c r="Y33" s="4"/>
      <c r="AC33" s="2">
        <v>117.46777952517131</v>
      </c>
      <c r="AD33" s="2" t="s">
        <v>0</v>
      </c>
      <c r="AF33" s="2">
        <f>SUM(AF3:AF31)</f>
        <v>443.17045344057107</v>
      </c>
      <c r="AG33" s="2">
        <f>SUM(AG3:AG31)</f>
        <v>58734.070207079494</v>
      </c>
      <c r="AH33" s="4">
        <f>AG33/AF33</f>
        <v>132.53155699143582</v>
      </c>
      <c r="AL33" s="2"/>
      <c r="AM33" s="2"/>
      <c r="AN33" s="2"/>
      <c r="AO33" s="2"/>
      <c r="AP33" s="2"/>
      <c r="AQ33" s="2"/>
      <c r="AR33" s="2"/>
      <c r="AS33" s="2"/>
      <c r="AU33">
        <v>0</v>
      </c>
      <c r="AV33" s="2">
        <v>250</v>
      </c>
      <c r="AW33" s="2">
        <f t="shared" si="4"/>
        <v>0</v>
      </c>
      <c r="AX33" s="2">
        <f t="shared" si="14"/>
        <v>120.857410228511</v>
      </c>
      <c r="AY33" s="2">
        <f>AV32*AU32/2</f>
        <v>15107.176278563875</v>
      </c>
      <c r="AZ33" s="2">
        <v>250</v>
      </c>
      <c r="BA33" s="2"/>
      <c r="BB33" s="2"/>
    </row>
    <row r="34" spans="1:54" x14ac:dyDescent="0.25">
      <c r="T34" s="2"/>
      <c r="U34" s="2"/>
      <c r="V34" s="2"/>
      <c r="W34" s="2"/>
      <c r="X34" s="2"/>
      <c r="Y34" s="2"/>
      <c r="AC34" s="2">
        <v>132.58384788909754</v>
      </c>
      <c r="AD34" s="2" t="s">
        <v>1</v>
      </c>
      <c r="AL34" s="1">
        <f>SUMXMY2(AM3:AM27,AQ3:AQ27)</f>
        <v>1.3070772942034289E-6</v>
      </c>
      <c r="AM34" s="2"/>
      <c r="AN34" s="2"/>
      <c r="AO34" s="2"/>
      <c r="AP34" s="2"/>
      <c r="AQ34">
        <v>132.53025337639599</v>
      </c>
      <c r="AR34" s="2"/>
      <c r="AS34" s="2"/>
    </row>
    <row r="35" spans="1:54" x14ac:dyDescent="0.25">
      <c r="K35" s="2"/>
      <c r="T35" s="1">
        <f>SUMXMY2(U3:U28,Y3:Y28)</f>
        <v>2.0227914449168186E-4</v>
      </c>
      <c r="U35" s="2"/>
      <c r="V35" s="2"/>
      <c r="W35" s="2"/>
      <c r="X35" s="2"/>
      <c r="Y35" s="2"/>
      <c r="AC35" s="2"/>
      <c r="AU35" s="2">
        <v>117.46543957775768</v>
      </c>
      <c r="AV35" s="2" t="s">
        <v>0</v>
      </c>
      <c r="AW35" s="2"/>
      <c r="AX35" s="2">
        <f>SUM(AX3:AX33)</f>
        <v>443.15996094180133</v>
      </c>
      <c r="AY35" s="2">
        <f>SUM(AY3:AY33)</f>
        <v>58733.145425454117</v>
      </c>
      <c r="AZ35" s="4">
        <f>AY35/AX35</f>
        <v>132.53260809174802</v>
      </c>
    </row>
    <row r="36" spans="1:54" x14ac:dyDescent="0.25">
      <c r="J36" s="2"/>
      <c r="K36" s="2"/>
      <c r="L36" s="2"/>
      <c r="AC36" s="1">
        <f>SUMXMY2(AD3:AD28,AH3:AH28)</f>
        <v>6.3133570751255587E-8</v>
      </c>
      <c r="AU36" s="2">
        <v>132.57796016123416</v>
      </c>
      <c r="AV36" s="2" t="s">
        <v>1</v>
      </c>
      <c r="AW36" s="2"/>
      <c r="AX36" s="2"/>
      <c r="AY36" s="2"/>
      <c r="AZ36" s="4"/>
    </row>
    <row r="37" spans="1:54" x14ac:dyDescent="0.25">
      <c r="J37" s="2"/>
      <c r="K37" s="2"/>
      <c r="L37" s="2"/>
      <c r="AU37" s="2"/>
      <c r="AV37" s="2"/>
      <c r="AW37" s="2"/>
      <c r="AX37" s="2"/>
      <c r="AY37" s="2"/>
      <c r="AZ37" s="2"/>
    </row>
    <row r="38" spans="1:54" x14ac:dyDescent="0.25">
      <c r="J38" s="2"/>
      <c r="K38" s="2"/>
      <c r="L38" s="2"/>
      <c r="AU38" s="1">
        <f>SUMXMY2(AV3:AV31,AZ3:AZ31)</f>
        <v>1.903009870113992E-6</v>
      </c>
      <c r="AV38" s="2"/>
      <c r="AW38" s="2"/>
      <c r="AX38" s="2"/>
      <c r="AY38" s="2"/>
      <c r="AZ38" s="2"/>
    </row>
    <row r="39" spans="1:54" x14ac:dyDescent="0.25">
      <c r="J39" s="2"/>
      <c r="K39" s="2"/>
      <c r="L39" s="2"/>
    </row>
    <row r="40" spans="1:54" x14ac:dyDescent="0.25">
      <c r="J40" s="2"/>
      <c r="K40" s="2"/>
      <c r="L40" s="2"/>
      <c r="AL40" s="2"/>
      <c r="AM40" s="2"/>
    </row>
    <row r="41" spans="1:54" x14ac:dyDescent="0.25">
      <c r="J41" s="2"/>
      <c r="K41" s="2"/>
      <c r="L41" s="2"/>
      <c r="AL41" s="2"/>
      <c r="AM41" s="2"/>
      <c r="AN41" s="2"/>
    </row>
    <row r="42" spans="1:54" x14ac:dyDescent="0.25">
      <c r="B42" s="2"/>
      <c r="D42" s="2"/>
      <c r="J42" s="2"/>
      <c r="K42" s="2"/>
      <c r="L42" s="2"/>
      <c r="AL42" s="2"/>
    </row>
    <row r="43" spans="1:54" x14ac:dyDescent="0.25">
      <c r="B43" s="2"/>
      <c r="C43" s="2"/>
      <c r="D43" s="2"/>
      <c r="J43" s="2"/>
      <c r="K43" s="2"/>
      <c r="L43" s="2"/>
      <c r="AL43" s="2"/>
    </row>
    <row r="44" spans="1:54" x14ac:dyDescent="0.25">
      <c r="B44" s="2"/>
      <c r="C44" s="2"/>
      <c r="D44" s="2"/>
      <c r="J44" s="2"/>
      <c r="K44" s="2"/>
      <c r="L44" s="2"/>
      <c r="AL44" s="2"/>
    </row>
    <row r="45" spans="1:54" x14ac:dyDescent="0.25">
      <c r="B45" s="2"/>
      <c r="C45" s="2"/>
      <c r="D45" s="2"/>
      <c r="J45" s="2"/>
      <c r="K45" s="2"/>
      <c r="L45" s="2"/>
      <c r="AL45" s="2"/>
    </row>
    <row r="46" spans="1:54" x14ac:dyDescent="0.25">
      <c r="A46" s="2"/>
      <c r="B46" s="2"/>
      <c r="C46" s="2"/>
      <c r="D46" s="2"/>
      <c r="J46" s="2"/>
      <c r="K46" s="2"/>
      <c r="L46" s="2"/>
      <c r="AL46" s="2"/>
    </row>
    <row r="47" spans="1:54" x14ac:dyDescent="0.25">
      <c r="A47" s="2"/>
      <c r="B47" s="2"/>
      <c r="C47" s="2"/>
      <c r="D47" s="2"/>
      <c r="J47" s="2"/>
      <c r="K47" s="2"/>
      <c r="L47" s="2"/>
      <c r="AL47" s="2"/>
    </row>
    <row r="48" spans="1:54" x14ac:dyDescent="0.25">
      <c r="A48" s="2"/>
      <c r="B48" s="2"/>
      <c r="C48" s="2"/>
      <c r="D48" s="2"/>
      <c r="J48" s="2"/>
      <c r="K48" s="2"/>
      <c r="L48" s="2"/>
      <c r="AL48" s="2"/>
    </row>
    <row r="49" spans="1:38" x14ac:dyDescent="0.25">
      <c r="A49" s="2"/>
      <c r="B49" s="2"/>
      <c r="C49" s="2"/>
      <c r="D49" s="2"/>
      <c r="J49" s="2"/>
      <c r="K49" s="2"/>
      <c r="L49" s="2"/>
      <c r="AL49" s="2"/>
    </row>
    <row r="50" spans="1:38" x14ac:dyDescent="0.25">
      <c r="A50" s="2"/>
      <c r="B50" s="2"/>
      <c r="C50" s="2"/>
      <c r="D50" s="2"/>
      <c r="J50" s="2"/>
      <c r="K50" s="2"/>
      <c r="L50" s="2"/>
      <c r="AL50" s="2"/>
    </row>
    <row r="51" spans="1:38" x14ac:dyDescent="0.25">
      <c r="A51" s="2"/>
      <c r="B51" s="2"/>
      <c r="C51" s="2"/>
      <c r="D51" s="2"/>
      <c r="J51" s="2"/>
      <c r="K51" s="2"/>
      <c r="L51" s="2"/>
      <c r="AL51" s="2"/>
    </row>
    <row r="52" spans="1:38" x14ac:dyDescent="0.25">
      <c r="A52" s="2"/>
      <c r="B52" s="2"/>
      <c r="C52" s="2"/>
      <c r="D52" s="2"/>
      <c r="J52" s="2"/>
      <c r="K52" s="2"/>
      <c r="L52" s="2"/>
      <c r="AL52" s="2"/>
    </row>
    <row r="53" spans="1:38" x14ac:dyDescent="0.25">
      <c r="A53" s="2"/>
      <c r="B53" s="2"/>
      <c r="C53" s="2"/>
      <c r="D53" s="2"/>
      <c r="J53" s="2"/>
      <c r="K53" s="2"/>
      <c r="L53" s="2"/>
      <c r="AL53" s="2"/>
    </row>
    <row r="54" spans="1:38" x14ac:dyDescent="0.25">
      <c r="A54" s="2"/>
      <c r="B54" s="2"/>
      <c r="C54" s="2"/>
      <c r="D54" s="2"/>
      <c r="J54" s="2"/>
      <c r="K54" s="2"/>
      <c r="L54" s="2"/>
      <c r="AL54" s="2"/>
    </row>
    <row r="55" spans="1:38" x14ac:dyDescent="0.25">
      <c r="A55" s="2"/>
      <c r="B55" s="2"/>
      <c r="C55" s="2"/>
      <c r="D55" s="2"/>
      <c r="J55" s="2"/>
      <c r="K55" s="2"/>
      <c r="L55" s="2"/>
      <c r="AL55" s="2"/>
    </row>
    <row r="56" spans="1:38" x14ac:dyDescent="0.25">
      <c r="A56" s="2"/>
      <c r="B56" s="2"/>
      <c r="C56" s="2"/>
      <c r="D56" s="2"/>
      <c r="AL56" s="2"/>
    </row>
    <row r="57" spans="1:38" x14ac:dyDescent="0.25">
      <c r="A57" s="2"/>
      <c r="B57" s="2"/>
      <c r="C57" s="2"/>
      <c r="D57" s="2"/>
      <c r="AL57" s="2"/>
    </row>
    <row r="58" spans="1:38" x14ac:dyDescent="0.25">
      <c r="A58" s="2"/>
      <c r="B58" s="2"/>
      <c r="C58" s="2"/>
      <c r="D58" s="2"/>
      <c r="AL58" s="2"/>
    </row>
    <row r="59" spans="1:38" x14ac:dyDescent="0.25">
      <c r="A59" s="2"/>
      <c r="B59" s="2"/>
      <c r="C59" s="2"/>
      <c r="D59" s="2"/>
      <c r="AL59" s="2"/>
    </row>
    <row r="60" spans="1:38" x14ac:dyDescent="0.25">
      <c r="A60" s="2"/>
      <c r="B60" s="2"/>
      <c r="C60" s="2"/>
      <c r="D60" s="2"/>
      <c r="AL60" s="2"/>
    </row>
    <row r="61" spans="1:38" x14ac:dyDescent="0.25">
      <c r="A61" s="2"/>
      <c r="B61" s="2"/>
      <c r="C61" s="2"/>
      <c r="D61" s="2"/>
      <c r="AL61" s="2"/>
    </row>
    <row r="62" spans="1:38" x14ac:dyDescent="0.25">
      <c r="A62" s="2"/>
      <c r="B62" s="2"/>
      <c r="C62" s="2"/>
      <c r="D62" s="2"/>
      <c r="AL62" s="2"/>
    </row>
    <row r="63" spans="1:38" x14ac:dyDescent="0.25">
      <c r="AL63" s="2"/>
    </row>
    <row r="64" spans="1:38" x14ac:dyDescent="0.25">
      <c r="AL64" s="2"/>
    </row>
    <row r="65" spans="38:39" x14ac:dyDescent="0.25">
      <c r="AL65" s="2"/>
    </row>
    <row r="66" spans="38:39" x14ac:dyDescent="0.25">
      <c r="AL66" s="2"/>
    </row>
    <row r="67" spans="38:39" x14ac:dyDescent="0.25">
      <c r="AL67" s="2"/>
      <c r="AM67" s="2"/>
    </row>
  </sheetData>
  <sortState ref="AL39:AL66">
    <sortCondition ref="AL39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workbookViewId="0"/>
  </sheetViews>
  <sheetFormatPr defaultRowHeight="15" x14ac:dyDescent="0.25"/>
  <cols>
    <col min="2" max="2" width="12.5703125" bestFit="1" customWidth="1"/>
    <col min="3" max="3" width="12" bestFit="1" customWidth="1"/>
    <col min="6" max="7" width="12.5703125" bestFit="1" customWidth="1"/>
    <col min="14" max="14" width="12" bestFit="1" customWidth="1"/>
    <col min="16" max="16" width="11.85546875" customWidth="1"/>
    <col min="19" max="19" width="12.5703125" bestFit="1" customWidth="1"/>
    <col min="21" max="22" width="12.5703125" bestFit="1" customWidth="1"/>
    <col min="31" max="31" width="12.5703125" bestFit="1" customWidth="1"/>
  </cols>
  <sheetData>
    <row r="1" spans="1:17" x14ac:dyDescent="0.25">
      <c r="A1" s="2">
        <v>0</v>
      </c>
      <c r="B1" s="2">
        <v>250</v>
      </c>
      <c r="C1" s="2">
        <f>A1</f>
        <v>0</v>
      </c>
      <c r="D1" s="2"/>
      <c r="E1" s="2"/>
      <c r="F1" s="2">
        <v>0</v>
      </c>
      <c r="G1" s="2"/>
      <c r="H1" s="2"/>
      <c r="J1" s="2"/>
      <c r="L1" s="2"/>
      <c r="M1" s="2"/>
      <c r="N1" s="2"/>
      <c r="O1" s="2"/>
      <c r="P1" s="2"/>
      <c r="Q1" s="2"/>
    </row>
    <row r="2" spans="1:17" x14ac:dyDescent="0.25">
      <c r="A2" s="2">
        <v>120.147021929007</v>
      </c>
      <c r="B2" s="2">
        <v>250</v>
      </c>
      <c r="C2" s="2">
        <f t="shared" ref="C2:C40" si="0">A2</f>
        <v>120.147021929007</v>
      </c>
      <c r="D2" s="2">
        <f t="shared" ref="D2:D40" si="1">SQRT((B1-B2)^2+(A1-A2)^2)</f>
        <v>120.147021929007</v>
      </c>
      <c r="E2" s="2">
        <f>B2*A2/2</f>
        <v>15018.377741125874</v>
      </c>
      <c r="F2" s="2">
        <f t="shared" ref="F2:F39" si="2">SQRT(H2)+A$42</f>
        <v>120.14689731736111</v>
      </c>
      <c r="G2" s="2">
        <f t="shared" ref="G2:G39" si="3">(B2+A$43-A$42)*(A$43+A$42-B2)</f>
        <v>7.2034444389182424</v>
      </c>
      <c r="H2" s="2">
        <f t="shared" ref="H2:H39" si="4">IF(G2&lt;0,0,G2)</f>
        <v>7.2034444389182424</v>
      </c>
      <c r="J2" s="2"/>
      <c r="L2" s="2"/>
      <c r="M2" s="2"/>
      <c r="N2" s="2"/>
      <c r="O2" s="2"/>
      <c r="P2" s="2"/>
      <c r="Q2" s="2"/>
    </row>
    <row r="3" spans="1:17" x14ac:dyDescent="0.25">
      <c r="A3" s="2">
        <v>125.566326500467</v>
      </c>
      <c r="B3" s="2">
        <v>249.779219068266</v>
      </c>
      <c r="C3" s="2">
        <f t="shared" si="0"/>
        <v>125.566326500467</v>
      </c>
      <c r="D3" s="2">
        <f t="shared" si="1"/>
        <v>5.4237999832280526</v>
      </c>
      <c r="E3" s="2">
        <f t="shared" ref="E3:E39" si="5">B3*A3/2+(B2-B3)*A2+(B2-B3)*(A3-A2)/2-B2*A2/2</f>
        <v>690.67615715577631</v>
      </c>
      <c r="F3" s="2">
        <f t="shared" si="2"/>
        <v>125.56717020973861</v>
      </c>
      <c r="G3" s="2">
        <f t="shared" si="3"/>
        <v>65.677996403550537</v>
      </c>
      <c r="H3" s="2">
        <f t="shared" si="4"/>
        <v>65.677996403550537</v>
      </c>
      <c r="J3" s="2"/>
      <c r="L3" s="2"/>
      <c r="M3" s="2"/>
      <c r="N3" s="2"/>
      <c r="O3" s="2"/>
      <c r="P3" s="2"/>
      <c r="Q3" s="2"/>
    </row>
    <row r="4" spans="1:17" x14ac:dyDescent="0.25">
      <c r="A4" s="2">
        <v>130.98500068839601</v>
      </c>
      <c r="B4" s="2">
        <v>249.33581010066499</v>
      </c>
      <c r="C4" s="2">
        <f t="shared" si="0"/>
        <v>130.98500068839601</v>
      </c>
      <c r="D4" s="2">
        <f t="shared" si="1"/>
        <v>5.4367859501250511</v>
      </c>
      <c r="E4" s="2">
        <f t="shared" si="5"/>
        <v>704.5747211226535</v>
      </c>
      <c r="F4" s="2">
        <f t="shared" si="2"/>
        <v>130.98413533389603</v>
      </c>
      <c r="G4" s="2">
        <f t="shared" si="3"/>
        <v>182.82180414693917</v>
      </c>
      <c r="H4" s="2">
        <f t="shared" si="4"/>
        <v>182.82180414693917</v>
      </c>
      <c r="J4" s="2"/>
      <c r="L4" s="2"/>
      <c r="M4" s="2"/>
      <c r="N4" s="2"/>
      <c r="O4" s="2"/>
      <c r="P4" s="2"/>
      <c r="Q4" s="2"/>
    </row>
    <row r="5" spans="1:17" x14ac:dyDescent="0.25">
      <c r="A5" s="2">
        <v>136.38675360926501</v>
      </c>
      <c r="B5" s="2">
        <v>248.669482575074</v>
      </c>
      <c r="C5" s="2">
        <f t="shared" si="0"/>
        <v>136.38675360926501</v>
      </c>
      <c r="D5" s="2">
        <f t="shared" si="1"/>
        <v>5.4426948278841598</v>
      </c>
      <c r="E5" s="2">
        <f t="shared" si="5"/>
        <v>717.06467594336937</v>
      </c>
      <c r="F5" s="2">
        <f t="shared" si="2"/>
        <v>136.38700138514281</v>
      </c>
      <c r="G5" s="2">
        <f t="shared" si="3"/>
        <v>358.11881293507008</v>
      </c>
      <c r="H5" s="2">
        <f t="shared" si="4"/>
        <v>358.11881293507008</v>
      </c>
      <c r="J5" s="2"/>
      <c r="L5" s="2"/>
      <c r="M5" s="2"/>
      <c r="N5" s="2"/>
      <c r="O5" s="2"/>
      <c r="P5" s="2"/>
      <c r="Q5" s="2"/>
    </row>
    <row r="6" spans="1:17" x14ac:dyDescent="0.25">
      <c r="A6" s="2">
        <v>141.76322159443399</v>
      </c>
      <c r="B6" s="2">
        <v>247.780903682841</v>
      </c>
      <c r="C6" s="2">
        <f t="shared" si="0"/>
        <v>141.76322159443399</v>
      </c>
      <c r="D6" s="2">
        <f t="shared" si="1"/>
        <v>5.4494018427042921</v>
      </c>
      <c r="E6" s="2">
        <f t="shared" si="5"/>
        <v>729.07695119539858</v>
      </c>
      <c r="F6" s="2">
        <f t="shared" si="2"/>
        <v>141.76326017122204</v>
      </c>
      <c r="G6" s="2">
        <f t="shared" si="3"/>
        <v>590.50390859581239</v>
      </c>
      <c r="H6" s="2">
        <f t="shared" si="4"/>
        <v>590.50390859581239</v>
      </c>
      <c r="J6" s="2"/>
      <c r="L6" s="2"/>
      <c r="M6" s="2"/>
      <c r="N6" s="2"/>
      <c r="O6" s="2"/>
      <c r="P6" s="2"/>
      <c r="Q6" s="2"/>
    </row>
    <row r="7" spans="1:17" x14ac:dyDescent="0.25">
      <c r="A7" s="2">
        <v>147.10348221624599</v>
      </c>
      <c r="B7" s="2">
        <v>246.671028109698</v>
      </c>
      <c r="C7" s="2">
        <f t="shared" si="0"/>
        <v>147.10348221624599</v>
      </c>
      <c r="D7" s="2">
        <f t="shared" si="1"/>
        <v>5.4543750601453391</v>
      </c>
      <c r="E7" s="2">
        <f t="shared" si="5"/>
        <v>740.27706979609138</v>
      </c>
      <c r="F7" s="2">
        <f t="shared" si="2"/>
        <v>147.10324150735198</v>
      </c>
      <c r="G7" s="2">
        <f t="shared" si="3"/>
        <v>878.54545863012004</v>
      </c>
      <c r="H7" s="2">
        <f t="shared" si="4"/>
        <v>878.54545863012004</v>
      </c>
      <c r="J7" s="2"/>
      <c r="L7" s="2"/>
      <c r="M7" s="2"/>
      <c r="N7" s="2"/>
      <c r="O7" s="2"/>
      <c r="P7" s="2"/>
      <c r="Q7" s="2"/>
    </row>
    <row r="8" spans="1:17" x14ac:dyDescent="0.25">
      <c r="A8" s="2">
        <v>152.39776772856601</v>
      </c>
      <c r="B8" s="2">
        <v>245.34111187059401</v>
      </c>
      <c r="C8" s="2">
        <f t="shared" si="0"/>
        <v>152.39776772856601</v>
      </c>
      <c r="D8" s="2">
        <f t="shared" si="1"/>
        <v>5.4587669201930691</v>
      </c>
      <c r="E8" s="2">
        <f t="shared" si="5"/>
        <v>750.7910801291946</v>
      </c>
      <c r="F8" s="2">
        <f t="shared" si="2"/>
        <v>152.39789291180955</v>
      </c>
      <c r="G8" s="2">
        <f t="shared" si="3"/>
        <v>1220.4485602265459</v>
      </c>
      <c r="H8" s="2">
        <f t="shared" si="4"/>
        <v>1220.4485602265459</v>
      </c>
      <c r="J8" s="2"/>
      <c r="L8" s="2"/>
      <c r="M8" s="2"/>
      <c r="N8" s="2"/>
      <c r="O8" s="2"/>
      <c r="P8" s="2"/>
      <c r="Q8" s="2"/>
    </row>
    <row r="9" spans="1:17" x14ac:dyDescent="0.25">
      <c r="A9" s="2">
        <v>157.648343797423</v>
      </c>
      <c r="B9" s="2">
        <v>243.78956262195399</v>
      </c>
      <c r="C9" s="2">
        <f t="shared" si="0"/>
        <v>157.648343797423</v>
      </c>
      <c r="D9" s="2">
        <f t="shared" si="1"/>
        <v>5.475020924691437</v>
      </c>
      <c r="E9" s="2">
        <f t="shared" si="5"/>
        <v>762.31740635409005</v>
      </c>
      <c r="F9" s="2">
        <f t="shared" si="2"/>
        <v>157.64829111551833</v>
      </c>
      <c r="G9" s="2">
        <f t="shared" si="3"/>
        <v>1614.859712654631</v>
      </c>
      <c r="H9" s="2">
        <f t="shared" si="4"/>
        <v>1614.859712654631</v>
      </c>
      <c r="J9" s="2"/>
      <c r="L9" s="2"/>
      <c r="M9" s="2"/>
      <c r="N9" s="2"/>
      <c r="O9" s="2"/>
      <c r="P9" s="2"/>
      <c r="Q9" s="2"/>
    </row>
    <row r="10" spans="1:17" x14ac:dyDescent="0.25">
      <c r="A10" s="2">
        <v>162.83958464238299</v>
      </c>
      <c r="B10" s="2">
        <v>242.01914387061399</v>
      </c>
      <c r="C10" s="2">
        <f t="shared" si="0"/>
        <v>162.83958464238299</v>
      </c>
      <c r="D10" s="2">
        <f t="shared" si="1"/>
        <v>5.4848303588604477</v>
      </c>
      <c r="E10" s="2">
        <f t="shared" si="5"/>
        <v>772.33695951733171</v>
      </c>
      <c r="F10" s="2">
        <f t="shared" si="2"/>
        <v>162.83947950245698</v>
      </c>
      <c r="G10" s="2">
        <f t="shared" si="3"/>
        <v>2059.0272527209477</v>
      </c>
      <c r="H10" s="2">
        <f t="shared" si="4"/>
        <v>2059.0272527209477</v>
      </c>
      <c r="J10" s="2"/>
      <c r="L10" s="2"/>
      <c r="M10" s="2"/>
      <c r="N10" s="2"/>
      <c r="O10" s="2"/>
      <c r="P10" s="2"/>
      <c r="Q10" s="2"/>
    </row>
    <row r="11" spans="1:17" x14ac:dyDescent="0.25">
      <c r="A11" s="2">
        <v>167.99975390589901</v>
      </c>
      <c r="B11" s="2">
        <v>240.01616190968301</v>
      </c>
      <c r="C11" s="2">
        <f t="shared" si="0"/>
        <v>167.99975390589901</v>
      </c>
      <c r="D11" s="2">
        <f t="shared" si="1"/>
        <v>5.5352762861442102</v>
      </c>
      <c r="E11" s="2">
        <f t="shared" si="5"/>
        <v>787.51224897389693</v>
      </c>
      <c r="F11" s="2">
        <f t="shared" si="2"/>
        <v>167.99991927322256</v>
      </c>
      <c r="G11" s="2">
        <f t="shared" si="3"/>
        <v>2553.9828387809625</v>
      </c>
      <c r="H11" s="2">
        <f t="shared" si="4"/>
        <v>2553.9828387809625</v>
      </c>
      <c r="J11" s="2"/>
      <c r="L11" s="2"/>
      <c r="M11" s="2"/>
      <c r="N11" s="2"/>
      <c r="O11" s="2"/>
      <c r="P11" s="2"/>
      <c r="Q11" s="2"/>
    </row>
    <row r="12" spans="1:17" x14ac:dyDescent="0.25">
      <c r="A12" s="2">
        <v>173.046645090265</v>
      </c>
      <c r="B12" s="2">
        <v>237.81141015333901</v>
      </c>
      <c r="C12" s="2">
        <f t="shared" si="0"/>
        <v>173.046645090265</v>
      </c>
      <c r="D12" s="2">
        <f t="shared" si="1"/>
        <v>5.5074532166812888</v>
      </c>
      <c r="E12" s="2">
        <f t="shared" si="5"/>
        <v>790.86660206836314</v>
      </c>
      <c r="F12" s="2">
        <f t="shared" si="2"/>
        <v>173.04643034944951</v>
      </c>
      <c r="G12" s="2">
        <f t="shared" si="3"/>
        <v>3089.5206211064788</v>
      </c>
      <c r="H12" s="2">
        <f t="shared" si="4"/>
        <v>3089.5206211064788</v>
      </c>
      <c r="J12" s="2"/>
      <c r="L12" s="2"/>
      <c r="M12" s="2"/>
      <c r="N12" s="2"/>
      <c r="O12" s="2"/>
      <c r="P12" s="2"/>
      <c r="Q12" s="2"/>
    </row>
    <row r="13" spans="1:17" x14ac:dyDescent="0.25">
      <c r="A13" s="2">
        <v>177.98326900532501</v>
      </c>
      <c r="B13" s="2">
        <v>235.40587541356399</v>
      </c>
      <c r="C13" s="2">
        <f t="shared" si="0"/>
        <v>177.98326900532501</v>
      </c>
      <c r="D13" s="2">
        <f t="shared" si="1"/>
        <v>5.491525567909787</v>
      </c>
      <c r="E13" s="2">
        <f t="shared" si="5"/>
        <v>795.12760550163512</v>
      </c>
      <c r="F13" s="2">
        <f t="shared" si="2"/>
        <v>177.98353835951394</v>
      </c>
      <c r="G13" s="2">
        <f t="shared" si="3"/>
        <v>3662.7387118697757</v>
      </c>
      <c r="H13" s="2">
        <f t="shared" si="4"/>
        <v>3662.7387118697757</v>
      </c>
      <c r="J13" s="2"/>
      <c r="L13" s="2"/>
      <c r="M13" s="2"/>
      <c r="N13" s="2"/>
      <c r="O13" s="2"/>
      <c r="P13" s="2"/>
      <c r="Q13" s="2"/>
    </row>
    <row r="14" spans="1:17" x14ac:dyDescent="0.25">
      <c r="A14" s="2">
        <v>182.82231012490601</v>
      </c>
      <c r="B14" s="2">
        <v>232.79492735160301</v>
      </c>
      <c r="C14" s="2">
        <f t="shared" si="0"/>
        <v>182.82231012490601</v>
      </c>
      <c r="D14" s="2">
        <f t="shared" si="1"/>
        <v>5.4984878593349213</v>
      </c>
      <c r="E14" s="2">
        <f t="shared" si="5"/>
        <v>801.921891094069</v>
      </c>
      <c r="F14" s="2">
        <f t="shared" si="2"/>
        <v>182.82203794902773</v>
      </c>
      <c r="G14" s="2">
        <f t="shared" si="3"/>
        <v>4271.8072418867832</v>
      </c>
      <c r="H14" s="2">
        <f t="shared" si="4"/>
        <v>4271.8072418867832</v>
      </c>
      <c r="J14" s="2"/>
      <c r="L14" s="2"/>
      <c r="M14" s="2"/>
      <c r="N14" s="2"/>
      <c r="O14" s="2"/>
      <c r="P14" s="2"/>
      <c r="Q14" s="2"/>
    </row>
    <row r="15" spans="1:17" x14ac:dyDescent="0.25">
      <c r="A15" s="2">
        <v>187.55267757796599</v>
      </c>
      <c r="B15" s="2">
        <v>229.98260752770099</v>
      </c>
      <c r="C15" s="2">
        <f t="shared" si="0"/>
        <v>187.55267757796599</v>
      </c>
      <c r="D15" s="2">
        <f t="shared" si="1"/>
        <v>5.5032280556852688</v>
      </c>
      <c r="E15" s="2">
        <f t="shared" si="5"/>
        <v>807.68017729865824</v>
      </c>
      <c r="F15" s="2">
        <f t="shared" si="2"/>
        <v>187.55290747788621</v>
      </c>
      <c r="G15" s="2">
        <f t="shared" si="3"/>
        <v>4912.5987766435564</v>
      </c>
      <c r="H15" s="2">
        <f t="shared" si="4"/>
        <v>4912.5987766435564</v>
      </c>
      <c r="J15" s="2"/>
      <c r="L15" s="2"/>
      <c r="M15" s="2"/>
      <c r="N15" s="2"/>
      <c r="O15" s="2"/>
      <c r="P15" s="2"/>
      <c r="Q15" s="2"/>
    </row>
    <row r="16" spans="1:17" x14ac:dyDescent="0.25">
      <c r="A16" s="2">
        <v>192.16137600791299</v>
      </c>
      <c r="B16" s="2">
        <v>226.977494623084</v>
      </c>
      <c r="C16" s="2">
        <f t="shared" si="0"/>
        <v>192.16137600791299</v>
      </c>
      <c r="D16" s="2">
        <f t="shared" si="1"/>
        <v>5.5018910192488821</v>
      </c>
      <c r="E16" s="2">
        <f t="shared" si="5"/>
        <v>811.76872695652492</v>
      </c>
      <c r="F16" s="2">
        <f t="shared" si="2"/>
        <v>192.16127703828636</v>
      </c>
      <c r="G16" s="2">
        <f t="shared" si="3"/>
        <v>5579.8364786210732</v>
      </c>
      <c r="H16" s="2">
        <f t="shared" si="4"/>
        <v>5579.8364786210732</v>
      </c>
      <c r="J16" s="2"/>
      <c r="L16" s="2"/>
      <c r="M16" s="2"/>
      <c r="N16" s="2"/>
      <c r="O16" s="2"/>
      <c r="P16" s="2"/>
      <c r="Q16" s="2"/>
    </row>
    <row r="17" spans="1:17" x14ac:dyDescent="0.25">
      <c r="A17" s="2">
        <v>196.639656838836</v>
      </c>
      <c r="B17" s="2">
        <v>223.78478122798199</v>
      </c>
      <c r="C17" s="2">
        <f t="shared" si="0"/>
        <v>196.639656838836</v>
      </c>
      <c r="D17" s="2">
        <f t="shared" si="1"/>
        <v>5.4998561821084255</v>
      </c>
      <c r="E17" s="2">
        <f t="shared" si="5"/>
        <v>814.99258121159437</v>
      </c>
      <c r="F17" s="2">
        <f t="shared" si="2"/>
        <v>196.63961204335243</v>
      </c>
      <c r="G17" s="2">
        <f t="shared" si="3"/>
        <v>6268.9400137786497</v>
      </c>
      <c r="H17" s="2">
        <f t="shared" si="4"/>
        <v>6268.9400137786497</v>
      </c>
      <c r="J17" s="2"/>
      <c r="L17" s="2"/>
      <c r="M17" s="2"/>
      <c r="N17" s="2"/>
      <c r="O17" s="2"/>
      <c r="P17" s="2"/>
      <c r="Q17" s="2"/>
    </row>
    <row r="18" spans="1:17" x14ac:dyDescent="0.25">
      <c r="A18" s="2">
        <v>200.981786067602</v>
      </c>
      <c r="B18" s="2">
        <v>220.40879162758699</v>
      </c>
      <c r="C18" s="2">
        <f t="shared" si="0"/>
        <v>200.981786067602</v>
      </c>
      <c r="D18" s="2">
        <f t="shared" si="1"/>
        <v>5.5001265459332114</v>
      </c>
      <c r="E18" s="2">
        <f t="shared" si="5"/>
        <v>817.7779380180873</v>
      </c>
      <c r="F18" s="2">
        <f t="shared" si="2"/>
        <v>200.9819858298597</v>
      </c>
      <c r="G18" s="2">
        <f t="shared" si="3"/>
        <v>6975.4253390727308</v>
      </c>
      <c r="H18" s="2">
        <f t="shared" si="4"/>
        <v>6975.4253390727308</v>
      </c>
      <c r="J18" s="2"/>
      <c r="L18" s="2"/>
      <c r="M18" s="2"/>
      <c r="N18" s="2"/>
      <c r="O18" s="2"/>
      <c r="P18" s="2"/>
      <c r="Q18" s="2"/>
    </row>
    <row r="19" spans="1:17" x14ac:dyDescent="0.25">
      <c r="A19" s="2">
        <v>205.18091453710201</v>
      </c>
      <c r="B19" s="2">
        <v>216.855527859874</v>
      </c>
      <c r="C19" s="2">
        <f t="shared" si="0"/>
        <v>205.18091453710201</v>
      </c>
      <c r="D19" s="2">
        <f t="shared" si="1"/>
        <v>5.5007602480300326</v>
      </c>
      <c r="E19" s="2">
        <f t="shared" si="5"/>
        <v>819.83306512787749</v>
      </c>
      <c r="F19" s="2">
        <f t="shared" si="2"/>
        <v>205.18062867250563</v>
      </c>
      <c r="G19" s="2">
        <f t="shared" si="3"/>
        <v>7694.3869433838199</v>
      </c>
      <c r="H19" s="2">
        <f t="shared" si="4"/>
        <v>7694.3869433838199</v>
      </c>
      <c r="J19" s="2"/>
      <c r="L19" s="2"/>
      <c r="M19" s="2"/>
      <c r="N19" s="2"/>
      <c r="O19" s="2"/>
      <c r="P19" s="2"/>
      <c r="Q19" s="2"/>
    </row>
    <row r="20" spans="1:17" x14ac:dyDescent="0.25">
      <c r="A20" s="2">
        <v>209.22846594060101</v>
      </c>
      <c r="B20" s="2">
        <v>213.130633636287</v>
      </c>
      <c r="C20" s="2">
        <f t="shared" si="0"/>
        <v>209.22846594060101</v>
      </c>
      <c r="D20" s="2">
        <f t="shared" si="1"/>
        <v>5.5006826249910592</v>
      </c>
      <c r="E20" s="2">
        <f t="shared" si="5"/>
        <v>821.00554974764964</v>
      </c>
      <c r="F20" s="2">
        <f t="shared" si="2"/>
        <v>209.22879336505861</v>
      </c>
      <c r="G20" s="2">
        <f t="shared" si="3"/>
        <v>8420.9656059781428</v>
      </c>
      <c r="H20" s="2">
        <f t="shared" si="4"/>
        <v>8420.9656059781428</v>
      </c>
      <c r="J20" s="2"/>
      <c r="L20" s="2"/>
      <c r="M20" s="2"/>
      <c r="N20" s="2"/>
      <c r="O20" s="2"/>
      <c r="P20" s="2"/>
      <c r="Q20" s="2"/>
    </row>
    <row r="21" spans="1:17" x14ac:dyDescent="0.25">
      <c r="A21" s="2">
        <v>213.11853557378899</v>
      </c>
      <c r="B21" s="2">
        <v>209.241726568449</v>
      </c>
      <c r="C21" s="2">
        <f t="shared" si="0"/>
        <v>213.11853557378899</v>
      </c>
      <c r="D21" s="2">
        <f t="shared" si="1"/>
        <v>5.5005672374157593</v>
      </c>
      <c r="E21" s="2">
        <f t="shared" si="5"/>
        <v>821.38153289997354</v>
      </c>
      <c r="F21" s="2">
        <f t="shared" si="2"/>
        <v>213.11822623951076</v>
      </c>
      <c r="G21" s="2">
        <f t="shared" si="3"/>
        <v>9149.9272833368432</v>
      </c>
      <c r="H21" s="2">
        <f t="shared" si="4"/>
        <v>9149.9272833368432</v>
      </c>
      <c r="J21" s="2"/>
      <c r="L21" s="2"/>
      <c r="M21" s="2"/>
      <c r="N21" s="2"/>
      <c r="O21" s="2"/>
      <c r="P21" s="2"/>
      <c r="Q21" s="2"/>
    </row>
    <row r="22" spans="1:17" x14ac:dyDescent="0.25">
      <c r="A22" s="2">
        <v>216.84345455784199</v>
      </c>
      <c r="B22" s="2">
        <v>205.19402466947901</v>
      </c>
      <c r="C22" s="2">
        <f t="shared" si="0"/>
        <v>216.84345455784199</v>
      </c>
      <c r="D22" s="2">
        <f t="shared" si="1"/>
        <v>5.500810131306455</v>
      </c>
      <c r="E22" s="2">
        <f t="shared" si="5"/>
        <v>821.0243903492883</v>
      </c>
      <c r="F22" s="2">
        <f t="shared" si="2"/>
        <v>216.84370378431066</v>
      </c>
      <c r="G22" s="2">
        <f t="shared" si="3"/>
        <v>9876.5294548854308</v>
      </c>
      <c r="H22" s="2">
        <f t="shared" si="4"/>
        <v>9876.5294548854308</v>
      </c>
      <c r="J22" s="2"/>
      <c r="L22" s="2"/>
      <c r="M22" s="2"/>
      <c r="N22" s="2"/>
      <c r="O22" s="2"/>
      <c r="P22" s="2"/>
      <c r="Q22" s="2"/>
    </row>
    <row r="23" spans="1:17" x14ac:dyDescent="0.25">
      <c r="A23" s="2">
        <v>220.39791430203601</v>
      </c>
      <c r="B23" s="2">
        <v>200.99558661534701</v>
      </c>
      <c r="C23" s="2">
        <f t="shared" si="0"/>
        <v>220.39791430203601</v>
      </c>
      <c r="D23" s="2">
        <f t="shared" si="1"/>
        <v>5.5010059232361765</v>
      </c>
      <c r="E23" s="2">
        <f t="shared" si="5"/>
        <v>819.87885592094972</v>
      </c>
      <c r="F23" s="2">
        <f t="shared" si="2"/>
        <v>220.39775594324283</v>
      </c>
      <c r="G23" s="2">
        <f t="shared" si="3"/>
        <v>10595.569336212868</v>
      </c>
      <c r="H23" s="2">
        <f t="shared" si="4"/>
        <v>10595.569336212868</v>
      </c>
      <c r="J23" s="2"/>
      <c r="L23" s="2"/>
      <c r="M23" s="2"/>
      <c r="N23" s="2"/>
      <c r="O23" s="2"/>
      <c r="P23" s="2"/>
      <c r="Q23" s="2"/>
    </row>
    <row r="24" spans="1:17" x14ac:dyDescent="0.25">
      <c r="A24" s="2">
        <v>223.77446836729101</v>
      </c>
      <c r="B24" s="2">
        <v>196.65342370899799</v>
      </c>
      <c r="C24" s="2">
        <f t="shared" si="0"/>
        <v>223.77446836729101</v>
      </c>
      <c r="D24" s="2">
        <f t="shared" si="1"/>
        <v>5.5004996192040014</v>
      </c>
      <c r="E24" s="2">
        <f t="shared" si="5"/>
        <v>817.83805660167855</v>
      </c>
      <c r="F24" s="2">
        <f t="shared" si="2"/>
        <v>223.77449444326516</v>
      </c>
      <c r="G24" s="2">
        <f t="shared" si="3"/>
        <v>11302.139381551035</v>
      </c>
      <c r="H24" s="2">
        <f t="shared" si="4"/>
        <v>11302.139381551035</v>
      </c>
      <c r="J24" s="2"/>
      <c r="L24" s="2"/>
      <c r="M24" s="2"/>
      <c r="N24" s="2"/>
      <c r="O24" s="2"/>
      <c r="P24" s="2"/>
      <c r="Q24" s="2"/>
    </row>
    <row r="25" spans="1:17" x14ac:dyDescent="0.25">
      <c r="A25" s="2">
        <v>226.967985547322</v>
      </c>
      <c r="B25" s="2">
        <v>192.17511748512999</v>
      </c>
      <c r="C25" s="2">
        <f t="shared" si="0"/>
        <v>226.967985547322</v>
      </c>
      <c r="D25" s="2">
        <f t="shared" si="1"/>
        <v>5.5003434996269105</v>
      </c>
      <c r="E25" s="2">
        <f t="shared" si="5"/>
        <v>815.07334077929409</v>
      </c>
      <c r="F25" s="2">
        <f t="shared" si="2"/>
        <v>226.96805296878938</v>
      </c>
      <c r="G25" s="2">
        <f t="shared" si="3"/>
        <v>11991.362322630921</v>
      </c>
      <c r="H25" s="2">
        <f t="shared" si="4"/>
        <v>11991.362322630921</v>
      </c>
      <c r="J25" s="2"/>
      <c r="L25" s="2"/>
      <c r="M25" s="2"/>
      <c r="N25" s="2"/>
      <c r="O25" s="2"/>
      <c r="P25" s="2"/>
      <c r="Q25" s="2"/>
    </row>
    <row r="26" spans="1:17" x14ac:dyDescent="0.25">
      <c r="A26" s="2">
        <v>229.974308393401</v>
      </c>
      <c r="B26" s="2">
        <v>187.566476527997</v>
      </c>
      <c r="C26" s="2">
        <f t="shared" si="0"/>
        <v>229.974308393401</v>
      </c>
      <c r="D26" s="2">
        <f t="shared" si="1"/>
        <v>5.5025038415815972</v>
      </c>
      <c r="E26" s="2">
        <f t="shared" si="5"/>
        <v>811.87720014740989</v>
      </c>
      <c r="F26" s="2">
        <f t="shared" si="2"/>
        <v>229.97415405536</v>
      </c>
      <c r="G26" s="2">
        <f t="shared" si="3"/>
        <v>12658.765640193062</v>
      </c>
      <c r="H26" s="2">
        <f t="shared" si="4"/>
        <v>12658.765640193062</v>
      </c>
      <c r="J26" s="2"/>
      <c r="L26" s="2"/>
      <c r="M26" s="2"/>
      <c r="N26" s="2"/>
      <c r="O26" s="2"/>
      <c r="P26" s="2"/>
      <c r="Q26" s="2"/>
    </row>
    <row r="27" spans="1:17" x14ac:dyDescent="0.25">
      <c r="A27" s="2">
        <v>232.78711600529101</v>
      </c>
      <c r="B27" s="2">
        <v>182.83556304797401</v>
      </c>
      <c r="C27" s="2">
        <f t="shared" si="0"/>
        <v>232.78711600529101</v>
      </c>
      <c r="D27" s="2">
        <f t="shared" si="1"/>
        <v>5.5039466764286171</v>
      </c>
      <c r="E27" s="2">
        <f t="shared" si="5"/>
        <v>807.78848427531921</v>
      </c>
      <c r="F27" s="2">
        <f t="shared" si="2"/>
        <v>232.78726157791652</v>
      </c>
      <c r="G27" s="2">
        <f t="shared" si="3"/>
        <v>13299.69130816601</v>
      </c>
      <c r="H27" s="2">
        <f t="shared" si="4"/>
        <v>13299.69130816601</v>
      </c>
      <c r="J27" s="2"/>
      <c r="L27" s="2"/>
      <c r="M27" s="2"/>
      <c r="N27" s="2"/>
      <c r="O27" s="2"/>
      <c r="P27" s="2"/>
      <c r="Q27" s="2"/>
    </row>
    <row r="28" spans="1:17" x14ac:dyDescent="0.25">
      <c r="A28" s="2">
        <v>235.399455233955</v>
      </c>
      <c r="B28" s="2">
        <v>177.996345445712</v>
      </c>
      <c r="C28" s="2">
        <f t="shared" si="0"/>
        <v>235.399455233955</v>
      </c>
      <c r="D28" s="2">
        <f t="shared" si="1"/>
        <v>5.4993038875533351</v>
      </c>
      <c r="E28" s="2">
        <f t="shared" si="5"/>
        <v>802.06801154885034</v>
      </c>
      <c r="F28" s="2">
        <f t="shared" si="2"/>
        <v>235.39930277811251</v>
      </c>
      <c r="G28" s="2">
        <f t="shared" si="3"/>
        <v>13908.977648534756</v>
      </c>
      <c r="H28" s="2">
        <f t="shared" si="4"/>
        <v>13908.977648534756</v>
      </c>
      <c r="J28" s="2"/>
      <c r="L28" s="2"/>
      <c r="M28" s="2"/>
      <c r="N28" s="2"/>
      <c r="O28" s="2"/>
      <c r="P28" s="2"/>
      <c r="Q28" s="2"/>
    </row>
    <row r="29" spans="1:17" x14ac:dyDescent="0.25">
      <c r="A29" s="2">
        <v>237.80553735593401</v>
      </c>
      <c r="B29" s="2">
        <v>173.05896521629401</v>
      </c>
      <c r="C29" s="2">
        <f t="shared" si="0"/>
        <v>237.80553735593401</v>
      </c>
      <c r="D29" s="2">
        <f t="shared" si="1"/>
        <v>5.4924452393769565</v>
      </c>
      <c r="E29" s="2">
        <f t="shared" si="5"/>
        <v>795.2652204212136</v>
      </c>
      <c r="F29" s="2">
        <f t="shared" si="2"/>
        <v>237.80562007770209</v>
      </c>
      <c r="G29" s="2">
        <f t="shared" si="3"/>
        <v>14482.352467917448</v>
      </c>
      <c r="H29" s="2">
        <f t="shared" si="4"/>
        <v>14482.352467917448</v>
      </c>
    </row>
    <row r="30" spans="1:17" x14ac:dyDescent="0.25">
      <c r="A30" s="2">
        <v>240.01149375732101</v>
      </c>
      <c r="B30" s="2">
        <v>168.01145434575801</v>
      </c>
      <c r="C30" s="2">
        <f t="shared" si="0"/>
        <v>240.01149375732101</v>
      </c>
      <c r="D30" s="2">
        <f t="shared" si="1"/>
        <v>5.5085033932093914</v>
      </c>
      <c r="E30" s="2">
        <f t="shared" si="5"/>
        <v>791.04328350701326</v>
      </c>
      <c r="F30" s="2">
        <f t="shared" si="2"/>
        <v>240.01140458607119</v>
      </c>
      <c r="G30" s="2">
        <f t="shared" si="3"/>
        <v>15018.117842097279</v>
      </c>
      <c r="H30" s="2">
        <f t="shared" si="4"/>
        <v>15018.117842097279</v>
      </c>
    </row>
    <row r="31" spans="1:17" x14ac:dyDescent="0.25">
      <c r="A31" s="2">
        <v>242.01517030780801</v>
      </c>
      <c r="B31" s="2">
        <v>162.85033980863801</v>
      </c>
      <c r="C31" s="2">
        <f t="shared" si="0"/>
        <v>242.01517030780801</v>
      </c>
      <c r="D31" s="2">
        <f t="shared" si="1"/>
        <v>5.5364088526989113</v>
      </c>
      <c r="E31" s="2">
        <f t="shared" si="5"/>
        <v>787.68371039630438</v>
      </c>
      <c r="F31" s="2">
        <f t="shared" si="2"/>
        <v>242.01518686434241</v>
      </c>
      <c r="G31" s="2">
        <f t="shared" si="3"/>
        <v>15513.253732441492</v>
      </c>
      <c r="H31" s="2">
        <f t="shared" si="4"/>
        <v>15513.253732441492</v>
      </c>
    </row>
    <row r="32" spans="1:17" x14ac:dyDescent="0.25">
      <c r="A32" s="2">
        <v>243.78642272813099</v>
      </c>
      <c r="B32" s="2">
        <v>157.658203861234</v>
      </c>
      <c r="C32" s="2">
        <f t="shared" si="0"/>
        <v>243.78642272813099</v>
      </c>
      <c r="D32" s="2">
        <f t="shared" si="1"/>
        <v>5.4859466669686983</v>
      </c>
      <c r="E32" s="2">
        <f t="shared" si="5"/>
        <v>772.5123620543709</v>
      </c>
      <c r="F32" s="2">
        <f t="shared" si="2"/>
        <v>243.78640888417959</v>
      </c>
      <c r="G32" s="2">
        <f t="shared" si="3"/>
        <v>15957.610204017778</v>
      </c>
      <c r="H32" s="2">
        <f t="shared" si="4"/>
        <v>15957.610204017778</v>
      </c>
    </row>
    <row r="33" spans="1:20" x14ac:dyDescent="0.25">
      <c r="A33" s="2">
        <v>245.338821426621</v>
      </c>
      <c r="B33" s="2">
        <v>152.40652591716599</v>
      </c>
      <c r="C33" s="2">
        <f t="shared" si="0"/>
        <v>245.338821426621</v>
      </c>
      <c r="D33" s="2">
        <f t="shared" si="1"/>
        <v>5.4763183752667119</v>
      </c>
      <c r="E33" s="2">
        <f t="shared" si="5"/>
        <v>762.51808489250834</v>
      </c>
      <c r="F33" s="2">
        <f t="shared" si="2"/>
        <v>245.33875311409781</v>
      </c>
      <c r="G33" s="2">
        <f t="shared" si="3"/>
        <v>16352.214887155596</v>
      </c>
      <c r="H33" s="2">
        <f t="shared" si="4"/>
        <v>16352.214887155596</v>
      </c>
    </row>
    <row r="34" spans="1:20" x14ac:dyDescent="0.25">
      <c r="A34" s="2">
        <v>246.66921000380799</v>
      </c>
      <c r="B34" s="2">
        <v>147.111083497891</v>
      </c>
      <c r="C34" s="2">
        <f t="shared" si="0"/>
        <v>246.66921000380799</v>
      </c>
      <c r="D34" s="2">
        <f t="shared" si="1"/>
        <v>5.4600040459844541</v>
      </c>
      <c r="E34" s="2">
        <f t="shared" si="5"/>
        <v>750.9687516232043</v>
      </c>
      <c r="F34" s="2">
        <f t="shared" si="2"/>
        <v>246.66922891021304</v>
      </c>
      <c r="G34" s="2">
        <f t="shared" si="3"/>
        <v>16694.256311073459</v>
      </c>
      <c r="H34" s="2">
        <f t="shared" si="4"/>
        <v>16694.256311073459</v>
      </c>
      <c r="J34" s="2"/>
      <c r="L34" s="2"/>
      <c r="M34" s="2"/>
      <c r="N34" s="2"/>
      <c r="O34" s="4"/>
    </row>
    <row r="35" spans="1:20" x14ac:dyDescent="0.25">
      <c r="A35" s="2">
        <v>247.779774512302</v>
      </c>
      <c r="B35" s="2">
        <v>141.76953105733801</v>
      </c>
      <c r="C35" s="2">
        <f t="shared" si="0"/>
        <v>247.779774512302</v>
      </c>
      <c r="D35" s="2">
        <f t="shared" si="1"/>
        <v>5.4557800544655501</v>
      </c>
      <c r="E35" s="2">
        <f t="shared" si="5"/>
        <v>740.48643442198954</v>
      </c>
      <c r="F35" s="2">
        <f t="shared" si="2"/>
        <v>247.77973419930601</v>
      </c>
      <c r="G35" s="2">
        <f t="shared" si="3"/>
        <v>16982.457992021009</v>
      </c>
      <c r="H35" s="2">
        <f t="shared" si="4"/>
        <v>16982.457992021009</v>
      </c>
      <c r="J35" s="2"/>
      <c r="L35" s="2"/>
      <c r="M35" s="2"/>
      <c r="N35" s="2"/>
      <c r="O35" s="4"/>
    </row>
    <row r="36" spans="1:20" x14ac:dyDescent="0.25">
      <c r="A36" s="2">
        <v>248.66886079891199</v>
      </c>
      <c r="B36" s="2">
        <v>136.39177493603501</v>
      </c>
      <c r="C36" s="2">
        <f t="shared" si="0"/>
        <v>248.66886079891199</v>
      </c>
      <c r="D36" s="2">
        <f t="shared" si="1"/>
        <v>5.4507554820639248</v>
      </c>
      <c r="E36" s="2">
        <f t="shared" si="5"/>
        <v>729.27227252041121</v>
      </c>
      <c r="F36" s="2">
        <f t="shared" si="2"/>
        <v>248.66879399308743</v>
      </c>
      <c r="G36" s="2">
        <f t="shared" si="3"/>
        <v>17214.967203257729</v>
      </c>
      <c r="H36" s="2">
        <f t="shared" si="4"/>
        <v>17214.967203257729</v>
      </c>
      <c r="J36" s="2"/>
      <c r="L36" s="2"/>
      <c r="M36" s="2"/>
      <c r="N36" s="2"/>
      <c r="O36" s="2"/>
    </row>
    <row r="37" spans="1:20" x14ac:dyDescent="0.25">
      <c r="A37" s="2">
        <v>249.33530071179001</v>
      </c>
      <c r="B37" s="2">
        <v>130.988559781736</v>
      </c>
      <c r="C37" s="2">
        <f t="shared" si="0"/>
        <v>249.33530071179001</v>
      </c>
      <c r="D37" s="2">
        <f t="shared" si="1"/>
        <v>5.4441598214162745</v>
      </c>
      <c r="E37" s="2">
        <f t="shared" si="5"/>
        <v>717.2541398382964</v>
      </c>
      <c r="F37" s="2">
        <f t="shared" si="2"/>
        <v>249.33535637899132</v>
      </c>
      <c r="G37" s="2">
        <f t="shared" si="3"/>
        <v>17390.32523752642</v>
      </c>
      <c r="H37" s="2">
        <f t="shared" si="4"/>
        <v>17390.32523752642</v>
      </c>
      <c r="J37" s="1"/>
      <c r="L37" s="2"/>
      <c r="M37" s="2"/>
      <c r="N37" s="2"/>
      <c r="O37" s="2"/>
    </row>
    <row r="38" spans="1:20" x14ac:dyDescent="0.25">
      <c r="A38" s="2">
        <v>249.779219004331</v>
      </c>
      <c r="B38" s="2">
        <v>125.568520768996</v>
      </c>
      <c r="C38" s="2">
        <f t="shared" si="0"/>
        <v>249.779219004331</v>
      </c>
      <c r="D38" s="2">
        <f t="shared" si="1"/>
        <v>5.4381877817960786</v>
      </c>
      <c r="E38" s="2">
        <f t="shared" si="5"/>
        <v>704.7776374559362</v>
      </c>
      <c r="F38" s="2">
        <f t="shared" si="2"/>
        <v>249.77913634136686</v>
      </c>
      <c r="G38" s="2">
        <f t="shared" si="3"/>
        <v>17507.56681997329</v>
      </c>
      <c r="H38" s="2">
        <f t="shared" si="4"/>
        <v>17507.56681997329</v>
      </c>
      <c r="S38" s="2"/>
      <c r="T38" s="2"/>
    </row>
    <row r="39" spans="1:20" x14ac:dyDescent="0.25">
      <c r="A39" s="2">
        <v>250</v>
      </c>
      <c r="B39" s="2">
        <v>120.147742497753</v>
      </c>
      <c r="C39" s="2">
        <f t="shared" si="0"/>
        <v>250</v>
      </c>
      <c r="D39" s="2">
        <f t="shared" si="1"/>
        <v>5.4252724644969481</v>
      </c>
      <c r="E39" s="2">
        <f t="shared" si="5"/>
        <v>690.86045301339254</v>
      </c>
      <c r="F39" s="2">
        <f t="shared" si="2"/>
        <v>249.9999828820915</v>
      </c>
      <c r="G39" s="2">
        <f t="shared" si="3"/>
        <v>17566.058726643325</v>
      </c>
      <c r="H39" s="2">
        <f t="shared" si="4"/>
        <v>17566.058726643325</v>
      </c>
    </row>
    <row r="40" spans="1:20" x14ac:dyDescent="0.25">
      <c r="A40" s="2">
        <v>250</v>
      </c>
      <c r="B40" s="2">
        <v>0</v>
      </c>
      <c r="C40" s="2">
        <f t="shared" si="0"/>
        <v>250</v>
      </c>
      <c r="D40" s="2">
        <f t="shared" si="1"/>
        <v>120.147742497753</v>
      </c>
      <c r="E40" s="2">
        <f>A39*B39/2</f>
        <v>15018.467812219125</v>
      </c>
      <c r="F40" s="2">
        <v>250</v>
      </c>
      <c r="G40" s="2"/>
      <c r="H40" s="2"/>
    </row>
    <row r="41" spans="1:20" x14ac:dyDescent="0.25">
      <c r="A41" s="2"/>
      <c r="B41" s="2"/>
      <c r="C41" s="2"/>
      <c r="D41" s="2"/>
      <c r="E41" s="2"/>
      <c r="F41" s="2"/>
      <c r="G41" s="2"/>
      <c r="H41" s="2"/>
    </row>
    <row r="42" spans="1:20" x14ac:dyDescent="0.25">
      <c r="A42" s="8">
        <v>117.46297398780823</v>
      </c>
      <c r="B42" s="8" t="s">
        <v>0</v>
      </c>
      <c r="C42" s="2"/>
      <c r="D42" s="2"/>
      <c r="E42" s="2"/>
      <c r="F42" s="2"/>
      <c r="G42" s="2"/>
      <c r="H42" s="2"/>
    </row>
    <row r="43" spans="1:20" x14ac:dyDescent="0.25">
      <c r="A43" s="8">
        <v>132.56419844209566</v>
      </c>
      <c r="B43" s="8" t="s">
        <v>1</v>
      </c>
      <c r="C43" s="2"/>
      <c r="D43" s="2">
        <f>SUM(D2:D40)</f>
        <v>443.14249089475561</v>
      </c>
      <c r="E43" s="2">
        <f>SUM(E2:E40)</f>
        <v>58732.019183224678</v>
      </c>
      <c r="F43" s="4">
        <f>E43/D43</f>
        <v>132.53529144686166</v>
      </c>
      <c r="G43" s="2"/>
      <c r="H43" s="2"/>
    </row>
    <row r="44" spans="1:20" x14ac:dyDescent="0.25">
      <c r="A44" s="8"/>
      <c r="B44" s="8"/>
      <c r="C44" s="2"/>
      <c r="D44" s="2"/>
      <c r="E44" s="2"/>
      <c r="F44" s="2">
        <v>132.539726067152</v>
      </c>
      <c r="G44" s="2"/>
      <c r="H44" s="2"/>
    </row>
    <row r="45" spans="1:20" x14ac:dyDescent="0.25">
      <c r="A45" s="9">
        <f>SUMXMY2(A2:A39,F2:F39)</f>
        <v>2.4330679824766735E-6</v>
      </c>
      <c r="B45" s="8"/>
      <c r="C45" s="2"/>
      <c r="D45" s="2"/>
      <c r="E45" s="2"/>
      <c r="F45" s="4">
        <f>F43-F44</f>
        <v>-4.434620290339808E-3</v>
      </c>
      <c r="G45" s="2"/>
      <c r="H45" s="2"/>
    </row>
    <row r="50" spans="1:18" x14ac:dyDescent="0.25">
      <c r="A50" s="10"/>
      <c r="B50" s="10" t="s">
        <v>4</v>
      </c>
      <c r="C50" s="10" t="s">
        <v>5</v>
      </c>
      <c r="D50" s="10" t="s">
        <v>4</v>
      </c>
      <c r="E50" s="10" t="s">
        <v>6</v>
      </c>
      <c r="F50" s="10" t="s">
        <v>7</v>
      </c>
    </row>
    <row r="51" spans="1:18" x14ac:dyDescent="0.25">
      <c r="A51">
        <v>0</v>
      </c>
      <c r="B51" s="19">
        <v>0</v>
      </c>
      <c r="C51" s="20">
        <f t="shared" ref="C51:C69" si="6">VLOOKUP(B51,LUT,2,FALSE)</f>
        <v>250</v>
      </c>
      <c r="D51">
        <f>B51</f>
        <v>0</v>
      </c>
      <c r="H51" s="2"/>
      <c r="I51" t="str">
        <f>"-1..+1"</f>
        <v>-1..+1</v>
      </c>
      <c r="J51" t="str">
        <f>"-1..2"</f>
        <v>-1..2</v>
      </c>
      <c r="P51" s="2">
        <f>A88</f>
        <v>37</v>
      </c>
    </row>
    <row r="52" spans="1:18" x14ac:dyDescent="0.25">
      <c r="A52">
        <v>1</v>
      </c>
      <c r="B52" s="21">
        <v>119</v>
      </c>
      <c r="C52" s="17">
        <f t="shared" si="6"/>
        <v>250</v>
      </c>
      <c r="D52" s="2">
        <f t="shared" ref="D52" si="7">B52</f>
        <v>119</v>
      </c>
      <c r="E52">
        <f>SQRT((B52-B51)^2+(C52-C51)^2)</f>
        <v>119</v>
      </c>
      <c r="F52" s="21">
        <f>C52*B52/2</f>
        <v>14875</v>
      </c>
      <c r="G52" s="21">
        <f>IF(E52=0,0,F52/E52^2)</f>
        <v>1.0504201680672269</v>
      </c>
      <c r="H52" s="2">
        <v>120</v>
      </c>
      <c r="I52" s="2">
        <v>121</v>
      </c>
      <c r="J52">
        <v>122</v>
      </c>
      <c r="K52" s="21">
        <v>122</v>
      </c>
      <c r="L52" s="21">
        <v>123</v>
      </c>
      <c r="M52" s="21">
        <v>118</v>
      </c>
      <c r="N52" t="s">
        <v>9</v>
      </c>
      <c r="P52" s="2">
        <f>A87</f>
        <v>36</v>
      </c>
    </row>
    <row r="53" spans="1:18" x14ac:dyDescent="0.25">
      <c r="A53">
        <v>2</v>
      </c>
      <c r="B53" s="21">
        <v>120</v>
      </c>
      <c r="C53" s="17">
        <f t="shared" si="6"/>
        <v>250</v>
      </c>
      <c r="D53" s="2">
        <f t="shared" ref="D53:D88" si="8">B53</f>
        <v>120</v>
      </c>
      <c r="E53" s="2">
        <f t="shared" ref="E53:E88" si="9">SQRT((B53-B52)^2+(C53-C52)^2)</f>
        <v>1</v>
      </c>
      <c r="F53" s="21">
        <f t="shared" ref="F53:F88" si="10">C53*B53/2+(C52-C53)*B52+(C52-C53)*(B53-B52)/2-C52*B52/2</f>
        <v>125</v>
      </c>
      <c r="G53" s="21">
        <f>IF(E53=0,0,F53/E53^2)+G52</f>
        <v>126.05042016806723</v>
      </c>
      <c r="H53" s="2">
        <v>133</v>
      </c>
      <c r="I53" s="2">
        <v>133</v>
      </c>
      <c r="J53">
        <v>134</v>
      </c>
      <c r="K53" s="21">
        <v>134</v>
      </c>
      <c r="L53" s="21">
        <v>134</v>
      </c>
      <c r="M53" s="21">
        <v>118</v>
      </c>
      <c r="N53" s="21" t="s">
        <v>9</v>
      </c>
      <c r="P53" s="2">
        <f>A86</f>
        <v>35</v>
      </c>
    </row>
    <row r="54" spans="1:18" x14ac:dyDescent="0.25">
      <c r="A54">
        <v>3</v>
      </c>
      <c r="B54" s="21">
        <v>134</v>
      </c>
      <c r="C54" s="17">
        <f t="shared" si="6"/>
        <v>249</v>
      </c>
      <c r="D54" s="2">
        <f t="shared" si="8"/>
        <v>134</v>
      </c>
      <c r="E54" s="2">
        <f t="shared" si="9"/>
        <v>14.035668847618199</v>
      </c>
      <c r="F54" s="21">
        <f t="shared" si="10"/>
        <v>1810</v>
      </c>
      <c r="G54" s="21">
        <f t="shared" ref="G54:G88" si="11">IF(E54=0,0,F54/E54^2)+G53</f>
        <v>135.23823742695049</v>
      </c>
      <c r="H54" s="2">
        <v>140</v>
      </c>
      <c r="I54" s="2">
        <v>140</v>
      </c>
      <c r="J54">
        <v>141</v>
      </c>
      <c r="K54" s="21">
        <v>141</v>
      </c>
      <c r="L54" s="21">
        <v>141</v>
      </c>
      <c r="M54" s="21">
        <v>118</v>
      </c>
      <c r="N54" s="21" t="s">
        <v>9</v>
      </c>
      <c r="O54" s="21">
        <v>120</v>
      </c>
      <c r="P54" s="2">
        <f>A85</f>
        <v>34</v>
      </c>
    </row>
    <row r="55" spans="1:18" x14ac:dyDescent="0.25">
      <c r="A55">
        <v>4</v>
      </c>
      <c r="B55" s="21">
        <v>134</v>
      </c>
      <c r="C55" s="17">
        <f t="shared" si="6"/>
        <v>249</v>
      </c>
      <c r="D55" s="2">
        <f t="shared" si="8"/>
        <v>134</v>
      </c>
      <c r="E55" s="2">
        <f t="shared" si="9"/>
        <v>0</v>
      </c>
      <c r="F55" s="21">
        <f t="shared" si="10"/>
        <v>0</v>
      </c>
      <c r="G55" s="21">
        <f t="shared" si="11"/>
        <v>135.23823742695049</v>
      </c>
      <c r="H55" s="2">
        <v>146</v>
      </c>
      <c r="I55" s="2">
        <v>145</v>
      </c>
      <c r="J55">
        <v>146</v>
      </c>
      <c r="K55" s="21">
        <v>146</v>
      </c>
      <c r="L55" s="21">
        <v>146</v>
      </c>
      <c r="M55" s="21">
        <v>122</v>
      </c>
      <c r="O55" s="21">
        <v>134</v>
      </c>
      <c r="P55" s="2">
        <f>A84</f>
        <v>33</v>
      </c>
    </row>
    <row r="56" spans="1:18" x14ac:dyDescent="0.25">
      <c r="A56">
        <v>5</v>
      </c>
      <c r="B56" s="21">
        <v>150</v>
      </c>
      <c r="C56" s="17">
        <f t="shared" si="6"/>
        <v>246</v>
      </c>
      <c r="D56" s="2">
        <f t="shared" si="8"/>
        <v>150</v>
      </c>
      <c r="E56" s="2">
        <f t="shared" si="9"/>
        <v>16.278820596099706</v>
      </c>
      <c r="F56" s="21">
        <f t="shared" si="10"/>
        <v>2193</v>
      </c>
      <c r="G56" s="21">
        <f t="shared" si="11"/>
        <v>143.51370912506371</v>
      </c>
      <c r="H56" s="2">
        <v>154</v>
      </c>
      <c r="I56" s="2">
        <v>153</v>
      </c>
      <c r="J56">
        <v>154</v>
      </c>
      <c r="K56" s="21">
        <v>154</v>
      </c>
      <c r="L56" s="21">
        <v>154</v>
      </c>
      <c r="M56" s="21">
        <v>122</v>
      </c>
      <c r="N56" s="21">
        <v>122</v>
      </c>
      <c r="O56" s="21">
        <v>150</v>
      </c>
      <c r="P56" s="2">
        <f>A83</f>
        <v>32</v>
      </c>
    </row>
    <row r="57" spans="1:18" x14ac:dyDescent="0.25">
      <c r="A57" s="2">
        <v>6</v>
      </c>
      <c r="B57" s="21">
        <v>157</v>
      </c>
      <c r="C57" s="17">
        <f t="shared" si="6"/>
        <v>244</v>
      </c>
      <c r="D57" s="2">
        <f t="shared" si="8"/>
        <v>157</v>
      </c>
      <c r="E57" s="2">
        <f t="shared" si="9"/>
        <v>7.2801098892805181</v>
      </c>
      <c r="F57" s="21">
        <f t="shared" si="10"/>
        <v>1011</v>
      </c>
      <c r="G57" s="21">
        <f t="shared" si="11"/>
        <v>162.58918082317692</v>
      </c>
      <c r="H57" s="2">
        <v>160</v>
      </c>
      <c r="I57" s="2">
        <v>159</v>
      </c>
      <c r="J57">
        <v>160</v>
      </c>
      <c r="K57" s="21">
        <v>160</v>
      </c>
      <c r="L57" s="21">
        <v>160</v>
      </c>
      <c r="M57" s="21">
        <v>133</v>
      </c>
      <c r="N57" s="21">
        <v>133</v>
      </c>
      <c r="O57" s="21">
        <v>157</v>
      </c>
      <c r="P57" s="2">
        <f>A82</f>
        <v>31</v>
      </c>
    </row>
    <row r="58" spans="1:18" x14ac:dyDescent="0.25">
      <c r="A58" s="2">
        <v>7</v>
      </c>
      <c r="B58" s="21">
        <v>160</v>
      </c>
      <c r="C58" s="17">
        <f t="shared" si="6"/>
        <v>243</v>
      </c>
      <c r="D58" s="2">
        <f t="shared" si="8"/>
        <v>160</v>
      </c>
      <c r="E58" s="2">
        <f t="shared" si="9"/>
        <v>3.1622776601683795</v>
      </c>
      <c r="F58" s="21">
        <f t="shared" si="10"/>
        <v>444.5</v>
      </c>
      <c r="G58" s="21">
        <f t="shared" si="11"/>
        <v>207.03918082317691</v>
      </c>
      <c r="H58" s="2">
        <v>163</v>
      </c>
      <c r="I58" s="2">
        <v>162</v>
      </c>
      <c r="J58">
        <v>163</v>
      </c>
      <c r="K58" s="21">
        <v>163</v>
      </c>
      <c r="L58" s="21">
        <v>163</v>
      </c>
      <c r="M58" s="21">
        <v>140</v>
      </c>
      <c r="N58" s="21">
        <v>140</v>
      </c>
      <c r="O58" s="21">
        <v>160</v>
      </c>
      <c r="P58" s="2">
        <f>A81</f>
        <v>30</v>
      </c>
    </row>
    <row r="59" spans="1:18" x14ac:dyDescent="0.25">
      <c r="A59" s="2">
        <v>8</v>
      </c>
      <c r="B59" s="21">
        <v>163</v>
      </c>
      <c r="C59" s="17">
        <f t="shared" si="6"/>
        <v>242</v>
      </c>
      <c r="D59" s="2">
        <f t="shared" si="8"/>
        <v>163</v>
      </c>
      <c r="E59" s="2">
        <f t="shared" si="9"/>
        <v>3.1622776601683795</v>
      </c>
      <c r="F59" s="21">
        <f t="shared" si="10"/>
        <v>444.5</v>
      </c>
      <c r="G59" s="21">
        <f t="shared" si="11"/>
        <v>251.48918082317689</v>
      </c>
      <c r="H59" s="2">
        <v>168</v>
      </c>
      <c r="I59" s="2">
        <v>167</v>
      </c>
      <c r="J59">
        <v>168</v>
      </c>
      <c r="K59" s="21">
        <v>168</v>
      </c>
      <c r="L59" s="21">
        <v>168</v>
      </c>
      <c r="M59" s="21">
        <v>145</v>
      </c>
      <c r="N59" s="21">
        <v>145</v>
      </c>
      <c r="O59" s="21">
        <v>163</v>
      </c>
      <c r="P59" s="2">
        <f>A80</f>
        <v>29</v>
      </c>
    </row>
    <row r="60" spans="1:18" x14ac:dyDescent="0.25">
      <c r="A60" s="2">
        <v>9</v>
      </c>
      <c r="B60" s="21">
        <v>173</v>
      </c>
      <c r="C60" s="17">
        <f t="shared" si="6"/>
        <v>238</v>
      </c>
      <c r="D60" s="2">
        <f t="shared" si="8"/>
        <v>173</v>
      </c>
      <c r="E60" s="2">
        <f t="shared" si="9"/>
        <v>10.770329614269007</v>
      </c>
      <c r="F60" s="21">
        <f t="shared" si="10"/>
        <v>1536</v>
      </c>
      <c r="G60" s="21">
        <f t="shared" si="11"/>
        <v>264.73056013352175</v>
      </c>
      <c r="H60" s="2">
        <v>171</v>
      </c>
      <c r="I60" s="2">
        <v>172</v>
      </c>
      <c r="J60" s="2">
        <v>173</v>
      </c>
      <c r="K60" s="21">
        <v>175</v>
      </c>
      <c r="L60" s="21">
        <v>175</v>
      </c>
      <c r="M60" s="21">
        <v>153</v>
      </c>
      <c r="N60" s="23">
        <v>149</v>
      </c>
      <c r="O60" s="21">
        <v>173</v>
      </c>
      <c r="P60" s="2">
        <f>A79</f>
        <v>28</v>
      </c>
    </row>
    <row r="61" spans="1:18" x14ac:dyDescent="0.25">
      <c r="A61" s="2">
        <v>10</v>
      </c>
      <c r="B61" s="21">
        <v>173</v>
      </c>
      <c r="C61" s="17">
        <f t="shared" si="6"/>
        <v>238</v>
      </c>
      <c r="D61" s="2">
        <f t="shared" si="8"/>
        <v>173</v>
      </c>
      <c r="E61" s="2">
        <f t="shared" si="9"/>
        <v>0</v>
      </c>
      <c r="F61" s="21">
        <f t="shared" si="10"/>
        <v>0</v>
      </c>
      <c r="G61" s="21">
        <f t="shared" si="11"/>
        <v>264.73056013352175</v>
      </c>
      <c r="H61" s="2">
        <v>173</v>
      </c>
      <c r="I61" s="2">
        <v>174</v>
      </c>
      <c r="J61" s="2">
        <v>173</v>
      </c>
      <c r="K61" s="21">
        <v>175</v>
      </c>
      <c r="L61" s="21">
        <v>175</v>
      </c>
      <c r="M61" s="21">
        <v>159</v>
      </c>
      <c r="N61" s="23">
        <v>156</v>
      </c>
      <c r="O61" s="21">
        <v>173</v>
      </c>
      <c r="P61" s="2">
        <f>A78</f>
        <v>27</v>
      </c>
      <c r="R61" s="2"/>
    </row>
    <row r="62" spans="1:18" x14ac:dyDescent="0.25">
      <c r="A62" s="2">
        <v>11</v>
      </c>
      <c r="B62" s="21">
        <v>175</v>
      </c>
      <c r="C62" s="17">
        <f t="shared" si="6"/>
        <v>237</v>
      </c>
      <c r="D62" s="2">
        <f t="shared" si="8"/>
        <v>175</v>
      </c>
      <c r="E62" s="2">
        <f t="shared" si="9"/>
        <v>2.2360679774997898</v>
      </c>
      <c r="F62" s="21">
        <f t="shared" si="10"/>
        <v>324.5</v>
      </c>
      <c r="G62" s="21">
        <f t="shared" si="11"/>
        <v>329.63056013352173</v>
      </c>
      <c r="H62" s="2">
        <v>177</v>
      </c>
      <c r="I62" s="2">
        <v>178</v>
      </c>
      <c r="J62" s="2">
        <v>179</v>
      </c>
      <c r="K62" s="21">
        <v>179</v>
      </c>
      <c r="L62" s="21">
        <v>179</v>
      </c>
      <c r="M62" s="21">
        <v>162</v>
      </c>
      <c r="N62" s="21">
        <v>162</v>
      </c>
      <c r="O62" s="21">
        <v>175</v>
      </c>
      <c r="P62" s="2">
        <f>A77</f>
        <v>26</v>
      </c>
      <c r="R62" s="2"/>
    </row>
    <row r="63" spans="1:18" x14ac:dyDescent="0.25">
      <c r="A63" s="2">
        <v>12</v>
      </c>
      <c r="B63" s="21">
        <v>177</v>
      </c>
      <c r="C63" s="17">
        <f t="shared" si="6"/>
        <v>236</v>
      </c>
      <c r="D63" s="2">
        <f t="shared" si="8"/>
        <v>177</v>
      </c>
      <c r="E63" s="2">
        <f t="shared" si="9"/>
        <v>2.2360679774997898</v>
      </c>
      <c r="F63" s="21">
        <f t="shared" si="10"/>
        <v>324.5</v>
      </c>
      <c r="G63" s="21">
        <f t="shared" si="11"/>
        <v>394.5305601335217</v>
      </c>
      <c r="H63" s="2">
        <v>184</v>
      </c>
      <c r="I63" s="2">
        <v>184</v>
      </c>
      <c r="J63" s="2">
        <v>186</v>
      </c>
      <c r="K63" s="21">
        <v>186</v>
      </c>
      <c r="L63" s="21">
        <v>186</v>
      </c>
      <c r="M63" s="21">
        <v>167</v>
      </c>
      <c r="N63" s="21">
        <v>167</v>
      </c>
      <c r="O63" s="21">
        <v>177</v>
      </c>
      <c r="P63" s="2">
        <f>A76</f>
        <v>25</v>
      </c>
      <c r="R63" s="2"/>
    </row>
    <row r="64" spans="1:18" x14ac:dyDescent="0.25">
      <c r="A64" s="2">
        <v>13</v>
      </c>
      <c r="B64" s="21">
        <v>179</v>
      </c>
      <c r="C64" s="17">
        <f t="shared" si="6"/>
        <v>235</v>
      </c>
      <c r="D64" s="2">
        <f t="shared" si="8"/>
        <v>179</v>
      </c>
      <c r="E64" s="2">
        <f t="shared" si="9"/>
        <v>2.2360679774997898</v>
      </c>
      <c r="F64" s="21">
        <f t="shared" si="10"/>
        <v>324.5</v>
      </c>
      <c r="G64" s="21">
        <f t="shared" si="11"/>
        <v>459.43056013352168</v>
      </c>
      <c r="H64" s="2">
        <v>189</v>
      </c>
      <c r="I64" s="2">
        <v>189</v>
      </c>
      <c r="J64" s="2">
        <v>189</v>
      </c>
      <c r="K64" s="21">
        <v>189</v>
      </c>
      <c r="L64" s="21">
        <v>189</v>
      </c>
      <c r="M64" s="21">
        <v>174</v>
      </c>
      <c r="N64" s="21">
        <v>174</v>
      </c>
      <c r="O64" s="21">
        <v>179</v>
      </c>
      <c r="P64" s="2">
        <f>A75</f>
        <v>24</v>
      </c>
    </row>
    <row r="65" spans="1:16" x14ac:dyDescent="0.25">
      <c r="A65" s="2">
        <v>14</v>
      </c>
      <c r="B65" s="21">
        <v>186</v>
      </c>
      <c r="C65" s="17">
        <f t="shared" si="6"/>
        <v>231</v>
      </c>
      <c r="D65" s="2">
        <f t="shared" si="8"/>
        <v>186</v>
      </c>
      <c r="E65" s="2">
        <f t="shared" si="9"/>
        <v>8.0622577482985491</v>
      </c>
      <c r="F65" s="21">
        <f t="shared" si="10"/>
        <v>1180.5</v>
      </c>
      <c r="G65" s="21">
        <f t="shared" si="11"/>
        <v>477.59209859506012</v>
      </c>
      <c r="H65" s="2">
        <v>192</v>
      </c>
      <c r="I65" s="2">
        <v>192</v>
      </c>
      <c r="J65" s="2">
        <v>192</v>
      </c>
      <c r="K65" s="21">
        <v>192</v>
      </c>
      <c r="L65" s="21">
        <v>192</v>
      </c>
      <c r="M65" s="21">
        <v>180</v>
      </c>
      <c r="N65" s="21">
        <v>180</v>
      </c>
      <c r="O65" s="21">
        <v>186</v>
      </c>
      <c r="P65" s="2">
        <f>A74</f>
        <v>23</v>
      </c>
    </row>
    <row r="66" spans="1:16" x14ac:dyDescent="0.25">
      <c r="A66" s="2">
        <v>15</v>
      </c>
      <c r="B66" s="21">
        <v>195</v>
      </c>
      <c r="C66" s="17">
        <f t="shared" si="6"/>
        <v>225</v>
      </c>
      <c r="D66" s="2">
        <f t="shared" si="8"/>
        <v>195</v>
      </c>
      <c r="E66" s="2">
        <f t="shared" si="9"/>
        <v>10.816653826391969</v>
      </c>
      <c r="F66" s="21">
        <f t="shared" si="10"/>
        <v>1597.5</v>
      </c>
      <c r="G66" s="21">
        <f t="shared" si="11"/>
        <v>491.24594474890625</v>
      </c>
      <c r="H66" s="2">
        <v>195</v>
      </c>
      <c r="I66" s="2">
        <v>195</v>
      </c>
      <c r="J66" s="2">
        <v>195</v>
      </c>
      <c r="K66" s="21">
        <v>196</v>
      </c>
      <c r="L66" s="21">
        <v>196</v>
      </c>
      <c r="M66" s="21">
        <v>187</v>
      </c>
      <c r="N66" s="21">
        <v>187</v>
      </c>
      <c r="O66" s="21">
        <v>195</v>
      </c>
      <c r="P66" s="2">
        <f>A73</f>
        <v>22</v>
      </c>
    </row>
    <row r="67" spans="1:16" x14ac:dyDescent="0.25">
      <c r="A67" s="2">
        <v>16</v>
      </c>
      <c r="B67" s="21">
        <v>199</v>
      </c>
      <c r="C67" s="17">
        <f t="shared" si="6"/>
        <v>222</v>
      </c>
      <c r="D67" s="2">
        <f t="shared" si="8"/>
        <v>199</v>
      </c>
      <c r="E67" s="2">
        <f t="shared" si="9"/>
        <v>5</v>
      </c>
      <c r="F67" s="21">
        <f t="shared" si="10"/>
        <v>742.5</v>
      </c>
      <c r="G67" s="21">
        <f t="shared" si="11"/>
        <v>520.9459447489063</v>
      </c>
      <c r="H67" s="2">
        <v>199</v>
      </c>
      <c r="I67" s="2">
        <v>199</v>
      </c>
      <c r="J67" s="2">
        <v>199</v>
      </c>
      <c r="K67" s="21">
        <v>200</v>
      </c>
      <c r="L67" s="21">
        <v>200</v>
      </c>
      <c r="M67" s="21">
        <v>193</v>
      </c>
      <c r="N67" s="21">
        <v>193</v>
      </c>
      <c r="O67" s="21">
        <v>199</v>
      </c>
      <c r="P67" s="2">
        <f>A72</f>
        <v>21</v>
      </c>
    </row>
    <row r="68" spans="1:16" x14ac:dyDescent="0.25">
      <c r="A68" s="2">
        <v>17</v>
      </c>
      <c r="B68" s="21">
        <v>204</v>
      </c>
      <c r="C68" s="17">
        <f t="shared" si="6"/>
        <v>218</v>
      </c>
      <c r="D68" s="2">
        <f t="shared" si="8"/>
        <v>204</v>
      </c>
      <c r="E68" s="2">
        <f t="shared" si="9"/>
        <v>6.4031242374328485</v>
      </c>
      <c r="F68" s="21">
        <f t="shared" si="10"/>
        <v>953</v>
      </c>
      <c r="G68" s="21">
        <f t="shared" si="11"/>
        <v>544.1898471879307</v>
      </c>
      <c r="H68" s="2">
        <v>204</v>
      </c>
      <c r="I68" s="2">
        <v>205</v>
      </c>
      <c r="J68" s="2">
        <v>206</v>
      </c>
      <c r="K68" s="21">
        <v>207</v>
      </c>
      <c r="L68" s="21">
        <v>207</v>
      </c>
      <c r="M68" s="21">
        <v>201</v>
      </c>
      <c r="N68" s="21">
        <v>201</v>
      </c>
      <c r="O68" s="21">
        <v>204</v>
      </c>
      <c r="P68" s="2">
        <f>A71</f>
        <v>20</v>
      </c>
    </row>
    <row r="69" spans="1:16" x14ac:dyDescent="0.25">
      <c r="A69" s="2">
        <v>18</v>
      </c>
      <c r="B69" s="21">
        <v>204</v>
      </c>
      <c r="C69" s="18">
        <f t="shared" si="6"/>
        <v>218</v>
      </c>
      <c r="D69" s="2">
        <f t="shared" si="8"/>
        <v>204</v>
      </c>
      <c r="E69" s="2">
        <f t="shared" si="9"/>
        <v>0</v>
      </c>
      <c r="F69" s="21">
        <f t="shared" si="10"/>
        <v>0</v>
      </c>
      <c r="G69" s="21">
        <f t="shared" si="11"/>
        <v>544.1898471879307</v>
      </c>
      <c r="H69" s="2">
        <v>208</v>
      </c>
      <c r="I69" s="2">
        <v>209</v>
      </c>
      <c r="J69" s="2">
        <v>210</v>
      </c>
      <c r="K69" s="21">
        <v>210</v>
      </c>
      <c r="L69" s="21">
        <v>210</v>
      </c>
      <c r="M69" s="21">
        <v>208</v>
      </c>
      <c r="N69" s="21">
        <v>208</v>
      </c>
      <c r="O69" s="21">
        <v>205</v>
      </c>
      <c r="P69" s="2">
        <f>A70</f>
        <v>19</v>
      </c>
    </row>
    <row r="70" spans="1:16" x14ac:dyDescent="0.25">
      <c r="A70" s="2">
        <v>19</v>
      </c>
      <c r="B70" s="11">
        <f>C69</f>
        <v>218</v>
      </c>
      <c r="C70" s="12">
        <f>B69</f>
        <v>204</v>
      </c>
      <c r="D70" s="2">
        <f t="shared" si="8"/>
        <v>218</v>
      </c>
      <c r="E70" s="2">
        <f t="shared" si="9"/>
        <v>19.798989873223331</v>
      </c>
      <c r="F70" s="21">
        <f t="shared" si="10"/>
        <v>2954</v>
      </c>
      <c r="G70" s="21">
        <f t="shared" si="11"/>
        <v>551.72556147364503</v>
      </c>
      <c r="O70" s="21"/>
      <c r="P70" s="2">
        <f>A69</f>
        <v>18</v>
      </c>
    </row>
    <row r="71" spans="1:16" x14ac:dyDescent="0.25">
      <c r="A71" s="2">
        <v>20</v>
      </c>
      <c r="B71" s="13">
        <f>C68</f>
        <v>218</v>
      </c>
      <c r="C71" s="14">
        <f>B68</f>
        <v>204</v>
      </c>
      <c r="D71" s="2">
        <f t="shared" si="8"/>
        <v>218</v>
      </c>
      <c r="E71" s="2">
        <f t="shared" si="9"/>
        <v>0</v>
      </c>
      <c r="F71" s="21">
        <f t="shared" si="10"/>
        <v>0</v>
      </c>
      <c r="G71" s="21">
        <f t="shared" si="11"/>
        <v>551.72556147364503</v>
      </c>
      <c r="O71" s="21"/>
      <c r="P71">
        <f>A68</f>
        <v>17</v>
      </c>
    </row>
    <row r="72" spans="1:16" x14ac:dyDescent="0.25">
      <c r="A72" s="2">
        <v>21</v>
      </c>
      <c r="B72" s="13">
        <f>C67</f>
        <v>222</v>
      </c>
      <c r="C72" s="14">
        <f>B67</f>
        <v>199</v>
      </c>
      <c r="D72" s="2">
        <f t="shared" si="8"/>
        <v>222</v>
      </c>
      <c r="E72" s="2">
        <f t="shared" si="9"/>
        <v>6.4031242374328485</v>
      </c>
      <c r="F72" s="21">
        <f t="shared" si="10"/>
        <v>953</v>
      </c>
      <c r="G72" s="21">
        <f t="shared" si="11"/>
        <v>574.96946391266943</v>
      </c>
      <c r="O72" s="21"/>
      <c r="P72">
        <f>A67</f>
        <v>16</v>
      </c>
    </row>
    <row r="73" spans="1:16" x14ac:dyDescent="0.25">
      <c r="A73" s="2">
        <v>22</v>
      </c>
      <c r="B73" s="13">
        <f>C66</f>
        <v>225</v>
      </c>
      <c r="C73" s="14">
        <f>B66</f>
        <v>195</v>
      </c>
      <c r="D73" s="2">
        <f t="shared" si="8"/>
        <v>225</v>
      </c>
      <c r="E73" s="2">
        <f t="shared" si="9"/>
        <v>5</v>
      </c>
      <c r="F73" s="21">
        <f t="shared" si="10"/>
        <v>742.5</v>
      </c>
      <c r="G73" s="21">
        <f t="shared" si="11"/>
        <v>604.66946391266947</v>
      </c>
      <c r="O73" s="21"/>
      <c r="P73" s="2">
        <f>A66</f>
        <v>15</v>
      </c>
    </row>
    <row r="74" spans="1:16" x14ac:dyDescent="0.25">
      <c r="A74" s="2">
        <v>23</v>
      </c>
      <c r="B74" s="13">
        <f>C65</f>
        <v>231</v>
      </c>
      <c r="C74" s="14">
        <f>B65</f>
        <v>186</v>
      </c>
      <c r="D74" s="2">
        <f t="shared" si="8"/>
        <v>231</v>
      </c>
      <c r="E74" s="2">
        <f t="shared" si="9"/>
        <v>10.816653826391969</v>
      </c>
      <c r="F74" s="21">
        <f t="shared" si="10"/>
        <v>1597.5</v>
      </c>
      <c r="G74" s="21">
        <f t="shared" si="11"/>
        <v>618.32331006651566</v>
      </c>
      <c r="O74" s="21"/>
      <c r="P74" s="2">
        <f>A65</f>
        <v>14</v>
      </c>
    </row>
    <row r="75" spans="1:16" x14ac:dyDescent="0.25">
      <c r="A75" s="2">
        <v>24</v>
      </c>
      <c r="B75" s="13">
        <f>C64</f>
        <v>235</v>
      </c>
      <c r="C75" s="14">
        <f>B64</f>
        <v>179</v>
      </c>
      <c r="D75" s="2">
        <f t="shared" si="8"/>
        <v>235</v>
      </c>
      <c r="E75" s="2">
        <f t="shared" si="9"/>
        <v>8.0622577482985491</v>
      </c>
      <c r="F75" s="21">
        <f t="shared" si="10"/>
        <v>1180.5</v>
      </c>
      <c r="G75" s="21">
        <f t="shared" si="11"/>
        <v>636.48484852805416</v>
      </c>
      <c r="O75" s="21"/>
      <c r="P75" s="2">
        <f>A64</f>
        <v>13</v>
      </c>
    </row>
    <row r="76" spans="1:16" x14ac:dyDescent="0.25">
      <c r="A76" s="2">
        <v>25</v>
      </c>
      <c r="B76" s="13">
        <f>C63</f>
        <v>236</v>
      </c>
      <c r="C76" s="14">
        <f>B63</f>
        <v>177</v>
      </c>
      <c r="D76" s="2">
        <f t="shared" si="8"/>
        <v>236</v>
      </c>
      <c r="E76" s="2">
        <f t="shared" si="9"/>
        <v>2.2360679774997898</v>
      </c>
      <c r="F76" s="21">
        <f t="shared" si="10"/>
        <v>324.5</v>
      </c>
      <c r="G76" s="21">
        <f t="shared" si="11"/>
        <v>701.38484852805414</v>
      </c>
      <c r="O76" s="21"/>
      <c r="P76" s="2">
        <f>A63</f>
        <v>12</v>
      </c>
    </row>
    <row r="77" spans="1:16" x14ac:dyDescent="0.25">
      <c r="A77" s="2">
        <v>26</v>
      </c>
      <c r="B77" s="13">
        <f>C62</f>
        <v>237</v>
      </c>
      <c r="C77" s="14">
        <f>B62</f>
        <v>175</v>
      </c>
      <c r="D77" s="2">
        <f t="shared" si="8"/>
        <v>237</v>
      </c>
      <c r="E77" s="2">
        <f t="shared" si="9"/>
        <v>2.2360679774997898</v>
      </c>
      <c r="F77" s="21">
        <f t="shared" si="10"/>
        <v>324.5</v>
      </c>
      <c r="G77" s="21">
        <f t="shared" si="11"/>
        <v>766.28484852805411</v>
      </c>
      <c r="O77" s="21"/>
      <c r="P77" s="2">
        <f>A62</f>
        <v>11</v>
      </c>
    </row>
    <row r="78" spans="1:16" x14ac:dyDescent="0.25">
      <c r="A78" s="2">
        <v>27</v>
      </c>
      <c r="B78" s="13">
        <f>C61</f>
        <v>238</v>
      </c>
      <c r="C78" s="14">
        <f>B61</f>
        <v>173</v>
      </c>
      <c r="D78" s="2">
        <f t="shared" si="8"/>
        <v>238</v>
      </c>
      <c r="E78" s="2">
        <f t="shared" si="9"/>
        <v>2.2360679774997898</v>
      </c>
      <c r="F78" s="21">
        <f t="shared" si="10"/>
        <v>324.5</v>
      </c>
      <c r="G78" s="21">
        <f t="shared" si="11"/>
        <v>831.18484852805409</v>
      </c>
      <c r="O78" s="21"/>
      <c r="P78" s="2">
        <f>A61</f>
        <v>10</v>
      </c>
    </row>
    <row r="79" spans="1:16" x14ac:dyDescent="0.25">
      <c r="A79" s="2">
        <v>28</v>
      </c>
      <c r="B79" s="13">
        <f>C60</f>
        <v>238</v>
      </c>
      <c r="C79" s="14">
        <f>B60</f>
        <v>173</v>
      </c>
      <c r="D79" s="2">
        <f t="shared" si="8"/>
        <v>238</v>
      </c>
      <c r="E79" s="2">
        <f t="shared" si="9"/>
        <v>0</v>
      </c>
      <c r="F79" s="21">
        <f t="shared" si="10"/>
        <v>0</v>
      </c>
      <c r="G79" s="21">
        <f t="shared" si="11"/>
        <v>831.18484852805409</v>
      </c>
      <c r="O79" s="21"/>
      <c r="P79" s="2">
        <f>A60</f>
        <v>9</v>
      </c>
    </row>
    <row r="80" spans="1:16" x14ac:dyDescent="0.25">
      <c r="A80" s="2">
        <v>29</v>
      </c>
      <c r="B80" s="13">
        <f>C59</f>
        <v>242</v>
      </c>
      <c r="C80" s="14">
        <f>B59</f>
        <v>163</v>
      </c>
      <c r="D80" s="2">
        <f t="shared" si="8"/>
        <v>242</v>
      </c>
      <c r="E80" s="2">
        <f t="shared" si="9"/>
        <v>10.770329614269007</v>
      </c>
      <c r="F80" s="21">
        <f t="shared" si="10"/>
        <v>1536</v>
      </c>
      <c r="G80" s="21">
        <f t="shared" si="11"/>
        <v>844.42622783839897</v>
      </c>
      <c r="O80" s="21"/>
      <c r="P80" s="2">
        <f>A59</f>
        <v>8</v>
      </c>
    </row>
    <row r="81" spans="1:16" x14ac:dyDescent="0.25">
      <c r="A81" s="2">
        <v>30</v>
      </c>
      <c r="B81" s="13">
        <f>C58</f>
        <v>243</v>
      </c>
      <c r="C81" s="14">
        <f>B58</f>
        <v>160</v>
      </c>
      <c r="D81" s="2">
        <f t="shared" si="8"/>
        <v>243</v>
      </c>
      <c r="E81" s="2">
        <f t="shared" si="9"/>
        <v>3.1622776601683795</v>
      </c>
      <c r="F81" s="21">
        <f t="shared" si="10"/>
        <v>444.5</v>
      </c>
      <c r="G81" s="21">
        <f t="shared" si="11"/>
        <v>888.87622783839902</v>
      </c>
      <c r="O81" s="21"/>
      <c r="P81" s="2">
        <f>A58</f>
        <v>7</v>
      </c>
    </row>
    <row r="82" spans="1:16" x14ac:dyDescent="0.25">
      <c r="A82" s="2">
        <v>31</v>
      </c>
      <c r="B82" s="13">
        <f>C57</f>
        <v>244</v>
      </c>
      <c r="C82" s="14">
        <f>B57</f>
        <v>157</v>
      </c>
      <c r="D82" s="2">
        <f t="shared" si="8"/>
        <v>244</v>
      </c>
      <c r="E82" s="2">
        <f t="shared" si="9"/>
        <v>3.1622776601683795</v>
      </c>
      <c r="F82" s="21">
        <f t="shared" si="10"/>
        <v>444.5</v>
      </c>
      <c r="G82" s="21">
        <f t="shared" si="11"/>
        <v>933.32622783839906</v>
      </c>
      <c r="O82" s="21"/>
      <c r="P82" s="2">
        <f>A57</f>
        <v>6</v>
      </c>
    </row>
    <row r="83" spans="1:16" x14ac:dyDescent="0.25">
      <c r="A83" s="2">
        <v>32</v>
      </c>
      <c r="B83" s="13">
        <f>C56</f>
        <v>246</v>
      </c>
      <c r="C83" s="14">
        <f>B56</f>
        <v>150</v>
      </c>
      <c r="D83" s="2">
        <f t="shared" si="8"/>
        <v>246</v>
      </c>
      <c r="E83" s="2">
        <f t="shared" si="9"/>
        <v>7.2801098892805181</v>
      </c>
      <c r="F83" s="21">
        <f t="shared" si="10"/>
        <v>1011</v>
      </c>
      <c r="G83" s="21">
        <f t="shared" si="11"/>
        <v>952.4016995365123</v>
      </c>
      <c r="O83" s="21"/>
      <c r="P83" s="2">
        <f>A56</f>
        <v>5</v>
      </c>
    </row>
    <row r="84" spans="1:16" x14ac:dyDescent="0.25">
      <c r="A84" s="2">
        <v>33</v>
      </c>
      <c r="B84" s="13">
        <f>C55</f>
        <v>249</v>
      </c>
      <c r="C84" s="14">
        <f>B55</f>
        <v>134</v>
      </c>
      <c r="D84" s="2">
        <f t="shared" si="8"/>
        <v>249</v>
      </c>
      <c r="E84" s="2">
        <f t="shared" si="9"/>
        <v>16.278820596099706</v>
      </c>
      <c r="F84" s="21">
        <f t="shared" si="10"/>
        <v>2193</v>
      </c>
      <c r="G84" s="21">
        <f t="shared" si="11"/>
        <v>960.67717123462546</v>
      </c>
      <c r="O84" s="21"/>
      <c r="P84" s="2">
        <f>A55</f>
        <v>4</v>
      </c>
    </row>
    <row r="85" spans="1:16" x14ac:dyDescent="0.25">
      <c r="A85" s="2">
        <v>34</v>
      </c>
      <c r="B85" s="13">
        <f>C54</f>
        <v>249</v>
      </c>
      <c r="C85" s="14">
        <f>B54</f>
        <v>134</v>
      </c>
      <c r="D85" s="2">
        <f t="shared" si="8"/>
        <v>249</v>
      </c>
      <c r="E85" s="2">
        <f t="shared" si="9"/>
        <v>0</v>
      </c>
      <c r="F85" s="21">
        <f t="shared" si="10"/>
        <v>0</v>
      </c>
      <c r="G85" s="21">
        <f t="shared" si="11"/>
        <v>960.67717123462546</v>
      </c>
      <c r="O85" s="21"/>
      <c r="P85" s="2">
        <f>A54</f>
        <v>3</v>
      </c>
    </row>
    <row r="86" spans="1:16" x14ac:dyDescent="0.25">
      <c r="A86" s="2">
        <v>35</v>
      </c>
      <c r="B86" s="13">
        <f>C53</f>
        <v>250</v>
      </c>
      <c r="C86" s="14">
        <f>B53</f>
        <v>120</v>
      </c>
      <c r="D86" s="2">
        <f t="shared" si="8"/>
        <v>250</v>
      </c>
      <c r="E86" s="2">
        <f t="shared" si="9"/>
        <v>14.035668847618199</v>
      </c>
      <c r="F86" s="21">
        <f t="shared" si="10"/>
        <v>1810</v>
      </c>
      <c r="G86" s="21">
        <f t="shared" si="11"/>
        <v>969.86498849350869</v>
      </c>
      <c r="P86" s="2">
        <f>A53</f>
        <v>2</v>
      </c>
    </row>
    <row r="87" spans="1:16" x14ac:dyDescent="0.25">
      <c r="A87" s="2">
        <v>36</v>
      </c>
      <c r="B87" s="13">
        <f>C52</f>
        <v>250</v>
      </c>
      <c r="C87" s="14">
        <f>B52</f>
        <v>119</v>
      </c>
      <c r="D87" s="2">
        <f t="shared" si="8"/>
        <v>250</v>
      </c>
      <c r="E87" s="2">
        <f t="shared" si="9"/>
        <v>1</v>
      </c>
      <c r="F87" s="21">
        <f t="shared" si="10"/>
        <v>125</v>
      </c>
      <c r="G87" s="21">
        <f t="shared" si="11"/>
        <v>1094.8649884935087</v>
      </c>
      <c r="P87" s="2">
        <f>A52</f>
        <v>1</v>
      </c>
    </row>
    <row r="88" spans="1:16" x14ac:dyDescent="0.25">
      <c r="A88" s="2">
        <v>37</v>
      </c>
      <c r="B88" s="15">
        <f>C51</f>
        <v>250</v>
      </c>
      <c r="C88" s="16">
        <f>B51</f>
        <v>0</v>
      </c>
      <c r="D88" s="2">
        <f t="shared" si="8"/>
        <v>250</v>
      </c>
      <c r="E88" s="2">
        <f t="shared" si="9"/>
        <v>119</v>
      </c>
      <c r="F88" s="21">
        <f t="shared" si="10"/>
        <v>14875</v>
      </c>
      <c r="G88" s="21">
        <f t="shared" si="11"/>
        <v>1095.9154086615758</v>
      </c>
      <c r="P88" s="2">
        <f>A51</f>
        <v>0</v>
      </c>
    </row>
    <row r="89" spans="1:16" x14ac:dyDescent="0.25">
      <c r="A89" s="2"/>
    </row>
    <row r="90" spans="1:16" x14ac:dyDescent="0.25">
      <c r="A90" s="2"/>
      <c r="E90">
        <f>SUM(E52:E88)</f>
        <v>443.15843789767717</v>
      </c>
      <c r="F90">
        <f>SUM(F52:F88)</f>
        <v>58726</v>
      </c>
      <c r="G90" t="s">
        <v>8</v>
      </c>
    </row>
    <row r="91" spans="1:16" x14ac:dyDescent="0.25">
      <c r="A91" s="2"/>
      <c r="F91">
        <f>F90/E90</f>
        <v>132.51693971707587</v>
      </c>
    </row>
    <row r="99" spans="6:6" x14ac:dyDescent="0.25">
      <c r="F99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2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2"/>
    </row>
  </sheetData>
  <sortState ref="N52:N85">
    <sortCondition ref="N5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workbookViewId="0"/>
  </sheetViews>
  <sheetFormatPr defaultRowHeight="15" x14ac:dyDescent="0.25"/>
  <sheetData>
    <row r="1" spans="1:2" x14ac:dyDescent="0.25">
      <c r="A1" s="2">
        <v>0</v>
      </c>
      <c r="B1" s="2">
        <v>250</v>
      </c>
    </row>
    <row r="2" spans="1:2" x14ac:dyDescent="0.25">
      <c r="A2" s="2">
        <v>1</v>
      </c>
      <c r="B2" s="2">
        <v>250</v>
      </c>
    </row>
    <row r="3" spans="1:2" x14ac:dyDescent="0.25">
      <c r="A3" s="2">
        <v>2</v>
      </c>
      <c r="B3" s="2">
        <v>250</v>
      </c>
    </row>
    <row r="4" spans="1:2" x14ac:dyDescent="0.25">
      <c r="A4" s="2">
        <v>3</v>
      </c>
      <c r="B4" s="2">
        <v>250</v>
      </c>
    </row>
    <row r="5" spans="1:2" x14ac:dyDescent="0.25">
      <c r="A5" s="2">
        <v>4</v>
      </c>
      <c r="B5" s="2">
        <v>250</v>
      </c>
    </row>
    <row r="6" spans="1:2" x14ac:dyDescent="0.25">
      <c r="A6" s="2">
        <v>5</v>
      </c>
      <c r="B6" s="2">
        <v>250</v>
      </c>
    </row>
    <row r="7" spans="1:2" x14ac:dyDescent="0.25">
      <c r="A7" s="2">
        <v>6</v>
      </c>
      <c r="B7" s="2">
        <v>250</v>
      </c>
    </row>
    <row r="8" spans="1:2" x14ac:dyDescent="0.25">
      <c r="A8" s="2">
        <v>7</v>
      </c>
      <c r="B8" s="2">
        <v>250</v>
      </c>
    </row>
    <row r="9" spans="1:2" x14ac:dyDescent="0.25">
      <c r="A9" s="2">
        <v>8</v>
      </c>
      <c r="B9" s="2">
        <v>250</v>
      </c>
    </row>
    <row r="10" spans="1:2" x14ac:dyDescent="0.25">
      <c r="A10" s="2">
        <v>9</v>
      </c>
      <c r="B10" s="2">
        <v>250</v>
      </c>
    </row>
    <row r="11" spans="1:2" x14ac:dyDescent="0.25">
      <c r="A11" s="2">
        <v>10</v>
      </c>
      <c r="B11" s="2">
        <v>250</v>
      </c>
    </row>
    <row r="12" spans="1:2" x14ac:dyDescent="0.25">
      <c r="A12" s="2">
        <v>11</v>
      </c>
      <c r="B12" s="2">
        <v>250</v>
      </c>
    </row>
    <row r="13" spans="1:2" x14ac:dyDescent="0.25">
      <c r="A13" s="2">
        <v>12</v>
      </c>
      <c r="B13" s="2">
        <v>250</v>
      </c>
    </row>
    <row r="14" spans="1:2" x14ac:dyDescent="0.25">
      <c r="A14" s="2">
        <v>13</v>
      </c>
      <c r="B14" s="2">
        <v>250</v>
      </c>
    </row>
    <row r="15" spans="1:2" x14ac:dyDescent="0.25">
      <c r="A15" s="2">
        <v>14</v>
      </c>
      <c r="B15" s="2">
        <v>250</v>
      </c>
    </row>
    <row r="16" spans="1:2" x14ac:dyDescent="0.25">
      <c r="A16" s="2">
        <v>15</v>
      </c>
      <c r="B16" s="2">
        <v>250</v>
      </c>
    </row>
    <row r="17" spans="1:2" x14ac:dyDescent="0.25">
      <c r="A17" s="2">
        <v>16</v>
      </c>
      <c r="B17" s="2">
        <v>250</v>
      </c>
    </row>
    <row r="18" spans="1:2" x14ac:dyDescent="0.25">
      <c r="A18" s="2">
        <v>17</v>
      </c>
      <c r="B18" s="2">
        <v>250</v>
      </c>
    </row>
    <row r="19" spans="1:2" x14ac:dyDescent="0.25">
      <c r="A19" s="2">
        <v>18</v>
      </c>
      <c r="B19" s="2">
        <v>250</v>
      </c>
    </row>
    <row r="20" spans="1:2" x14ac:dyDescent="0.25">
      <c r="A20" s="2">
        <v>19</v>
      </c>
      <c r="B20" s="2">
        <v>250</v>
      </c>
    </row>
    <row r="21" spans="1:2" x14ac:dyDescent="0.25">
      <c r="A21" s="2">
        <v>20</v>
      </c>
      <c r="B21" s="2">
        <v>250</v>
      </c>
    </row>
    <row r="22" spans="1:2" x14ac:dyDescent="0.25">
      <c r="A22" s="2">
        <v>21</v>
      </c>
      <c r="B22" s="2">
        <v>250</v>
      </c>
    </row>
    <row r="23" spans="1:2" x14ac:dyDescent="0.25">
      <c r="A23" s="2">
        <v>22</v>
      </c>
      <c r="B23" s="2">
        <v>250</v>
      </c>
    </row>
    <row r="24" spans="1:2" x14ac:dyDescent="0.25">
      <c r="A24" s="2">
        <v>23</v>
      </c>
      <c r="B24" s="2">
        <v>250</v>
      </c>
    </row>
    <row r="25" spans="1:2" x14ac:dyDescent="0.25">
      <c r="A25" s="2">
        <v>24</v>
      </c>
      <c r="B25" s="2">
        <v>250</v>
      </c>
    </row>
    <row r="26" spans="1:2" x14ac:dyDescent="0.25">
      <c r="A26" s="2">
        <v>25</v>
      </c>
      <c r="B26" s="2">
        <v>250</v>
      </c>
    </row>
    <row r="27" spans="1:2" x14ac:dyDescent="0.25">
      <c r="A27" s="2">
        <v>26</v>
      </c>
      <c r="B27" s="2">
        <v>250</v>
      </c>
    </row>
    <row r="28" spans="1:2" x14ac:dyDescent="0.25">
      <c r="A28" s="2">
        <v>27</v>
      </c>
      <c r="B28" s="2">
        <v>250</v>
      </c>
    </row>
    <row r="29" spans="1:2" x14ac:dyDescent="0.25">
      <c r="A29" s="2">
        <v>28</v>
      </c>
      <c r="B29" s="2">
        <v>250</v>
      </c>
    </row>
    <row r="30" spans="1:2" x14ac:dyDescent="0.25">
      <c r="A30" s="2">
        <v>29</v>
      </c>
      <c r="B30" s="2">
        <v>250</v>
      </c>
    </row>
    <row r="31" spans="1:2" x14ac:dyDescent="0.25">
      <c r="A31" s="2">
        <v>30</v>
      </c>
      <c r="B31" s="2">
        <v>250</v>
      </c>
    </row>
    <row r="32" spans="1:2" x14ac:dyDescent="0.25">
      <c r="A32" s="2">
        <v>31</v>
      </c>
      <c r="B32" s="2">
        <v>250</v>
      </c>
    </row>
    <row r="33" spans="1:2" x14ac:dyDescent="0.25">
      <c r="A33" s="2">
        <v>32</v>
      </c>
      <c r="B33" s="2">
        <v>250</v>
      </c>
    </row>
    <row r="34" spans="1:2" x14ac:dyDescent="0.25">
      <c r="A34" s="2">
        <v>33</v>
      </c>
      <c r="B34" s="2">
        <v>250</v>
      </c>
    </row>
    <row r="35" spans="1:2" x14ac:dyDescent="0.25">
      <c r="A35" s="2">
        <v>34</v>
      </c>
      <c r="B35" s="2">
        <v>250</v>
      </c>
    </row>
    <row r="36" spans="1:2" x14ac:dyDescent="0.25">
      <c r="A36" s="2">
        <v>35</v>
      </c>
      <c r="B36" s="2">
        <v>250</v>
      </c>
    </row>
    <row r="37" spans="1:2" x14ac:dyDescent="0.25">
      <c r="A37" s="2">
        <v>36</v>
      </c>
      <c r="B37" s="2">
        <v>250</v>
      </c>
    </row>
    <row r="38" spans="1:2" x14ac:dyDescent="0.25">
      <c r="A38" s="2">
        <v>37</v>
      </c>
      <c r="B38" s="2">
        <v>250</v>
      </c>
    </row>
    <row r="39" spans="1:2" x14ac:dyDescent="0.25">
      <c r="A39" s="2">
        <v>38</v>
      </c>
      <c r="B39" s="2">
        <v>250</v>
      </c>
    </row>
    <row r="40" spans="1:2" x14ac:dyDescent="0.25">
      <c r="A40" s="2">
        <v>39</v>
      </c>
      <c r="B40" s="2">
        <v>250</v>
      </c>
    </row>
    <row r="41" spans="1:2" x14ac:dyDescent="0.25">
      <c r="A41" s="2">
        <v>40</v>
      </c>
      <c r="B41" s="2">
        <v>250</v>
      </c>
    </row>
    <row r="42" spans="1:2" x14ac:dyDescent="0.25">
      <c r="A42" s="2">
        <v>41</v>
      </c>
      <c r="B42" s="2">
        <v>250</v>
      </c>
    </row>
    <row r="43" spans="1:2" x14ac:dyDescent="0.25">
      <c r="A43" s="2">
        <v>42</v>
      </c>
      <c r="B43" s="2">
        <v>250</v>
      </c>
    </row>
    <row r="44" spans="1:2" x14ac:dyDescent="0.25">
      <c r="A44" s="2">
        <v>43</v>
      </c>
      <c r="B44" s="2">
        <v>250</v>
      </c>
    </row>
    <row r="45" spans="1:2" x14ac:dyDescent="0.25">
      <c r="A45" s="2">
        <v>44</v>
      </c>
      <c r="B45" s="2">
        <v>250</v>
      </c>
    </row>
    <row r="46" spans="1:2" x14ac:dyDescent="0.25">
      <c r="A46" s="2">
        <v>45</v>
      </c>
      <c r="B46" s="2">
        <v>250</v>
      </c>
    </row>
    <row r="47" spans="1:2" x14ac:dyDescent="0.25">
      <c r="A47" s="2">
        <v>46</v>
      </c>
      <c r="B47" s="2">
        <v>250</v>
      </c>
    </row>
    <row r="48" spans="1:2" x14ac:dyDescent="0.25">
      <c r="A48" s="2">
        <v>47</v>
      </c>
      <c r="B48" s="2">
        <v>250</v>
      </c>
    </row>
    <row r="49" spans="1:2" x14ac:dyDescent="0.25">
      <c r="A49" s="2">
        <v>48</v>
      </c>
      <c r="B49" s="2">
        <v>250</v>
      </c>
    </row>
    <row r="50" spans="1:2" x14ac:dyDescent="0.25">
      <c r="A50" s="2">
        <v>49</v>
      </c>
      <c r="B50" s="2">
        <v>250</v>
      </c>
    </row>
    <row r="51" spans="1:2" x14ac:dyDescent="0.25">
      <c r="A51" s="2">
        <v>50</v>
      </c>
      <c r="B51" s="2">
        <v>250</v>
      </c>
    </row>
    <row r="52" spans="1:2" x14ac:dyDescent="0.25">
      <c r="A52" s="2">
        <v>51</v>
      </c>
      <c r="B52" s="2">
        <v>250</v>
      </c>
    </row>
    <row r="53" spans="1:2" x14ac:dyDescent="0.25">
      <c r="A53" s="2">
        <v>52</v>
      </c>
      <c r="B53" s="2">
        <v>250</v>
      </c>
    </row>
    <row r="54" spans="1:2" x14ac:dyDescent="0.25">
      <c r="A54" s="2">
        <v>53</v>
      </c>
      <c r="B54" s="2">
        <v>250</v>
      </c>
    </row>
    <row r="55" spans="1:2" x14ac:dyDescent="0.25">
      <c r="A55" s="2">
        <v>54</v>
      </c>
      <c r="B55" s="2">
        <v>250</v>
      </c>
    </row>
    <row r="56" spans="1:2" x14ac:dyDescent="0.25">
      <c r="A56" s="2">
        <v>55</v>
      </c>
      <c r="B56" s="2">
        <v>250</v>
      </c>
    </row>
    <row r="57" spans="1:2" x14ac:dyDescent="0.25">
      <c r="A57" s="2">
        <v>56</v>
      </c>
      <c r="B57" s="2">
        <v>250</v>
      </c>
    </row>
    <row r="58" spans="1:2" x14ac:dyDescent="0.25">
      <c r="A58" s="2">
        <v>57</v>
      </c>
      <c r="B58" s="2">
        <v>250</v>
      </c>
    </row>
    <row r="59" spans="1:2" x14ac:dyDescent="0.25">
      <c r="A59" s="2">
        <v>58</v>
      </c>
      <c r="B59" s="2">
        <v>250</v>
      </c>
    </row>
    <row r="60" spans="1:2" x14ac:dyDescent="0.25">
      <c r="A60" s="2">
        <v>59</v>
      </c>
      <c r="B60" s="2">
        <v>250</v>
      </c>
    </row>
    <row r="61" spans="1:2" x14ac:dyDescent="0.25">
      <c r="A61" s="2">
        <v>60</v>
      </c>
      <c r="B61" s="2">
        <v>250</v>
      </c>
    </row>
    <row r="62" spans="1:2" x14ac:dyDescent="0.25">
      <c r="A62" s="2">
        <v>61</v>
      </c>
      <c r="B62" s="2">
        <v>250</v>
      </c>
    </row>
    <row r="63" spans="1:2" x14ac:dyDescent="0.25">
      <c r="A63" s="2">
        <v>62</v>
      </c>
      <c r="B63" s="2">
        <v>250</v>
      </c>
    </row>
    <row r="64" spans="1:2" x14ac:dyDescent="0.25">
      <c r="A64" s="2">
        <v>63</v>
      </c>
      <c r="B64" s="2">
        <v>250</v>
      </c>
    </row>
    <row r="65" spans="1:2" x14ac:dyDescent="0.25">
      <c r="A65" s="2">
        <v>64</v>
      </c>
      <c r="B65" s="2">
        <v>250</v>
      </c>
    </row>
    <row r="66" spans="1:2" x14ac:dyDescent="0.25">
      <c r="A66" s="2">
        <v>65</v>
      </c>
      <c r="B66" s="2">
        <v>250</v>
      </c>
    </row>
    <row r="67" spans="1:2" x14ac:dyDescent="0.25">
      <c r="A67" s="2">
        <v>66</v>
      </c>
      <c r="B67" s="2">
        <v>250</v>
      </c>
    </row>
    <row r="68" spans="1:2" x14ac:dyDescent="0.25">
      <c r="A68" s="2">
        <v>67</v>
      </c>
      <c r="B68" s="2">
        <v>250</v>
      </c>
    </row>
    <row r="69" spans="1:2" x14ac:dyDescent="0.25">
      <c r="A69" s="2">
        <v>68</v>
      </c>
      <c r="B69" s="2">
        <v>250</v>
      </c>
    </row>
    <row r="70" spans="1:2" x14ac:dyDescent="0.25">
      <c r="A70" s="2">
        <v>69</v>
      </c>
      <c r="B70" s="2">
        <v>250</v>
      </c>
    </row>
    <row r="71" spans="1:2" x14ac:dyDescent="0.25">
      <c r="A71" s="2">
        <v>70</v>
      </c>
      <c r="B71" s="2">
        <v>250</v>
      </c>
    </row>
    <row r="72" spans="1:2" x14ac:dyDescent="0.25">
      <c r="A72" s="2">
        <v>71</v>
      </c>
      <c r="B72" s="2">
        <v>250</v>
      </c>
    </row>
    <row r="73" spans="1:2" x14ac:dyDescent="0.25">
      <c r="A73" s="2">
        <v>72</v>
      </c>
      <c r="B73" s="2">
        <v>250</v>
      </c>
    </row>
    <row r="74" spans="1:2" x14ac:dyDescent="0.25">
      <c r="A74" s="2">
        <v>73</v>
      </c>
      <c r="B74" s="2">
        <v>250</v>
      </c>
    </row>
    <row r="75" spans="1:2" x14ac:dyDescent="0.25">
      <c r="A75" s="2">
        <v>74</v>
      </c>
      <c r="B75" s="2">
        <v>250</v>
      </c>
    </row>
    <row r="76" spans="1:2" x14ac:dyDescent="0.25">
      <c r="A76" s="2">
        <v>75</v>
      </c>
      <c r="B76" s="2">
        <v>250</v>
      </c>
    </row>
    <row r="77" spans="1:2" x14ac:dyDescent="0.25">
      <c r="A77" s="2">
        <v>76</v>
      </c>
      <c r="B77" s="2">
        <v>250</v>
      </c>
    </row>
    <row r="78" spans="1:2" x14ac:dyDescent="0.25">
      <c r="A78" s="2">
        <v>77</v>
      </c>
      <c r="B78" s="2">
        <v>250</v>
      </c>
    </row>
    <row r="79" spans="1:2" x14ac:dyDescent="0.25">
      <c r="A79" s="2">
        <v>78</v>
      </c>
      <c r="B79" s="2">
        <v>250</v>
      </c>
    </row>
    <row r="80" spans="1:2" x14ac:dyDescent="0.25">
      <c r="A80" s="2">
        <v>79</v>
      </c>
      <c r="B80" s="2">
        <v>250</v>
      </c>
    </row>
    <row r="81" spans="1:2" x14ac:dyDescent="0.25">
      <c r="A81" s="2">
        <v>80</v>
      </c>
      <c r="B81" s="2">
        <v>250</v>
      </c>
    </row>
    <row r="82" spans="1:2" x14ac:dyDescent="0.25">
      <c r="A82" s="2">
        <v>81</v>
      </c>
      <c r="B82" s="2">
        <v>250</v>
      </c>
    </row>
    <row r="83" spans="1:2" x14ac:dyDescent="0.25">
      <c r="A83" s="2">
        <v>82</v>
      </c>
      <c r="B83" s="2">
        <v>250</v>
      </c>
    </row>
    <row r="84" spans="1:2" x14ac:dyDescent="0.25">
      <c r="A84" s="2">
        <v>83</v>
      </c>
      <c r="B84" s="2">
        <v>250</v>
      </c>
    </row>
    <row r="85" spans="1:2" x14ac:dyDescent="0.25">
      <c r="A85" s="2">
        <v>84</v>
      </c>
      <c r="B85" s="2">
        <v>250</v>
      </c>
    </row>
    <row r="86" spans="1:2" x14ac:dyDescent="0.25">
      <c r="A86" s="2">
        <v>85</v>
      </c>
      <c r="B86" s="2">
        <v>250</v>
      </c>
    </row>
    <row r="87" spans="1:2" x14ac:dyDescent="0.25">
      <c r="A87" s="2">
        <v>86</v>
      </c>
      <c r="B87" s="2">
        <v>250</v>
      </c>
    </row>
    <row r="88" spans="1:2" x14ac:dyDescent="0.25">
      <c r="A88" s="2">
        <v>87</v>
      </c>
      <c r="B88" s="2">
        <v>250</v>
      </c>
    </row>
    <row r="89" spans="1:2" x14ac:dyDescent="0.25">
      <c r="A89" s="2">
        <v>88</v>
      </c>
      <c r="B89" s="2">
        <v>250</v>
      </c>
    </row>
    <row r="90" spans="1:2" x14ac:dyDescent="0.25">
      <c r="A90" s="2">
        <v>89</v>
      </c>
      <c r="B90" s="2">
        <v>250</v>
      </c>
    </row>
    <row r="91" spans="1:2" x14ac:dyDescent="0.25">
      <c r="A91" s="2">
        <v>90</v>
      </c>
      <c r="B91" s="2">
        <v>250</v>
      </c>
    </row>
    <row r="92" spans="1:2" x14ac:dyDescent="0.25">
      <c r="A92" s="2">
        <v>91</v>
      </c>
      <c r="B92" s="2">
        <v>250</v>
      </c>
    </row>
    <row r="93" spans="1:2" x14ac:dyDescent="0.25">
      <c r="A93" s="2">
        <v>92</v>
      </c>
      <c r="B93" s="2">
        <v>250</v>
      </c>
    </row>
    <row r="94" spans="1:2" x14ac:dyDescent="0.25">
      <c r="A94" s="2">
        <v>93</v>
      </c>
      <c r="B94" s="2">
        <v>250</v>
      </c>
    </row>
    <row r="95" spans="1:2" x14ac:dyDescent="0.25">
      <c r="A95" s="2">
        <v>94</v>
      </c>
      <c r="B95" s="2">
        <v>250</v>
      </c>
    </row>
    <row r="96" spans="1:2" x14ac:dyDescent="0.25">
      <c r="A96" s="2">
        <v>95</v>
      </c>
      <c r="B96" s="2">
        <v>250</v>
      </c>
    </row>
    <row r="97" spans="1:2" x14ac:dyDescent="0.25">
      <c r="A97" s="2">
        <v>96</v>
      </c>
      <c r="B97" s="2">
        <v>250</v>
      </c>
    </row>
    <row r="98" spans="1:2" x14ac:dyDescent="0.25">
      <c r="A98" s="2">
        <v>97</v>
      </c>
      <c r="B98" s="2">
        <v>250</v>
      </c>
    </row>
    <row r="99" spans="1:2" x14ac:dyDescent="0.25">
      <c r="A99" s="2">
        <v>98</v>
      </c>
      <c r="B99" s="2">
        <v>250</v>
      </c>
    </row>
    <row r="100" spans="1:2" x14ac:dyDescent="0.25">
      <c r="A100" s="2">
        <v>99</v>
      </c>
      <c r="B100" s="2">
        <v>250</v>
      </c>
    </row>
    <row r="101" spans="1:2" x14ac:dyDescent="0.25">
      <c r="A101" s="2">
        <v>100</v>
      </c>
      <c r="B101" s="2">
        <v>250</v>
      </c>
    </row>
    <row r="102" spans="1:2" x14ac:dyDescent="0.25">
      <c r="A102" s="2">
        <v>101</v>
      </c>
      <c r="B102" s="2">
        <v>250</v>
      </c>
    </row>
    <row r="103" spans="1:2" x14ac:dyDescent="0.25">
      <c r="A103" s="2">
        <v>102</v>
      </c>
      <c r="B103" s="2">
        <v>250</v>
      </c>
    </row>
    <row r="104" spans="1:2" x14ac:dyDescent="0.25">
      <c r="A104" s="2">
        <v>103</v>
      </c>
      <c r="B104" s="2">
        <v>250</v>
      </c>
    </row>
    <row r="105" spans="1:2" x14ac:dyDescent="0.25">
      <c r="A105" s="2">
        <v>104</v>
      </c>
      <c r="B105" s="2">
        <v>250</v>
      </c>
    </row>
    <row r="106" spans="1:2" x14ac:dyDescent="0.25">
      <c r="A106" s="2">
        <v>105</v>
      </c>
      <c r="B106" s="2">
        <v>250</v>
      </c>
    </row>
    <row r="107" spans="1:2" x14ac:dyDescent="0.25">
      <c r="A107" s="2">
        <v>106</v>
      </c>
      <c r="B107" s="2">
        <v>250</v>
      </c>
    </row>
    <row r="108" spans="1:2" x14ac:dyDescent="0.25">
      <c r="A108" s="2">
        <v>107</v>
      </c>
      <c r="B108" s="2">
        <v>250</v>
      </c>
    </row>
    <row r="109" spans="1:2" x14ac:dyDescent="0.25">
      <c r="A109" s="2">
        <v>108</v>
      </c>
      <c r="B109" s="2">
        <v>250</v>
      </c>
    </row>
    <row r="110" spans="1:2" x14ac:dyDescent="0.25">
      <c r="A110" s="2">
        <v>109</v>
      </c>
      <c r="B110" s="2">
        <v>250</v>
      </c>
    </row>
    <row r="111" spans="1:2" x14ac:dyDescent="0.25">
      <c r="A111" s="2">
        <v>110</v>
      </c>
      <c r="B111" s="2">
        <v>250</v>
      </c>
    </row>
    <row r="112" spans="1:2" x14ac:dyDescent="0.25">
      <c r="A112" s="2">
        <v>111</v>
      </c>
      <c r="B112" s="2">
        <v>250</v>
      </c>
    </row>
    <row r="113" spans="1:2" x14ac:dyDescent="0.25">
      <c r="A113" s="2">
        <v>112</v>
      </c>
      <c r="B113" s="2">
        <v>250</v>
      </c>
    </row>
    <row r="114" spans="1:2" x14ac:dyDescent="0.25">
      <c r="A114" s="2">
        <v>113</v>
      </c>
      <c r="B114" s="2">
        <v>250</v>
      </c>
    </row>
    <row r="115" spans="1:2" x14ac:dyDescent="0.25">
      <c r="A115" s="2">
        <v>114</v>
      </c>
      <c r="B115" s="2">
        <v>250</v>
      </c>
    </row>
    <row r="116" spans="1:2" x14ac:dyDescent="0.25">
      <c r="A116" s="2">
        <v>115</v>
      </c>
      <c r="B116" s="2">
        <v>250</v>
      </c>
    </row>
    <row r="117" spans="1:2" x14ac:dyDescent="0.25">
      <c r="A117" s="2">
        <v>116</v>
      </c>
      <c r="B117" s="2">
        <v>250</v>
      </c>
    </row>
    <row r="118" spans="1:2" x14ac:dyDescent="0.25">
      <c r="A118" s="2">
        <v>117</v>
      </c>
      <c r="B118" s="2">
        <v>250</v>
      </c>
    </row>
    <row r="119" spans="1:2" x14ac:dyDescent="0.25">
      <c r="A119" s="2">
        <v>118</v>
      </c>
      <c r="B119" s="2">
        <v>250</v>
      </c>
    </row>
    <row r="120" spans="1:2" x14ac:dyDescent="0.25">
      <c r="A120" s="2">
        <v>119</v>
      </c>
      <c r="B120" s="2">
        <v>250</v>
      </c>
    </row>
    <row r="121" spans="1:2" x14ac:dyDescent="0.25">
      <c r="A121" s="2">
        <v>120</v>
      </c>
      <c r="B121" s="2">
        <v>250</v>
      </c>
    </row>
    <row r="122" spans="1:2" x14ac:dyDescent="0.25">
      <c r="A122" s="2">
        <v>121</v>
      </c>
      <c r="B122" s="2">
        <v>250</v>
      </c>
    </row>
    <row r="123" spans="1:2" x14ac:dyDescent="0.25">
      <c r="A123" s="2">
        <v>122</v>
      </c>
      <c r="B123" s="2">
        <v>250</v>
      </c>
    </row>
    <row r="124" spans="1:2" x14ac:dyDescent="0.25">
      <c r="A124" s="2">
        <v>123</v>
      </c>
      <c r="B124" s="2">
        <v>250</v>
      </c>
    </row>
    <row r="125" spans="1:2" x14ac:dyDescent="0.25">
      <c r="A125" s="2">
        <v>124</v>
      </c>
      <c r="B125" s="2">
        <v>250</v>
      </c>
    </row>
    <row r="126" spans="1:2" x14ac:dyDescent="0.25">
      <c r="A126" s="2">
        <v>125</v>
      </c>
      <c r="B126" s="2">
        <v>250</v>
      </c>
    </row>
    <row r="127" spans="1:2" x14ac:dyDescent="0.25">
      <c r="A127" s="2">
        <v>126</v>
      </c>
      <c r="B127" s="2">
        <v>250</v>
      </c>
    </row>
    <row r="128" spans="1:2" x14ac:dyDescent="0.25">
      <c r="A128" s="2">
        <v>127</v>
      </c>
      <c r="B128" s="2">
        <v>250</v>
      </c>
    </row>
    <row r="129" spans="1:2" x14ac:dyDescent="0.25">
      <c r="A129" s="2">
        <v>128</v>
      </c>
      <c r="B129" s="2">
        <v>250</v>
      </c>
    </row>
    <row r="130" spans="1:2" x14ac:dyDescent="0.25">
      <c r="A130" s="2">
        <v>129</v>
      </c>
      <c r="B130" s="2">
        <v>249</v>
      </c>
    </row>
    <row r="131" spans="1:2" x14ac:dyDescent="0.25">
      <c r="A131" s="2">
        <v>130</v>
      </c>
      <c r="B131" s="2">
        <v>249</v>
      </c>
    </row>
    <row r="132" spans="1:2" x14ac:dyDescent="0.25">
      <c r="A132" s="2">
        <v>131</v>
      </c>
      <c r="B132" s="2">
        <v>249</v>
      </c>
    </row>
    <row r="133" spans="1:2" x14ac:dyDescent="0.25">
      <c r="A133" s="2">
        <v>132</v>
      </c>
      <c r="B133" s="2">
        <v>249</v>
      </c>
    </row>
    <row r="134" spans="1:2" x14ac:dyDescent="0.25">
      <c r="A134" s="2">
        <v>133</v>
      </c>
      <c r="B134" s="2">
        <v>249</v>
      </c>
    </row>
    <row r="135" spans="1:2" x14ac:dyDescent="0.25">
      <c r="A135" s="2">
        <v>134</v>
      </c>
      <c r="B135" s="2">
        <v>249</v>
      </c>
    </row>
    <row r="136" spans="1:2" x14ac:dyDescent="0.25">
      <c r="A136" s="2">
        <v>135</v>
      </c>
      <c r="B136" s="2">
        <v>249</v>
      </c>
    </row>
    <row r="137" spans="1:2" x14ac:dyDescent="0.25">
      <c r="A137" s="2">
        <v>136</v>
      </c>
      <c r="B137" s="2">
        <v>249</v>
      </c>
    </row>
    <row r="138" spans="1:2" x14ac:dyDescent="0.25">
      <c r="A138" s="2">
        <v>137</v>
      </c>
      <c r="B138" s="2">
        <v>249</v>
      </c>
    </row>
    <row r="139" spans="1:2" x14ac:dyDescent="0.25">
      <c r="A139" s="2">
        <v>138</v>
      </c>
      <c r="B139" s="2">
        <v>248</v>
      </c>
    </row>
    <row r="140" spans="1:2" x14ac:dyDescent="0.25">
      <c r="A140" s="2">
        <v>139</v>
      </c>
      <c r="B140" s="2">
        <v>248</v>
      </c>
    </row>
    <row r="141" spans="1:2" x14ac:dyDescent="0.25">
      <c r="A141" s="2">
        <v>140</v>
      </c>
      <c r="B141" s="2">
        <v>248</v>
      </c>
    </row>
    <row r="142" spans="1:2" x14ac:dyDescent="0.25">
      <c r="A142" s="2">
        <v>141</v>
      </c>
      <c r="B142" s="2">
        <v>248</v>
      </c>
    </row>
    <row r="143" spans="1:2" x14ac:dyDescent="0.25">
      <c r="A143" s="2">
        <v>142</v>
      </c>
      <c r="B143" s="2">
        <v>248</v>
      </c>
    </row>
    <row r="144" spans="1:2" x14ac:dyDescent="0.25">
      <c r="A144" s="2">
        <v>143</v>
      </c>
      <c r="B144" s="2">
        <v>248</v>
      </c>
    </row>
    <row r="145" spans="1:2" x14ac:dyDescent="0.25">
      <c r="A145" s="2">
        <v>144</v>
      </c>
      <c r="B145" s="2">
        <v>247</v>
      </c>
    </row>
    <row r="146" spans="1:2" x14ac:dyDescent="0.25">
      <c r="A146" s="2">
        <v>145</v>
      </c>
      <c r="B146" s="2">
        <v>247</v>
      </c>
    </row>
    <row r="147" spans="1:2" x14ac:dyDescent="0.25">
      <c r="A147" s="2">
        <v>146</v>
      </c>
      <c r="B147" s="2">
        <v>247</v>
      </c>
    </row>
    <row r="148" spans="1:2" x14ac:dyDescent="0.25">
      <c r="A148" s="2">
        <v>147</v>
      </c>
      <c r="B148" s="2">
        <v>247</v>
      </c>
    </row>
    <row r="149" spans="1:2" x14ac:dyDescent="0.25">
      <c r="A149" s="2">
        <v>148</v>
      </c>
      <c r="B149" s="2">
        <v>246</v>
      </c>
    </row>
    <row r="150" spans="1:2" x14ac:dyDescent="0.25">
      <c r="A150" s="2">
        <v>149</v>
      </c>
      <c r="B150" s="2">
        <v>246</v>
      </c>
    </row>
    <row r="151" spans="1:2" x14ac:dyDescent="0.25">
      <c r="A151" s="2">
        <v>150</v>
      </c>
      <c r="B151" s="2">
        <v>246</v>
      </c>
    </row>
    <row r="152" spans="1:2" x14ac:dyDescent="0.25">
      <c r="A152" s="2">
        <v>151</v>
      </c>
      <c r="B152" s="2">
        <v>246</v>
      </c>
    </row>
    <row r="153" spans="1:2" x14ac:dyDescent="0.25">
      <c r="A153" s="2">
        <v>152</v>
      </c>
      <c r="B153" s="2">
        <v>245</v>
      </c>
    </row>
    <row r="154" spans="1:2" x14ac:dyDescent="0.25">
      <c r="A154" s="2">
        <v>153</v>
      </c>
      <c r="B154" s="2">
        <v>245</v>
      </c>
    </row>
    <row r="155" spans="1:2" x14ac:dyDescent="0.25">
      <c r="A155" s="2">
        <v>154</v>
      </c>
      <c r="B155" s="2">
        <v>245</v>
      </c>
    </row>
    <row r="156" spans="1:2" x14ac:dyDescent="0.25">
      <c r="A156" s="2">
        <v>155</v>
      </c>
      <c r="B156" s="2">
        <v>245</v>
      </c>
    </row>
    <row r="157" spans="1:2" x14ac:dyDescent="0.25">
      <c r="A157" s="2">
        <v>156</v>
      </c>
      <c r="B157" s="2">
        <v>244</v>
      </c>
    </row>
    <row r="158" spans="1:2" x14ac:dyDescent="0.25">
      <c r="A158" s="2">
        <v>157</v>
      </c>
      <c r="B158" s="2">
        <v>244</v>
      </c>
    </row>
    <row r="159" spans="1:2" x14ac:dyDescent="0.25">
      <c r="A159" s="2">
        <v>158</v>
      </c>
      <c r="B159" s="2">
        <v>244</v>
      </c>
    </row>
    <row r="160" spans="1:2" x14ac:dyDescent="0.25">
      <c r="A160" s="2">
        <v>159</v>
      </c>
      <c r="B160" s="2">
        <v>243</v>
      </c>
    </row>
    <row r="161" spans="1:2" x14ac:dyDescent="0.25">
      <c r="A161" s="2">
        <v>160</v>
      </c>
      <c r="B161" s="2">
        <v>243</v>
      </c>
    </row>
    <row r="162" spans="1:2" x14ac:dyDescent="0.25">
      <c r="A162" s="2">
        <v>161</v>
      </c>
      <c r="B162" s="2">
        <v>243</v>
      </c>
    </row>
    <row r="163" spans="1:2" x14ac:dyDescent="0.25">
      <c r="A163" s="2">
        <v>162</v>
      </c>
      <c r="B163" s="2">
        <v>242</v>
      </c>
    </row>
    <row r="164" spans="1:2" x14ac:dyDescent="0.25">
      <c r="A164" s="2">
        <v>163</v>
      </c>
      <c r="B164" s="2">
        <v>242</v>
      </c>
    </row>
    <row r="165" spans="1:2" x14ac:dyDescent="0.25">
      <c r="A165" s="2">
        <v>164</v>
      </c>
      <c r="B165" s="2">
        <v>242</v>
      </c>
    </row>
    <row r="166" spans="1:2" x14ac:dyDescent="0.25">
      <c r="A166" s="2">
        <v>165</v>
      </c>
      <c r="B166" s="2">
        <v>241</v>
      </c>
    </row>
    <row r="167" spans="1:2" x14ac:dyDescent="0.25">
      <c r="A167" s="2">
        <v>166</v>
      </c>
      <c r="B167" s="2">
        <v>241</v>
      </c>
    </row>
    <row r="168" spans="1:2" x14ac:dyDescent="0.25">
      <c r="A168" s="2">
        <v>167</v>
      </c>
      <c r="B168" s="2">
        <v>240</v>
      </c>
    </row>
    <row r="169" spans="1:2" x14ac:dyDescent="0.25">
      <c r="A169" s="2">
        <v>168</v>
      </c>
      <c r="B169" s="2">
        <v>240</v>
      </c>
    </row>
    <row r="170" spans="1:2" x14ac:dyDescent="0.25">
      <c r="A170" s="2">
        <v>169</v>
      </c>
      <c r="B170" s="2">
        <v>240</v>
      </c>
    </row>
    <row r="171" spans="1:2" x14ac:dyDescent="0.25">
      <c r="A171" s="2">
        <v>170</v>
      </c>
      <c r="B171" s="2">
        <v>239</v>
      </c>
    </row>
    <row r="172" spans="1:2" x14ac:dyDescent="0.25">
      <c r="A172" s="2">
        <v>171</v>
      </c>
      <c r="B172" s="2">
        <v>239</v>
      </c>
    </row>
    <row r="173" spans="1:2" x14ac:dyDescent="0.25">
      <c r="A173" s="2">
        <v>172</v>
      </c>
      <c r="B173" s="2">
        <v>238</v>
      </c>
    </row>
    <row r="174" spans="1:2" x14ac:dyDescent="0.25">
      <c r="A174" s="2">
        <v>173</v>
      </c>
      <c r="B174" s="2">
        <v>238</v>
      </c>
    </row>
    <row r="175" spans="1:2" x14ac:dyDescent="0.25">
      <c r="A175" s="2">
        <v>174</v>
      </c>
      <c r="B175" s="2">
        <v>237</v>
      </c>
    </row>
    <row r="176" spans="1:2" x14ac:dyDescent="0.25">
      <c r="A176" s="2">
        <v>175</v>
      </c>
      <c r="B176" s="2">
        <v>237</v>
      </c>
    </row>
    <row r="177" spans="1:2" x14ac:dyDescent="0.25">
      <c r="A177" s="2">
        <v>176</v>
      </c>
      <c r="B177" s="2">
        <v>236</v>
      </c>
    </row>
    <row r="178" spans="1:2" x14ac:dyDescent="0.25">
      <c r="A178" s="2">
        <v>177</v>
      </c>
      <c r="B178" s="2">
        <v>236</v>
      </c>
    </row>
    <row r="179" spans="1:2" x14ac:dyDescent="0.25">
      <c r="A179" s="2">
        <v>178</v>
      </c>
      <c r="B179" s="2">
        <v>235</v>
      </c>
    </row>
    <row r="180" spans="1:2" x14ac:dyDescent="0.25">
      <c r="A180" s="2">
        <v>179</v>
      </c>
      <c r="B180" s="2">
        <v>235</v>
      </c>
    </row>
    <row r="181" spans="1:2" x14ac:dyDescent="0.25">
      <c r="A181" s="2">
        <v>180</v>
      </c>
      <c r="B181" s="2">
        <v>234</v>
      </c>
    </row>
    <row r="182" spans="1:2" x14ac:dyDescent="0.25">
      <c r="A182" s="2">
        <v>181</v>
      </c>
      <c r="B182" s="2">
        <v>234</v>
      </c>
    </row>
    <row r="183" spans="1:2" x14ac:dyDescent="0.25">
      <c r="A183" s="2">
        <v>182</v>
      </c>
      <c r="B183" s="2">
        <v>233</v>
      </c>
    </row>
    <row r="184" spans="1:2" x14ac:dyDescent="0.25">
      <c r="A184" s="2">
        <v>183</v>
      </c>
      <c r="B184" s="2">
        <v>233</v>
      </c>
    </row>
    <row r="185" spans="1:2" x14ac:dyDescent="0.25">
      <c r="A185" s="2">
        <v>184</v>
      </c>
      <c r="B185" s="2">
        <v>232</v>
      </c>
    </row>
    <row r="186" spans="1:2" x14ac:dyDescent="0.25">
      <c r="A186" s="2">
        <v>185</v>
      </c>
      <c r="B186" s="2">
        <v>232</v>
      </c>
    </row>
    <row r="187" spans="1:2" x14ac:dyDescent="0.25">
      <c r="A187" s="2">
        <v>186</v>
      </c>
      <c r="B187" s="2">
        <v>231</v>
      </c>
    </row>
    <row r="188" spans="1:2" x14ac:dyDescent="0.25">
      <c r="A188" s="2">
        <v>187</v>
      </c>
      <c r="B188" s="2">
        <v>230</v>
      </c>
    </row>
    <row r="189" spans="1:2" x14ac:dyDescent="0.25">
      <c r="A189" s="2">
        <v>188</v>
      </c>
      <c r="B189" s="2">
        <v>230</v>
      </c>
    </row>
    <row r="190" spans="1:2" x14ac:dyDescent="0.25">
      <c r="A190" s="2">
        <v>189</v>
      </c>
      <c r="B190" s="2">
        <v>229</v>
      </c>
    </row>
    <row r="191" spans="1:2" x14ac:dyDescent="0.25">
      <c r="A191" s="2">
        <v>190</v>
      </c>
      <c r="B191" s="2">
        <v>228</v>
      </c>
    </row>
    <row r="192" spans="1:2" x14ac:dyDescent="0.25">
      <c r="A192" s="2">
        <v>191</v>
      </c>
      <c r="B192" s="2">
        <v>228</v>
      </c>
    </row>
    <row r="193" spans="1:2" x14ac:dyDescent="0.25">
      <c r="A193" s="2">
        <v>192</v>
      </c>
      <c r="B193" s="2">
        <v>227</v>
      </c>
    </row>
    <row r="194" spans="1:2" x14ac:dyDescent="0.25">
      <c r="A194" s="2">
        <v>193</v>
      </c>
      <c r="B194" s="2">
        <v>226</v>
      </c>
    </row>
    <row r="195" spans="1:2" x14ac:dyDescent="0.25">
      <c r="A195" s="2">
        <v>194</v>
      </c>
      <c r="B195" s="2">
        <v>226</v>
      </c>
    </row>
    <row r="196" spans="1:2" x14ac:dyDescent="0.25">
      <c r="A196" s="2">
        <v>195</v>
      </c>
      <c r="B196" s="2">
        <v>225</v>
      </c>
    </row>
    <row r="197" spans="1:2" x14ac:dyDescent="0.25">
      <c r="A197" s="2">
        <v>196</v>
      </c>
      <c r="B197" s="2">
        <v>224</v>
      </c>
    </row>
    <row r="198" spans="1:2" x14ac:dyDescent="0.25">
      <c r="A198" s="2">
        <v>197</v>
      </c>
      <c r="B198" s="2">
        <v>223</v>
      </c>
    </row>
    <row r="199" spans="1:2" x14ac:dyDescent="0.25">
      <c r="A199" s="2">
        <v>198</v>
      </c>
      <c r="B199" s="2">
        <v>223</v>
      </c>
    </row>
    <row r="200" spans="1:2" x14ac:dyDescent="0.25">
      <c r="A200" s="2">
        <v>199</v>
      </c>
      <c r="B200" s="2">
        <v>222</v>
      </c>
    </row>
    <row r="201" spans="1:2" x14ac:dyDescent="0.25">
      <c r="A201" s="2">
        <v>200</v>
      </c>
      <c r="B201" s="2">
        <v>221</v>
      </c>
    </row>
    <row r="202" spans="1:2" x14ac:dyDescent="0.25">
      <c r="A202" s="2">
        <v>201</v>
      </c>
      <c r="B202" s="2">
        <v>220</v>
      </c>
    </row>
    <row r="203" spans="1:2" x14ac:dyDescent="0.25">
      <c r="A203" s="2">
        <v>202</v>
      </c>
      <c r="B203" s="2">
        <v>220</v>
      </c>
    </row>
    <row r="204" spans="1:2" x14ac:dyDescent="0.25">
      <c r="A204" s="2">
        <v>203</v>
      </c>
      <c r="B204" s="2">
        <v>219</v>
      </c>
    </row>
    <row r="205" spans="1:2" x14ac:dyDescent="0.25">
      <c r="A205" s="2">
        <v>204</v>
      </c>
      <c r="B205" s="2">
        <v>218</v>
      </c>
    </row>
    <row r="206" spans="1:2" x14ac:dyDescent="0.25">
      <c r="A206" s="2">
        <v>205</v>
      </c>
      <c r="B206" s="2">
        <v>217</v>
      </c>
    </row>
    <row r="207" spans="1:2" x14ac:dyDescent="0.25">
      <c r="A207" s="2">
        <v>206</v>
      </c>
      <c r="B207" s="2">
        <v>216</v>
      </c>
    </row>
    <row r="208" spans="1:2" x14ac:dyDescent="0.25">
      <c r="A208" s="2">
        <v>207</v>
      </c>
      <c r="B208" s="2">
        <v>215</v>
      </c>
    </row>
    <row r="209" spans="1:2" x14ac:dyDescent="0.25">
      <c r="A209" s="2">
        <v>208</v>
      </c>
      <c r="B209" s="2">
        <v>214</v>
      </c>
    </row>
    <row r="210" spans="1:2" x14ac:dyDescent="0.25">
      <c r="A210" s="2">
        <v>209</v>
      </c>
      <c r="B210" s="2">
        <v>213</v>
      </c>
    </row>
    <row r="211" spans="1:2" x14ac:dyDescent="0.25">
      <c r="A211" s="2">
        <v>210</v>
      </c>
      <c r="B211" s="2">
        <v>212</v>
      </c>
    </row>
    <row r="212" spans="1:2" x14ac:dyDescent="0.25">
      <c r="A212" s="2">
        <v>211</v>
      </c>
      <c r="B212" s="2">
        <v>211</v>
      </c>
    </row>
    <row r="213" spans="1:2" x14ac:dyDescent="0.25">
      <c r="A213" s="2">
        <v>212</v>
      </c>
      <c r="B213" s="2">
        <v>210</v>
      </c>
    </row>
    <row r="214" spans="1:2" x14ac:dyDescent="0.25">
      <c r="A214" s="2">
        <v>213</v>
      </c>
      <c r="B214" s="2">
        <v>209</v>
      </c>
    </row>
    <row r="215" spans="1:2" x14ac:dyDescent="0.25">
      <c r="A215" s="2">
        <v>214</v>
      </c>
      <c r="B215" s="2">
        <v>208</v>
      </c>
    </row>
    <row r="216" spans="1:2" x14ac:dyDescent="0.25">
      <c r="A216" s="2">
        <v>215</v>
      </c>
      <c r="B216" s="2">
        <v>207</v>
      </c>
    </row>
    <row r="217" spans="1:2" x14ac:dyDescent="0.25">
      <c r="A217" s="2">
        <v>216</v>
      </c>
      <c r="B217" s="2">
        <v>206</v>
      </c>
    </row>
    <row r="218" spans="1:2" x14ac:dyDescent="0.25">
      <c r="A218" s="2">
        <v>217</v>
      </c>
      <c r="B218" s="2">
        <v>205</v>
      </c>
    </row>
    <row r="219" spans="1:2" x14ac:dyDescent="0.25">
      <c r="A219" s="2">
        <v>218</v>
      </c>
      <c r="B219" s="2">
        <v>204</v>
      </c>
    </row>
    <row r="220" spans="1:2" x14ac:dyDescent="0.25">
      <c r="A220" s="2">
        <v>219</v>
      </c>
      <c r="B220" s="2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/>
  </sheetViews>
  <sheetFormatPr defaultRowHeight="15" x14ac:dyDescent="0.25"/>
  <cols>
    <col min="1" max="1" width="3" bestFit="1" customWidth="1"/>
    <col min="5" max="5" width="9.7109375" customWidth="1"/>
    <col min="7" max="7" width="12.5703125" bestFit="1" customWidth="1"/>
    <col min="8" max="8" width="9.140625" customWidth="1"/>
    <col min="9" max="9" width="10.140625" customWidth="1"/>
    <col min="10" max="10" width="9.28515625" customWidth="1"/>
  </cols>
  <sheetData>
    <row r="1" spans="1:14" s="21" customFormat="1" x14ac:dyDescent="0.25">
      <c r="A1" s="21" t="s">
        <v>10</v>
      </c>
      <c r="E1" s="22" t="s">
        <v>4</v>
      </c>
      <c r="F1" s="22" t="s">
        <v>5</v>
      </c>
      <c r="G1" s="22" t="s">
        <v>4</v>
      </c>
      <c r="H1" s="22" t="s">
        <v>6</v>
      </c>
      <c r="I1" s="22" t="s">
        <v>7</v>
      </c>
      <c r="J1" s="22"/>
    </row>
    <row r="2" spans="1:14" s="21" customFormat="1" x14ac:dyDescent="0.25">
      <c r="E2" s="24">
        <v>0</v>
      </c>
      <c r="F2" s="25">
        <v>250</v>
      </c>
      <c r="G2" s="21">
        <f t="shared" ref="G2:G3" si="0">E2</f>
        <v>0</v>
      </c>
      <c r="J2" s="21">
        <v>0</v>
      </c>
      <c r="K2">
        <f>J39</f>
        <v>37</v>
      </c>
    </row>
    <row r="3" spans="1:14" x14ac:dyDescent="0.25">
      <c r="A3" s="21">
        <v>0</v>
      </c>
      <c r="B3">
        <f ca="1">RAND()/2</f>
        <v>0.48191504681101999</v>
      </c>
      <c r="C3">
        <f ca="1">B3</f>
        <v>0.48191504681101999</v>
      </c>
      <c r="D3">
        <f ca="1">ROUND(52*C3/C$21,0)</f>
        <v>3</v>
      </c>
      <c r="E3" s="26">
        <f t="shared" ref="E3:E20" ca="1" si="1">VLOOKUP(D3,xy_lut,2,FALSE)</f>
        <v>140</v>
      </c>
      <c r="F3" s="27">
        <v>250</v>
      </c>
      <c r="G3" s="21">
        <f t="shared" ca="1" si="0"/>
        <v>140</v>
      </c>
      <c r="H3" s="21">
        <f t="shared" ref="H3" ca="1" si="2">SQRT((E2-E3)^2+(F2-F3)^2)</f>
        <v>140</v>
      </c>
      <c r="I3" s="21">
        <f ca="1">E3*F3</f>
        <v>35000</v>
      </c>
      <c r="J3" s="21">
        <v>1</v>
      </c>
      <c r="K3" s="21">
        <f>J38</f>
        <v>36</v>
      </c>
      <c r="L3" s="21"/>
      <c r="M3" s="21"/>
      <c r="N3" s="21"/>
    </row>
    <row r="4" spans="1:14" x14ac:dyDescent="0.25">
      <c r="A4" s="21">
        <v>1</v>
      </c>
      <c r="B4" s="21">
        <f t="shared" ref="B4:B21" ca="1" si="3">RAND()</f>
        <v>7.7797593886510974E-2</v>
      </c>
      <c r="C4">
        <f ca="1">C3+B4</f>
        <v>0.55971264069753102</v>
      </c>
      <c r="D4" s="21">
        <f t="shared" ref="D4:D21" ca="1" si="4">ROUND(52*C4/C$21,0)</f>
        <v>3</v>
      </c>
      <c r="E4" s="28">
        <f t="shared" ca="1" si="1"/>
        <v>140</v>
      </c>
      <c r="F4" s="29">
        <f t="shared" ref="F4:F20" ca="1" si="5">VLOOKUP(D4,xy_lut,3,FALSE)</f>
        <v>248</v>
      </c>
      <c r="G4" s="21">
        <f t="shared" ref="G4:G11" ca="1" si="6">E4</f>
        <v>140</v>
      </c>
      <c r="H4" s="21">
        <f t="shared" ref="H4:H11" ca="1" si="7">SQRT((E3-E4)^2+(F3-F4)^2)</f>
        <v>2</v>
      </c>
      <c r="I4" s="21">
        <f ca="1">(E4-E3)*(F3+F4)/2</f>
        <v>0</v>
      </c>
      <c r="J4" s="21">
        <v>2</v>
      </c>
      <c r="K4" s="21">
        <f>J37</f>
        <v>35</v>
      </c>
      <c r="L4" s="21"/>
      <c r="M4" s="21"/>
      <c r="N4" s="21"/>
    </row>
    <row r="5" spans="1:14" x14ac:dyDescent="0.25">
      <c r="A5" s="21">
        <v>2</v>
      </c>
      <c r="B5" s="21">
        <f t="shared" ca="1" si="3"/>
        <v>0.63578730821999141</v>
      </c>
      <c r="C5" s="21">
        <f t="shared" ref="C5:C20" ca="1" si="8">C4+B5</f>
        <v>1.1954999489175224</v>
      </c>
      <c r="D5" s="21">
        <f t="shared" ca="1" si="4"/>
        <v>7</v>
      </c>
      <c r="E5" s="28">
        <f t="shared" ca="1" si="1"/>
        <v>156</v>
      </c>
      <c r="F5" s="29">
        <f t="shared" ca="1" si="5"/>
        <v>244</v>
      </c>
      <c r="G5" s="21">
        <f t="shared" ca="1" si="6"/>
        <v>156</v>
      </c>
      <c r="H5" s="21">
        <f t="shared" ca="1" si="7"/>
        <v>16.492422502470642</v>
      </c>
      <c r="I5" s="21">
        <f t="shared" ref="I5:I39" ca="1" si="9">(E5-E4)*(F4+F5)/2</f>
        <v>3936</v>
      </c>
      <c r="J5" s="21">
        <v>3</v>
      </c>
      <c r="K5" s="21">
        <f>J36</f>
        <v>34</v>
      </c>
      <c r="L5" s="21"/>
      <c r="M5" s="21"/>
      <c r="N5" s="21"/>
    </row>
    <row r="6" spans="1:14" x14ac:dyDescent="0.25">
      <c r="A6" s="21">
        <v>3</v>
      </c>
      <c r="B6" s="21">
        <f t="shared" ca="1" si="3"/>
        <v>0.13567948601000224</v>
      </c>
      <c r="C6" s="21">
        <f t="shared" ca="1" si="8"/>
        <v>1.3311794349275248</v>
      </c>
      <c r="D6" s="21">
        <f t="shared" ca="1" si="4"/>
        <v>8</v>
      </c>
      <c r="E6" s="28">
        <f t="shared" ca="1" si="1"/>
        <v>159</v>
      </c>
      <c r="F6" s="29">
        <f t="shared" ca="1" si="5"/>
        <v>243</v>
      </c>
      <c r="G6" s="21">
        <f t="shared" ca="1" si="6"/>
        <v>159</v>
      </c>
      <c r="H6" s="21">
        <f t="shared" ca="1" si="7"/>
        <v>3.1622776601683795</v>
      </c>
      <c r="I6" s="21">
        <f t="shared" ca="1" si="9"/>
        <v>730.5</v>
      </c>
      <c r="J6" s="21">
        <v>4</v>
      </c>
      <c r="K6" s="21">
        <f>J35</f>
        <v>33</v>
      </c>
      <c r="L6" s="21"/>
      <c r="M6" s="21"/>
      <c r="N6" s="21"/>
    </row>
    <row r="7" spans="1:14" x14ac:dyDescent="0.25">
      <c r="A7" s="21">
        <v>4</v>
      </c>
      <c r="B7" s="21">
        <f t="shared" ca="1" si="3"/>
        <v>0.23060123537079391</v>
      </c>
      <c r="C7" s="21">
        <f t="shared" ca="1" si="8"/>
        <v>1.5617806702983188</v>
      </c>
      <c r="D7" s="21">
        <f t="shared" ca="1" si="4"/>
        <v>9</v>
      </c>
      <c r="E7" s="28">
        <f t="shared" ca="1" si="1"/>
        <v>160</v>
      </c>
      <c r="F7" s="29">
        <f t="shared" ca="1" si="5"/>
        <v>243</v>
      </c>
      <c r="G7" s="21">
        <f t="shared" ca="1" si="6"/>
        <v>160</v>
      </c>
      <c r="H7" s="21">
        <f t="shared" ca="1" si="7"/>
        <v>1</v>
      </c>
      <c r="I7" s="21">
        <f t="shared" ca="1" si="9"/>
        <v>243</v>
      </c>
      <c r="J7" s="21">
        <v>5</v>
      </c>
      <c r="K7" s="21">
        <f>J34</f>
        <v>32</v>
      </c>
      <c r="L7" s="21"/>
      <c r="M7" s="21"/>
      <c r="N7" s="21"/>
    </row>
    <row r="8" spans="1:14" x14ac:dyDescent="0.25">
      <c r="A8" s="21">
        <v>5</v>
      </c>
      <c r="B8" s="21">
        <f t="shared" ca="1" si="3"/>
        <v>0.55589171535654913</v>
      </c>
      <c r="C8" s="21">
        <f t="shared" ca="1" si="8"/>
        <v>2.1176723856548678</v>
      </c>
      <c r="D8" s="21">
        <f t="shared" ca="1" si="4"/>
        <v>12</v>
      </c>
      <c r="E8" s="28">
        <f t="shared" ca="1" si="1"/>
        <v>167</v>
      </c>
      <c r="F8" s="29">
        <f t="shared" ca="1" si="5"/>
        <v>240</v>
      </c>
      <c r="G8" s="21">
        <f t="shared" ca="1" si="6"/>
        <v>167</v>
      </c>
      <c r="H8" s="21">
        <f t="shared" ca="1" si="7"/>
        <v>7.6157731058639087</v>
      </c>
      <c r="I8" s="21">
        <f t="shared" ca="1" si="9"/>
        <v>1690.5</v>
      </c>
      <c r="J8" s="21">
        <v>6</v>
      </c>
      <c r="K8" s="21">
        <f>J33</f>
        <v>31</v>
      </c>
      <c r="L8" s="21"/>
      <c r="M8" s="21"/>
      <c r="N8" s="21"/>
    </row>
    <row r="9" spans="1:14" x14ac:dyDescent="0.25">
      <c r="A9" s="21">
        <v>6</v>
      </c>
      <c r="B9" s="21">
        <f t="shared" ca="1" si="3"/>
        <v>0.77602126425846152</v>
      </c>
      <c r="C9" s="21">
        <f t="shared" ca="1" si="8"/>
        <v>2.8936936499133292</v>
      </c>
      <c r="D9" s="21">
        <f t="shared" ca="1" si="4"/>
        <v>17</v>
      </c>
      <c r="E9" s="28">
        <f t="shared" ca="1" si="1"/>
        <v>174</v>
      </c>
      <c r="F9" s="29">
        <f t="shared" ca="1" si="5"/>
        <v>237</v>
      </c>
      <c r="G9" s="21">
        <f t="shared" ca="1" si="6"/>
        <v>174</v>
      </c>
      <c r="H9" s="21">
        <f t="shared" ca="1" si="7"/>
        <v>7.6157731058639087</v>
      </c>
      <c r="I9" s="21">
        <f t="shared" ca="1" si="9"/>
        <v>1669.5</v>
      </c>
      <c r="J9" s="21">
        <v>7</v>
      </c>
      <c r="K9" s="21">
        <f>J32</f>
        <v>30</v>
      </c>
      <c r="L9" s="21"/>
      <c r="M9" s="21"/>
      <c r="N9" s="21"/>
    </row>
    <row r="10" spans="1:14" x14ac:dyDescent="0.25">
      <c r="A10" s="21">
        <v>7</v>
      </c>
      <c r="B10" s="21">
        <f t="shared" ca="1" si="3"/>
        <v>0.55775922250174037</v>
      </c>
      <c r="C10" s="21">
        <f t="shared" ca="1" si="8"/>
        <v>3.4514528724150697</v>
      </c>
      <c r="D10" s="21">
        <f t="shared" ca="1" si="4"/>
        <v>20</v>
      </c>
      <c r="E10" s="28">
        <f t="shared" ca="1" si="1"/>
        <v>180</v>
      </c>
      <c r="F10" s="29">
        <f t="shared" ca="1" si="5"/>
        <v>234</v>
      </c>
      <c r="G10" s="21">
        <f t="shared" ca="1" si="6"/>
        <v>180</v>
      </c>
      <c r="H10" s="21">
        <f t="shared" ca="1" si="7"/>
        <v>6.7082039324993694</v>
      </c>
      <c r="I10" s="21">
        <f t="shared" ca="1" si="9"/>
        <v>1413</v>
      </c>
      <c r="J10" s="21">
        <v>8</v>
      </c>
      <c r="K10" s="21">
        <f>J31</f>
        <v>29</v>
      </c>
      <c r="L10" s="21"/>
      <c r="M10" s="21"/>
      <c r="N10" s="21"/>
    </row>
    <row r="11" spans="1:14" x14ac:dyDescent="0.25">
      <c r="A11" s="21">
        <v>8</v>
      </c>
      <c r="B11" s="21">
        <f t="shared" ca="1" si="3"/>
        <v>0.66090503127203892</v>
      </c>
      <c r="C11" s="21">
        <f t="shared" ca="1" si="8"/>
        <v>4.1123579036871085</v>
      </c>
      <c r="D11" s="21">
        <f t="shared" ca="1" si="4"/>
        <v>24</v>
      </c>
      <c r="E11" s="28">
        <f t="shared" ca="1" si="1"/>
        <v>184</v>
      </c>
      <c r="F11" s="29">
        <f t="shared" ca="1" si="5"/>
        <v>232</v>
      </c>
      <c r="G11" s="21">
        <f t="shared" ca="1" si="6"/>
        <v>184</v>
      </c>
      <c r="H11" s="21">
        <f t="shared" ca="1" si="7"/>
        <v>4.4721359549995796</v>
      </c>
      <c r="I11" s="21">
        <f t="shared" ca="1" si="9"/>
        <v>932</v>
      </c>
      <c r="J11" s="21">
        <v>9</v>
      </c>
      <c r="K11" s="21">
        <f>J30</f>
        <v>28</v>
      </c>
      <c r="L11" s="21"/>
      <c r="M11" s="21"/>
      <c r="N11" s="21"/>
    </row>
    <row r="12" spans="1:14" x14ac:dyDescent="0.25">
      <c r="A12" s="21">
        <v>9</v>
      </c>
      <c r="B12" s="21">
        <f t="shared" ca="1" si="3"/>
        <v>0.87051853449149974</v>
      </c>
      <c r="C12" s="21">
        <f t="shared" ca="1" si="8"/>
        <v>4.9828764381786081</v>
      </c>
      <c r="D12" s="21">
        <f t="shared" ca="1" si="4"/>
        <v>29</v>
      </c>
      <c r="E12" s="28">
        <f t="shared" ca="1" si="1"/>
        <v>188</v>
      </c>
      <c r="F12" s="29">
        <f t="shared" ca="1" si="5"/>
        <v>229</v>
      </c>
      <c r="G12" s="21">
        <f t="shared" ref="G12:G20" ca="1" si="10">E12</f>
        <v>188</v>
      </c>
      <c r="H12" s="21">
        <f ca="1">SQRT((E11-E12)^2+(F11-F12)^2)</f>
        <v>5</v>
      </c>
      <c r="I12" s="21">
        <f t="shared" ca="1" si="9"/>
        <v>922</v>
      </c>
      <c r="J12" s="21">
        <v>10</v>
      </c>
      <c r="K12" s="21">
        <f>J29</f>
        <v>27</v>
      </c>
      <c r="L12" s="21"/>
      <c r="M12" s="21"/>
      <c r="N12" s="21"/>
    </row>
    <row r="13" spans="1:14" x14ac:dyDescent="0.25">
      <c r="A13" s="21">
        <v>10</v>
      </c>
      <c r="B13" s="21">
        <f t="shared" ca="1" si="3"/>
        <v>0.40335208531765232</v>
      </c>
      <c r="C13" s="21">
        <f t="shared" ca="1" si="8"/>
        <v>5.3862285234962606</v>
      </c>
      <c r="D13" s="21">
        <f t="shared" ca="1" si="4"/>
        <v>31</v>
      </c>
      <c r="E13" s="28">
        <f t="shared" ca="1" si="1"/>
        <v>191</v>
      </c>
      <c r="F13" s="29">
        <f t="shared" ca="1" si="5"/>
        <v>228</v>
      </c>
      <c r="G13" s="21">
        <f t="shared" ca="1" si="10"/>
        <v>191</v>
      </c>
      <c r="H13" s="21">
        <f t="shared" ref="H13:H20" ca="1" si="11">SQRT((E12-E13)^2+(F12-F13)^2)</f>
        <v>3.1622776601683795</v>
      </c>
      <c r="I13" s="21">
        <f t="shared" ca="1" si="9"/>
        <v>685.5</v>
      </c>
      <c r="J13" s="21">
        <v>11</v>
      </c>
      <c r="K13" s="21">
        <f>J28</f>
        <v>26</v>
      </c>
      <c r="L13" s="21"/>
      <c r="M13" s="21"/>
      <c r="N13" s="21"/>
    </row>
    <row r="14" spans="1:14" x14ac:dyDescent="0.25">
      <c r="A14" s="21">
        <v>11</v>
      </c>
      <c r="B14" s="21">
        <f t="shared" ca="1" si="3"/>
        <v>0.84341097703889001</v>
      </c>
      <c r="C14" s="21">
        <f t="shared" ca="1" si="8"/>
        <v>6.2296395005351508</v>
      </c>
      <c r="D14" s="21">
        <f t="shared" ca="1" si="4"/>
        <v>36</v>
      </c>
      <c r="E14" s="28">
        <f t="shared" ca="1" si="1"/>
        <v>196</v>
      </c>
      <c r="F14" s="29">
        <f t="shared" ca="1" si="5"/>
        <v>224</v>
      </c>
      <c r="G14" s="21">
        <f t="shared" ca="1" si="10"/>
        <v>196</v>
      </c>
      <c r="H14" s="21">
        <f t="shared" ca="1" si="11"/>
        <v>6.4031242374328485</v>
      </c>
      <c r="I14" s="21">
        <f t="shared" ca="1" si="9"/>
        <v>1130</v>
      </c>
      <c r="J14" s="21">
        <v>12</v>
      </c>
      <c r="K14" s="21">
        <f>J27</f>
        <v>25</v>
      </c>
      <c r="L14" s="21"/>
      <c r="M14" s="21"/>
      <c r="N14" s="21"/>
    </row>
    <row r="15" spans="1:14" x14ac:dyDescent="0.25">
      <c r="A15" s="21">
        <v>12</v>
      </c>
      <c r="B15" s="21">
        <f t="shared" ca="1" si="3"/>
        <v>0.47772899991017337</v>
      </c>
      <c r="C15" s="21">
        <f t="shared" ca="1" si="8"/>
        <v>6.7073685004453241</v>
      </c>
      <c r="D15" s="21">
        <f t="shared" ca="1" si="4"/>
        <v>39</v>
      </c>
      <c r="E15" s="28">
        <f t="shared" ca="1" si="1"/>
        <v>198</v>
      </c>
      <c r="F15" s="29">
        <f t="shared" ca="1" si="5"/>
        <v>222</v>
      </c>
      <c r="G15" s="21">
        <f t="shared" ca="1" si="10"/>
        <v>198</v>
      </c>
      <c r="H15" s="21">
        <f t="shared" ca="1" si="11"/>
        <v>2.8284271247461903</v>
      </c>
      <c r="I15" s="21">
        <f t="shared" ca="1" si="9"/>
        <v>446</v>
      </c>
      <c r="J15" s="21">
        <v>13</v>
      </c>
      <c r="K15" s="21">
        <f>J26</f>
        <v>24</v>
      </c>
      <c r="L15" s="21"/>
      <c r="M15" s="21"/>
      <c r="N15" s="21"/>
    </row>
    <row r="16" spans="1:14" x14ac:dyDescent="0.25">
      <c r="A16" s="21">
        <v>13</v>
      </c>
      <c r="B16" s="21">
        <f t="shared" ca="1" si="3"/>
        <v>0.16286645956203116</v>
      </c>
      <c r="C16" s="21">
        <f t="shared" ca="1" si="8"/>
        <v>6.8702349600073553</v>
      </c>
      <c r="D16" s="21">
        <f t="shared" ca="1" si="4"/>
        <v>40</v>
      </c>
      <c r="E16" s="28">
        <f t="shared" ca="1" si="1"/>
        <v>200</v>
      </c>
      <c r="F16" s="29">
        <f t="shared" ca="1" si="5"/>
        <v>221</v>
      </c>
      <c r="G16" s="21">
        <f t="shared" ca="1" si="10"/>
        <v>200</v>
      </c>
      <c r="H16" s="21">
        <f t="shared" ca="1" si="11"/>
        <v>2.2360679774997898</v>
      </c>
      <c r="I16" s="21">
        <f t="shared" ca="1" si="9"/>
        <v>443</v>
      </c>
      <c r="J16" s="21">
        <v>14</v>
      </c>
      <c r="K16" s="21">
        <f>J25</f>
        <v>23</v>
      </c>
      <c r="L16" s="21"/>
      <c r="M16" s="21"/>
      <c r="N16" s="21"/>
    </row>
    <row r="17" spans="1:14" x14ac:dyDescent="0.25">
      <c r="A17" s="21">
        <v>14</v>
      </c>
      <c r="B17" s="21">
        <f t="shared" ca="1" si="3"/>
        <v>0.22159484156819331</v>
      </c>
      <c r="C17" s="21">
        <f t="shared" ca="1" si="8"/>
        <v>7.0918298015755488</v>
      </c>
      <c r="D17" s="21">
        <f t="shared" ca="1" si="4"/>
        <v>41</v>
      </c>
      <c r="E17" s="28">
        <f t="shared" ca="1" si="1"/>
        <v>201</v>
      </c>
      <c r="F17" s="29">
        <f t="shared" ca="1" si="5"/>
        <v>220</v>
      </c>
      <c r="G17" s="21">
        <f t="shared" ca="1" si="10"/>
        <v>201</v>
      </c>
      <c r="H17" s="21">
        <f t="shared" ca="1" si="11"/>
        <v>1.4142135623730951</v>
      </c>
      <c r="I17" s="21">
        <f t="shared" ca="1" si="9"/>
        <v>220.5</v>
      </c>
      <c r="J17" s="21">
        <v>15</v>
      </c>
      <c r="K17" s="21">
        <f>J24</f>
        <v>22</v>
      </c>
      <c r="L17" s="21"/>
      <c r="M17" s="21"/>
      <c r="N17" s="21"/>
    </row>
    <row r="18" spans="1:14" x14ac:dyDescent="0.25">
      <c r="A18" s="21">
        <v>15</v>
      </c>
      <c r="B18" s="21">
        <f t="shared" ca="1" si="3"/>
        <v>0.79684093682251589</v>
      </c>
      <c r="C18" s="21">
        <f t="shared" ca="1" si="8"/>
        <v>7.8886707383980648</v>
      </c>
      <c r="D18" s="21">
        <f t="shared" ca="1" si="4"/>
        <v>45</v>
      </c>
      <c r="E18" s="28">
        <f t="shared" ca="1" si="1"/>
        <v>203</v>
      </c>
      <c r="F18" s="29">
        <f t="shared" ca="1" si="5"/>
        <v>218</v>
      </c>
      <c r="G18" s="21">
        <f t="shared" ca="1" si="10"/>
        <v>203</v>
      </c>
      <c r="H18" s="21">
        <f t="shared" ca="1" si="11"/>
        <v>2.8284271247461903</v>
      </c>
      <c r="I18" s="21">
        <f t="shared" ca="1" si="9"/>
        <v>438</v>
      </c>
      <c r="J18" s="21">
        <v>16</v>
      </c>
      <c r="K18" s="21">
        <f>J23</f>
        <v>21</v>
      </c>
      <c r="L18" s="21"/>
      <c r="M18" s="21"/>
      <c r="N18" s="21"/>
    </row>
    <row r="19" spans="1:14" x14ac:dyDescent="0.25">
      <c r="A19" s="21">
        <v>16</v>
      </c>
      <c r="B19" s="21">
        <f t="shared" ca="1" si="3"/>
        <v>0.85885156298329035</v>
      </c>
      <c r="C19" s="21">
        <f t="shared" ca="1" si="8"/>
        <v>8.7475223013813554</v>
      </c>
      <c r="D19" s="21">
        <f t="shared" ca="1" si="4"/>
        <v>50</v>
      </c>
      <c r="E19" s="28">
        <f t="shared" ca="1" si="1"/>
        <v>209</v>
      </c>
      <c r="F19" s="29">
        <f t="shared" ca="1" si="5"/>
        <v>213</v>
      </c>
      <c r="G19" s="21">
        <f t="shared" ca="1" si="10"/>
        <v>209</v>
      </c>
      <c r="H19" s="21">
        <f t="shared" ca="1" si="11"/>
        <v>7.810249675906654</v>
      </c>
      <c r="I19" s="21">
        <f t="shared" ca="1" si="9"/>
        <v>1293</v>
      </c>
      <c r="J19" s="21">
        <v>17</v>
      </c>
      <c r="K19" s="21">
        <f>J22</f>
        <v>20</v>
      </c>
      <c r="L19" s="21"/>
      <c r="M19" s="21"/>
      <c r="N19" s="21"/>
    </row>
    <row r="20" spans="1:14" x14ac:dyDescent="0.25">
      <c r="A20" s="21">
        <v>17</v>
      </c>
      <c r="B20" s="21">
        <f t="shared" ca="1" si="3"/>
        <v>0.1264070895292454</v>
      </c>
      <c r="C20" s="21">
        <f t="shared" ca="1" si="8"/>
        <v>8.8739293909106003</v>
      </c>
      <c r="D20" s="21">
        <f t="shared" ca="1" si="4"/>
        <v>51</v>
      </c>
      <c r="E20" s="30">
        <f t="shared" ca="1" si="1"/>
        <v>210</v>
      </c>
      <c r="F20" s="31">
        <f t="shared" ca="1" si="5"/>
        <v>212</v>
      </c>
      <c r="G20" s="21">
        <f t="shared" ca="1" si="10"/>
        <v>210</v>
      </c>
      <c r="H20" s="21">
        <f t="shared" ca="1" si="11"/>
        <v>1.4142135623730951</v>
      </c>
      <c r="I20" s="21">
        <f t="shared" ca="1" si="9"/>
        <v>212.5</v>
      </c>
      <c r="J20" s="21">
        <v>18</v>
      </c>
      <c r="K20" s="21">
        <f>J21</f>
        <v>19</v>
      </c>
      <c r="L20" s="21"/>
      <c r="M20" s="21"/>
      <c r="N20" s="21"/>
    </row>
    <row r="21" spans="1:14" x14ac:dyDescent="0.25">
      <c r="A21" s="21">
        <v>18</v>
      </c>
      <c r="B21" s="21">
        <f t="shared" ca="1" si="3"/>
        <v>0.14257797409618467</v>
      </c>
      <c r="C21" s="21">
        <f t="shared" ref="C21" ca="1" si="12">C20+B21</f>
        <v>9.0165073650067846</v>
      </c>
      <c r="D21" s="21">
        <f t="shared" ca="1" si="4"/>
        <v>52</v>
      </c>
      <c r="E21" s="32">
        <f ca="1">F20</f>
        <v>212</v>
      </c>
      <c r="F21" s="33">
        <f ca="1">E20</f>
        <v>210</v>
      </c>
      <c r="G21" s="21">
        <f t="shared" ref="G21" ca="1" si="13">E21</f>
        <v>212</v>
      </c>
      <c r="H21" s="21">
        <f t="shared" ref="H21" ca="1" si="14">SQRT((E20-E21)^2+(F20-F21)^2)</f>
        <v>2.8284271247461903</v>
      </c>
      <c r="I21" s="21">
        <f t="shared" ca="1" si="9"/>
        <v>422</v>
      </c>
      <c r="J21" s="21">
        <v>19</v>
      </c>
      <c r="K21" s="21">
        <f>J20</f>
        <v>18</v>
      </c>
      <c r="L21" s="21"/>
      <c r="M21" s="21"/>
      <c r="N21" s="21"/>
    </row>
    <row r="22" spans="1:14" x14ac:dyDescent="0.25">
      <c r="E22" s="34">
        <f ca="1">F19</f>
        <v>213</v>
      </c>
      <c r="F22" s="35">
        <f ca="1">E19</f>
        <v>209</v>
      </c>
      <c r="G22" s="21">
        <f t="shared" ref="G22:G39" ca="1" si="15">E22</f>
        <v>213</v>
      </c>
      <c r="H22" s="21">
        <f t="shared" ref="H22:H39" ca="1" si="16">SQRT((E21-E22)^2+(F21-F22)^2)</f>
        <v>1.4142135623730951</v>
      </c>
      <c r="I22" s="21">
        <f t="shared" ca="1" si="9"/>
        <v>209.5</v>
      </c>
      <c r="J22" s="21">
        <v>20</v>
      </c>
      <c r="K22" s="21">
        <f>J19</f>
        <v>17</v>
      </c>
      <c r="L22" s="21"/>
      <c r="M22" s="21"/>
      <c r="N22" s="21"/>
    </row>
    <row r="23" spans="1:14" x14ac:dyDescent="0.25">
      <c r="E23" s="34">
        <f ca="1">F18</f>
        <v>218</v>
      </c>
      <c r="F23" s="35">
        <f ca="1">E18</f>
        <v>203</v>
      </c>
      <c r="G23" s="21">
        <f t="shared" ca="1" si="15"/>
        <v>218</v>
      </c>
      <c r="H23" s="21">
        <f t="shared" ca="1" si="16"/>
        <v>7.810249675906654</v>
      </c>
      <c r="I23" s="21">
        <f t="shared" ca="1" si="9"/>
        <v>1030</v>
      </c>
      <c r="J23" s="21">
        <v>21</v>
      </c>
      <c r="K23" s="21">
        <f>J18</f>
        <v>16</v>
      </c>
      <c r="L23" s="21"/>
      <c r="M23" s="21"/>
      <c r="N23" s="21"/>
    </row>
    <row r="24" spans="1:14" x14ac:dyDescent="0.25">
      <c r="E24" s="34">
        <f ca="1">F17</f>
        <v>220</v>
      </c>
      <c r="F24" s="35">
        <f ca="1">E17</f>
        <v>201</v>
      </c>
      <c r="G24" s="21">
        <f t="shared" ca="1" si="15"/>
        <v>220</v>
      </c>
      <c r="H24" s="21">
        <f t="shared" ca="1" si="16"/>
        <v>2.8284271247461903</v>
      </c>
      <c r="I24" s="21">
        <f t="shared" ca="1" si="9"/>
        <v>404</v>
      </c>
      <c r="J24" s="21">
        <v>22</v>
      </c>
      <c r="K24" s="21">
        <f>J17</f>
        <v>15</v>
      </c>
      <c r="L24" s="21"/>
      <c r="M24" s="21"/>
      <c r="N24" s="21"/>
    </row>
    <row r="25" spans="1:14" x14ac:dyDescent="0.25">
      <c r="E25" s="34">
        <f ca="1">F16</f>
        <v>221</v>
      </c>
      <c r="F25" s="35">
        <f ca="1">E16</f>
        <v>200</v>
      </c>
      <c r="G25" s="21">
        <f t="shared" ca="1" si="15"/>
        <v>221</v>
      </c>
      <c r="H25" s="21">
        <f t="shared" ca="1" si="16"/>
        <v>1.4142135623730951</v>
      </c>
      <c r="I25" s="21">
        <f t="shared" ca="1" si="9"/>
        <v>200.5</v>
      </c>
      <c r="J25" s="21">
        <v>23</v>
      </c>
      <c r="K25" s="21">
        <f>J16</f>
        <v>14</v>
      </c>
      <c r="L25" s="21"/>
      <c r="M25" s="21"/>
      <c r="N25" s="21"/>
    </row>
    <row r="26" spans="1:14" x14ac:dyDescent="0.25">
      <c r="E26" s="34">
        <f ca="1">F15</f>
        <v>222</v>
      </c>
      <c r="F26" s="35">
        <f ca="1">E15</f>
        <v>198</v>
      </c>
      <c r="G26" s="21">
        <f t="shared" ca="1" si="15"/>
        <v>222</v>
      </c>
      <c r="H26" s="21">
        <f t="shared" ca="1" si="16"/>
        <v>2.2360679774997898</v>
      </c>
      <c r="I26" s="21">
        <f t="shared" ca="1" si="9"/>
        <v>199</v>
      </c>
      <c r="J26" s="21">
        <v>24</v>
      </c>
      <c r="K26" s="21">
        <f>J15</f>
        <v>13</v>
      </c>
      <c r="L26" s="21"/>
      <c r="M26" s="21"/>
      <c r="N26" s="21"/>
    </row>
    <row r="27" spans="1:14" x14ac:dyDescent="0.25">
      <c r="E27" s="34">
        <f ca="1">F14</f>
        <v>224</v>
      </c>
      <c r="F27" s="35">
        <f ca="1">E14</f>
        <v>196</v>
      </c>
      <c r="G27" s="21">
        <f t="shared" ca="1" si="15"/>
        <v>224</v>
      </c>
      <c r="H27" s="21">
        <f t="shared" ca="1" si="16"/>
        <v>2.8284271247461903</v>
      </c>
      <c r="I27" s="21">
        <f ca="1">(E27-E26)*(F26+F27)/2</f>
        <v>394</v>
      </c>
      <c r="J27" s="21">
        <v>25</v>
      </c>
      <c r="K27" s="21">
        <f>J14</f>
        <v>12</v>
      </c>
      <c r="L27" s="21"/>
      <c r="M27" s="21"/>
      <c r="N27" s="21"/>
    </row>
    <row r="28" spans="1:14" x14ac:dyDescent="0.25">
      <c r="E28" s="34">
        <f ca="1">F13</f>
        <v>228</v>
      </c>
      <c r="F28" s="35">
        <f ca="1">E13</f>
        <v>191</v>
      </c>
      <c r="G28" s="21">
        <f t="shared" ca="1" si="15"/>
        <v>228</v>
      </c>
      <c r="H28" s="21">
        <f t="shared" ca="1" si="16"/>
        <v>6.4031242374328485</v>
      </c>
      <c r="I28" s="21">
        <f t="shared" ca="1" si="9"/>
        <v>774</v>
      </c>
      <c r="J28" s="21">
        <v>26</v>
      </c>
      <c r="K28" s="21">
        <f>J13</f>
        <v>11</v>
      </c>
      <c r="L28" s="21"/>
      <c r="M28" s="21"/>
      <c r="N28" s="21"/>
    </row>
    <row r="29" spans="1:14" x14ac:dyDescent="0.25">
      <c r="E29" s="34">
        <f ca="1">F12</f>
        <v>229</v>
      </c>
      <c r="F29" s="35">
        <f ca="1">E12</f>
        <v>188</v>
      </c>
      <c r="G29" s="21">
        <f t="shared" ca="1" si="15"/>
        <v>229</v>
      </c>
      <c r="H29" s="21">
        <f t="shared" ca="1" si="16"/>
        <v>3.1622776601683795</v>
      </c>
      <c r="I29" s="21">
        <f t="shared" ca="1" si="9"/>
        <v>189.5</v>
      </c>
      <c r="J29" s="21">
        <v>27</v>
      </c>
      <c r="K29" s="21">
        <f>J12</f>
        <v>10</v>
      </c>
      <c r="L29" s="21"/>
      <c r="M29" s="21"/>
      <c r="N29" s="21"/>
    </row>
    <row r="30" spans="1:14" x14ac:dyDescent="0.25">
      <c r="E30" s="34">
        <f ca="1">F11</f>
        <v>232</v>
      </c>
      <c r="F30" s="35">
        <f ca="1">E11</f>
        <v>184</v>
      </c>
      <c r="G30" s="21">
        <f t="shared" ca="1" si="15"/>
        <v>232</v>
      </c>
      <c r="H30" s="21">
        <f t="shared" ca="1" si="16"/>
        <v>5</v>
      </c>
      <c r="I30" s="21">
        <f t="shared" ca="1" si="9"/>
        <v>558</v>
      </c>
      <c r="J30" s="21">
        <v>28</v>
      </c>
      <c r="K30" s="21">
        <f>J11</f>
        <v>9</v>
      </c>
      <c r="L30" s="21"/>
      <c r="M30" s="21"/>
      <c r="N30" s="21"/>
    </row>
    <row r="31" spans="1:14" x14ac:dyDescent="0.25">
      <c r="E31" s="34">
        <f ca="1">F10</f>
        <v>234</v>
      </c>
      <c r="F31" s="35">
        <f ca="1">E10</f>
        <v>180</v>
      </c>
      <c r="G31" s="21">
        <f t="shared" ca="1" si="15"/>
        <v>234</v>
      </c>
      <c r="H31" s="21">
        <f t="shared" ca="1" si="16"/>
        <v>4.4721359549995796</v>
      </c>
      <c r="I31" s="21">
        <f t="shared" ca="1" si="9"/>
        <v>364</v>
      </c>
      <c r="J31" s="21">
        <v>29</v>
      </c>
      <c r="K31" s="21">
        <f>J10</f>
        <v>8</v>
      </c>
      <c r="L31" s="21"/>
      <c r="M31" s="21"/>
      <c r="N31" s="21"/>
    </row>
    <row r="32" spans="1:14" x14ac:dyDescent="0.25">
      <c r="E32" s="34">
        <f ca="1">F9</f>
        <v>237</v>
      </c>
      <c r="F32" s="35">
        <f ca="1">E9</f>
        <v>174</v>
      </c>
      <c r="G32" s="21">
        <f t="shared" ca="1" si="15"/>
        <v>237</v>
      </c>
      <c r="H32" s="21">
        <f t="shared" ca="1" si="16"/>
        <v>6.7082039324993694</v>
      </c>
      <c r="I32" s="21">
        <f t="shared" ca="1" si="9"/>
        <v>531</v>
      </c>
      <c r="J32" s="21">
        <v>30</v>
      </c>
      <c r="K32" s="21">
        <f>J9</f>
        <v>7</v>
      </c>
      <c r="L32" s="21"/>
      <c r="M32" s="21"/>
      <c r="N32" s="21"/>
    </row>
    <row r="33" spans="1:14" x14ac:dyDescent="0.25">
      <c r="E33" s="34">
        <f ca="1">F8</f>
        <v>240</v>
      </c>
      <c r="F33" s="35">
        <f ca="1">E8</f>
        <v>167</v>
      </c>
      <c r="G33" s="21">
        <f t="shared" ca="1" si="15"/>
        <v>240</v>
      </c>
      <c r="H33" s="21">
        <f t="shared" ca="1" si="16"/>
        <v>7.6157731058639087</v>
      </c>
      <c r="I33" s="21">
        <f t="shared" ca="1" si="9"/>
        <v>511.5</v>
      </c>
      <c r="J33" s="21">
        <v>31</v>
      </c>
      <c r="K33" s="21">
        <f>J8</f>
        <v>6</v>
      </c>
      <c r="L33" s="21"/>
      <c r="M33" s="21"/>
      <c r="N33" s="21"/>
    </row>
    <row r="34" spans="1:14" x14ac:dyDescent="0.25">
      <c r="E34" s="34">
        <f ca="1">F7</f>
        <v>243</v>
      </c>
      <c r="F34" s="35">
        <f ca="1">E7</f>
        <v>160</v>
      </c>
      <c r="G34" s="21">
        <f t="shared" ca="1" si="15"/>
        <v>243</v>
      </c>
      <c r="H34" s="21">
        <f t="shared" ca="1" si="16"/>
        <v>7.6157731058639087</v>
      </c>
      <c r="I34" s="21">
        <f t="shared" ca="1" si="9"/>
        <v>490.5</v>
      </c>
      <c r="J34" s="21">
        <v>32</v>
      </c>
      <c r="K34" s="21">
        <f>J7</f>
        <v>5</v>
      </c>
      <c r="L34" s="21"/>
      <c r="M34" s="21"/>
      <c r="N34" s="21"/>
    </row>
    <row r="35" spans="1:14" x14ac:dyDescent="0.25">
      <c r="E35" s="34">
        <f ca="1">F6</f>
        <v>243</v>
      </c>
      <c r="F35" s="35">
        <f ca="1">E6</f>
        <v>159</v>
      </c>
      <c r="G35" s="21">
        <f t="shared" ca="1" si="15"/>
        <v>243</v>
      </c>
      <c r="H35" s="21">
        <f t="shared" ca="1" si="16"/>
        <v>1</v>
      </c>
      <c r="I35" s="21">
        <f t="shared" ca="1" si="9"/>
        <v>0</v>
      </c>
      <c r="J35" s="21">
        <v>33</v>
      </c>
      <c r="K35" s="21">
        <f>J6</f>
        <v>4</v>
      </c>
      <c r="L35" s="21"/>
      <c r="M35" s="21"/>
      <c r="N35" s="21"/>
    </row>
    <row r="36" spans="1:14" x14ac:dyDescent="0.25">
      <c r="E36" s="34">
        <f ca="1">F5</f>
        <v>244</v>
      </c>
      <c r="F36" s="35">
        <f ca="1">E5</f>
        <v>156</v>
      </c>
      <c r="G36" s="21">
        <f t="shared" ca="1" si="15"/>
        <v>244</v>
      </c>
      <c r="H36" s="21">
        <f t="shared" ca="1" si="16"/>
        <v>3.1622776601683795</v>
      </c>
      <c r="I36" s="21">
        <f t="shared" ca="1" si="9"/>
        <v>157.5</v>
      </c>
      <c r="J36" s="21">
        <v>34</v>
      </c>
      <c r="K36" s="21">
        <f>J5</f>
        <v>3</v>
      </c>
      <c r="L36" s="21"/>
      <c r="M36" s="21"/>
      <c r="N36" s="21"/>
    </row>
    <row r="37" spans="1:14" x14ac:dyDescent="0.25">
      <c r="E37" s="34">
        <f ca="1">F4</f>
        <v>248</v>
      </c>
      <c r="F37" s="35">
        <f ca="1">E4</f>
        <v>140</v>
      </c>
      <c r="G37" s="21">
        <f t="shared" ca="1" si="15"/>
        <v>248</v>
      </c>
      <c r="H37" s="21">
        <f t="shared" ca="1" si="16"/>
        <v>16.492422502470642</v>
      </c>
      <c r="I37" s="21">
        <f t="shared" ca="1" si="9"/>
        <v>592</v>
      </c>
      <c r="J37" s="21">
        <v>35</v>
      </c>
      <c r="K37" s="21">
        <f>J4</f>
        <v>2</v>
      </c>
      <c r="L37" s="21"/>
      <c r="M37" s="21"/>
      <c r="N37" s="21"/>
    </row>
    <row r="38" spans="1:14" x14ac:dyDescent="0.25">
      <c r="E38" s="34">
        <f>F3</f>
        <v>250</v>
      </c>
      <c r="F38" s="35">
        <f ca="1">E3</f>
        <v>140</v>
      </c>
      <c r="G38" s="21">
        <f t="shared" si="15"/>
        <v>250</v>
      </c>
      <c r="H38" s="21">
        <f t="shared" ca="1" si="16"/>
        <v>2</v>
      </c>
      <c r="I38" s="21">
        <f t="shared" ca="1" si="9"/>
        <v>280</v>
      </c>
      <c r="J38" s="21">
        <v>36</v>
      </c>
      <c r="K38" s="21">
        <f>J3</f>
        <v>1</v>
      </c>
      <c r="L38" s="21"/>
      <c r="M38" s="21"/>
      <c r="N38" s="21"/>
    </row>
    <row r="39" spans="1:14" x14ac:dyDescent="0.25">
      <c r="E39" s="36">
        <f>F2</f>
        <v>250</v>
      </c>
      <c r="F39" s="37">
        <f>E2</f>
        <v>0</v>
      </c>
      <c r="G39" s="21">
        <f t="shared" si="15"/>
        <v>250</v>
      </c>
      <c r="H39" s="21">
        <f t="shared" ca="1" si="16"/>
        <v>140</v>
      </c>
      <c r="I39" s="21">
        <f t="shared" ca="1" si="9"/>
        <v>0</v>
      </c>
      <c r="J39">
        <v>37</v>
      </c>
      <c r="K39" s="21">
        <f>J2</f>
        <v>0</v>
      </c>
      <c r="L39" s="21"/>
      <c r="M39" s="21"/>
      <c r="N39" s="21"/>
    </row>
    <row r="41" spans="1:14" x14ac:dyDescent="0.25">
      <c r="G41" s="4">
        <f ca="1">I41/H41</f>
        <v>131.3010500219244</v>
      </c>
      <c r="H41" s="21">
        <f ca="1">SUM(H3:H39)</f>
        <v>447.15560149897033</v>
      </c>
      <c r="I41" s="21">
        <f ca="1">SUM(I3:I39)</f>
        <v>58712</v>
      </c>
    </row>
    <row r="46" spans="1:14" x14ac:dyDescent="0.25">
      <c r="A46">
        <v>0</v>
      </c>
      <c r="B46" s="21">
        <v>122</v>
      </c>
      <c r="C46">
        <v>250</v>
      </c>
      <c r="E46" t="str">
        <f>"{"&amp;B46&amp;", "&amp;C46&amp;"}, "</f>
        <v xml:space="preserve">{122, 250}, </v>
      </c>
    </row>
    <row r="47" spans="1:14" x14ac:dyDescent="0.25">
      <c r="A47">
        <v>1</v>
      </c>
      <c r="B47" s="21">
        <v>133</v>
      </c>
      <c r="C47">
        <v>249</v>
      </c>
      <c r="E47" s="21" t="str">
        <f t="shared" ref="E47:E97" si="17">"{"&amp;B47&amp;", "&amp;C47&amp;"}, "</f>
        <v xml:space="preserve">{133, 249}, </v>
      </c>
    </row>
    <row r="48" spans="1:14" x14ac:dyDescent="0.25">
      <c r="A48" s="21">
        <v>2</v>
      </c>
      <c r="B48" s="21">
        <v>134</v>
      </c>
      <c r="C48">
        <v>249</v>
      </c>
      <c r="E48" s="21" t="str">
        <f t="shared" si="17"/>
        <v xml:space="preserve">{134, 249}, </v>
      </c>
    </row>
    <row r="49" spans="1:9" x14ac:dyDescent="0.25">
      <c r="A49" s="21">
        <v>3</v>
      </c>
      <c r="B49" s="21">
        <v>140</v>
      </c>
      <c r="C49">
        <v>248</v>
      </c>
      <c r="E49" s="21" t="str">
        <f t="shared" si="17"/>
        <v xml:space="preserve">{140, 248}, </v>
      </c>
      <c r="G49" s="21"/>
      <c r="H49" s="21"/>
      <c r="I49" s="21"/>
    </row>
    <row r="50" spans="1:9" x14ac:dyDescent="0.25">
      <c r="A50" s="21">
        <v>4</v>
      </c>
      <c r="B50" s="21">
        <v>145</v>
      </c>
      <c r="C50">
        <v>247</v>
      </c>
      <c r="E50" s="21" t="str">
        <f t="shared" si="17"/>
        <v xml:space="preserve">{145, 247}, </v>
      </c>
      <c r="G50" s="21"/>
      <c r="H50" s="21"/>
      <c r="I50" s="21"/>
    </row>
    <row r="51" spans="1:9" x14ac:dyDescent="0.25">
      <c r="A51" s="21">
        <v>5</v>
      </c>
      <c r="B51" s="21">
        <v>149</v>
      </c>
      <c r="C51">
        <v>246</v>
      </c>
      <c r="E51" s="21" t="str">
        <f t="shared" si="17"/>
        <v xml:space="preserve">{149, 246}, </v>
      </c>
      <c r="G51" s="21"/>
      <c r="H51" s="21"/>
      <c r="I51" s="21"/>
    </row>
    <row r="52" spans="1:9" x14ac:dyDescent="0.25">
      <c r="A52" s="21">
        <v>6</v>
      </c>
      <c r="B52" s="21">
        <v>153</v>
      </c>
      <c r="C52">
        <v>245</v>
      </c>
      <c r="E52" s="21" t="str">
        <f t="shared" si="17"/>
        <v xml:space="preserve">{153, 245}, </v>
      </c>
      <c r="G52" s="21"/>
      <c r="H52" s="21"/>
      <c r="I52" s="21"/>
    </row>
    <row r="53" spans="1:9" x14ac:dyDescent="0.25">
      <c r="A53" s="21">
        <v>7</v>
      </c>
      <c r="B53" s="21">
        <v>156</v>
      </c>
      <c r="C53">
        <v>244</v>
      </c>
      <c r="E53" s="21" t="str">
        <f t="shared" si="17"/>
        <v xml:space="preserve">{156, 244}, </v>
      </c>
      <c r="G53" s="21"/>
      <c r="H53" s="21"/>
      <c r="I53" s="21"/>
    </row>
    <row r="54" spans="1:9" x14ac:dyDescent="0.25">
      <c r="A54" s="21">
        <v>8</v>
      </c>
      <c r="B54" s="21">
        <v>159</v>
      </c>
      <c r="C54">
        <v>243</v>
      </c>
      <c r="E54" s="21" t="str">
        <f t="shared" si="17"/>
        <v xml:space="preserve">{159, 243}, </v>
      </c>
      <c r="G54" s="21"/>
      <c r="H54" s="21"/>
      <c r="I54" s="21"/>
    </row>
    <row r="55" spans="1:9" x14ac:dyDescent="0.25">
      <c r="A55" s="21">
        <v>9</v>
      </c>
      <c r="B55">
        <v>160</v>
      </c>
      <c r="C55">
        <v>243</v>
      </c>
      <c r="E55" s="21" t="str">
        <f t="shared" si="17"/>
        <v xml:space="preserve">{160, 243}, </v>
      </c>
      <c r="G55" s="21"/>
      <c r="H55" s="21"/>
      <c r="I55" s="21"/>
    </row>
    <row r="56" spans="1:9" x14ac:dyDescent="0.25">
      <c r="A56" s="21">
        <v>10</v>
      </c>
      <c r="B56" s="21">
        <v>162</v>
      </c>
      <c r="C56">
        <v>242</v>
      </c>
      <c r="E56" s="21" t="str">
        <f t="shared" si="17"/>
        <v xml:space="preserve">{162, 242}, </v>
      </c>
      <c r="G56" s="21"/>
      <c r="H56" s="21"/>
      <c r="I56" s="21"/>
    </row>
    <row r="57" spans="1:9" x14ac:dyDescent="0.25">
      <c r="A57" s="21">
        <v>11</v>
      </c>
      <c r="B57" s="21">
        <v>165</v>
      </c>
      <c r="C57">
        <v>241</v>
      </c>
      <c r="E57" s="21" t="str">
        <f t="shared" si="17"/>
        <v xml:space="preserve">{165, 241}, </v>
      </c>
      <c r="G57" s="21"/>
      <c r="H57" s="21"/>
      <c r="I57" s="21"/>
    </row>
    <row r="58" spans="1:9" x14ac:dyDescent="0.25">
      <c r="A58" s="21">
        <v>12</v>
      </c>
      <c r="B58" s="21">
        <v>167</v>
      </c>
      <c r="C58">
        <v>240</v>
      </c>
      <c r="E58" s="21" t="str">
        <f t="shared" si="17"/>
        <v xml:space="preserve">{167, 240}, </v>
      </c>
      <c r="H58" s="21"/>
      <c r="I58" s="21"/>
    </row>
    <row r="59" spans="1:9" x14ac:dyDescent="0.25">
      <c r="A59" s="21">
        <v>13</v>
      </c>
      <c r="B59">
        <v>168</v>
      </c>
      <c r="C59">
        <v>240</v>
      </c>
      <c r="E59" s="21" t="str">
        <f t="shared" si="17"/>
        <v xml:space="preserve">{168, 240}, </v>
      </c>
      <c r="G59" s="21"/>
      <c r="H59" s="21"/>
      <c r="I59" s="21"/>
    </row>
    <row r="60" spans="1:9" x14ac:dyDescent="0.25">
      <c r="A60" s="21">
        <v>14</v>
      </c>
      <c r="B60">
        <v>169</v>
      </c>
      <c r="C60">
        <v>239</v>
      </c>
      <c r="E60" s="21" t="str">
        <f t="shared" si="17"/>
        <v xml:space="preserve">{169, 239}, </v>
      </c>
      <c r="G60" s="21"/>
      <c r="H60" s="21"/>
      <c r="I60" s="21"/>
    </row>
    <row r="61" spans="1:9" x14ac:dyDescent="0.25">
      <c r="A61" s="21">
        <v>15</v>
      </c>
      <c r="B61" s="21">
        <v>170</v>
      </c>
      <c r="C61">
        <v>239</v>
      </c>
      <c r="E61" s="21" t="str">
        <f t="shared" si="17"/>
        <v xml:space="preserve">{170, 239}, </v>
      </c>
      <c r="G61" s="21"/>
      <c r="H61" s="21"/>
      <c r="I61" s="21"/>
    </row>
    <row r="62" spans="1:9" x14ac:dyDescent="0.25">
      <c r="A62" s="21">
        <v>16</v>
      </c>
      <c r="B62" s="21">
        <v>172</v>
      </c>
      <c r="C62">
        <v>238</v>
      </c>
      <c r="E62" s="21" t="str">
        <f t="shared" si="17"/>
        <v xml:space="preserve">{172, 238}, </v>
      </c>
    </row>
    <row r="63" spans="1:9" x14ac:dyDescent="0.25">
      <c r="A63" s="21">
        <v>17</v>
      </c>
      <c r="B63" s="21">
        <v>174</v>
      </c>
      <c r="C63">
        <v>237</v>
      </c>
      <c r="E63" s="21" t="str">
        <f t="shared" si="17"/>
        <v xml:space="preserve">{174, 237}, </v>
      </c>
    </row>
    <row r="64" spans="1:9" x14ac:dyDescent="0.25">
      <c r="A64" s="21">
        <v>18</v>
      </c>
      <c r="B64" s="21">
        <v>176</v>
      </c>
      <c r="C64">
        <v>236</v>
      </c>
      <c r="E64" s="21" t="str">
        <f t="shared" si="17"/>
        <v xml:space="preserve">{176, 236}, </v>
      </c>
      <c r="G64" s="21"/>
      <c r="H64" s="21"/>
      <c r="I64" s="21"/>
    </row>
    <row r="65" spans="1:9" x14ac:dyDescent="0.25">
      <c r="A65" s="21">
        <v>19</v>
      </c>
      <c r="B65" s="21">
        <v>178</v>
      </c>
      <c r="C65">
        <v>235</v>
      </c>
      <c r="E65" s="21" t="str">
        <f t="shared" si="17"/>
        <v xml:space="preserve">{178, 235}, </v>
      </c>
      <c r="G65" s="21"/>
      <c r="H65" s="21"/>
      <c r="I65" s="21"/>
    </row>
    <row r="66" spans="1:9" x14ac:dyDescent="0.25">
      <c r="A66" s="21">
        <v>20</v>
      </c>
      <c r="B66" s="21">
        <v>180</v>
      </c>
      <c r="C66">
        <v>234</v>
      </c>
      <c r="E66" s="21" t="str">
        <f t="shared" si="17"/>
        <v xml:space="preserve">{180, 234}, </v>
      </c>
      <c r="G66" s="21"/>
      <c r="H66" s="21"/>
      <c r="I66" s="21"/>
    </row>
    <row r="67" spans="1:9" x14ac:dyDescent="0.25">
      <c r="A67" s="21">
        <v>21</v>
      </c>
      <c r="B67" s="21">
        <v>182</v>
      </c>
      <c r="C67">
        <v>233</v>
      </c>
      <c r="E67" s="21" t="str">
        <f t="shared" si="17"/>
        <v xml:space="preserve">{182, 233}, </v>
      </c>
      <c r="G67" s="21"/>
      <c r="H67" s="21"/>
      <c r="I67" s="21"/>
    </row>
    <row r="68" spans="1:9" x14ac:dyDescent="0.25">
      <c r="A68" s="21">
        <v>22</v>
      </c>
      <c r="B68" s="21">
        <v>183</v>
      </c>
      <c r="C68">
        <v>233</v>
      </c>
      <c r="E68" s="21" t="str">
        <f t="shared" si="17"/>
        <v xml:space="preserve">{183, 233}, </v>
      </c>
      <c r="G68" s="21"/>
      <c r="H68" s="21"/>
      <c r="I68" s="21"/>
    </row>
    <row r="69" spans="1:9" x14ac:dyDescent="0.25">
      <c r="A69" s="21">
        <v>23</v>
      </c>
      <c r="B69" s="21">
        <v>183</v>
      </c>
      <c r="C69">
        <v>232</v>
      </c>
      <c r="E69" s="21" t="str">
        <f t="shared" si="17"/>
        <v xml:space="preserve">{183, 232}, </v>
      </c>
      <c r="G69" s="21"/>
      <c r="H69" s="21"/>
      <c r="I69" s="21"/>
    </row>
    <row r="70" spans="1:9" x14ac:dyDescent="0.25">
      <c r="A70" s="21">
        <v>24</v>
      </c>
      <c r="B70" s="21">
        <v>184</v>
      </c>
      <c r="C70">
        <v>232</v>
      </c>
      <c r="E70" s="21" t="str">
        <f t="shared" si="17"/>
        <v xml:space="preserve">{184, 232}, </v>
      </c>
      <c r="G70" s="21"/>
      <c r="H70" s="21"/>
      <c r="I70" s="21"/>
    </row>
    <row r="71" spans="1:9" x14ac:dyDescent="0.25">
      <c r="A71" s="21">
        <v>25</v>
      </c>
      <c r="B71" s="21">
        <v>185</v>
      </c>
      <c r="C71">
        <v>232</v>
      </c>
      <c r="E71" s="21" t="str">
        <f t="shared" si="17"/>
        <v xml:space="preserve">{185, 232}, </v>
      </c>
      <c r="G71" s="21"/>
      <c r="H71" s="21"/>
      <c r="I71" s="21"/>
    </row>
    <row r="72" spans="1:9" x14ac:dyDescent="0.25">
      <c r="A72" s="21">
        <v>26</v>
      </c>
      <c r="B72" s="21">
        <v>185</v>
      </c>
      <c r="C72">
        <v>231</v>
      </c>
      <c r="E72" s="21" t="str">
        <f t="shared" si="17"/>
        <v xml:space="preserve">{185, 231}, </v>
      </c>
      <c r="G72" s="21"/>
      <c r="H72" s="21"/>
      <c r="I72" s="21"/>
    </row>
    <row r="73" spans="1:9" x14ac:dyDescent="0.25">
      <c r="A73" s="21">
        <v>27</v>
      </c>
      <c r="B73" s="21">
        <v>187</v>
      </c>
      <c r="C73">
        <v>230</v>
      </c>
      <c r="E73" s="21" t="str">
        <f t="shared" si="17"/>
        <v xml:space="preserve">{187, 230}, </v>
      </c>
      <c r="G73" s="21"/>
      <c r="H73" s="21"/>
      <c r="I73" s="21"/>
    </row>
    <row r="74" spans="1:9" x14ac:dyDescent="0.25">
      <c r="A74" s="21">
        <v>28</v>
      </c>
      <c r="B74" s="21">
        <v>188</v>
      </c>
      <c r="C74">
        <v>230</v>
      </c>
      <c r="E74" s="21" t="str">
        <f t="shared" si="17"/>
        <v xml:space="preserve">{188, 230}, </v>
      </c>
      <c r="G74" s="21"/>
      <c r="H74" s="21"/>
      <c r="I74" s="21"/>
    </row>
    <row r="75" spans="1:9" x14ac:dyDescent="0.25">
      <c r="A75" s="21">
        <v>29</v>
      </c>
      <c r="B75" s="21">
        <v>188</v>
      </c>
      <c r="C75">
        <v>229</v>
      </c>
      <c r="E75" s="21" t="str">
        <f t="shared" si="17"/>
        <v xml:space="preserve">{188, 229}, </v>
      </c>
      <c r="G75" s="21"/>
      <c r="H75" s="21"/>
      <c r="I75" s="21"/>
    </row>
    <row r="76" spans="1:9" x14ac:dyDescent="0.25">
      <c r="A76" s="21">
        <v>30</v>
      </c>
      <c r="B76" s="21">
        <v>190</v>
      </c>
      <c r="C76">
        <v>228</v>
      </c>
      <c r="E76" s="21" t="str">
        <f t="shared" si="17"/>
        <v xml:space="preserve">{190, 228}, </v>
      </c>
      <c r="G76" s="21"/>
      <c r="H76" s="21"/>
      <c r="I76" s="21"/>
    </row>
    <row r="77" spans="1:9" x14ac:dyDescent="0.25">
      <c r="A77" s="21">
        <v>31</v>
      </c>
      <c r="B77" s="21">
        <v>191</v>
      </c>
      <c r="C77">
        <v>228</v>
      </c>
      <c r="E77" s="21" t="str">
        <f t="shared" si="17"/>
        <v xml:space="preserve">{191, 228}, </v>
      </c>
      <c r="G77" s="21"/>
      <c r="H77" s="21"/>
      <c r="I77" s="21"/>
    </row>
    <row r="78" spans="1:9" x14ac:dyDescent="0.25">
      <c r="A78" s="21">
        <v>32</v>
      </c>
      <c r="B78" s="21">
        <v>191</v>
      </c>
      <c r="C78">
        <v>227</v>
      </c>
      <c r="E78" s="21" t="str">
        <f t="shared" si="17"/>
        <v xml:space="preserve">{191, 227}, </v>
      </c>
      <c r="G78" s="21"/>
      <c r="H78" s="21"/>
      <c r="I78" s="21"/>
    </row>
    <row r="79" spans="1:9" x14ac:dyDescent="0.25">
      <c r="A79" s="21">
        <v>33</v>
      </c>
      <c r="B79" s="21">
        <v>193</v>
      </c>
      <c r="C79">
        <v>226</v>
      </c>
      <c r="E79" s="21" t="str">
        <f t="shared" si="17"/>
        <v xml:space="preserve">{193, 226}, </v>
      </c>
      <c r="G79" s="21"/>
      <c r="H79" s="21"/>
      <c r="I79" s="21"/>
    </row>
    <row r="80" spans="1:9" x14ac:dyDescent="0.25">
      <c r="A80" s="21">
        <v>34</v>
      </c>
      <c r="B80" s="21">
        <v>194</v>
      </c>
      <c r="C80">
        <v>226</v>
      </c>
      <c r="E80" s="21" t="str">
        <f t="shared" si="17"/>
        <v xml:space="preserve">{194, 226}, </v>
      </c>
      <c r="G80" s="21"/>
      <c r="H80" s="21"/>
      <c r="I80" s="21"/>
    </row>
    <row r="81" spans="1:9" x14ac:dyDescent="0.25">
      <c r="A81" s="21">
        <v>35</v>
      </c>
      <c r="B81" s="21">
        <v>194</v>
      </c>
      <c r="C81">
        <v>225</v>
      </c>
      <c r="E81" s="21" t="str">
        <f t="shared" si="17"/>
        <v xml:space="preserve">{194, 225}, </v>
      </c>
      <c r="G81" s="21"/>
      <c r="H81" s="21"/>
      <c r="I81" s="21"/>
    </row>
    <row r="82" spans="1:9" x14ac:dyDescent="0.25">
      <c r="A82" s="21">
        <v>36</v>
      </c>
      <c r="B82" s="21">
        <v>196</v>
      </c>
      <c r="C82">
        <v>224</v>
      </c>
      <c r="E82" s="21" t="str">
        <f t="shared" si="17"/>
        <v xml:space="preserve">{196, 224}, </v>
      </c>
      <c r="G82" s="21"/>
      <c r="H82" s="21"/>
      <c r="I82" s="21"/>
    </row>
    <row r="83" spans="1:9" x14ac:dyDescent="0.25">
      <c r="A83" s="21">
        <v>37</v>
      </c>
      <c r="B83" s="21">
        <v>197</v>
      </c>
      <c r="C83">
        <v>223</v>
      </c>
      <c r="E83" s="21" t="str">
        <f t="shared" si="17"/>
        <v xml:space="preserve">{197, 223}, </v>
      </c>
      <c r="G83" s="21"/>
      <c r="H83" s="21"/>
      <c r="I83" s="21"/>
    </row>
    <row r="84" spans="1:9" x14ac:dyDescent="0.25">
      <c r="A84" s="21">
        <v>38</v>
      </c>
      <c r="B84" s="21">
        <v>198</v>
      </c>
      <c r="C84">
        <v>223</v>
      </c>
      <c r="E84" s="21" t="str">
        <f t="shared" si="17"/>
        <v xml:space="preserve">{198, 223}, </v>
      </c>
      <c r="G84" s="21"/>
      <c r="H84" s="21"/>
      <c r="I84" s="21"/>
    </row>
    <row r="85" spans="1:9" x14ac:dyDescent="0.25">
      <c r="A85" s="21">
        <v>39</v>
      </c>
      <c r="B85" s="21">
        <v>198</v>
      </c>
      <c r="C85">
        <v>222</v>
      </c>
      <c r="E85" s="21" t="str">
        <f t="shared" si="17"/>
        <v xml:space="preserve">{198, 222}, </v>
      </c>
      <c r="G85" s="21"/>
      <c r="H85" s="21"/>
      <c r="I85" s="21"/>
    </row>
    <row r="86" spans="1:9" x14ac:dyDescent="0.25">
      <c r="A86" s="21">
        <v>40</v>
      </c>
      <c r="B86" s="21">
        <v>200</v>
      </c>
      <c r="C86">
        <v>221</v>
      </c>
      <c r="E86" s="21" t="str">
        <f t="shared" si="17"/>
        <v xml:space="preserve">{200, 221}, </v>
      </c>
      <c r="G86" s="21"/>
      <c r="H86" s="21"/>
      <c r="I86" s="21"/>
    </row>
    <row r="87" spans="1:9" x14ac:dyDescent="0.25">
      <c r="A87" s="21">
        <v>41</v>
      </c>
      <c r="B87" s="21">
        <v>201</v>
      </c>
      <c r="C87">
        <v>220</v>
      </c>
      <c r="E87" s="21" t="str">
        <f t="shared" si="17"/>
        <v xml:space="preserve">{201, 220}, </v>
      </c>
      <c r="G87" s="21"/>
      <c r="H87" s="21"/>
      <c r="I87" s="21"/>
    </row>
    <row r="88" spans="1:9" x14ac:dyDescent="0.25">
      <c r="A88" s="21">
        <v>42</v>
      </c>
      <c r="B88" s="21">
        <v>202</v>
      </c>
      <c r="C88">
        <v>220</v>
      </c>
      <c r="E88" s="21" t="str">
        <f t="shared" si="17"/>
        <v xml:space="preserve">{202, 220}, </v>
      </c>
      <c r="G88" s="21"/>
      <c r="H88" s="21"/>
      <c r="I88" s="21"/>
    </row>
    <row r="89" spans="1:9" x14ac:dyDescent="0.25">
      <c r="A89" s="21">
        <v>43</v>
      </c>
      <c r="B89" s="21">
        <v>202</v>
      </c>
      <c r="C89">
        <v>219</v>
      </c>
      <c r="E89" s="21" t="str">
        <f t="shared" si="17"/>
        <v xml:space="preserve">{202, 219}, </v>
      </c>
      <c r="G89" s="21"/>
      <c r="H89" s="21"/>
      <c r="I89" s="21"/>
    </row>
    <row r="90" spans="1:9" x14ac:dyDescent="0.25">
      <c r="A90" s="21">
        <v>44</v>
      </c>
      <c r="B90" s="21">
        <v>203</v>
      </c>
      <c r="C90">
        <v>219</v>
      </c>
      <c r="E90" s="21" t="str">
        <f t="shared" si="17"/>
        <v xml:space="preserve">{203, 219}, </v>
      </c>
      <c r="G90" s="21"/>
      <c r="H90" s="21"/>
      <c r="I90" s="21"/>
    </row>
    <row r="91" spans="1:9" x14ac:dyDescent="0.25">
      <c r="A91" s="21">
        <v>45</v>
      </c>
      <c r="B91" s="21">
        <v>203</v>
      </c>
      <c r="C91">
        <v>218</v>
      </c>
      <c r="E91" s="21" t="str">
        <f t="shared" si="17"/>
        <v xml:space="preserve">{203, 218}, </v>
      </c>
      <c r="G91" s="21"/>
      <c r="H91" s="21"/>
      <c r="I91" s="21"/>
    </row>
    <row r="92" spans="1:9" x14ac:dyDescent="0.25">
      <c r="A92" s="21">
        <v>46</v>
      </c>
      <c r="B92" s="21">
        <v>204</v>
      </c>
      <c r="C92">
        <v>218</v>
      </c>
      <c r="E92" s="21" t="str">
        <f t="shared" si="17"/>
        <v xml:space="preserve">{204, 218}, </v>
      </c>
      <c r="G92" s="21"/>
      <c r="H92" s="21"/>
      <c r="I92" s="21"/>
    </row>
    <row r="93" spans="1:9" x14ac:dyDescent="0.25">
      <c r="A93" s="21">
        <v>47</v>
      </c>
      <c r="B93" s="21">
        <v>204</v>
      </c>
      <c r="C93">
        <v>217</v>
      </c>
      <c r="E93" s="21" t="str">
        <f t="shared" si="17"/>
        <v xml:space="preserve">{204, 217}, </v>
      </c>
      <c r="G93" s="21"/>
      <c r="H93" s="21"/>
      <c r="I93" s="21"/>
    </row>
    <row r="94" spans="1:9" x14ac:dyDescent="0.25">
      <c r="A94" s="21">
        <v>48</v>
      </c>
      <c r="B94" s="21">
        <v>207</v>
      </c>
      <c r="C94">
        <v>215</v>
      </c>
      <c r="E94" s="21" t="str">
        <f t="shared" si="17"/>
        <v xml:space="preserve">{207, 215}, </v>
      </c>
      <c r="G94" s="21"/>
      <c r="H94" s="21"/>
      <c r="I94" s="21"/>
    </row>
    <row r="95" spans="1:9" x14ac:dyDescent="0.25">
      <c r="A95" s="21">
        <v>49</v>
      </c>
      <c r="B95" s="21">
        <v>208</v>
      </c>
      <c r="C95">
        <v>214</v>
      </c>
      <c r="E95" s="21" t="str">
        <f t="shared" si="17"/>
        <v xml:space="preserve">{208, 214}, </v>
      </c>
      <c r="G95" s="21"/>
      <c r="H95" s="21"/>
      <c r="I95" s="21"/>
    </row>
    <row r="96" spans="1:9" x14ac:dyDescent="0.25">
      <c r="A96" s="21">
        <v>50</v>
      </c>
      <c r="B96" s="21">
        <v>209</v>
      </c>
      <c r="C96">
        <v>213</v>
      </c>
      <c r="E96" s="21" t="str">
        <f t="shared" si="17"/>
        <v xml:space="preserve">{209, 213}, </v>
      </c>
      <c r="G96" s="21"/>
      <c r="H96" s="21"/>
      <c r="I96" s="21"/>
    </row>
    <row r="97" spans="1:9" x14ac:dyDescent="0.25">
      <c r="A97" s="21">
        <v>51</v>
      </c>
      <c r="B97" s="21">
        <v>210</v>
      </c>
      <c r="C97" s="21">
        <v>212</v>
      </c>
      <c r="E97" s="21" t="str">
        <f t="shared" si="17"/>
        <v xml:space="preserve">{210, 212}, </v>
      </c>
      <c r="G97" s="21"/>
      <c r="H97" s="21"/>
      <c r="I97" s="21"/>
    </row>
    <row r="98" spans="1:9" x14ac:dyDescent="0.25">
      <c r="A98" s="21">
        <v>52</v>
      </c>
      <c r="B98" s="21">
        <v>211</v>
      </c>
      <c r="C98" s="21">
        <v>211</v>
      </c>
      <c r="E98" s="21" t="str">
        <f t="shared" ref="E98" si="18">"{"&amp;B98&amp;", "&amp;C98&amp;"}"</f>
        <v>{211, 211}</v>
      </c>
      <c r="G98" s="21"/>
      <c r="H98" s="21"/>
      <c r="I98" s="21"/>
    </row>
    <row r="99" spans="1:9" x14ac:dyDescent="0.25">
      <c r="B99" s="21"/>
      <c r="G99" s="21"/>
      <c r="H99" s="21"/>
      <c r="I99" s="21"/>
    </row>
    <row r="100" spans="1:9" x14ac:dyDescent="0.25">
      <c r="G100" s="21"/>
      <c r="H100" s="21"/>
      <c r="I100" s="21"/>
    </row>
    <row r="101" spans="1:9" x14ac:dyDescent="0.25">
      <c r="G101" s="21"/>
      <c r="H101" s="21"/>
      <c r="I101" s="21"/>
    </row>
  </sheetData>
  <sortState ref="B46:C95">
    <sortCondition ref="B22:B71"/>
    <sortCondition descending="1" ref="C22:C7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Sheet3</vt:lpstr>
      <vt:lpstr>LUT</vt:lpstr>
      <vt:lpstr>Sheet4</vt:lpstr>
      <vt:lpstr>LUT</vt:lpstr>
      <vt:lpstr>xy_lut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2017-03-24T12:46:10Z</dcterms:created>
  <dcterms:modified xsi:type="dcterms:W3CDTF">2017-04-17T18:38:08Z</dcterms:modified>
</cp:coreProperties>
</file>